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Default Extension="svg" ContentType="image/svg+xml"/>
  <Override PartName="/xl/styles.xml" ContentType="application/vnd.openxmlformats-officedocument.spreadsheetml.style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5" rupBuild="4507"/>
  <workbookPr/>
  <bookViews>
    <workbookView xWindow="0" yWindow="0" windowWidth="23256" windowHeight="13668" firstSheet="8" activeTab="13"/>
  </bookViews>
  <sheets>
    <sheet name="考勤查询统计" sheetId="15" r:id="rId3"/>
    <sheet name="HR在线人才测评系统" sheetId="30" r:id="rId4"/>
    <sheet name="1月" sheetId="1" r:id="rId5"/>
    <sheet name="2月" sheetId="16" r:id="rId6"/>
    <sheet name="3月" sheetId="17" r:id="rId7"/>
    <sheet name="4月" sheetId="18" r:id="rId8"/>
    <sheet name="5月" sheetId="19" r:id="rId9"/>
    <sheet name="6月" sheetId="20" r:id="rId10"/>
    <sheet name="7月" sheetId="27" r:id="rId11"/>
    <sheet name="8月" sheetId="28" r:id="rId12"/>
    <sheet name="9月" sheetId="29" r:id="rId13"/>
    <sheet name="10月" sheetId="24" r:id="rId14"/>
    <sheet name="11月" sheetId="25" r:id="rId15"/>
    <sheet name="12月" sheetId="26" r:id="rId16"/>
  </sheets>
  <definedNames/>
  <calcPr calcId="125725"/>
</workbook>
</file>

<file path=xl/calcChain.xml><?xml version="1.0" encoding="utf-8"?>
<calcChain xmlns="http://schemas.openxmlformats.org/spreadsheetml/2006/main">
  <c r="F6" i="18" l="1"/>
</calcChain>
</file>

<file path=xl/sharedStrings.xml><?xml version="1.0" encoding="utf-8"?>
<sst xmlns="http://schemas.openxmlformats.org/spreadsheetml/2006/main" count="1066" uniqueCount="42">
  <si>
    <t>李四</t>
  </si>
  <si>
    <t>现在是：</t>
  </si>
  <si>
    <t>公司人数：</t>
  </si>
  <si>
    <t>考勤人：</t>
  </si>
  <si>
    <t>稻小壳</t>
  </si>
  <si>
    <t>月份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</si>
  <si>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</si>
  <si>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</si>
  <si>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</si>
  <si>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</si>
  <si>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</si>
  <si>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</si>
  <si>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</si>
  <si>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</si>
  <si>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</si>
  <si>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</si>
  <si>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</si>
  <si>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</si>
  <si>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应出勤天数</t>
  </si>
  <si>
    <t>出勤天数</t>
  </si>
  <si>
    <t>Q1</t>
  </si>
  <si>
    <t>出勤率</t>
  </si>
  <si>
    <t>Q2</t>
  </si>
  <si>
    <t>Q3</t>
  </si>
  <si>
    <t>Q4</t>
  </si>
  <si>
    <t>当前年月</t>
  </si>
  <si>
    <t>年</t>
  </si>
  <si>
    <t>月</t>
  </si>
  <si>
    <t>姓名</t>
  </si>
  <si>
    <t>张三</t>
  </si>
  <si>
    <t>天</t>
  </si>
  <si>
    <t>考勤符号</t>
  </si>
  <si>
    <t>√</t>
  </si>
  <si>
    <t>出勤
天数</t>
  </si>
  <si>
    <t>其他
说明</t>
  </si>
  <si>
    <t>王五</t>
  </si>
  <si>
    <t>稻儿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</si>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</sst>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6">
    <numFmt numFmtId="178" formatCode="00"/>
    <numFmt numFmtId="179" formatCode="mmmm"/>
    <numFmt numFmtId="180" formatCode="[$-804]aaa;@"/>
    <numFmt numFmtId="181" formatCode="d"/>
    <numFmt numFmtId="182" formatCode="yyyy&quot;年&quot;mm&quot;月&quot;dd&quot;日&quot;\ \ \ aaaa"/>
    <numFmt numFmtId="183" formatCode="General&quot;人&quot;"/>
  </numFmts>
  <fonts count="33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汉仪文黑-55简"/>
      <family val="2"/>
      <charset val="134"/>
    </font>
    <font>
      <sz val="11"/>
      <color theme="0"/>
      <name val="汉仪文黑-55简"/>
      <family val="2"/>
      <charset val="134"/>
    </font>
    <font>
      <b/>
      <sz val="14"/>
      <color rgb="FF9AA0FC"/>
      <name val="汉仪文黑-55简"/>
      <family val="2"/>
      <charset val="134"/>
    </font>
    <font>
      <b/>
      <sz val="12"/>
      <color rgb="FF9AA0FC"/>
      <name val="汉仪文黑-55简"/>
      <family val="2"/>
      <charset val="134"/>
    </font>
    <font>
      <b/>
      <sz val="16"/>
      <color rgb="FF0070C0"/>
      <name val="汉仪文黑-55简"/>
      <family val="2"/>
      <charset val="134"/>
    </font>
    <font>
      <b/>
      <sz val="30"/>
      <color theme="1"/>
      <name val="汉仪文黑-55简"/>
      <family val="2"/>
      <charset val="134"/>
    </font>
    <font>
      <sz val="12"/>
      <color theme="0"/>
      <name val="汉仪文黑-55简"/>
      <family val="2"/>
      <charset val="134"/>
    </font>
    <font>
      <sz val="8"/>
      <color theme="1"/>
      <name val="汉仪文黑-55简"/>
      <family val="2"/>
      <charset val="134"/>
    </font>
    <font>
      <sz val="12"/>
      <color theme="1"/>
      <name val="汉仪文黑-55简"/>
      <family val="2"/>
      <charset val="134"/>
    </font>
    <font>
      <sz val="11"/>
      <color theme="6" tint="-0.24997"/>
      <name val="汉仪文黑-55简"/>
      <family val="2"/>
      <charset val="134"/>
    </font>
    <font>
      <b/>
      <sz val="18"/>
      <color rgb="FFFF0000"/>
      <name val="汉仪文黑-55简"/>
      <family val="2"/>
      <charset val="134"/>
    </font>
    <font>
      <b/>
      <sz val="18"/>
      <color theme="8"/>
      <name val="汉仪文黑-55简"/>
      <family val="2"/>
      <charset val="134"/>
    </font>
    <font>
      <u val="single"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汉仪文黑-55简"/>
      <family val="2"/>
    </font>
    <font>
      <sz val="9"/>
      <color theme="1" tint="0.35"/>
      <name val="汉仪文黑-55简"/>
      <family val="2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2"/>
      <color rgb="FFFFFFFF"/>
      <name val="汉仪文黑-55简"/>
      <family val="2"/>
      <charset val="134"/>
    </font>
    <font>
      <sz val="11"/>
      <color rgb="FF7C7C7C"/>
      <name val="汉仪文黑-55简"/>
      <family val="2"/>
      <charset val="134"/>
    </font>
    <font>
      <sz val="12"/>
      <color rgb="FF000000"/>
      <name val="汉仪文黑-55简"/>
      <family val="2"/>
      <charset val="134"/>
    </font>
    <font>
      <sz val="11"/>
      <color rgb="FF000000"/>
      <name val="汉仪文黑-55简"/>
      <family val="2"/>
      <charset val="134"/>
    </font>
    <font>
      <sz val="11"/>
      <color rgb="FFFFFFFF"/>
      <name val="汉仪文黑-55简"/>
      <family val="2"/>
      <charset val="134"/>
    </font>
    <font>
      <b/>
      <sz val="18"/>
      <color rgb="FF4472C4"/>
      <name val="汉仪文黑-55简"/>
      <family val="2"/>
      <charset val="134"/>
    </font>
    <font>
      <sz val="8"/>
      <color rgb="FF000000"/>
      <name val="汉仪文黑-55简"/>
      <family val="2"/>
      <charset val="134"/>
    </font>
    <font>
      <b/>
      <sz val="30"/>
      <color rgb="FF000000"/>
      <name val="汉仪文黑-55简"/>
      <family val="2"/>
      <charset val="134"/>
    </font>
    <font>
      <sz val="11"/>
      <color rgb="FF000000"/>
      <name val="宋体"/>
      <family val="3"/>
      <charset val="134"/>
      <scheme val="minor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4F5FF"/>
        <bgColor indexed="64"/>
      </patternFill>
    </fill>
    <fill>
      <gradientFill degree="180">
        <stop position="0">
          <color rgb="FFF4F5FF"/>
        </stop>
        <stop position="1">
          <color rgb="FFD3D6FE"/>
        </stop>
      </gradientFill>
    </fill>
    <fill>
      <patternFill patternType="solid">
        <fgColor rgb="FF9AA0FC"/>
        <bgColor indexed="64"/>
      </patternFill>
    </fill>
    <fill>
      <gradientFill>
        <stop position="0">
          <color rgb="FFF4F5FF"/>
        </stop>
        <stop position="1">
          <color rgb="FFD3D6FE"/>
        </stop>
      </gradientFill>
    </fill>
  </fills>
  <borders count="12">
    <border>
      <left/>
      <right/>
      <top/>
      <bottom/>
      <diagonal/>
    </border>
    <border>
      <left style="thin">
        <color theme="0" tint="-0.14993"/>
      </left>
      <right style="thin">
        <color theme="0" tint="-0.14993"/>
      </right>
      <top style="thin">
        <color theme="0" tint="-0.14993"/>
      </top>
      <bottom style="thin">
        <color theme="0" tint="-0.14993"/>
      </bottom>
    </border>
    <border>
      <left style="thick">
        <color rgb="FFF4F5FF"/>
      </left>
      <right/>
      <top/>
      <bottom/>
    </border>
    <border>
      <left/>
      <right/>
      <top/>
      <bottom style="thick">
        <color rgb="FF9AA0FC"/>
      </bottom>
    </border>
    <border>
      <left/>
      <right/>
      <top/>
      <bottom style="thin">
        <color theme="0" tint="-0.14993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22">
    <xf numFmtId="0" fontId="31" fillId="0" borderId="0">
      <alignment vertical="center"/>
      <protection/>
    </xf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9" fontId="32" fillId="0" borderId="0" applyFill="0" applyBorder="0" applyAlignment="0" applyProtection="0"/>
    <xf numFmtId="44" fontId="32" fillId="0" borderId="0" applyFill="0" applyBorder="0" applyAlignment="0" applyProtection="0"/>
    <xf numFmtId="42" fontId="32" fillId="0" borderId="0" applyFill="0" applyBorder="0" applyAlignment="0" applyProtection="0"/>
    <xf numFmtId="43" fontId="32" fillId="0" borderId="0" applyFill="0" applyBorder="0" applyAlignment="0" applyProtection="0"/>
    <xf numFmtId="41" fontId="32" fillId="0" borderId="0" applyFill="0" applyBorder="0" applyAlignment="0" applyProtection="0"/>
    <xf numFmtId="0" fontId="14" fillId="0" borderId="0" applyNumberFormat="0" applyFill="0" applyBorder="0" applyProtection="0">
      <alignment/>
    </xf>
    <xf numFmtId="9" fontId="31" fillId="0" borderId="0" applyFill="0" applyBorder="0" applyProtection="0">
      <alignment/>
    </xf>
  </cellStyleXfs>
  <cellXfs count="50">
    <xf numFmtId="0" fontId="31" fillId="0" borderId="0" xfId="0" applyFont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3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20" applyFont="1" applyFill="1" applyAlignment="1">
      <alignment horizontal="center" vertical="center"/>
    </xf>
    <xf numFmtId="178" fontId="30" fillId="2" borderId="0" xfId="0" applyNumberFormat="1" applyFont="1" applyFill="1" applyAlignment="1">
      <alignment horizontal="right" vertical="center"/>
    </xf>
    <xf numFmtId="0" fontId="26" fillId="4" borderId="0" xfId="0" applyFont="1" applyFill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180" fontId="23" fillId="5" borderId="1" xfId="0" applyNumberFormat="1" applyFont="1" applyFill="1" applyBorder="1" applyAlignment="1">
      <alignment horizontal="center" vertical="center"/>
    </xf>
    <xf numFmtId="181" fontId="23" fillId="5" borderId="1" xfId="0" applyNumberFormat="1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9" fontId="26" fillId="2" borderId="0" xfId="21" applyFont="1" applyFill="1" applyAlignment="1">
      <alignment horizontal="center" vertical="center"/>
    </xf>
    <xf numFmtId="0" fontId="2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28" fillId="2" borderId="0" xfId="0" applyFont="1" applyFill="1" applyAlignment="1">
      <alignment horizontal="center" vertical="center"/>
    </xf>
    <xf numFmtId="9" fontId="26" fillId="2" borderId="1" xfId="21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right" vertical="center"/>
    </xf>
    <xf numFmtId="183" fontId="26" fillId="2" borderId="0" xfId="0" applyNumberFormat="1" applyFont="1" applyFill="1" applyAlignment="1">
      <alignment horizontal="center" vertical="center"/>
    </xf>
    <xf numFmtId="0" fontId="23" fillId="2" borderId="0" xfId="0" applyFont="1" applyFill="1" applyAlignment="1">
      <alignment horizontal="center" vertical="center"/>
    </xf>
    <xf numFmtId="0" fontId="26" fillId="2" borderId="3" xfId="0" applyFont="1" applyFill="1" applyBorder="1" applyAlignment="1">
      <alignment horizontal="center" vertical="center"/>
    </xf>
    <xf numFmtId="9" fontId="27" fillId="2" borderId="3" xfId="21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182" fontId="26" fillId="2" borderId="0" xfId="0" applyNumberFormat="1" applyFont="1" applyFill="1" applyAlignment="1">
      <alignment horizontal="left" vertical="center"/>
    </xf>
    <xf numFmtId="0" fontId="26" fillId="2" borderId="0" xfId="0" applyFont="1" applyFill="1" applyAlignment="1">
      <alignment horizontal="right" vertical="center"/>
    </xf>
    <xf numFmtId="0" fontId="27" fillId="5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9" fontId="26" fillId="2" borderId="0" xfId="21" applyFont="1" applyFill="1" applyAlignment="1">
      <alignment horizontal="center" vertical="center"/>
    </xf>
    <xf numFmtId="179" fontId="25" fillId="2" borderId="2" xfId="0" applyNumberFormat="1" applyFont="1" applyFill="1" applyBorder="1" applyAlignment="1">
      <alignment horizontal="left" vertical="center"/>
    </xf>
    <xf numFmtId="179" fontId="25" fillId="2" borderId="0" xfId="0" applyNumberFormat="1" applyFont="1" applyFill="1" applyAlignment="1">
      <alignment horizontal="left" vertical="center"/>
    </xf>
    <xf numFmtId="0" fontId="2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  <xf numFmtId="0" fontId="22" fillId="0" borderId="7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 wrapText="1"/>
    </xf>
    <xf numFmtId="0" fontId="22" fillId="0" borderId="9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 wrapText="1"/>
    </xf>
    <xf numFmtId="0" fontId="21" fillId="0" borderId="11" xfId="0" applyFont="1" applyBorder="1" applyAlignment="1">
      <alignment vertical="center"/>
    </xf>
    <xf numFmtId="0" fontId="20" fillId="0" borderId="11" xfId="20" applyFont="1" applyBorder="1" applyAlignment="1" applyProtection="1">
      <alignment vertical="center"/>
      <protection/>
    </xf>
    <xf numFmtId="0" fontId="19" fillId="0" borderId="11" xfId="0" applyFont="1" applyBorder="1" applyAlignment="1">
      <alignment vertical="center"/>
    </xf>
    <xf numFmtId="0" fontId="18" fillId="0" borderId="0" xfId="0" applyFont="1" applyAlignment="1">
      <alignment vertical="center"/>
    </xf>
  </cellXfs>
  <cellStyles count="8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超链接" xfId="20" builtinId="8"/>
    <cellStyle name="百分比" xfId="21" builtinId="5"/>
  </cellStyles>
  <dxfs count="12"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  <dxf>
      <font>
        <color rgb="FFFFFF00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5" Type="http://schemas.openxmlformats.org/officeDocument/2006/relationships/worksheet" Target="worksheets/sheet3.xml" /><Relationship Id="rId7" Type="http://schemas.openxmlformats.org/officeDocument/2006/relationships/worksheet" Target="worksheets/sheet5.xml" /><Relationship Id="rId9" Type="http://schemas.openxmlformats.org/officeDocument/2006/relationships/worksheet" Target="worksheets/sheet7.xml" /><Relationship Id="rId2" Type="http://schemas.openxmlformats.org/officeDocument/2006/relationships/styles" Target="styles.xml" /><Relationship Id="rId18" Type="http://schemas.openxmlformats.org/officeDocument/2006/relationships/calcChain" Target="calcChain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sharedStrings" Target="sharedStrings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" Type="http://schemas.openxmlformats.org/officeDocument/2006/relationships/theme" Target="theme/theme1.xml" /><Relationship Id="rId4" Type="http://schemas.openxmlformats.org/officeDocument/2006/relationships/worksheet" Target="worksheets/sheet2.xml" /><Relationship Id="rId6" Type="http://schemas.openxmlformats.org/officeDocument/2006/relationships/worksheet" Target="worksheets/sheet4.xml" /><Relationship Id="rId8" Type="http://schemas.openxmlformats.org/officeDocument/2006/relationships/worksheet" Target="worksheets/sheet6.xml" /><Relationship Id="rId13" Type="http://schemas.openxmlformats.org/officeDocument/2006/relationships/worksheet" Target="worksheets/sheet11.xml" /></Relationships>
</file>

<file path=xl/charts/_rels/chart1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_rels/chart2.xml.rels><?xml version="1.0" encoding="UTF-8" standalone="yes"?><Relationships xmlns="http://schemas.openxmlformats.org/package/2006/relationships"><Relationship Id="rId1" Type="http://schemas.microsoft.com/office/2011/relationships/chartStyle" Target="style2.xml" /><Relationship Id="rId2" Type="http://schemas.microsoft.com/office/2011/relationships/chartColorStyle" Target="colors2.xml" /></Relationships>
</file>

<file path=xl/charts/_rels/chart3.xml.rels><?xml version="1.0" encoding="UTF-8" standalone="yes"?><Relationships xmlns="http://schemas.openxmlformats.org/package/2006/relationships"><Relationship Id="rId1" Type="http://schemas.microsoft.com/office/2011/relationships/chartStyle" Target="style3.xml" /><Relationship Id="rId2" Type="http://schemas.microsoft.com/office/2011/relationships/chartColorStyle" Target="colors3.xml" /></Relationships>
</file>

<file path=xl/charts/_rels/chart4.xml.rels><?xml version="1.0" encoding="UTF-8" standalone="yes"?><Relationships xmlns="http://schemas.openxmlformats.org/package/2006/relationships"><Relationship Id="rId1" Type="http://schemas.microsoft.com/office/2011/relationships/chartStyle" Target="style4.xml" /><Relationship Id="rId2" Type="http://schemas.microsoft.com/office/2011/relationships/chartColorStyle" Target="colors4.xml" /></Relationships>
</file>

<file path=xl/charts/_rels/chart5.xml.rels><?xml version="1.0" encoding="UTF-8" standalone="yes"?><Relationships xmlns="http://schemas.openxmlformats.org/package/2006/relationships"><Relationship Id="rId1" Type="http://schemas.microsoft.com/office/2011/relationships/chartStyle" Target="style5.xml" /><Relationship Id="rId2" Type="http://schemas.microsoft.com/office/2011/relationships/chartColorStyle" Target="colors5.xml" /></Relationships>
</file>

<file path=xl/charts/_rels/chart6.xml.rels><?xml version="1.0" encoding="UTF-8" standalone="yes"?><Relationships xmlns="http://schemas.openxmlformats.org/package/2006/relationships"><Relationship Id="rId1" Type="http://schemas.microsoft.com/office/2011/relationships/chartStyle" Target="style6.xml" /><Relationship Id="rId2" Type="http://schemas.microsoft.com/office/2011/relationships/chartColorStyle" Target="colors6.xml" /></Relationships>
</file>

<file path=xl/charts/_rels/chart7.xml.rels><?xml version="1.0" encoding="UTF-8" standalone="yes"?><Relationships xmlns="http://schemas.openxmlformats.org/package/2006/relationships"><Relationship Id="rId1" Type="http://schemas.microsoft.com/office/2011/relationships/chartStyle" Target="style7.xml" /><Relationship Id="rId2" Type="http://schemas.microsoft.com/office/2011/relationships/chartColorStyle" Target="colors7.xml" /></Relationships>
</file>

<file path=xl/charts/_rels/chart8.xml.rels><?xml version="1.0" encoding="UTF-8" standalone="yes"?><Relationships xmlns="http://schemas.openxmlformats.org/package/2006/relationships"><Relationship Id="rId1" Type="http://schemas.microsoft.com/office/2011/relationships/chartStyle" Target="style8.xml" /><Relationship Id="rId2" Type="http://schemas.microsoft.com/office/2011/relationships/chartColorStyle" Target="colors8.xml" /></Relationships>
</file>

<file path=xl/charts/_rels/chart9.xml.rels><?xml version="1.0" encoding="UTF-8" standalone="yes"?><Relationships xmlns="http://schemas.openxmlformats.org/package/2006/relationships"><Relationship Id="rId1" Type="http://schemas.microsoft.com/office/2011/relationships/chartStyle" Target="style9.xml" /><Relationship Id="rId2" Type="http://schemas.microsoft.com/office/2011/relationships/chartColorStyle" Target="colors9.xml" /></Relationships>
</file>

<file path=xl/charts/_rels/chart10.xml.rels><?xml version="1.0" encoding="UTF-8" standalone="yes"?><Relationships xmlns="http://schemas.openxmlformats.org/package/2006/relationships"><Relationship Id="rId1" Type="http://schemas.microsoft.com/office/2011/relationships/chartStyle" Target="style10.xml" /><Relationship Id="rId2" Type="http://schemas.microsoft.com/office/2011/relationships/chartColorStyle" Target="colors10.xml" /></Relationships>
</file>

<file path=xl/charts/_rels/chart11.xml.rels><?xml version="1.0" encoding="UTF-8" standalone="yes"?><Relationships xmlns="http://schemas.openxmlformats.org/package/2006/relationships"><Relationship Id="rId1" Type="http://schemas.microsoft.com/office/2011/relationships/chartStyle" Target="style11.xml" /><Relationship Id="rId2" Type="http://schemas.microsoft.com/office/2011/relationships/chartColorStyle" Target="colors11.xml" /></Relationships>
</file>

<file path=xl/charts/_rels/chart12.xml.rels><?xml version="1.0" encoding="UTF-8" standalone="yes"?><Relationships xmlns="http://schemas.openxmlformats.org/package/2006/relationships"><Relationship Id="rId1" Type="http://schemas.microsoft.com/office/2011/relationships/chartStyle" Target="style12.xml" /><Relationship Id="rId2" Type="http://schemas.microsoft.com/office/2011/relationships/chartColorStyle" Target="colors12.xml" /></Relationships>
</file>

<file path=xl/charts/_rels/chart13.xml.rels><?xml version="1.0" encoding="UTF-8" standalone="yes"?><Relationships xmlns="http://schemas.openxmlformats.org/package/2006/relationships"><Relationship Id="rId1" Type="http://schemas.microsoft.com/office/2011/relationships/chartStyle" Target="style13.xml" /><Relationship Id="rId2" Type="http://schemas.microsoft.com/office/2011/relationships/chartColorStyle" Target="colors13.xml" /></Relationships>
</file>

<file path=xl/charts/_rels/chart14.xml.rels><?xml version="1.0" encoding="UTF-8" standalone="yes"?><Relationships xmlns="http://schemas.openxmlformats.org/package/2006/relationships"><Relationship Id="rId1" Type="http://schemas.microsoft.com/office/2011/relationships/chartStyle" Target="style14.xml" /><Relationship Id="rId2" Type="http://schemas.microsoft.com/office/2011/relationships/chartColorStyle" Target="colors14.xml" /></Relationships>
</file>

<file path=xl/charts/_rels/chart15.xml.rels><?xml version="1.0" encoding="UTF-8" standalone="yes"?><Relationships xmlns="http://schemas.openxmlformats.org/package/2006/relationships"><Relationship Id="rId1" Type="http://schemas.microsoft.com/office/2011/relationships/chartStyle" Target="style15.xml" /><Relationship Id="rId2" Type="http://schemas.microsoft.com/office/2011/relationships/chartColorStyle" Target="colors15.xml" /></Relationships>
</file>

<file path=xl/charts/_rels/chart16.xml.rels><?xml version="1.0" encoding="UTF-8" standalone="yes"?><Relationships xmlns="http://schemas.openxmlformats.org/package/2006/relationships"><Relationship Id="rId1" Type="http://schemas.microsoft.com/office/2011/relationships/chartStyle" Target="style16.xml" /><Relationship Id="rId2" Type="http://schemas.microsoft.com/office/2011/relationships/chartColorStyle" Target="colors16.xml" /></Relationships>
</file>

<file path=xl/charts/_rels/chart17.xml.rels><?xml version="1.0" encoding="UTF-8" standalone="yes"?><Relationships xmlns="http://schemas.openxmlformats.org/package/2006/relationships"><Relationship Id="rId1" Type="http://schemas.microsoft.com/office/2011/relationships/chartStyle" Target="style17.xml" /><Relationship Id="rId2" Type="http://schemas.microsoft.com/office/2011/relationships/chartColorStyle" Target="colors17.xml" /></Relationships>
</file>

<file path=xl/charts/_rels/chart18.xml.rels><?xml version="1.0" encoding="UTF-8" standalone="yes"?><Relationships xmlns="http://schemas.openxmlformats.org/package/2006/relationships"><Relationship Id="rId1" Type="http://schemas.microsoft.com/office/2011/relationships/chartStyle" Target="style18.xml" /><Relationship Id="rId2" Type="http://schemas.microsoft.com/office/2011/relationships/chartColorStyle" Target="colors18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个人应出勤与出勤数据图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6975"/>
          <c:y val="0.2215"/>
          <c:w val="0.92525"/>
          <c:h val="0.6472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考勤查询统计!$C$8</c:f>
              <c:strCache>
                <c:ptCount val="1"/>
                <c:pt idx="0">
                  <c:v>应出勤天数</c:v>
                </c:pt>
              </c:strCache>
            </c:strRef>
          </c:tx>
          <c:spPr>
            <a:solidFill>
              <a:srgbClr val="EFF1FF"/>
            </a:solidFill>
            <a:ln w="6350">
              <a:noFill/>
            </a:ln>
            <a:effectLst/>
          </c:spPr>
          <c:invertIfNegative val="0"/>
          <c:cat>
            <c:strRef>
              <c:f>考勤查询统计!$D$7:$O$7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考勤查询统计!$D$8:$O$8</c:f>
              <c:numCache>
                <c:formatCode>General</c:formatCode>
                <c:ptCount val="12"/>
                <c:pt idx="0">
                  <c:v>31</c:v>
                </c:pt>
                <c:pt idx="1">
                  <c:v>28</c:v>
                </c:pt>
                <c:pt idx="2">
                  <c:v>31</c:v>
                </c:pt>
                <c:pt idx="3">
                  <c:v>30</c:v>
                </c:pt>
                <c:pt idx="4">
                  <c:v>31</c:v>
                </c:pt>
                <c:pt idx="5">
                  <c:v>30</c:v>
                </c:pt>
                <c:pt idx="6">
                  <c:v>31</c:v>
                </c:pt>
                <c:pt idx="7">
                  <c:v>31</c:v>
                </c:pt>
                <c:pt idx="8">
                  <c:v>30</c:v>
                </c:pt>
                <c:pt idx="9">
                  <c:v>31</c:v>
                </c:pt>
                <c:pt idx="10">
                  <c:v>30</c:v>
                </c:pt>
                <c:pt idx="11">
                  <c:v>31</c:v>
                </c:pt>
              </c:numCache>
            </c:numRef>
          </c:val>
        </c:ser>
        <c:ser>
          <c:idx val="1"/>
          <c:order val="1"/>
          <c:tx>
            <c:strRef>
              <c:f>考勤查询统计!$C$9</c:f>
              <c:strCache>
                <c:ptCount val="1"/>
                <c:pt idx="0">
                  <c:v>出勤天数</c:v>
                </c:pt>
              </c:strCache>
            </c:strRef>
          </c:tx>
          <c:spPr>
            <a:solidFill>
              <a:srgbClr val="9AA0FC"/>
            </a:solidFill>
            <a:ln w="6350">
              <a:noFill/>
            </a:ln>
            <a:effectLst/>
          </c:spPr>
          <c:invertIfNegative val="0"/>
          <c:cat>
            <c:strRef>
              <c:f>考勤查询统计!$D$7:$O$7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考勤查询统计!$D$9:$O$9</c:f>
              <c:numCache>
                <c:formatCode>General</c:formatCode>
                <c:ptCount val="12"/>
                <c:pt idx="0">
                  <c:v>21</c:v>
                </c:pt>
                <c:pt idx="1">
                  <c:v>16</c:v>
                </c:pt>
                <c:pt idx="2">
                  <c:v>19</c:v>
                </c:pt>
                <c:pt idx="3">
                  <c:v>18</c:v>
                </c:pt>
                <c:pt idx="4">
                  <c:v>21</c:v>
                </c:pt>
                <c:pt idx="5">
                  <c:v>19</c:v>
                </c:pt>
                <c:pt idx="6">
                  <c:v>18</c:v>
                </c:pt>
                <c:pt idx="7">
                  <c:v>24</c:v>
                </c:pt>
                <c:pt idx="8">
                  <c:v>18</c:v>
                </c:pt>
                <c:pt idx="9">
                  <c:v>17</c:v>
                </c:pt>
                <c:pt idx="10">
                  <c:v>18</c:v>
                </c:pt>
                <c:pt idx="11">
                  <c:v>14</c:v>
                </c:pt>
              </c:numCache>
            </c:numRef>
          </c:val>
        </c:ser>
        <c:overlap val="100"/>
        <c:gapWidth val="219"/>
        <c:axId val="40290702"/>
        <c:axId val="54524775"/>
      </c:barChart>
      <c:catAx>
        <c:axId val="4029070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54524775"/>
        <c:crosses val="autoZero"/>
        <c:auto val="1"/>
        <c:lblOffset val="100"/>
        <c:noMultiLvlLbl val="0"/>
      </c:catAx>
      <c:valAx>
        <c:axId val="545247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0290702"/>
        <c:crosses val="autoZero"/>
        <c:crossBetween val="between"/>
      </c:valAx>
      <c:spPr>
        <a:noFill/>
        <a:ln w="6350">
          <a:noFill/>
        </a:ln>
        <a:effectLst/>
      </c:spPr>
    </c:plotArea>
    <c:legend>
      <c:legendPos val="t"/>
      <c:layout>
        <c:manualLayout>
          <c:xMode val="edge"/>
          <c:yMode val="edge"/>
          <c:x val="0.7965"/>
          <c:y val="0.12225"/>
          <c:w val="0.19875"/>
          <c:h val="0.19475"/>
        </c:manualLayout>
      </c:layout>
      <c:overlay val="0"/>
      <c:spPr>
        <a:noFill/>
        <a:ln w="6350">
          <a:noFill/>
        </a:ln>
        <a:effectLst/>
      </c:spPr>
      <c:txPr>
        <a:bodyPr vert="horz" rot="0" vertOverflow="ellipsis" anchor="ctr" anchorCtr="1" wrap="square"/>
        <a:lstStyle/>
        <a:p>
          <a:pPr algn="ctr">
            <a:defRPr lang="zh-CN" sz="900" b="0" i="0" u="none" baseline="0" kern="1200">
              <a:solidFill>
                <a:schemeClr val="tx1">
                  <a:lumMod val="65000"/>
                  <a:lumOff val="35000"/>
                </a:schemeClr>
              </a:solidFill>
              <a:latin typeface="汉仪文黑-55简" panose="00020600040101010101" charset="-122"/>
              <a:ea typeface="汉仪文黑-55简" panose="00020600040101010101" charset="-122"/>
              <a:cs typeface="汉仪文黑-55简" panose="00020600040101010101" charset="-122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个人出勤率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015"/>
          <c:y val="0.2665"/>
          <c:w val="0.89325"/>
          <c:h val="0.602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cat>
            <c:strRef>
              <c:f>考勤查询统计!$D$7:$O$7</c:f>
              <c:strCache>
                <c:ptCount val="12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  <c:pt idx="4">
                  <c:v>5月</c:v>
                </c:pt>
                <c:pt idx="5">
                  <c:v>6月</c:v>
                </c:pt>
                <c:pt idx="6">
                  <c:v>7月</c:v>
                </c:pt>
                <c:pt idx="7">
                  <c:v>8月</c:v>
                </c:pt>
                <c:pt idx="8">
                  <c:v>9月</c:v>
                </c:pt>
                <c:pt idx="9">
                  <c:v>10月</c:v>
                </c:pt>
                <c:pt idx="10">
                  <c:v>11月</c:v>
                </c:pt>
                <c:pt idx="11">
                  <c:v>12月</c:v>
                </c:pt>
              </c:strCache>
            </c:strRef>
          </c:cat>
          <c:val>
            <c:numRef>
              <c:f>考勤查询统计!$D$10:$O$10</c:f>
              <c:numCache>
                <c:formatCode>0%</c:formatCode>
                <c:ptCount val="12"/>
                <c:pt idx="0">
                  <c:v>0.67</c:v>
                </c:pt>
                <c:pt idx="1">
                  <c:v>0.57</c:v>
                </c:pt>
                <c:pt idx="2">
                  <c:v>0.61</c:v>
                </c:pt>
                <c:pt idx="3">
                  <c:v>0.6</c:v>
                </c:pt>
                <c:pt idx="4">
                  <c:v>0.67</c:v>
                </c:pt>
                <c:pt idx="5">
                  <c:v>0.63</c:v>
                </c:pt>
                <c:pt idx="6">
                  <c:v>0.58</c:v>
                </c:pt>
                <c:pt idx="7">
                  <c:v>0.77</c:v>
                </c:pt>
                <c:pt idx="8">
                  <c:v>0.6</c:v>
                </c:pt>
                <c:pt idx="9">
                  <c:v>0.54</c:v>
                </c:pt>
                <c:pt idx="10">
                  <c:v>0.6</c:v>
                </c:pt>
                <c:pt idx="11">
                  <c:v>0.45</c:v>
                </c:pt>
              </c:numCache>
            </c:numRef>
          </c:val>
        </c:ser>
        <c:overlap val="-27"/>
        <c:gapWidth val="219"/>
        <c:axId val="28137679"/>
        <c:axId val="56128182"/>
      </c:barChart>
      <c:catAx>
        <c:axId val="28137679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56128182"/>
        <c:crosses val="autoZero"/>
        <c:auto val="1"/>
        <c:lblOffset val="100"/>
        <c:noMultiLvlLbl val="0"/>
      </c:catAx>
      <c:valAx>
        <c:axId val="5612818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28137679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wrap="square"/>
          <a:lstStyle/>
          <a:p>
            <a:pPr>
              <a:defRPr/>
            </a:pP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Q1</a:t>
            </a: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出勤率</a:t>
            </a:r>
          </a:p>
        </c:rich>
      </c:tx>
      <c:layout>
        <c:manualLayout>
          <c:xMode val="edge"/>
          <c:yMode val="edge"/>
          <c:x val="0.281"/>
          <c:y val="0.5502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4875"/>
          <c:y val="0.137"/>
          <c:w val="0.70725"/>
          <c:h val="0.73175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solidFill>
                <a:srgbClr val="9AA0FC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dPt>
            <c:idx val="1"/>
            <c:spPr>
              <a:solidFill>
                <a:srgbClr val="EFF1FF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val>
            <c:numRef>
              <c:f>考勤查询统计!$Z$9:$AA$9</c:f>
              <c:numCache>
                <c:formatCode>0%</c:formatCode>
                <c:ptCount val="2"/>
                <c:pt idx="0">
                  <c:v>0.652585765488991</c:v>
                </c:pt>
                <c:pt idx="1">
                  <c:v>0.347414234511009</c:v>
                </c:pt>
              </c:numCache>
            </c:numRef>
          </c:val>
        </c:ser>
        <c:holeSize val="80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solidFill>
      <a:schemeClr val="bg1"/>
    </a:solidFill>
    <a:ln w="9525">
      <a:noFill/>
      <a:round/>
    </a:ln>
    <a:effectLst/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wrap="square"/>
          <a:lstStyle/>
          <a:p>
            <a:pPr>
              <a:defRPr/>
            </a:pP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Q2</a:t>
            </a: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出勤率</a:t>
            </a:r>
          </a:p>
        </c:rich>
      </c:tx>
      <c:layout>
        <c:manualLayout>
          <c:xMode val="edge"/>
          <c:yMode val="edge"/>
          <c:x val="0.281"/>
          <c:y val="0.5502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4875"/>
          <c:y val="0.137"/>
          <c:w val="0.70725"/>
          <c:h val="0.73175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solidFill>
                <a:srgbClr val="9AA0FC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dPt>
            <c:idx val="1"/>
            <c:spPr>
              <a:solidFill>
                <a:srgbClr val="EFF1FF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val>
            <c:numRef>
              <c:f>考勤查询统计!$Z$10:$AA$10</c:f>
              <c:numCache>
                <c:formatCode>0%</c:formatCode>
                <c:ptCount val="2"/>
                <c:pt idx="0">
                  <c:v>0.809438470728793</c:v>
                </c:pt>
                <c:pt idx="1">
                  <c:v>0.190561529271207</c:v>
                </c:pt>
              </c:numCache>
            </c:numRef>
          </c:val>
        </c:ser>
        <c:holeSize val="80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solidFill>
      <a:schemeClr val="bg1"/>
    </a:solidFill>
    <a:ln w="9525">
      <a:noFill/>
      <a:round/>
    </a:ln>
    <a:effectLst/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wrap="square"/>
          <a:lstStyle/>
          <a:p>
            <a:pPr>
              <a:defRPr/>
            </a:pP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Q3</a:t>
            </a: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出勤率</a:t>
            </a:r>
          </a:p>
        </c:rich>
      </c:tx>
      <c:layout>
        <c:manualLayout>
          <c:xMode val="edge"/>
          <c:yMode val="edge"/>
          <c:x val="0.281"/>
          <c:y val="0.5502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4875"/>
          <c:y val="0.137"/>
          <c:w val="0.70725"/>
          <c:h val="0.73175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solidFill>
                <a:srgbClr val="9AA0FC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dPt>
            <c:idx val="1"/>
            <c:spPr>
              <a:solidFill>
                <a:srgbClr val="EFF1FF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val>
            <c:numRef>
              <c:f>考勤查询统计!$Z$11:$AA$11</c:f>
              <c:numCache>
                <c:formatCode>0%</c:formatCode>
                <c:ptCount val="2"/>
                <c:pt idx="0">
                  <c:v>0.717323775388292</c:v>
                </c:pt>
                <c:pt idx="1">
                  <c:v>0.282676224611708</c:v>
                </c:pt>
              </c:numCache>
            </c:numRef>
          </c:val>
        </c:ser>
        <c:holeSize val="80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solidFill>
      <a:schemeClr val="bg1"/>
    </a:solidFill>
    <a:ln w="9525">
      <a:noFill/>
      <a:round/>
    </a:ln>
    <a:effectLst/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wrap="square"/>
          <a:lstStyle/>
          <a:p>
            <a:pPr>
              <a:defRPr/>
            </a:pP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Q4</a:t>
            </a:r>
            <a:r>
              <a:rPr lang="zh-CN" sz="10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出勤率</a:t>
            </a:r>
          </a:p>
        </c:rich>
      </c:tx>
      <c:layout>
        <c:manualLayout>
          <c:xMode val="edge"/>
          <c:yMode val="edge"/>
          <c:x val="0.281"/>
          <c:y val="0.55025"/>
        </c:manualLayout>
      </c:layout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4875"/>
          <c:y val="0.137"/>
          <c:w val="0.70725"/>
          <c:h val="0.73175"/>
        </c:manualLayout>
      </c:layout>
      <c:doughnutChart>
        <c:varyColors val="1"/>
        <c:ser>
          <c:idx val="0"/>
          <c:order val="0"/>
          <c:explosion val="0"/>
          <c:dPt>
            <c:idx val="0"/>
            <c:spPr>
              <a:solidFill>
                <a:srgbClr val="9AA0FC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dPt>
            <c:idx val="1"/>
            <c:spPr>
              <a:solidFill>
                <a:srgbClr val="EFF1FF"/>
              </a:solidFill>
              <a:ln w="19050" cap="flat" cmpd="sng">
                <a:solidFill>
                  <a:schemeClr val="bg1"/>
                </a:solidFill>
              </a:ln>
              <a:effectLst/>
            </c:spPr>
          </c:dPt>
          <c:val>
            <c:numRef>
              <c:f>考勤查询统计!$Z$12:$AA$12</c:f>
              <c:numCache>
                <c:formatCode>0%</c:formatCode>
                <c:ptCount val="2"/>
                <c:pt idx="0">
                  <c:v>0.706929510155317</c:v>
                </c:pt>
                <c:pt idx="1">
                  <c:v>0.293070489844683</c:v>
                </c:pt>
              </c:numCache>
            </c:numRef>
          </c:val>
        </c:ser>
        <c:holeSize val="80"/>
      </c:doughnutChart>
      <c:spPr>
        <a:noFill/>
        <a:ln w="6350">
          <a:noFill/>
        </a:ln>
        <a:effectLst/>
      </c:spPr>
    </c:plotArea>
    <c:plotVisOnly val="1"/>
    <c:dispBlanksAs val="zero"/>
    <c:showDLblsOverMax val="1"/>
  </c:chart>
  <c:spPr>
    <a:solidFill>
      <a:schemeClr val="bg1"/>
    </a:solidFill>
    <a:ln w="9525">
      <a:noFill/>
      <a:round/>
    </a:ln>
    <a:effectLst/>
  </c:sp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'1月'!$G$11:$AK$11</c:f>
              <c:numCache>
                <c:formatCode>General</c:formatCode>
                <c:ptCount val="31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1</c:v>
                </c:pt>
                <c:pt idx="6">
                  <c:v>2</c:v>
                </c:pt>
                <c:pt idx="7">
                  <c:v>1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1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1</c:v>
                </c:pt>
                <c:pt idx="23">
                  <c:v>3</c:v>
                </c:pt>
                <c:pt idx="24">
                  <c:v>3</c:v>
                </c:pt>
                <c:pt idx="25">
                  <c:v>2</c:v>
                </c:pt>
                <c:pt idx="26">
                  <c:v>3</c:v>
                </c:pt>
                <c:pt idx="27">
                  <c:v>2</c:v>
                </c:pt>
                <c:pt idx="28">
                  <c:v>2</c:v>
                </c:pt>
                <c:pt idx="29">
                  <c:v>3</c:v>
                </c:pt>
                <c:pt idx="30">
                  <c:v>2</c:v>
                </c:pt>
              </c:numCache>
            </c:numRef>
          </c:val>
        </c:ser>
        <c:overlap val="-27"/>
        <c:gapWidth val="170"/>
        <c:axId val="765329"/>
        <c:axId val="25255880"/>
      </c:barChart>
      <c:catAx>
        <c:axId val="76532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25255880"/>
        <c:crosses val="autoZero"/>
        <c:auto val="1"/>
        <c:lblOffset val="100"/>
        <c:noMultiLvlLbl val="0"/>
      </c:catAx>
      <c:valAx>
        <c:axId val="25255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765329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'2月'!$G$11:$AH$11</c:f>
              <c:numCache>
                <c:formatCode>General</c:formatCode>
                <c:ptCount val="28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</c:numCache>
            </c:numRef>
          </c:val>
        </c:ser>
        <c:overlap val="-27"/>
        <c:gapWidth val="170"/>
        <c:axId val="1990125"/>
        <c:axId val="65674139"/>
      </c:barChart>
      <c:catAx>
        <c:axId val="199012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65674139"/>
        <c:crosses val="autoZero"/>
        <c:auto val="1"/>
        <c:lblOffset val="100"/>
        <c:noMultiLvlLbl val="0"/>
      </c:catAx>
      <c:valAx>
        <c:axId val="65674139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1990125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'3月'!$G$11:$AK$11</c:f>
              <c:numCache>
                <c:formatCode>General</c:formatCode>
                <c:ptCount val="31"/>
                <c:pt idx="0">
                  <c:v>3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3</c:v>
                </c:pt>
                <c:pt idx="13">
                  <c:v>0</c:v>
                </c:pt>
                <c:pt idx="14">
                  <c:v>2</c:v>
                </c:pt>
                <c:pt idx="15">
                  <c:v>2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2</c:v>
                </c:pt>
                <c:pt idx="20">
                  <c:v>2</c:v>
                </c:pt>
                <c:pt idx="21">
                  <c:v>1</c:v>
                </c:pt>
                <c:pt idx="22">
                  <c:v>1</c:v>
                </c:pt>
                <c:pt idx="23">
                  <c:v>3</c:v>
                </c:pt>
                <c:pt idx="24">
                  <c:v>3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3</c:v>
                </c:pt>
                <c:pt idx="30">
                  <c:v>2</c:v>
                </c:pt>
              </c:numCache>
            </c:numRef>
          </c:val>
        </c:ser>
        <c:overlap val="-27"/>
        <c:gapWidth val="170"/>
        <c:axId val="47038922"/>
        <c:axId val="8780571"/>
      </c:barChart>
      <c:catAx>
        <c:axId val="4703892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8780571"/>
        <c:crosses val="autoZero"/>
        <c:auto val="1"/>
        <c:lblOffset val="100"/>
        <c:noMultiLvlLbl val="0"/>
      </c:catAx>
      <c:valAx>
        <c:axId val="878057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7038922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'4月'!$G$11:$AJ$11</c:f>
              <c:numCache>
                <c:formatCode>General</c:formatCode>
                <c:ptCount val="30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3</c:v>
                </c:pt>
                <c:pt idx="15">
                  <c:v>3</c:v>
                </c:pt>
                <c:pt idx="16">
                  <c:v>2</c:v>
                </c:pt>
                <c:pt idx="17">
                  <c:v>1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2</c:v>
                </c:pt>
                <c:pt idx="22">
                  <c:v>1</c:v>
                </c:pt>
                <c:pt idx="23">
                  <c:v>3</c:v>
                </c:pt>
                <c:pt idx="24">
                  <c:v>3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3</c:v>
                </c:pt>
              </c:numCache>
            </c:numRef>
          </c:val>
        </c:ser>
        <c:overlap val="-27"/>
        <c:gapWidth val="170"/>
        <c:axId val="60161560"/>
        <c:axId val="39174436"/>
      </c:barChart>
      <c:catAx>
        <c:axId val="60161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39174436"/>
        <c:crosses val="autoZero"/>
        <c:auto val="1"/>
        <c:lblOffset val="100"/>
        <c:noMultiLvlLbl val="0"/>
      </c:catAx>
      <c:valAx>
        <c:axId val="391744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60161560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'5月'!$G$11:$AK$11</c:f>
              <c:numCache>
                <c:formatCode>General</c:formatCode>
                <c:ptCount val="31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1</c:v>
                </c:pt>
                <c:pt idx="23">
                  <c:v>3</c:v>
                </c:pt>
                <c:pt idx="24">
                  <c:v>3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3</c:v>
                </c:pt>
                <c:pt idx="30">
                  <c:v>2</c:v>
                </c:pt>
              </c:numCache>
            </c:numRef>
          </c:val>
        </c:ser>
        <c:overlap val="-27"/>
        <c:gapWidth val="170"/>
        <c:axId val="21323388"/>
        <c:axId val="32583165"/>
      </c:barChart>
      <c:catAx>
        <c:axId val="213233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32583165"/>
        <c:crosses val="autoZero"/>
        <c:auto val="1"/>
        <c:lblOffset val="100"/>
        <c:noMultiLvlLbl val="0"/>
      </c:catAx>
      <c:valAx>
        <c:axId val="3258316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21323388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'6月'!$G$11:$AJ$11</c:f>
              <c:numCache>
                <c:formatCode>General</c:formatCode>
                <c:ptCount val="30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3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3</c:v>
                </c:pt>
              </c:numCache>
            </c:numRef>
          </c:val>
        </c:ser>
        <c:overlap val="-27"/>
        <c:gapWidth val="170"/>
        <c:axId val="25761765"/>
        <c:axId val="44831880"/>
      </c:barChart>
      <c:catAx>
        <c:axId val="2576176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4831880"/>
        <c:crosses val="autoZero"/>
        <c:auto val="1"/>
        <c:lblOffset val="100"/>
        <c:noMultiLvlLbl val="0"/>
      </c:catAx>
      <c:valAx>
        <c:axId val="448318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25761765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'7月'!$G$11:$AK$11</c:f>
              <c:numCache>
                <c:formatCode>General</c:formatCode>
                <c:ptCount val="31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1</c:v>
                </c:pt>
                <c:pt idx="30">
                  <c:v>3</c:v>
                </c:pt>
              </c:numCache>
            </c:numRef>
          </c:val>
        </c:ser>
        <c:overlap val="-27"/>
        <c:gapWidth val="170"/>
        <c:axId val="40795990"/>
        <c:axId val="4090395"/>
      </c:barChart>
      <c:catAx>
        <c:axId val="4079599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090395"/>
        <c:crosses val="autoZero"/>
        <c:auto val="1"/>
        <c:lblOffset val="100"/>
        <c:noMultiLvlLbl val="0"/>
      </c:catAx>
      <c:valAx>
        <c:axId val="409039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0795990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'8月'!$G$11:$AK$11</c:f>
              <c:numCache>
                <c:formatCode>General</c:formatCode>
                <c:ptCount val="31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2</c:v>
                </c:pt>
                <c:pt idx="13">
                  <c:v>0</c:v>
                </c:pt>
                <c:pt idx="14">
                  <c:v>2</c:v>
                </c:pt>
                <c:pt idx="15">
                  <c:v>2</c:v>
                </c:pt>
                <c:pt idx="16">
                  <c:v>1</c:v>
                </c:pt>
                <c:pt idx="17">
                  <c:v>0</c:v>
                </c:pt>
                <c:pt idx="18">
                  <c:v>2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2</c:v>
                </c:pt>
                <c:pt idx="23">
                  <c:v>3</c:v>
                </c:pt>
                <c:pt idx="24">
                  <c:v>3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3</c:v>
                </c:pt>
              </c:numCache>
            </c:numRef>
          </c:val>
        </c:ser>
        <c:overlap val="-27"/>
        <c:gapWidth val="170"/>
        <c:axId val="1502639"/>
        <c:axId val="49587106"/>
      </c:barChart>
      <c:catAx>
        <c:axId val="15026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9587106"/>
        <c:crosses val="autoZero"/>
        <c:auto val="1"/>
        <c:lblOffset val="100"/>
        <c:noMultiLvlLbl val="0"/>
      </c:catAx>
      <c:valAx>
        <c:axId val="4958710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1502639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'9月'!$G$11:$AJ$11</c:f>
              <c:numCache>
                <c:formatCode>General</c:formatCode>
                <c:ptCount val="30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2</c:v>
                </c:pt>
                <c:pt idx="13">
                  <c:v>0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2</c:v>
                </c:pt>
                <c:pt idx="21">
                  <c:v>2</c:v>
                </c:pt>
                <c:pt idx="22">
                  <c:v>1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3</c:v>
                </c:pt>
              </c:numCache>
            </c:numRef>
          </c:val>
        </c:ser>
        <c:overlap val="-27"/>
        <c:gapWidth val="170"/>
        <c:axId val="19762970"/>
        <c:axId val="48198266"/>
      </c:barChart>
      <c:catAx>
        <c:axId val="1976297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8198266"/>
        <c:crosses val="autoZero"/>
        <c:auto val="1"/>
        <c:lblOffset val="100"/>
        <c:noMultiLvlLbl val="0"/>
      </c:catAx>
      <c:valAx>
        <c:axId val="4819826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19762970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'10月'!$G$11:$AK$11</c:f>
              <c:numCache>
                <c:formatCode>General</c:formatCode>
                <c:ptCount val="31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3</c:v>
                </c:pt>
                <c:pt idx="13">
                  <c:v>1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2</c:v>
                </c:pt>
                <c:pt idx="21">
                  <c:v>2</c:v>
                </c:pt>
                <c:pt idx="22">
                  <c:v>0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1</c:v>
                </c:pt>
              </c:numCache>
            </c:numRef>
          </c:val>
        </c:ser>
        <c:overlap val="-27"/>
        <c:gapWidth val="170"/>
        <c:axId val="3057052"/>
        <c:axId val="33773873"/>
      </c:barChart>
      <c:catAx>
        <c:axId val="30570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33773873"/>
        <c:crosses val="autoZero"/>
        <c:auto val="1"/>
        <c:lblOffset val="100"/>
        <c:noMultiLvlLbl val="0"/>
      </c:catAx>
      <c:valAx>
        <c:axId val="3377387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3057052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'11月'!$G$11:$AJ$11</c:f>
              <c:numCache>
                <c:formatCode>General</c:formatCode>
                <c:ptCount val="30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1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3</c:v>
                </c:pt>
                <c:pt idx="16">
                  <c:v>3</c:v>
                </c:pt>
                <c:pt idx="17">
                  <c:v>2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1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3</c:v>
                </c:pt>
              </c:numCache>
            </c:numRef>
          </c:val>
        </c:ser>
        <c:overlap val="-27"/>
        <c:gapWidth val="170"/>
        <c:axId val="17688001"/>
        <c:axId val="46833151"/>
      </c:barChart>
      <c:catAx>
        <c:axId val="1768800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46833151"/>
        <c:crosses val="autoZero"/>
        <c:auto val="1"/>
        <c:lblOffset val="100"/>
        <c:noMultiLvlLbl val="0"/>
      </c:catAx>
      <c:valAx>
        <c:axId val="46833151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17688001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zh-CN"/>
  <c:roundedCorners val="0"/>
  <c:chart>
    <c:title>
      <c:tx>
        <c:rich>
          <a:bodyPr vert="horz" rot="0" vertOverflow="ellipsis" anchor="ctr" anchorCtr="1" wrap="square"/>
          <a:lstStyle/>
          <a:p>
            <a:pPr>
              <a:defRPr lang="zh-CN" sz="1100" b="0" i="0" u="none" baseline="0" kern="1200" spc="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/>
                <a:ea typeface="汉仪文黑-55简"/>
              </a:defRPr>
            </a:pPr>
            <a:r>
              <a:rPr lang="zh-CN"/>
              <a:t>每日出勤人数</a:t>
            </a:r>
          </a:p>
        </c:rich>
      </c:tx>
      <c:layout/>
      <c:overlay val="0"/>
      <c:spPr>
        <a:noFill/>
        <a:ln w="6350"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03025"/>
          <c:y val="0.17625"/>
          <c:w val="0.96675"/>
          <c:h val="0.64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AA5A9"/>
            </a:solidFill>
            <a:ln w="6350">
              <a:noFill/>
            </a:ln>
            <a:effectLst/>
          </c:spPr>
          <c:invertIfNegative val="0"/>
          <c:val>
            <c:numRef>
              <c:f>'12月'!$G$11:$AK$11</c:f>
              <c:numCache>
                <c:formatCode>General</c:formatCode>
                <c:ptCount val="31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  <c:pt idx="16">
                  <c:v>1</c:v>
                </c:pt>
                <c:pt idx="17">
                  <c:v>0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0</c:v>
                </c:pt>
                <c:pt idx="23">
                  <c:v>1</c:v>
                </c:pt>
                <c:pt idx="24">
                  <c:v>2</c:v>
                </c:pt>
                <c:pt idx="25">
                  <c:v>2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3</c:v>
                </c:pt>
                <c:pt idx="30">
                  <c:v>2</c:v>
                </c:pt>
              </c:numCache>
            </c:numRef>
          </c:val>
        </c:ser>
        <c:overlap val="-27"/>
        <c:gapWidth val="170"/>
        <c:axId val="54487120"/>
        <c:axId val="53244505"/>
      </c:barChart>
      <c:catAx>
        <c:axId val="54487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>
            <a:noFill/>
            <a:round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53244505"/>
        <c:crosses val="autoZero"/>
        <c:auto val="1"/>
        <c:lblOffset val="100"/>
        <c:noMultiLvlLbl val="0"/>
      </c:catAx>
      <c:valAx>
        <c:axId val="5324450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6350">
            <a:noFill/>
          </a:ln>
          <a:effectLst/>
        </c:spPr>
        <c:txPr>
          <a:bodyPr vert="horz" rot="-60000000" vertOverflow="ellipsis" anchor="ctr" anchorCtr="1" wrap="square"/>
          <a:lstStyle/>
          <a:p>
            <a:pPr>
              <a:defRPr lang="zh-CN" sz="900" b="0" i="0" u="none" baseline="0" kern="1200">
                <a:solidFill>
                  <a:schemeClr val="tx1">
                    <a:lumMod val="65000"/>
                    <a:lumOff val="35000"/>
                  </a:schemeClr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defRPr>
            </a:pPr>
            <a:endParaRPr lang="en-US"/>
          </a:p>
        </c:txPr>
        <c:crossAx val="54487120"/>
        <c:crosses val="autoZero"/>
        <c:crossBetween val="between"/>
      </c:valAx>
      <c:spPr>
        <a:noFill/>
        <a:ln w="6350">
          <a:noFill/>
        </a:ln>
        <a:effectLst/>
      </c:spPr>
    </c:plotArea>
    <c:plotVisOnly val="1"/>
    <c:dispBlanksAs val="gap"/>
    <c:showDLblsOverMax val="1"/>
  </c:chart>
  <c:spPr>
    <a:solidFill>
      <a:schemeClr val="bg1"/>
    </a:solidFill>
    <a:ln w="9525">
      <a:noFill/>
      <a:round/>
    </a:ln>
    <a:effectLst/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<Relationships xmlns="http://schemas.openxmlformats.org/package/2006/relationships"><Relationship Id="rId5" Type="http://schemas.openxmlformats.org/officeDocument/2006/relationships/chart" Target="../charts/chart3.xml" /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8" Type="http://schemas.openxmlformats.org/officeDocument/2006/relationships/chart" Target="../charts/chart6.xml" /><Relationship Id="rId4" Type="http://schemas.openxmlformats.org/officeDocument/2006/relationships/image" Target="../media/image3.svg" /><Relationship Id="rId9" Type="http://schemas.openxmlformats.org/officeDocument/2006/relationships/image" Target="../media/image2.png" /><Relationship Id="rId6" Type="http://schemas.openxmlformats.org/officeDocument/2006/relationships/chart" Target="../charts/chart4.xml" /><Relationship Id="rId10" Type="http://schemas.openxmlformats.org/officeDocument/2006/relationships/image" Target="../media/image4.svg" /><Relationship Id="rId12" Type="http://schemas.openxmlformats.org/officeDocument/2006/relationships/image" Target="../media/image1.svg" /><Relationship Id="rId11" Type="http://schemas.openxmlformats.org/officeDocument/2006/relationships/image" Target="../media/image1.png" /><Relationship Id="rId3" Type="http://schemas.openxmlformats.org/officeDocument/2006/relationships/image" Target="../media/image3.png" /><Relationship Id="rId7" Type="http://schemas.openxmlformats.org/officeDocument/2006/relationships/chart" Target="../charts/chart5.xml" /></Relationships>
</file>

<file path=xl/drawings/_rels/drawing2.xml.rels><?xml version="1.0" encoding="UTF-8" standalone="yes"?><Relationships xmlns="http://schemas.openxmlformats.org/package/2006/relationships"><Relationship Id="rId3" Type="http://schemas.openxmlformats.org/officeDocument/2006/relationships/hyperlink" Target="#'2&#26376;'!A1" /><Relationship Id="rId22" Type="http://schemas.openxmlformats.org/officeDocument/2006/relationships/hyperlink" Target="#'9&#26376;'!A1" /><Relationship Id="rId23" Type="http://schemas.openxmlformats.org/officeDocument/2006/relationships/hyperlink" Target="#'10&#26376;'!A1" /><Relationship Id="rId5" Type="http://schemas.openxmlformats.org/officeDocument/2006/relationships/hyperlink" Target="#'4&#26376;'!A1" /><Relationship Id="rId7" Type="http://schemas.openxmlformats.org/officeDocument/2006/relationships/hyperlink" Target="#'6&#26376;'!A1" /><Relationship Id="rId9" Type="http://schemas.openxmlformats.org/officeDocument/2006/relationships/hyperlink" Target="#'8&#26376;'!A1" /><Relationship Id="rId2" Type="http://schemas.openxmlformats.org/officeDocument/2006/relationships/image" Target="../media/image3.svg" /><Relationship Id="rId18" Type="http://schemas.openxmlformats.org/officeDocument/2006/relationships/hyperlink" Target="#'5&#26376;'!A1" /><Relationship Id="rId14" Type="http://schemas.openxmlformats.org/officeDocument/2006/relationships/chart" Target="../charts/chart7.xml" /><Relationship Id="rId15" Type="http://schemas.openxmlformats.org/officeDocument/2006/relationships/hyperlink" Target="#'2&#26376;'!A1" /><Relationship Id="rId16" Type="http://schemas.openxmlformats.org/officeDocument/2006/relationships/hyperlink" Target="#'3&#26376;'!A1" /><Relationship Id="rId17" Type="http://schemas.openxmlformats.org/officeDocument/2006/relationships/hyperlink" Target="#'4&#26376;'!A1" /><Relationship Id="rId10" Type="http://schemas.openxmlformats.org/officeDocument/2006/relationships/hyperlink" Target="#'9&#26376;'!A1" /><Relationship Id="rId11" Type="http://schemas.openxmlformats.org/officeDocument/2006/relationships/hyperlink" Target="#'10&#26376;'!A1" /><Relationship Id="rId12" Type="http://schemas.openxmlformats.org/officeDocument/2006/relationships/hyperlink" Target="#'11&#26376;'!A1" /><Relationship Id="rId1" Type="http://schemas.openxmlformats.org/officeDocument/2006/relationships/image" Target="../media/image4.png" /><Relationship Id="rId4" Type="http://schemas.openxmlformats.org/officeDocument/2006/relationships/hyperlink" Target="#'3&#26376;'!A1" /><Relationship Id="rId6" Type="http://schemas.openxmlformats.org/officeDocument/2006/relationships/hyperlink" Target="#'5&#26376;'!A1" /><Relationship Id="rId8" Type="http://schemas.openxmlformats.org/officeDocument/2006/relationships/hyperlink" Target="#'7&#26376;'!A1" /><Relationship Id="rId19" Type="http://schemas.openxmlformats.org/officeDocument/2006/relationships/hyperlink" Target="#'6&#26376;'!A1" /><Relationship Id="rId13" Type="http://schemas.openxmlformats.org/officeDocument/2006/relationships/hyperlink" Target="#'12&#26376;'!A1" /><Relationship Id="rId21" Type="http://schemas.openxmlformats.org/officeDocument/2006/relationships/hyperlink" Target="#'8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7&#26376;'!A1" /></Relationships>
</file>

<file path=xl/drawings/_rels/drawing3.xml.rels><?xml version="1.0" encoding="UTF-8" standalone="yes"?><Relationships xmlns="http://schemas.openxmlformats.org/package/2006/relationships"><Relationship Id="rId6" Type="http://schemas.openxmlformats.org/officeDocument/2006/relationships/hyperlink" Target="#'3&#26376;'!A1" /><Relationship Id="rId5" Type="http://schemas.openxmlformats.org/officeDocument/2006/relationships/hyperlink" Target="#'2&#26376;'!A1" /><Relationship Id="rId9" Type="http://schemas.openxmlformats.org/officeDocument/2006/relationships/hyperlink" Target="#'6&#26376;'!A1" /><Relationship Id="rId24" Type="http://schemas.openxmlformats.org/officeDocument/2006/relationships/hyperlink" Target="#'9&#26376;'!A1" /><Relationship Id="rId25" Type="http://schemas.openxmlformats.org/officeDocument/2006/relationships/hyperlink" Target="#'10&#26376;'!A1" /><Relationship Id="rId26" Type="http://schemas.openxmlformats.org/officeDocument/2006/relationships/hyperlink" Target="#'11&#26376;'!A1" /><Relationship Id="rId27" Type="http://schemas.openxmlformats.org/officeDocument/2006/relationships/hyperlink" Target="#'12&#26376;'!A1" /><Relationship Id="rId20" Type="http://schemas.openxmlformats.org/officeDocument/2006/relationships/hyperlink" Target="#'5&#26376;'!A1" /><Relationship Id="rId21" Type="http://schemas.openxmlformats.org/officeDocument/2006/relationships/hyperlink" Target="#'6&#26376;'!A1" /><Relationship Id="rId22" Type="http://schemas.openxmlformats.org/officeDocument/2006/relationships/hyperlink" Target="#'7&#26376;'!A1" /><Relationship Id="rId23" Type="http://schemas.openxmlformats.org/officeDocument/2006/relationships/hyperlink" Target="#'8&#26376;'!A1" /><Relationship Id="rId4" Type="http://schemas.openxmlformats.org/officeDocument/2006/relationships/hyperlink" Target="#'1&#26376;'!A1" /><Relationship Id="rId8" Type="http://schemas.openxmlformats.org/officeDocument/2006/relationships/hyperlink" Target="#'5&#26376;'!A1" /><Relationship Id="rId14" Type="http://schemas.openxmlformats.org/officeDocument/2006/relationships/hyperlink" Target="#'11&#26376;'!A1" /><Relationship Id="rId15" Type="http://schemas.openxmlformats.org/officeDocument/2006/relationships/hyperlink" Target="#'12&#26376;'!A1" /><Relationship Id="rId16" Type="http://schemas.openxmlformats.org/officeDocument/2006/relationships/hyperlink" Target="#'1&#26376;'!A1" /><Relationship Id="rId17" Type="http://schemas.openxmlformats.org/officeDocument/2006/relationships/hyperlink" Target="#'2&#26376;'!A1" /><Relationship Id="rId10" Type="http://schemas.openxmlformats.org/officeDocument/2006/relationships/hyperlink" Target="#'7&#26376;'!A1" /><Relationship Id="rId11" Type="http://schemas.openxmlformats.org/officeDocument/2006/relationships/hyperlink" Target="#'8&#26376;'!A1" /><Relationship Id="rId12" Type="http://schemas.openxmlformats.org/officeDocument/2006/relationships/hyperlink" Target="#'9&#26376;'!A1" /><Relationship Id="rId13" Type="http://schemas.openxmlformats.org/officeDocument/2006/relationships/hyperlink" Target="#'10&#26376;'!A1" /><Relationship Id="rId3" Type="http://schemas.openxmlformats.org/officeDocument/2006/relationships/chart" Target="../charts/chart8.xml" /><Relationship Id="rId18" Type="http://schemas.openxmlformats.org/officeDocument/2006/relationships/hyperlink" Target="#'3&#26376;'!A1" /><Relationship Id="rId19" Type="http://schemas.openxmlformats.org/officeDocument/2006/relationships/hyperlink" Target="#'4&#26376;'!A1" /><Relationship Id="rId1" Type="http://schemas.openxmlformats.org/officeDocument/2006/relationships/image" Target="../media/image5.png" /><Relationship Id="rId2" Type="http://schemas.openxmlformats.org/officeDocument/2006/relationships/image" Target="../media/image3.svg" /><Relationship Id="rId7" Type="http://schemas.openxmlformats.org/officeDocument/2006/relationships/hyperlink" Target="#'4&#26376;'!A1" /></Relationships>
</file>

<file path=xl/drawings/_rels/drawing4.xml.rels><?xml version="1.0" encoding="UTF-8" standalone="yes"?><Relationships xmlns="http://schemas.openxmlformats.org/package/2006/relationships"><Relationship Id="rId3" Type="http://schemas.openxmlformats.org/officeDocument/2006/relationships/chart" Target="../charts/chart9.xml" /><Relationship Id="rId22" Type="http://schemas.openxmlformats.org/officeDocument/2006/relationships/hyperlink" Target="#'9&#26376;'!A1" /><Relationship Id="rId23" Type="http://schemas.openxmlformats.org/officeDocument/2006/relationships/hyperlink" Target="#'10&#26376;'!A1" /><Relationship Id="rId5" Type="http://schemas.openxmlformats.org/officeDocument/2006/relationships/hyperlink" Target="#'2&#26376;'!A1" /><Relationship Id="rId7" Type="http://schemas.openxmlformats.org/officeDocument/2006/relationships/hyperlink" Target="#'5&#26376;'!A1" /><Relationship Id="rId9" Type="http://schemas.openxmlformats.org/officeDocument/2006/relationships/hyperlink" Target="#'7&#26376;'!A1" /><Relationship Id="rId2" Type="http://schemas.openxmlformats.org/officeDocument/2006/relationships/image" Target="../media/image3.svg" /><Relationship Id="rId18" Type="http://schemas.openxmlformats.org/officeDocument/2006/relationships/hyperlink" Target="#'5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4&#26376;'!A1" /><Relationship Id="rId10" Type="http://schemas.openxmlformats.org/officeDocument/2006/relationships/hyperlink" Target="#'8&#26376;'!A1" /><Relationship Id="rId11" Type="http://schemas.openxmlformats.org/officeDocument/2006/relationships/hyperlink" Target="#'9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4.png" /><Relationship Id="rId4" Type="http://schemas.openxmlformats.org/officeDocument/2006/relationships/hyperlink" Target="#'1&#26376;'!A1" /><Relationship Id="rId6" Type="http://schemas.openxmlformats.org/officeDocument/2006/relationships/hyperlink" Target="#'4&#26376;'!A1" /><Relationship Id="rId8" Type="http://schemas.openxmlformats.org/officeDocument/2006/relationships/hyperlink" Target="#'6&#26376;'!A1" /><Relationship Id="rId19" Type="http://schemas.openxmlformats.org/officeDocument/2006/relationships/hyperlink" Target="#'6&#26376;'!A1" /><Relationship Id="rId13" Type="http://schemas.openxmlformats.org/officeDocument/2006/relationships/hyperlink" Target="#'11&#26376;'!A1" /><Relationship Id="rId21" Type="http://schemas.openxmlformats.org/officeDocument/2006/relationships/hyperlink" Target="#'8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7&#26376;'!A1" /></Relationships>
</file>

<file path=xl/drawings/_rels/drawing5.xml.rels><?xml version="1.0" encoding="UTF-8" standalone="yes"?><Relationships xmlns="http://schemas.openxmlformats.org/package/2006/relationships"><Relationship Id="rId3" Type="http://schemas.openxmlformats.org/officeDocument/2006/relationships/chart" Target="../charts/chart10.xml" /><Relationship Id="rId22" Type="http://schemas.openxmlformats.org/officeDocument/2006/relationships/hyperlink" Target="#'9&#26376;'!A1" /><Relationship Id="rId23" Type="http://schemas.openxmlformats.org/officeDocument/2006/relationships/hyperlink" Target="#'10&#26376;'!A1" /><Relationship Id="rId5" Type="http://schemas.openxmlformats.org/officeDocument/2006/relationships/hyperlink" Target="#'2&#26376;'!A1" /><Relationship Id="rId7" Type="http://schemas.openxmlformats.org/officeDocument/2006/relationships/hyperlink" Target="#'5&#26376;'!A1" /><Relationship Id="rId9" Type="http://schemas.openxmlformats.org/officeDocument/2006/relationships/hyperlink" Target="#'7&#26376;'!A1" /><Relationship Id="rId2" Type="http://schemas.openxmlformats.org/officeDocument/2006/relationships/image" Target="../media/image3.svg" /><Relationship Id="rId18" Type="http://schemas.openxmlformats.org/officeDocument/2006/relationships/hyperlink" Target="#'5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8&#26376;'!A1" /><Relationship Id="rId11" Type="http://schemas.openxmlformats.org/officeDocument/2006/relationships/hyperlink" Target="#'9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6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6&#26376;'!A1" /><Relationship Id="rId19" Type="http://schemas.openxmlformats.org/officeDocument/2006/relationships/hyperlink" Target="#'6&#26376;'!A1" /><Relationship Id="rId13" Type="http://schemas.openxmlformats.org/officeDocument/2006/relationships/hyperlink" Target="#'11&#26376;'!A1" /><Relationship Id="rId21" Type="http://schemas.openxmlformats.org/officeDocument/2006/relationships/hyperlink" Target="#'8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7&#26376;'!A1" /></Relationships>
</file>

<file path=xl/drawings/_rels/drawing6.xml.rels><?xml version="1.0" encoding="UTF-8" standalone="yes"?><Relationships xmlns="http://schemas.openxmlformats.org/package/2006/relationships"><Relationship Id="rId3" Type="http://schemas.openxmlformats.org/officeDocument/2006/relationships/chart" Target="../charts/chart11.xml" /><Relationship Id="rId22" Type="http://schemas.openxmlformats.org/officeDocument/2006/relationships/hyperlink" Target="#'9&#26376;'!A1" /><Relationship Id="rId23" Type="http://schemas.openxmlformats.org/officeDocument/2006/relationships/hyperlink" Target="#'10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7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8&#26376;'!A1" /><Relationship Id="rId11" Type="http://schemas.openxmlformats.org/officeDocument/2006/relationships/hyperlink" Target="#'9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4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6&#26376;'!A1" /><Relationship Id="rId19" Type="http://schemas.openxmlformats.org/officeDocument/2006/relationships/hyperlink" Target="#'6&#26376;'!A1" /><Relationship Id="rId13" Type="http://schemas.openxmlformats.org/officeDocument/2006/relationships/hyperlink" Target="#'11&#26376;'!A1" /><Relationship Id="rId21" Type="http://schemas.openxmlformats.org/officeDocument/2006/relationships/hyperlink" Target="#'8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7&#26376;'!A1" /></Relationships>
</file>

<file path=xl/drawings/_rels/drawing7.xml.rels><?xml version="1.0" encoding="UTF-8" standalone="yes"?><Relationships xmlns="http://schemas.openxmlformats.org/package/2006/relationships"><Relationship Id="rId3" Type="http://schemas.openxmlformats.org/officeDocument/2006/relationships/chart" Target="../charts/chart12.xml" /><Relationship Id="rId22" Type="http://schemas.openxmlformats.org/officeDocument/2006/relationships/hyperlink" Target="#'9&#26376;'!A1" /><Relationship Id="rId23" Type="http://schemas.openxmlformats.org/officeDocument/2006/relationships/hyperlink" Target="#'10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7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8&#26376;'!A1" /><Relationship Id="rId11" Type="http://schemas.openxmlformats.org/officeDocument/2006/relationships/hyperlink" Target="#'9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6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5&#26376;'!A1" /><Relationship Id="rId19" Type="http://schemas.openxmlformats.org/officeDocument/2006/relationships/hyperlink" Target="#'5&#26376;'!A1" /><Relationship Id="rId13" Type="http://schemas.openxmlformats.org/officeDocument/2006/relationships/hyperlink" Target="#'11&#26376;'!A1" /><Relationship Id="rId21" Type="http://schemas.openxmlformats.org/officeDocument/2006/relationships/hyperlink" Target="#'8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7&#26376;'!A1" /></Relationships>
</file>

<file path=xl/drawings/_rels/drawing8.xml.rels><?xml version="1.0" encoding="UTF-8" standalone="yes"?><Relationships xmlns="http://schemas.openxmlformats.org/package/2006/relationships"><Relationship Id="rId3" Type="http://schemas.openxmlformats.org/officeDocument/2006/relationships/chart" Target="../charts/chart13.xml" /><Relationship Id="rId22" Type="http://schemas.openxmlformats.org/officeDocument/2006/relationships/hyperlink" Target="#'9&#26376;'!A1" /><Relationship Id="rId23" Type="http://schemas.openxmlformats.org/officeDocument/2006/relationships/hyperlink" Target="#'10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6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8&#26376;'!A1" /><Relationship Id="rId11" Type="http://schemas.openxmlformats.org/officeDocument/2006/relationships/hyperlink" Target="#'9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4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5&#26376;'!A1" /><Relationship Id="rId19" Type="http://schemas.openxmlformats.org/officeDocument/2006/relationships/hyperlink" Target="#'5&#26376;'!A1" /><Relationship Id="rId13" Type="http://schemas.openxmlformats.org/officeDocument/2006/relationships/hyperlink" Target="#'11&#26376;'!A1" /><Relationship Id="rId21" Type="http://schemas.openxmlformats.org/officeDocument/2006/relationships/hyperlink" Target="#'8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6&#26376;'!A1" /></Relationships>
</file>

<file path=xl/drawings/_rels/drawing9.xml.rels><?xml version="1.0" encoding="UTF-8" standalone="yes"?><Relationships xmlns="http://schemas.openxmlformats.org/package/2006/relationships"><Relationship Id="rId3" Type="http://schemas.openxmlformats.org/officeDocument/2006/relationships/chart" Target="../charts/chart14.xml" /><Relationship Id="rId22" Type="http://schemas.openxmlformats.org/officeDocument/2006/relationships/hyperlink" Target="#'9&#26376;'!A1" /><Relationship Id="rId23" Type="http://schemas.openxmlformats.org/officeDocument/2006/relationships/hyperlink" Target="#'10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6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7&#26376;'!A1" /><Relationship Id="rId11" Type="http://schemas.openxmlformats.org/officeDocument/2006/relationships/hyperlink" Target="#'9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4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5&#26376;'!A1" /><Relationship Id="rId19" Type="http://schemas.openxmlformats.org/officeDocument/2006/relationships/hyperlink" Target="#'5&#26376;'!A1" /><Relationship Id="rId13" Type="http://schemas.openxmlformats.org/officeDocument/2006/relationships/hyperlink" Target="#'11&#26376;'!A1" /><Relationship Id="rId21" Type="http://schemas.openxmlformats.org/officeDocument/2006/relationships/hyperlink" Target="#'7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6&#26376;'!A1" /></Relationships>
</file>

<file path=xl/drawings/_rels/drawing10.xml.rels><?xml version="1.0" encoding="UTF-8" standalone="yes"?><Relationships xmlns="http://schemas.openxmlformats.org/package/2006/relationships"><Relationship Id="rId3" Type="http://schemas.openxmlformats.org/officeDocument/2006/relationships/chart" Target="../charts/chart15.xml" /><Relationship Id="rId22" Type="http://schemas.openxmlformats.org/officeDocument/2006/relationships/hyperlink" Target="#'8&#26376;'!A1" /><Relationship Id="rId23" Type="http://schemas.openxmlformats.org/officeDocument/2006/relationships/hyperlink" Target="#'10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6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7&#26376;'!A1" /><Relationship Id="rId11" Type="http://schemas.openxmlformats.org/officeDocument/2006/relationships/hyperlink" Target="#'8&#26376;'!A1" /><Relationship Id="rId12" Type="http://schemas.openxmlformats.org/officeDocument/2006/relationships/hyperlink" Target="#'10&#26376;'!A1" /><Relationship Id="rId1" Type="http://schemas.openxmlformats.org/officeDocument/2006/relationships/image" Target="../media/image6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5&#26376;'!A1" /><Relationship Id="rId19" Type="http://schemas.openxmlformats.org/officeDocument/2006/relationships/hyperlink" Target="#'5&#26376;'!A1" /><Relationship Id="rId13" Type="http://schemas.openxmlformats.org/officeDocument/2006/relationships/hyperlink" Target="#'11&#26376;'!A1" /><Relationship Id="rId21" Type="http://schemas.openxmlformats.org/officeDocument/2006/relationships/hyperlink" Target="#'7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6&#26376;'!A1" /></Relationships>
</file>

<file path=xl/drawings/_rels/drawing11.xml.rels><?xml version="1.0" encoding="UTF-8" standalone="yes"?><Relationships xmlns="http://schemas.openxmlformats.org/package/2006/relationships"><Relationship Id="rId3" Type="http://schemas.openxmlformats.org/officeDocument/2006/relationships/chart" Target="../charts/chart16.xml" /><Relationship Id="rId22" Type="http://schemas.openxmlformats.org/officeDocument/2006/relationships/hyperlink" Target="#'8&#26376;'!A1" /><Relationship Id="rId23" Type="http://schemas.openxmlformats.org/officeDocument/2006/relationships/hyperlink" Target="#'9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6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7&#26376;'!A1" /><Relationship Id="rId11" Type="http://schemas.openxmlformats.org/officeDocument/2006/relationships/hyperlink" Target="#'8&#26376;'!A1" /><Relationship Id="rId12" Type="http://schemas.openxmlformats.org/officeDocument/2006/relationships/hyperlink" Target="#'9&#26376;'!A1" /><Relationship Id="rId1" Type="http://schemas.openxmlformats.org/officeDocument/2006/relationships/image" Target="../media/image4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5&#26376;'!A1" /><Relationship Id="rId19" Type="http://schemas.openxmlformats.org/officeDocument/2006/relationships/hyperlink" Target="#'5&#26376;'!A1" /><Relationship Id="rId13" Type="http://schemas.openxmlformats.org/officeDocument/2006/relationships/hyperlink" Target="#'11&#26376;'!A1" /><Relationship Id="rId21" Type="http://schemas.openxmlformats.org/officeDocument/2006/relationships/hyperlink" Target="#'7&#26376;'!A1" /><Relationship Id="rId24" Type="http://schemas.openxmlformats.org/officeDocument/2006/relationships/hyperlink" Target="#'11&#26376;'!A1" /><Relationship Id="rId25" Type="http://schemas.openxmlformats.org/officeDocument/2006/relationships/hyperlink" Target="#'12&#26376;'!A1" /><Relationship Id="rId20" Type="http://schemas.openxmlformats.org/officeDocument/2006/relationships/hyperlink" Target="#'6&#26376;'!A1" /></Relationships>
</file>

<file path=xl/drawings/_rels/drawing12.xml.rels><?xml version="1.0" encoding="UTF-8" standalone="yes"?><Relationships xmlns="http://schemas.openxmlformats.org/package/2006/relationships"><Relationship Id="rId3" Type="http://schemas.openxmlformats.org/officeDocument/2006/relationships/chart" Target="../charts/chart17.xml" /><Relationship Id="rId22" Type="http://schemas.openxmlformats.org/officeDocument/2006/relationships/hyperlink" Target="#'8&#26376;'!A1" /><Relationship Id="rId23" Type="http://schemas.openxmlformats.org/officeDocument/2006/relationships/hyperlink" Target="#'9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6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2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7&#26376;'!A1" /><Relationship Id="rId11" Type="http://schemas.openxmlformats.org/officeDocument/2006/relationships/hyperlink" Target="#'8&#26376;'!A1" /><Relationship Id="rId12" Type="http://schemas.openxmlformats.org/officeDocument/2006/relationships/hyperlink" Target="#'9&#26376;'!A1" /><Relationship Id="rId1" Type="http://schemas.openxmlformats.org/officeDocument/2006/relationships/image" Target="../media/image6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5&#26376;'!A1" /><Relationship Id="rId19" Type="http://schemas.openxmlformats.org/officeDocument/2006/relationships/hyperlink" Target="#'5&#26376;'!A1" /><Relationship Id="rId13" Type="http://schemas.openxmlformats.org/officeDocument/2006/relationships/hyperlink" Target="#'10&#26376;'!A1" /><Relationship Id="rId21" Type="http://schemas.openxmlformats.org/officeDocument/2006/relationships/hyperlink" Target="#'7&#26376;'!A1" /><Relationship Id="rId24" Type="http://schemas.openxmlformats.org/officeDocument/2006/relationships/hyperlink" Target="#'10&#26376;'!A1" /><Relationship Id="rId25" Type="http://schemas.openxmlformats.org/officeDocument/2006/relationships/hyperlink" Target="#'12&#26376;'!A1" /><Relationship Id="rId20" Type="http://schemas.openxmlformats.org/officeDocument/2006/relationships/hyperlink" Target="#'6&#26376;'!A1" /></Relationships>
</file>

<file path=xl/drawings/_rels/drawing13.xml.rels><?xml version="1.0" encoding="UTF-8" standalone="yes"?><Relationships xmlns="http://schemas.openxmlformats.org/package/2006/relationships"><Relationship Id="rId3" Type="http://schemas.openxmlformats.org/officeDocument/2006/relationships/chart" Target="../charts/chart18.xml" /><Relationship Id="rId22" Type="http://schemas.openxmlformats.org/officeDocument/2006/relationships/hyperlink" Target="#'8&#26376;'!A1" /><Relationship Id="rId23" Type="http://schemas.openxmlformats.org/officeDocument/2006/relationships/hyperlink" Target="#'9&#26376;'!A1" /><Relationship Id="rId5" Type="http://schemas.openxmlformats.org/officeDocument/2006/relationships/hyperlink" Target="#'2&#26376;'!A1" /><Relationship Id="rId7" Type="http://schemas.openxmlformats.org/officeDocument/2006/relationships/hyperlink" Target="#'4&#26376;'!A1" /><Relationship Id="rId9" Type="http://schemas.openxmlformats.org/officeDocument/2006/relationships/hyperlink" Target="#'6&#26376;'!A1" /><Relationship Id="rId2" Type="http://schemas.openxmlformats.org/officeDocument/2006/relationships/image" Target="../media/image3.svg" /><Relationship Id="rId18" Type="http://schemas.openxmlformats.org/officeDocument/2006/relationships/hyperlink" Target="#'4&#26376;'!A1" /><Relationship Id="rId14" Type="http://schemas.openxmlformats.org/officeDocument/2006/relationships/hyperlink" Target="#'11&#26376;'!A1" /><Relationship Id="rId15" Type="http://schemas.openxmlformats.org/officeDocument/2006/relationships/hyperlink" Target="#'1&#26376;'!A1" /><Relationship Id="rId16" Type="http://schemas.openxmlformats.org/officeDocument/2006/relationships/hyperlink" Target="#'2&#26376;'!A1" /><Relationship Id="rId17" Type="http://schemas.openxmlformats.org/officeDocument/2006/relationships/hyperlink" Target="#'3&#26376;'!A1" /><Relationship Id="rId10" Type="http://schemas.openxmlformats.org/officeDocument/2006/relationships/hyperlink" Target="#'7&#26376;'!A1" /><Relationship Id="rId11" Type="http://schemas.openxmlformats.org/officeDocument/2006/relationships/hyperlink" Target="#'8&#26376;'!A1" /><Relationship Id="rId12" Type="http://schemas.openxmlformats.org/officeDocument/2006/relationships/hyperlink" Target="#'9&#26376;'!A1" /><Relationship Id="rId1" Type="http://schemas.openxmlformats.org/officeDocument/2006/relationships/image" Target="../media/image7.png" /><Relationship Id="rId4" Type="http://schemas.openxmlformats.org/officeDocument/2006/relationships/hyperlink" Target="#'1&#26376;'!A1" /><Relationship Id="rId6" Type="http://schemas.openxmlformats.org/officeDocument/2006/relationships/hyperlink" Target="#'3&#26376;'!A1" /><Relationship Id="rId8" Type="http://schemas.openxmlformats.org/officeDocument/2006/relationships/hyperlink" Target="#'5&#26376;'!A1" /><Relationship Id="rId19" Type="http://schemas.openxmlformats.org/officeDocument/2006/relationships/hyperlink" Target="#'5&#26376;'!A1" /><Relationship Id="rId13" Type="http://schemas.openxmlformats.org/officeDocument/2006/relationships/hyperlink" Target="#'10&#26376;'!A1" /><Relationship Id="rId21" Type="http://schemas.openxmlformats.org/officeDocument/2006/relationships/hyperlink" Target="#'7&#26376;'!A1" /><Relationship Id="rId24" Type="http://schemas.openxmlformats.org/officeDocument/2006/relationships/hyperlink" Target="#'10&#26376;'!A1" /><Relationship Id="rId25" Type="http://schemas.openxmlformats.org/officeDocument/2006/relationships/hyperlink" Target="#'11&#26376;'!A1" /><Relationship Id="rId20" Type="http://schemas.openxmlformats.org/officeDocument/2006/relationships/hyperlink" Target="#'6&#26376;'!A1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16</xdr:col>
      <xdr:colOff>6350</xdr:colOff>
      <xdr:row>6</xdr:row>
      <xdr:rowOff>7620</xdr:rowOff>
    </xdr:from>
    <xdr:to>
      <xdr:col>19</xdr:col>
      <xdr:colOff>0</xdr:colOff>
      <xdr:row>7</xdr:row>
      <xdr:rowOff>0</xdr:rowOff>
    </xdr:to>
    <xdr:sp>
      <xdr:nvSpPr>
        <xdr:cNvPr id="3" name="流程图: 可选过程 2">
          <a:extLst>
            <a:ext uri="{FF2B5EF4-FFF2-40B4-BE49-F238E27FC236}">
              <a16:creationId xmlns:a16="http://schemas.microsoft.com/office/drawing/2014/main" id="{8fe11e29-1c84-4c91-b7f4-e9f91001567a}"/>
            </a:ext>
          </a:extLst>
        </xdr:cNvPr>
        <xdr:cNvSpPr/>
      </xdr:nvSpPr>
      <xdr:spPr>
        <a:xfrm>
          <a:off x="8610600" y="1668780"/>
          <a:ext cx="2537460" cy="373380"/>
        </a:xfrm>
        <a:prstGeom prst="flowChartAlternateProcess"/>
        <a:solidFill>
          <a:srgbClr val="9AA0FC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/>
        <a:p>
          <a:pPr algn="l"/>
          <a:endParaRPr altLang="en-US" lang="zh-CN" sz="1100"/>
        </a:p>
      </xdr:txBody>
    </xdr:sp>
    <xdr:clientData/>
  </xdr:twoCellAnchor>
  <xdr:twoCellAnchor>
    <xdr:from>
      <xdr:col>16</xdr:col>
      <xdr:colOff>68580</xdr:colOff>
      <xdr:row>6</xdr:row>
      <xdr:rowOff>53340</xdr:rowOff>
    </xdr:from>
    <xdr:to>
      <xdr:col>17</xdr:col>
      <xdr:colOff>30480</xdr:colOff>
      <xdr:row>6</xdr:row>
      <xdr:rowOff>335280</xdr:rowOff>
    </xdr:to>
    <xdr:sp>
      <xdr:nvSpPr>
        <xdr:cNvPr id="4" name="文本框 3">
          <a:extLst>
            <a:ext uri="{FF2B5EF4-FFF2-40B4-BE49-F238E27FC236}">
              <a16:creationId xmlns:a16="http://schemas.microsoft.com/office/drawing/2014/main" id="{6ffb7c9a-758b-4657-954c-69ba233ce008}"/>
            </a:ext>
          </a:extLst>
        </xdr:cNvPr>
        <xdr:cNvSpPr txBox="1"/>
      </xdr:nvSpPr>
      <xdr:spPr>
        <a:xfrm>
          <a:off x="8671560" y="1714500"/>
          <a:ext cx="556260" cy="281940"/>
        </a:xfrm>
        <a:prstGeom prst="rect"/>
        <a:noFill/>
        <a:ln w="9525" cmpd="sng">
          <a:noFill/>
        </a:ln>
        <a:extLst>
          <a:ext uri="{909E8E84-426E-40DD-AFC4-6F175D3DCCD1}">
            <a14:hiddenFill xmlns:a14="http://schemas.microsoft.com/office/drawing/2010/main" xmlns:r="http://schemas.openxmlformats.org/officeDocument/2006/relationships" xmlns="">
              <a:solidFill>
                <a:schemeClr val="lt1"/>
              </a:solidFill>
            </a14:hiddenFill>
          </a:ext>
        </a:ex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/>
        <a:p>
          <a:pPr algn="ctr"/>
          <a:r>
            <a:rPr altLang="en-US" lang="zh-CN" sz="1200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月份</a:t>
          </a:r>
        </a:p>
      </xdr:txBody>
    </xdr:sp>
    <xdr:clientData/>
  </xdr:twoCellAnchor>
  <xdr:twoCellAnchor>
    <xdr:from>
      <xdr:col>16</xdr:col>
      <xdr:colOff>474980</xdr:colOff>
      <xdr:row>6</xdr:row>
      <xdr:rowOff>53340</xdr:rowOff>
    </xdr:from>
    <xdr:to>
      <xdr:col>18</xdr:col>
      <xdr:colOff>66675</xdr:colOff>
      <xdr:row>6</xdr:row>
      <xdr:rowOff>335280</xdr:rowOff>
    </xdr:to>
    <xdr:sp>
      <xdr:nvSpPr>
        <xdr:cNvPr id="5" name="文本框 4">
          <a:extLst>
            <a:ext uri="{FF2B5EF4-FFF2-40B4-BE49-F238E27FC236}">
              <a16:creationId xmlns:a16="http://schemas.microsoft.com/office/drawing/2014/main" id="{9fb34fc0-cc09-494d-adf6-e4750c62f924}"/>
            </a:ext>
          </a:extLst>
        </xdr:cNvPr>
        <xdr:cNvSpPr txBox="1"/>
      </xdr:nvSpPr>
      <xdr:spPr>
        <a:xfrm>
          <a:off x="9075420" y="1714500"/>
          <a:ext cx="1158240" cy="281940"/>
        </a:xfrm>
        <a:prstGeom prst="rect"/>
        <a:noFill/>
        <a:ln w="9525" cmpd="sng">
          <a:noFill/>
        </a:ln>
        <a:extLst>
          <a:ext uri="{909E8E84-426E-40DD-AFC4-6F175D3DCCD1}">
            <a14:hiddenFill xmlns:a14="http://schemas.microsoft.com/office/drawing/2010/main" xmlns:r="http://schemas.openxmlformats.org/officeDocument/2006/relationships" xmlns="">
              <a:solidFill>
                <a:schemeClr val="lt1"/>
              </a:solidFill>
            </a14:hiddenFill>
          </a:ext>
        </a:ex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应出勤人数</a:t>
          </a:r>
        </a:p>
      </xdr:txBody>
    </xdr:sp>
    <xdr:clientData/>
  </xdr:twoCellAnchor>
  <xdr:twoCellAnchor>
    <xdr:from>
      <xdr:col>18</xdr:col>
      <xdr:colOff>0</xdr:colOff>
      <xdr:row>6</xdr:row>
      <xdr:rowOff>53340</xdr:rowOff>
    </xdr:from>
    <xdr:to>
      <xdr:col>19</xdr:col>
      <xdr:colOff>5080</xdr:colOff>
      <xdr:row>6</xdr:row>
      <xdr:rowOff>335280</xdr:rowOff>
    </xdr:to>
    <xdr:sp>
      <xdr:nvSpPr>
        <xdr:cNvPr id="6" name="文本框 5">
          <a:extLst>
            <a:ext uri="{FF2B5EF4-FFF2-40B4-BE49-F238E27FC236}">
              <a16:creationId xmlns:a16="http://schemas.microsoft.com/office/drawing/2014/main" id="{f3083a6d-2a90-42a5-8ac7-fe5999415404}"/>
            </a:ext>
          </a:extLst>
        </xdr:cNvPr>
        <xdr:cNvSpPr txBox="1"/>
      </xdr:nvSpPr>
      <xdr:spPr>
        <a:xfrm>
          <a:off x="10172700" y="1714500"/>
          <a:ext cx="982980" cy="281940"/>
        </a:xfrm>
        <a:prstGeom prst="rect"/>
        <a:noFill/>
        <a:ln w="9525" cmpd="sng">
          <a:noFill/>
        </a:ln>
        <a:extLst>
          <a:ext uri="{909E8E84-426E-40DD-AFC4-6F175D3DCCD1}">
            <a14:hiddenFill xmlns:a14="http://schemas.microsoft.com/office/drawing/2010/main" xmlns:r="http://schemas.openxmlformats.org/officeDocument/2006/relationships" xmlns="">
              <a:solidFill>
                <a:schemeClr val="lt1"/>
              </a:solidFill>
            </a14:hiddenFill>
          </a:ext>
        </a:extLst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tx1"/>
        </a:fontRef>
      </xdr:style>
      <xdr:txBody>
        <a:bodyPr vertOverflow="clip" horzOverflow="clip" wrap="square" rtlCol="0" anchor="ctr" anchorCtr="0">
          <a:no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200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出勤率</a:t>
          </a:r>
        </a:p>
      </xdr:txBody>
    </xdr:sp>
    <xdr:clientData/>
  </xdr:twoCellAnchor>
  <xdr:twoCellAnchor>
    <xdr:from>
      <xdr:col>1</xdr:col>
      <xdr:colOff>62230</xdr:colOff>
      <xdr:row>10</xdr:row>
      <xdr:rowOff>60325</xdr:rowOff>
    </xdr:from>
    <xdr:to>
      <xdr:col>8</xdr:col>
      <xdr:colOff>94615</xdr:colOff>
      <xdr:row>15</xdr:row>
      <xdr:rowOff>161290</xdr:rowOff>
    </xdr:to>
    <xdr:graphicFrame>
      <xdr:nvGraphicFramePr>
        <xdr:cNvPr id="7" name="图表 6">
          <a:extLst>
            <a:ext uri="{FF2B5EF4-FFF2-40B4-BE49-F238E27FC236}">
              <a16:creationId xmlns:a16="http://schemas.microsoft.com/office/drawing/2014/main" id="{ae43620b-f0c2-429d-bebd-4661b94d5ed2}"/>
            </a:ext>
          </a:extLst>
        </xdr:cNvPr>
        <xdr:cNvGraphicFramePr/>
      </xdr:nvGraphicFramePr>
      <xdr:xfrm>
        <a:off x="274320" y="3246120"/>
        <a:ext cx="4168140" cy="2004060"/>
      </xdr:xfrm>
      <a:graphic>
        <a:graphicData uri="http://schemas.openxmlformats.org/drawingml/2006/chart">
          <c:chart xmlns:c="http://schemas.openxmlformats.org/drawingml/2006/chart" r:id="rId1"/>
        </a:graphicData>
      </a:graphic>
    </xdr:graphicFrame>
    <xdr:clientData/>
  </xdr:twoCellAnchor>
  <xdr:twoCellAnchor>
    <xdr:from>
      <xdr:col>8</xdr:col>
      <xdr:colOff>130810</xdr:colOff>
      <xdr:row>10</xdr:row>
      <xdr:rowOff>60325</xdr:rowOff>
    </xdr:from>
    <xdr:to>
      <xdr:col>15</xdr:col>
      <xdr:colOff>12065</xdr:colOff>
      <xdr:row>15</xdr:row>
      <xdr:rowOff>161290</xdr:rowOff>
    </xdr:to>
    <xdr:graphicFrame>
      <xdr:nvGraphicFramePr>
        <xdr:cNvPr id="8" name="图表 7">
          <a:extLst>
            <a:ext uri="{FF2B5EF4-FFF2-40B4-BE49-F238E27FC236}">
              <a16:creationId xmlns:a16="http://schemas.microsoft.com/office/drawing/2014/main" id="{61d70547-8123-4cdf-8db9-7a1faa50436c}"/>
            </a:ext>
          </a:extLst>
        </xdr:cNvPr>
        <xdr:cNvGraphicFramePr/>
      </xdr:nvGraphicFramePr>
      <xdr:xfrm>
        <a:off x="4480560" y="3246120"/>
        <a:ext cx="4038600" cy="2004060"/>
      </xdr:xfrm>
      <a:graphic>
        <a:graphicData uri="http://schemas.openxmlformats.org/drawingml/2006/chart">
          <c:chart xmlns:c="http://schemas.openxmlformats.org/drawingml/2006/chart" r:id="rId2"/>
        </a:graphicData>
      </a:graphic>
    </xdr:graphicFrame>
    <xdr:clientData/>
  </xdr:twoCellAnchor>
  <xdr:twoCellAnchor>
    <xdr:from>
      <xdr:col>2</xdr:col>
      <xdr:colOff>6350</xdr:colOff>
      <xdr:row>4</xdr:row>
      <xdr:rowOff>7620</xdr:rowOff>
    </xdr:from>
    <xdr:to>
      <xdr:col>2</xdr:col>
      <xdr:colOff>952500</xdr:colOff>
      <xdr:row>4</xdr:row>
      <xdr:rowOff>365760</xdr:rowOff>
    </xdr:to>
    <xdr:sp>
      <xdr:nvSpPr>
        <xdr:cNvPr id="10" name="流程图: 终止 9">
          <a:extLst>
            <a:ext uri="{FF2B5EF4-FFF2-40B4-BE49-F238E27FC236}">
              <a16:creationId xmlns:a16="http://schemas.microsoft.com/office/drawing/2014/main" id="{da095b9d-fae8-4397-b246-3aa46301b4f2}"/>
            </a:ext>
          </a:extLst>
        </xdr:cNvPr>
        <xdr:cNvSpPr/>
      </xdr:nvSpPr>
      <xdr:spPr>
        <a:xfrm>
          <a:off x="312420" y="1097280"/>
          <a:ext cx="944880" cy="358140"/>
        </a:xfrm>
        <a:prstGeom prst="flowChartTerminator"/>
        <a:solidFill>
          <a:schemeClr val="accent4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/>
        <a:p>
          <a:pPr algn="ctr"/>
          <a:r>
            <a:rPr altLang="en-US" lang="zh-CN" sz="12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输入姓名</a:t>
          </a:r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21</xdr:col>
      <xdr:colOff>8890</xdr:colOff>
      <xdr:row>1</xdr:row>
      <xdr:rowOff>198120</xdr:rowOff>
    </xdr:to>
    <xdr:grpSp>
      <xdr:nvGrpSpPr>
        <xdr:cNvPr id="15" name="组合 14">
          <a:extLst>
            <a:ext uri="{FF2B5EF4-FFF2-40B4-BE49-F238E27FC236}">
              <a16:creationId xmlns:a16="http://schemas.microsoft.com/office/drawing/2014/main" id="{b1e12673-4d58-452a-93ff-69fe54ea1c7a}"/>
            </a:ext>
          </a:extLst>
        </xdr:cNvPr>
        <xdr:cNvGrpSpPr>
          <a:grpSpLocks/>
        </xdr:cNvGrpSpPr>
      </xdr:nvGrpSpPr>
      <xdr:grpSpPr>
        <a:xfrm>
          <a:off x="7620" y="7620"/>
          <a:ext cx="11452860" cy="502920"/>
          <a:chOff x="0" y="0"/>
          <a:chExt cx="17498" cy="792"/>
        </a:xfrm>
      </xdr:grpSpPr>
      <xdr:sp>
        <xdr:nvSpPr>
          <xdr:cNvPr id="11" name="流程图: 可选过程 10">
            <a:extLst>
              <a:ext uri="{FF2B5EF4-FFF2-40B4-BE49-F238E27FC236}">
                <a16:creationId xmlns:a16="http://schemas.microsoft.com/office/drawing/2014/main" id="{628a5867-25a9-40b9-91ee-b8376afa32da}"/>
              </a:ext>
            </a:extLst>
          </xdr:cNvPr>
          <xdr:cNvSpPr/>
        </xdr:nvSpPr>
        <xdr:spPr>
          <a:xfrm>
            <a:off x="0" y="0"/>
            <a:ext cx="17498" cy="792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12" name="文本框 11">
            <a:extLst>
              <a:ext uri="{FF2B5EF4-FFF2-40B4-BE49-F238E27FC236}">
                <a16:creationId xmlns:a16="http://schemas.microsoft.com/office/drawing/2014/main" id="{03a37ee0-5748-473d-9071-4c7f9c3991a6}"/>
              </a:ext>
            </a:extLst>
          </xdr:cNvPr>
          <xdr:cNvSpPr txBox="1"/>
        </xdr:nvSpPr>
        <xdr:spPr>
          <a:xfrm>
            <a:off x="1374" y="91"/>
            <a:ext cx="3286" cy="610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考勤查询统计</a:t>
            </a:r>
            <a:endParaRPr lang="en-US" sz="22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  <a:cs typeface="汉仪文黑-55简" panose="00020600040101010101" charset="-122"/>
            </a:endParaRPr>
          </a:p>
        </xdr:txBody>
      </xdr:sp>
      <xdr:pic>
        <xdr:nvPicPr>
          <xdr:cNvPr id="13" name="图片 12" descr="10公斤壶铃球打卡">
            <a:extLst>
              <a:ext uri="{FF2B5EF4-FFF2-40B4-BE49-F238E27FC236}">
                <a16:creationId xmlns:a16="http://schemas.microsoft.com/office/drawing/2014/main" id="{07fcb402-9f3c-4131-988c-520ea412a1aa}"/>
              </a:ext>
            </a:extLst>
          </xdr:cNvPr>
          <xdr:cNvPicPr>
            <a:picLocks noChangeAspect="1"/>
          </xdr:cNvPicPr>
        </xdr:nvPicPr>
        <xdr:blipFill>
          <a:blip r:embed="rId3">
            <a:extLs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745" y="115"/>
            <a:ext cx="560" cy="561"/>
          </a:xfrm>
          <a:prstGeom prst="rect"/>
        </xdr:spPr>
      </xdr:pic>
      <xdr:sp>
        <xdr:nvSpPr>
          <xdr:cNvPr id="14" name="流程图: 终止 13">
            <a:extLst>
              <a:ext uri="{FF2B5EF4-FFF2-40B4-BE49-F238E27FC236}">
                <a16:creationId xmlns:a16="http://schemas.microsoft.com/office/drawing/2014/main" id="{3f04feba-921f-452b-aead-2454497f29a8}"/>
              </a:ext>
            </a:extLst>
          </xdr:cNvPr>
          <xdr:cNvSpPr/>
        </xdr:nvSpPr>
        <xdr:spPr>
          <a:xfrm>
            <a:off x="15361" y="145"/>
            <a:ext cx="1828" cy="501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0</xdr:col>
      <xdr:colOff>152400</xdr:colOff>
      <xdr:row>15</xdr:row>
      <xdr:rowOff>365760</xdr:rowOff>
    </xdr:from>
    <xdr:to>
      <xdr:col>11</xdr:col>
      <xdr:colOff>104140</xdr:colOff>
      <xdr:row>20</xdr:row>
      <xdr:rowOff>76200</xdr:rowOff>
    </xdr:to>
    <xdr:grpSp>
      <xdr:nvGrpSpPr>
        <xdr:cNvPr id="38" name="组合 37">
          <a:extLst>
            <a:ext uri="{FF2B5EF4-FFF2-40B4-BE49-F238E27FC236}">
              <a16:creationId xmlns:a16="http://schemas.microsoft.com/office/drawing/2014/main" id="{41a1835c-af26-4751-8695-d62bb39a8c8c}"/>
            </a:ext>
          </a:extLst>
        </xdr:cNvPr>
        <xdr:cNvGrpSpPr>
          <a:grpSpLocks/>
        </xdr:cNvGrpSpPr>
      </xdr:nvGrpSpPr>
      <xdr:grpSpPr>
        <a:xfrm>
          <a:off x="152400" y="5455920"/>
          <a:ext cx="6088380" cy="1356360"/>
          <a:chOff x="252" y="8496"/>
          <a:chExt cx="8600" cy="2136"/>
        </a:xfrm>
      </xdr:grpSpPr>
      <xdr:grpSp>
        <xdr:nvGrpSpPr>
          <xdr:cNvPr id="34" name="组合 33">
            <a:extLst>
              <a:ext uri="{FF2B5EF4-FFF2-40B4-BE49-F238E27FC236}">
                <a16:creationId xmlns:a16="http://schemas.microsoft.com/office/drawing/2014/main" id="{17b8f4a9-b5d6-409e-8834-c1d3d2471a94}"/>
              </a:ext>
            </a:extLst>
          </xdr:cNvPr>
          <xdr:cNvGrpSpPr>
            <a:grpSpLocks/>
          </xdr:cNvGrpSpPr>
        </xdr:nvGrpSpPr>
        <xdr:grpSpPr>
          <a:xfrm>
            <a:off x="252" y="8496"/>
            <a:ext cx="2210" cy="2136"/>
            <a:chOff x="312" y="8484"/>
            <a:chExt cx="2210" cy="2136"/>
          </a:xfrm>
        </xdr:grpSpPr>
        <xdr:graphicFrame>
          <xdr:nvGraphicFramePr>
            <xdr:cNvPr id="16" name="图表 15">
              <a:extLst>
                <a:ext uri="{FF2B5EF4-FFF2-40B4-BE49-F238E27FC236}">
                  <a16:creationId xmlns:a16="http://schemas.microsoft.com/office/drawing/2014/main" id="{e780ffca-a116-4c28-b4af-6f2315ca80c6}"/>
                </a:ext>
              </a:extLst>
            </xdr:cNvPr>
            <xdr:cNvGraphicFramePr/>
          </xdr:nvGraphicFramePr>
          <xdr:xfrm>
            <a:off x="312" y="8484"/>
            <a:ext cx="2211" cy="2137"/>
          </xdr:xfrm>
          <a:graphic>
            <a:graphicData uri="http://schemas.openxmlformats.org/drawingml/2006/chart">
              <c:chart xmlns:c="http://schemas.openxmlformats.org/drawingml/2006/chart" r:id="rId5"/>
            </a:graphicData>
          </a:graphic>
        </xdr:graphicFrame>
        <xdr:sp textlink="$Z$9">
          <xdr:nvSpPr>
            <xdr:cNvPr id="26" name="文本框 25">
              <a:extLst>
                <a:ext uri="{FF2B5EF4-FFF2-40B4-BE49-F238E27FC236}">
                  <a16:creationId xmlns:a16="http://schemas.microsoft.com/office/drawing/2014/main" id="{340c1567-beee-47f9-b1ee-78ee759c9576}"/>
                </a:ext>
              </a:extLst>
            </xdr:cNvPr>
            <xdr:cNvSpPr txBox="1"/>
          </xdr:nvSpPr>
          <xdr:spPr>
            <a:xfrm>
              <a:off x="1019" y="9228"/>
              <a:ext cx="889" cy="360"/>
            </a:xfrm>
            <a:prstGeom prst="rect"/>
            <a:solidFill>
              <a:schemeClr val="bg1"/>
            </a:solidFill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ctr" anchorCtr="0">
              <a:noAutofit/>
            </a:bodyPr>
            <a:lstStyle/>
            <a:p>
              <a:pPr algn="ctr"/>
              <a:fld id="{D172DDB1-3944-4B93-AE2B-92873DEC5332}" type="TxLink">
                <a:rPr altLang="en-US" lang="en-US" sz="1100" u="none" b="0" i="0">
                  <a:solidFill>
                    <a:srgbClr val="000000"/>
                  </a:solidFill>
                  <a:latin typeface="金山云技术体" charset="-122"/>
                  <a:ea typeface="金山云技术体" charset="-122"/>
                </a:rPr>
                <a:t>65%</a:t>
              </a:fld>
              <a:endParaRPr altLang="en-US" lang="en-US" sz="1100" u="none" b="0" i="0">
                <a:solidFill>
                  <a:srgbClr val="000000"/>
                </a:solidFill>
                <a:latin typeface="金山云技术体" charset="-122"/>
                <a:ea typeface="金山云技术体" charset="-122"/>
              </a:endParaRPr>
            </a:p>
          </xdr:txBody>
        </xdr:sp>
      </xdr:grpSp>
      <xdr:grpSp>
        <xdr:nvGrpSpPr>
          <xdr:cNvPr id="35" name="组合 34">
            <a:extLst>
              <a:ext uri="{FF2B5EF4-FFF2-40B4-BE49-F238E27FC236}">
                <a16:creationId xmlns:a16="http://schemas.microsoft.com/office/drawing/2014/main" id="{687a1338-5ac2-4691-98f2-c74066d10be0}"/>
              </a:ext>
            </a:extLst>
          </xdr:cNvPr>
          <xdr:cNvGrpSpPr>
            <a:grpSpLocks/>
          </xdr:cNvGrpSpPr>
        </xdr:nvGrpSpPr>
        <xdr:grpSpPr>
          <a:xfrm>
            <a:off x="2380" y="8496"/>
            <a:ext cx="2212" cy="2136"/>
            <a:chOff x="2547" y="8484"/>
            <a:chExt cx="2212" cy="2136"/>
          </a:xfrm>
        </xdr:grpSpPr>
        <xdr:graphicFrame>
          <xdr:nvGraphicFramePr>
            <xdr:cNvPr id="23" name="图表 22">
              <a:extLst>
                <a:ext uri="{FF2B5EF4-FFF2-40B4-BE49-F238E27FC236}">
                  <a16:creationId xmlns:a16="http://schemas.microsoft.com/office/drawing/2014/main" id="{0cc48ef1-d48c-4ef9-b632-f184b7c4a1b8}"/>
                </a:ext>
              </a:extLst>
            </xdr:cNvPr>
            <xdr:cNvGraphicFramePr/>
          </xdr:nvGraphicFramePr>
          <xdr:xfrm>
            <a:off x="2547" y="8484"/>
            <a:ext cx="2213" cy="2137"/>
          </xdr:xfrm>
          <a:graphic>
            <a:graphicData uri="http://schemas.openxmlformats.org/drawingml/2006/chart">
              <c:chart xmlns:c="http://schemas.openxmlformats.org/drawingml/2006/chart" r:id="rId6"/>
            </a:graphicData>
          </a:graphic>
        </xdr:graphicFrame>
        <xdr:sp textlink="$Z$10">
          <xdr:nvSpPr>
            <xdr:cNvPr id="27" name="文本框 26">
              <a:extLst>
                <a:ext uri="{FF2B5EF4-FFF2-40B4-BE49-F238E27FC236}">
                  <a16:creationId xmlns:a16="http://schemas.microsoft.com/office/drawing/2014/main" id="{52ef9aaa-51fc-46ef-96cf-1bd0e22b9eb7}"/>
                </a:ext>
              </a:extLst>
            </xdr:cNvPr>
            <xdr:cNvSpPr txBox="1"/>
          </xdr:nvSpPr>
          <xdr:spPr>
            <a:xfrm>
              <a:off x="3259" y="9228"/>
              <a:ext cx="889" cy="360"/>
            </a:xfrm>
            <a:prstGeom prst="rect"/>
            <a:solidFill>
              <a:schemeClr val="bg1"/>
            </a:solidFill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ctr" anchorCtr="0">
              <a:noAutofit/>
            </a:bodyPr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fld id="{E32EB38A-1E18-4AF0-B4E2-A9A3E765A2C4}" type="TxLink">
                <a:rPr altLang="en-US" lang="en-US" sz="1100" u="none" b="0" i="0">
                  <a:solidFill>
                    <a:srgbClr val="000000"/>
                  </a:solidFill>
                  <a:latin typeface="金山云技术体" charset="-122"/>
                  <a:ea typeface="金山云技术体" charset="-122"/>
                </a:rPr>
                <a:t>81%</a:t>
              </a:fld>
              <a:endParaRPr altLang="en-US" lang="en-US" sz="1100" u="none" b="0" i="0">
                <a:solidFill>
                  <a:srgbClr val="000000"/>
                </a:solidFill>
                <a:latin typeface="金山云技术体" charset="-122"/>
                <a:ea typeface="金山云技术体" charset="-122"/>
              </a:endParaRPr>
            </a:p>
          </xdr:txBody>
        </xdr:sp>
      </xdr:grpSp>
      <xdr:grpSp>
        <xdr:nvGrpSpPr>
          <xdr:cNvPr id="36" name="组合 35">
            <a:extLst>
              <a:ext uri="{FF2B5EF4-FFF2-40B4-BE49-F238E27FC236}">
                <a16:creationId xmlns:a16="http://schemas.microsoft.com/office/drawing/2014/main" id="{4153a8cf-15fd-4b3d-828b-924835847519}"/>
              </a:ext>
            </a:extLst>
          </xdr:cNvPr>
          <xdr:cNvGrpSpPr>
            <a:grpSpLocks/>
          </xdr:cNvGrpSpPr>
        </xdr:nvGrpSpPr>
        <xdr:grpSpPr>
          <a:xfrm>
            <a:off x="4510" y="8496"/>
            <a:ext cx="2212" cy="2136"/>
            <a:chOff x="4784" y="8484"/>
            <a:chExt cx="2212" cy="2136"/>
          </a:xfrm>
        </xdr:grpSpPr>
        <xdr:graphicFrame>
          <xdr:nvGraphicFramePr>
            <xdr:cNvPr id="24" name="图表 23">
              <a:extLst>
                <a:ext uri="{FF2B5EF4-FFF2-40B4-BE49-F238E27FC236}">
                  <a16:creationId xmlns:a16="http://schemas.microsoft.com/office/drawing/2014/main" id="{50bf41ad-f21f-43c2-93ad-d20f18b23fa8}"/>
                </a:ext>
              </a:extLst>
            </xdr:cNvPr>
            <xdr:cNvGraphicFramePr/>
          </xdr:nvGraphicFramePr>
          <xdr:xfrm>
            <a:off x="4784" y="8484"/>
            <a:ext cx="2213" cy="2137"/>
          </xdr:xfrm>
          <a:graphic>
            <a:graphicData uri="http://schemas.openxmlformats.org/drawingml/2006/chart">
              <c:chart xmlns:c="http://schemas.openxmlformats.org/drawingml/2006/chart" r:id="rId7"/>
            </a:graphicData>
          </a:graphic>
        </xdr:graphicFrame>
        <xdr:sp textlink="$Z$11">
          <xdr:nvSpPr>
            <xdr:cNvPr id="28" name="文本框 27">
              <a:extLst>
                <a:ext uri="{FF2B5EF4-FFF2-40B4-BE49-F238E27FC236}">
                  <a16:creationId xmlns:a16="http://schemas.microsoft.com/office/drawing/2014/main" id="{b584f627-66de-4b6a-9946-0a35439020c9}"/>
                </a:ext>
              </a:extLst>
            </xdr:cNvPr>
            <xdr:cNvSpPr txBox="1"/>
          </xdr:nvSpPr>
          <xdr:spPr>
            <a:xfrm>
              <a:off x="5499" y="9228"/>
              <a:ext cx="889" cy="360"/>
            </a:xfrm>
            <a:prstGeom prst="rect"/>
            <a:solidFill>
              <a:schemeClr val="bg1"/>
            </a:solidFill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ctr" anchorCtr="0">
              <a:noAutofit/>
            </a:bodyPr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fld id="{DCA8CA2A-608D-4469-9138-5F33064333A0}" type="TxLink">
                <a:rPr altLang="en-US" lang="en-US" sz="1100" u="none" b="0" i="0">
                  <a:solidFill>
                    <a:srgbClr val="000000"/>
                  </a:solidFill>
                  <a:latin typeface="金山云技术体" charset="-122"/>
                  <a:ea typeface="金山云技术体" charset="-122"/>
                </a:rPr>
                <a:t>72%</a:t>
              </a:fld>
              <a:endParaRPr altLang="en-US" lang="en-US" sz="1100" u="none" b="0" i="0">
                <a:solidFill>
                  <a:srgbClr val="000000"/>
                </a:solidFill>
                <a:latin typeface="金山云技术体" charset="-122"/>
                <a:ea typeface="金山云技术体" charset="-122"/>
              </a:endParaRPr>
            </a:p>
          </xdr:txBody>
        </xdr:sp>
      </xdr:grpSp>
      <xdr:grpSp>
        <xdr:nvGrpSpPr>
          <xdr:cNvPr id="37" name="组合 36">
            <a:extLst>
              <a:ext uri="{FF2B5EF4-FFF2-40B4-BE49-F238E27FC236}">
                <a16:creationId xmlns:a16="http://schemas.microsoft.com/office/drawing/2014/main" id="{6044242c-8de8-4695-97c2-4dd08e343f9a}"/>
              </a:ext>
            </a:extLst>
          </xdr:cNvPr>
          <xdr:cNvGrpSpPr>
            <a:grpSpLocks/>
          </xdr:cNvGrpSpPr>
        </xdr:nvGrpSpPr>
        <xdr:grpSpPr>
          <a:xfrm>
            <a:off x="6640" y="8496"/>
            <a:ext cx="2212" cy="2136"/>
            <a:chOff x="7021" y="8484"/>
            <a:chExt cx="2212" cy="2136"/>
          </a:xfrm>
        </xdr:grpSpPr>
        <xdr:graphicFrame>
          <xdr:nvGraphicFramePr>
            <xdr:cNvPr id="25" name="图表 24">
              <a:extLst>
                <a:ext uri="{FF2B5EF4-FFF2-40B4-BE49-F238E27FC236}">
                  <a16:creationId xmlns:a16="http://schemas.microsoft.com/office/drawing/2014/main" id="{861c587a-1515-4e26-a338-9cfc5d5748aa}"/>
                </a:ext>
              </a:extLst>
            </xdr:cNvPr>
            <xdr:cNvGraphicFramePr/>
          </xdr:nvGraphicFramePr>
          <xdr:xfrm>
            <a:off x="7021" y="8484"/>
            <a:ext cx="2213" cy="2137"/>
          </xdr:xfrm>
          <a:graphic>
            <a:graphicData uri="http://schemas.openxmlformats.org/drawingml/2006/chart">
              <c:chart xmlns:c="http://schemas.openxmlformats.org/drawingml/2006/chart" r:id="rId8"/>
            </a:graphicData>
          </a:graphic>
        </xdr:graphicFrame>
        <xdr:sp textlink="$Z$12">
          <xdr:nvSpPr>
            <xdr:cNvPr id="29" name="文本框 28">
              <a:extLst>
                <a:ext uri="{FF2B5EF4-FFF2-40B4-BE49-F238E27FC236}">
                  <a16:creationId xmlns:a16="http://schemas.microsoft.com/office/drawing/2014/main" id="{0e2c2e2d-d66c-4a7d-89f3-3a3d09656421}"/>
                </a:ext>
              </a:extLst>
            </xdr:cNvPr>
            <xdr:cNvSpPr txBox="1"/>
          </xdr:nvSpPr>
          <xdr:spPr>
            <a:xfrm>
              <a:off x="7739" y="9228"/>
              <a:ext cx="889" cy="360"/>
            </a:xfrm>
            <a:prstGeom prst="rect"/>
            <a:solidFill>
              <a:schemeClr val="bg1"/>
            </a:solidFill>
            <a:ln w="9525" cmpd="sng">
              <a:noFill/>
            </a:ln>
          </xdr:spPr>
          <xdr:style>
            <a:lnRef idx="0">
              <a:srgbClr val="000000"/>
            </a:lnRef>
            <a:fillRef idx="0">
              <a:srgbClr val="000000"/>
            </a:fillRef>
            <a:effectRef idx="0">
              <a:srgbClr val="000000"/>
            </a:effectRef>
            <a:fontRef idx="minor">
              <a:schemeClr val="tx1"/>
            </a:fontRef>
          </xdr:style>
          <xdr:txBody>
            <a:bodyPr vertOverflow="clip" horzOverflow="clip" wrap="square" rtlCol="0" anchor="ctr" anchorCtr="0">
              <a:noAutofit/>
            </a:bodyPr>
            <a:lstStyle>
              <a:defPPr>
                <a:defRPr lang="zh-CN">
                  <a:solidFill>
                    <a:schemeClr val="dk1"/>
                  </a:solidFill>
                </a:defRPr>
              </a:defPPr>
              <a:lvl1pPr marL="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solidFill>
                    <a:schemeClr val="dk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fld id="{7A1A1106-C7B3-4846-81AC-C5103438BD61}" type="TxLink">
                <a:rPr altLang="en-US" lang="en-US" sz="1100" u="none" b="0" i="0">
                  <a:solidFill>
                    <a:srgbClr val="000000"/>
                  </a:solidFill>
                  <a:latin typeface="金山云技术体" charset="-122"/>
                  <a:ea typeface="金山云技术体" charset="-122"/>
                </a:rPr>
                <a:t>71%</a:t>
              </a:fld>
              <a:endParaRPr altLang="en-US" lang="en-US" sz="1100" u="none" b="0" i="0">
                <a:solidFill>
                  <a:srgbClr val="000000"/>
                </a:solidFill>
                <a:latin typeface="金山云技术体" charset="-122"/>
                <a:ea typeface="金山云技术体" charset="-122"/>
              </a:endParaRPr>
            </a:p>
          </xdr:txBody>
        </xdr:sp>
      </xdr:grpSp>
    </xdr:grpSp>
    <xdr:clientData/>
  </xdr:twoCellAnchor>
  <xdr:twoCellAnchor>
    <xdr:from>
      <xdr:col>11</xdr:col>
      <xdr:colOff>118110</xdr:colOff>
      <xdr:row>15</xdr:row>
      <xdr:rowOff>335280</xdr:rowOff>
    </xdr:from>
    <xdr:to>
      <xdr:col>14</xdr:col>
      <xdr:colOff>453390</xdr:colOff>
      <xdr:row>17</xdr:row>
      <xdr:rowOff>213360</xdr:rowOff>
    </xdr:to>
    <xdr:grpSp>
      <xdr:nvGrpSpPr>
        <xdr:cNvPr id="30" name="组合 29">
          <a:extLst>
            <a:ext uri="{FF2B5EF4-FFF2-40B4-BE49-F238E27FC236}">
              <a16:creationId xmlns:a16="http://schemas.microsoft.com/office/drawing/2014/main" id="{226c9367-d04d-47b6-9747-1dc0f2706e24}"/>
            </a:ext>
          </a:extLst>
        </xdr:cNvPr>
        <xdr:cNvGrpSpPr>
          <a:grpSpLocks/>
        </xdr:cNvGrpSpPr>
      </xdr:nvGrpSpPr>
      <xdr:grpSpPr>
        <a:xfrm>
          <a:off x="6256020" y="5425440"/>
          <a:ext cx="2118360" cy="640080"/>
          <a:chOff x="9714" y="8532"/>
          <a:chExt cx="3372" cy="1008"/>
        </a:xfrm>
      </xdr:grpSpPr>
      <xdr:sp>
        <xdr:nvSpPr>
          <xdr:cNvPr id="2" name="流程图: 可选过程 1">
            <a:extLst>
              <a:ext uri="{FF2B5EF4-FFF2-40B4-BE49-F238E27FC236}">
                <a16:creationId xmlns:a16="http://schemas.microsoft.com/office/drawing/2014/main" id="{33c1f488-76e8-4744-8469-1602a875c4eb}"/>
              </a:ext>
            </a:extLst>
          </xdr:cNvPr>
          <xdr:cNvSpPr/>
        </xdr:nvSpPr>
        <xdr:spPr>
          <a:xfrm>
            <a:off x="9714" y="8532"/>
            <a:ext cx="3372" cy="1008"/>
          </a:xfrm>
          <a:prstGeom prst="flowChartAlternateProcess"/>
          <a:solidFill>
            <a:srgbClr val="EFF1F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/>
          <a:p>
            <a:pPr algn="l"/>
            <a:endParaRPr altLang="en-US" lang="zh-CN" sz="1100"/>
          </a:p>
        </xdr:txBody>
      </xdr:sp>
      <xdr:sp>
        <xdr:nvSpPr>
          <xdr:cNvPr id="17" name="文本框 16">
            <a:extLst>
              <a:ext uri="{FF2B5EF4-FFF2-40B4-BE49-F238E27FC236}">
                <a16:creationId xmlns:a16="http://schemas.microsoft.com/office/drawing/2014/main" id="{46f8ef35-2bb7-45bc-a443-e86b991eee5d}"/>
              </a:ext>
            </a:extLst>
          </xdr:cNvPr>
          <xdr:cNvSpPr txBox="1"/>
        </xdr:nvSpPr>
        <xdr:spPr>
          <a:xfrm>
            <a:off x="9882" y="8628"/>
            <a:ext cx="1356" cy="420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>
            <a:noAutofit/>
          </a:bodyPr>
          <a:lstStyle/>
          <a:p>
            <a:pPr algn="l"/>
            <a:r>
              <a:rPr altLang="en-US" lang="zh-CN" sz="11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考勤人数</a:t>
            </a:r>
          </a:p>
        </xdr:txBody>
      </xdr:sp>
      <xdr:sp textlink="$O$5">
        <xdr:nvSpPr>
          <xdr:cNvPr id="18" name="文本框 17">
            <a:extLst>
              <a:ext uri="{FF2B5EF4-FFF2-40B4-BE49-F238E27FC236}">
                <a16:creationId xmlns:a16="http://schemas.microsoft.com/office/drawing/2014/main" id="{d3a79a87-1a47-4dcf-b133-ade0d0eaeac0}"/>
              </a:ext>
            </a:extLst>
          </xdr:cNvPr>
          <xdr:cNvSpPr txBox="1"/>
        </xdr:nvSpPr>
        <xdr:spPr>
          <a:xfrm>
            <a:off x="9882" y="9048"/>
            <a:ext cx="1356" cy="420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>
            <a:noAutofit/>
          </a:bodyPr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fld id="{C73B0A6A-BB53-41E2-918F-D633B1643DAA}" type="TxLink">
              <a:rPr altLang="en-US" lang="en-US" sz="1400" u="none" b="0" i="0">
                <a:solidFill>
                  <a:srgbClr val="000000"/>
                </a:solidFill>
                <a:latin typeface="汉仪文黑-55简" panose="00020600040101010101" charset="-122"/>
                <a:ea typeface="汉仪文黑-55简" panose="00020600040101010101" charset="-122"/>
              </a:rPr>
              <a:t>5人</a:t>
            </a:fld>
            <a:endParaRPr altLang="en-US" lang="en-US" sz="1400" u="none" i="0">
              <a:solidFill>
                <a:srgbClr val="000000"/>
              </a:solidFill>
              <a:latin typeface="汉仪文黑-55简" panose="00020600040101010101" charset="-122"/>
              <a:ea typeface="汉仪文黑-55简" panose="00020600040101010101" charset="-122"/>
            </a:endParaRPr>
          </a:p>
        </xdr:txBody>
      </xdr:sp>
      <xdr:pic>
        <xdr:nvPicPr>
          <xdr:cNvPr id="21" name="图片 20" descr="考勤">
            <a:extLst>
              <a:ext uri="{FF2B5EF4-FFF2-40B4-BE49-F238E27FC236}">
                <a16:creationId xmlns:a16="http://schemas.microsoft.com/office/drawing/2014/main" id="{6e9a2ab1-e5a5-473e-a6fd-a17f9b6cd734}"/>
              </a:ext>
            </a:extLst>
          </xdr:cNvPr>
          <xdr:cNvPicPr>
            <a:picLocks noChangeAspect="1"/>
          </xdr:cNvPicPr>
        </xdr:nvPicPr>
        <xdr:blipFill>
          <a:blip r:embed="rId9">
            <a:extLst>
              <a:ext uri="{96DAC541-7B7A-43D3-8B79-37D633B846F1}">
                <asvg:svgBlip xmlns:asvg="http://schemas.microsoft.com/office/drawing/2016/SVG/main" r:embed="rId10"/>
              </a:ext>
            </a:extLst>
          </a:blip>
          <a:stretch>
            <a:fillRect/>
          </a:stretch>
        </xdr:blipFill>
        <xdr:spPr>
          <a:xfrm>
            <a:off x="12246" y="8808"/>
            <a:ext cx="454" cy="454"/>
          </a:xfrm>
          <a:prstGeom prst="rect"/>
        </xdr:spPr>
      </xdr:pic>
    </xdr:grpSp>
    <xdr:clientData/>
  </xdr:twoCellAnchor>
  <xdr:twoCellAnchor>
    <xdr:from>
      <xdr:col>11</xdr:col>
      <xdr:colOff>118110</xdr:colOff>
      <xdr:row>17</xdr:row>
      <xdr:rowOff>312420</xdr:rowOff>
    </xdr:from>
    <xdr:to>
      <xdr:col>14</xdr:col>
      <xdr:colOff>453390</xdr:colOff>
      <xdr:row>20</xdr:row>
      <xdr:rowOff>62230</xdr:rowOff>
    </xdr:to>
    <xdr:grpSp>
      <xdr:nvGrpSpPr>
        <xdr:cNvPr id="31" name="组合 30">
          <a:extLst>
            <a:ext uri="{FF2B5EF4-FFF2-40B4-BE49-F238E27FC236}">
              <a16:creationId xmlns:a16="http://schemas.microsoft.com/office/drawing/2014/main" id="{d70bdd87-0afa-4b8f-b7f6-a8acc808ca48}"/>
            </a:ext>
          </a:extLst>
        </xdr:cNvPr>
        <xdr:cNvGrpSpPr>
          <a:grpSpLocks/>
        </xdr:cNvGrpSpPr>
      </xdr:nvGrpSpPr>
      <xdr:grpSpPr>
        <a:xfrm>
          <a:off x="6256020" y="6164580"/>
          <a:ext cx="2118360" cy="632460"/>
          <a:chOff x="9714" y="9696"/>
          <a:chExt cx="3372" cy="998"/>
        </a:xfrm>
      </xdr:grpSpPr>
      <xdr:sp>
        <xdr:nvSpPr>
          <xdr:cNvPr id="9" name="流程图: 可选过程 8">
            <a:extLst>
              <a:ext uri="{FF2B5EF4-FFF2-40B4-BE49-F238E27FC236}">
                <a16:creationId xmlns:a16="http://schemas.microsoft.com/office/drawing/2014/main" id="{2cfb10ae-147e-49ff-8e60-269044b5b09c}"/>
              </a:ext>
            </a:extLst>
          </xdr:cNvPr>
          <xdr:cNvSpPr/>
        </xdr:nvSpPr>
        <xdr:spPr>
          <a:xfrm>
            <a:off x="9714" y="9696"/>
            <a:ext cx="3372" cy="999"/>
          </a:xfrm>
          <a:prstGeom prst="flowChartAlternateProcess"/>
          <a:solidFill>
            <a:schemeClr val="accent4">
              <a:lumMod val="20000"/>
              <a:lumOff val="80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19" name="文本框 18">
            <a:extLst>
              <a:ext uri="{FF2B5EF4-FFF2-40B4-BE49-F238E27FC236}">
                <a16:creationId xmlns:a16="http://schemas.microsoft.com/office/drawing/2014/main" id="{fa233662-1118-4814-a8dd-9c2d935b06a4}"/>
              </a:ext>
            </a:extLst>
          </xdr:cNvPr>
          <xdr:cNvSpPr txBox="1"/>
        </xdr:nvSpPr>
        <xdr:spPr>
          <a:xfrm>
            <a:off x="9882" y="9768"/>
            <a:ext cx="1356" cy="420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>
            <a:noAutofit/>
          </a:bodyPr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en-US" lang="zh-CN" sz="11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出勤率</a:t>
            </a:r>
          </a:p>
        </xdr:txBody>
      </xdr:sp>
      <xdr:sp textlink="$S$20">
        <xdr:nvSpPr>
          <xdr:cNvPr id="20" name="文本框 19">
            <a:extLst>
              <a:ext uri="{FF2B5EF4-FFF2-40B4-BE49-F238E27FC236}">
                <a16:creationId xmlns:a16="http://schemas.microsoft.com/office/drawing/2014/main" id="{6f73227d-dc9b-428c-9df8-84f8d50eadc8}"/>
              </a:ext>
            </a:extLst>
          </xdr:cNvPr>
          <xdr:cNvSpPr txBox="1"/>
        </xdr:nvSpPr>
        <xdr:spPr>
          <a:xfrm>
            <a:off x="9882" y="10188"/>
            <a:ext cx="1356" cy="420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>
            <a:noAutofit/>
          </a:bodyPr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fld id="{B94C0AF2-BE20-4D82-9DF5-7028FA9F9BCA}" type="TxLink">
              <a:rPr altLang="en-US" lang="en-US" sz="1400" u="none" b="0" i="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72%</a:t>
            </a:fld>
            <a:endParaRPr altLang="en-US" lang="en-US" sz="1400" u="none" i="0">
              <a:solidFill>
                <a:schemeClr val="tx1"/>
              </a:solidFill>
              <a:latin typeface="汉仪文黑-55简" panose="00020600040101010101" charset="-122"/>
              <a:ea typeface="汉仪文黑-55简" panose="00020600040101010101" charset="-122"/>
            </a:endParaRPr>
          </a:p>
        </xdr:txBody>
      </xdr:sp>
      <xdr:pic>
        <xdr:nvPicPr>
          <xdr:cNvPr id="22" name="图片 21" descr="打卡">
            <a:extLst>
              <a:ext uri="{FF2B5EF4-FFF2-40B4-BE49-F238E27FC236}">
                <a16:creationId xmlns:a16="http://schemas.microsoft.com/office/drawing/2014/main" id="{a27b4a40-4057-45f4-9ee6-c194d19ec705}"/>
              </a:ext>
            </a:extLst>
          </xdr:cNvPr>
          <xdr:cNvPicPr>
            <a:picLocks noChangeAspect="1"/>
          </xdr:cNvPicPr>
        </xdr:nvPicPr>
        <xdr:blipFill>
          <a:blip r:embed="rId11">
            <a:extLst>
              <a:ext uri="{96DAC541-7B7A-43D3-8B79-37D633B846F1}">
                <asvg:svgBlip xmlns:asvg="http://schemas.microsoft.com/office/drawing/2016/SVG/main" r:embed="rId12"/>
              </a:ext>
            </a:extLst>
          </a:blip>
          <a:stretch>
            <a:fillRect/>
          </a:stretch>
        </xdr:blipFill>
        <xdr:spPr>
          <a:xfrm>
            <a:off x="12246" y="9972"/>
            <a:ext cx="454" cy="454"/>
          </a:xfrm>
          <a:prstGeom prst="rect"/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41" name="矩形 40">
          <a:extLst>
            <a:ext uri="{FF2B5EF4-FFF2-40B4-BE49-F238E27FC236}">
              <a16:creationId xmlns:a16="http://schemas.microsoft.com/office/drawing/2014/main" id="{3df53efb-0989-4dd6-bfcc-5d89ff3a79e2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/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43</xdr:col>
      <xdr:colOff>0</xdr:colOff>
      <xdr:row>1</xdr:row>
      <xdr:rowOff>205740</xdr:rowOff>
    </xdr:to>
    <xdr:grpSp>
      <xdr:nvGrpSpPr>
        <xdr:cNvPr id="25" name="组合 24">
          <a:extLst>
            <a:ext uri="{FF2B5EF4-FFF2-40B4-BE49-F238E27FC236}">
              <a16:creationId xmlns:a16="http://schemas.microsoft.com/office/drawing/2014/main" id="{acd23a48-3449-400f-9cdc-3f2550ba9fed}"/>
            </a:ext>
          </a:extLst>
        </xdr:cNvPr>
        <xdr:cNvGrpSpPr>
          <a:grpSpLocks/>
        </xdr:cNvGrpSpPr>
      </xdr:nvGrpSpPr>
      <xdr:grpSpPr>
        <a:xfrm>
          <a:off x="7620" y="7620"/>
          <a:ext cx="13571220" cy="510540"/>
          <a:chOff x="0" y="0"/>
          <a:chExt cx="19404" cy="804"/>
        </a:xfrm>
      </xdr:grpSpPr>
      <xdr:sp>
        <xdr:nvSpPr>
          <xdr:cNvPr id="20" name="流程图: 可选过程 19">
            <a:extLst>
              <a:ext uri="{FF2B5EF4-FFF2-40B4-BE49-F238E27FC236}">
                <a16:creationId xmlns:a16="http://schemas.microsoft.com/office/drawing/2014/main" id="{77c8d38e-b1c1-411b-b77c-c1b69d35d662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/>
          <a:p>
            <a:pPr algn="l"/>
            <a:endParaRPr altLang="en-US" lang="zh-CN" sz="1100"/>
          </a:p>
        </xdr:txBody>
      </xdr:sp>
      <xdr:sp>
        <xdr:nvSpPr>
          <xdr:cNvPr id="21" name="文本框 20">
            <a:extLst>
              <a:ext uri="{FF2B5EF4-FFF2-40B4-BE49-F238E27FC236}">
                <a16:creationId xmlns:a16="http://schemas.microsoft.com/office/drawing/2014/main" id="{2eb9d489-0d20-4b50-8ca8-29c3438dd104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/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22" name="图片 21" descr="10公斤壶铃球打卡">
            <a:extLst>
              <a:ext uri="{FF2B5EF4-FFF2-40B4-BE49-F238E27FC236}">
                <a16:creationId xmlns:a16="http://schemas.microsoft.com/office/drawing/2014/main" id="{b89a8fec-cd91-4f3a-ac4e-ed47d926abc4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24" name="流程图: 终止 23">
            <a:extLst>
              <a:ext uri="{FF2B5EF4-FFF2-40B4-BE49-F238E27FC236}">
                <a16:creationId xmlns:a16="http://schemas.microsoft.com/office/drawing/2014/main" id="{ef18edcc-56cd-4210-bfee-3aaead52e95e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/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3</xdr:col>
      <xdr:colOff>85090</xdr:colOff>
      <xdr:row>11</xdr:row>
      <xdr:rowOff>99060</xdr:rowOff>
    </xdr:from>
    <xdr:to>
      <xdr:col>3</xdr:col>
      <xdr:colOff>847090</xdr:colOff>
      <xdr:row>28</xdr:row>
      <xdr:rowOff>190500</xdr:rowOff>
    </xdr:to>
    <xdr:grpSp>
      <xdr:nvGrpSpPr>
        <xdr:cNvPr id="43" name="组合 42">
          <a:extLst>
            <a:ext uri="{FF2B5EF4-FFF2-40B4-BE49-F238E27FC236}">
              <a16:creationId xmlns:a16="http://schemas.microsoft.com/office/drawing/2014/main" id="{c2da15ca-02a4-4592-ae9b-8e386b86c1e7}"/>
            </a:ext>
          </a:extLst>
        </xdr:cNvPr>
        <xdr:cNvGrpSpPr>
          <a:grpSpLocks/>
        </xdr:cNvGrpSpPr>
      </xdr:nvGrpSpPr>
      <xdr:grpSpPr>
        <a:xfrm>
          <a:off x="411480" y="2453640"/>
          <a:ext cx="762000" cy="5402580"/>
          <a:chOff x="590" y="3852"/>
          <a:chExt cx="1200" cy="8508"/>
        </a:xfrm>
      </xdr:grpSpPr>
      <xdr:sp>
        <xdr:nvSpPr>
          <xdr:cNvPr id="26" name="流程图: 终止 25">
            <a:extLst>
              <a:ext uri="{FF2B5EF4-FFF2-40B4-BE49-F238E27FC236}">
                <a16:creationId xmlns:a16="http://schemas.microsoft.com/office/drawing/2014/main" id="{95dc8c5d-45cf-4506-9469-a7c1aee38791}"/>
              </a:ext>
            </a:extLst>
          </xdr:cNvPr>
          <xdr:cNvSpPr/>
        </xdr:nvSpPr>
        <xdr:spPr>
          <a:xfrm>
            <a:off x="590" y="3852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/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hlinkClick r:id="rId15"/>
            <a:extLst>
              <a:ext uri="{FF2B5EF4-FFF2-40B4-BE49-F238E27FC236}">
                <a16:creationId xmlns:a16="http://schemas.microsoft.com/office/drawing/2014/main" id="{d5dfc108-ed77-4bd6-831e-064a70e3dbf5}"/>
              </a:ext>
            </a:extLst>
          </xdr:cNvPr>
          <xdr:cNvSpPr/>
        </xdr:nvSpPr>
        <xdr:spPr>
          <a:xfrm>
            <a:off x="590" y="458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hlinkClick r:id="rId16"/>
            <a:extLst>
              <a:ext uri="{FF2B5EF4-FFF2-40B4-BE49-F238E27FC236}">
                <a16:creationId xmlns:a16="http://schemas.microsoft.com/office/drawing/2014/main" id="{b3a19dc1-1429-4972-9779-c4dfe2621564}"/>
              </a:ext>
            </a:extLst>
          </xdr:cNvPr>
          <xdr:cNvSpPr/>
        </xdr:nvSpPr>
        <xdr:spPr>
          <a:xfrm>
            <a:off x="590" y="530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hlinkClick r:id="rId17"/>
            <a:extLst>
              <a:ext uri="{FF2B5EF4-FFF2-40B4-BE49-F238E27FC236}">
                <a16:creationId xmlns:a16="http://schemas.microsoft.com/office/drawing/2014/main" id="{3b081444-2424-4f84-ae2a-03c84535d1c1}"/>
              </a:ext>
            </a:extLst>
          </xdr:cNvPr>
          <xdr:cNvSpPr/>
        </xdr:nvSpPr>
        <xdr:spPr>
          <a:xfrm>
            <a:off x="590" y="602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hlinkClick r:id="rId18"/>
            <a:extLst>
              <a:ext uri="{FF2B5EF4-FFF2-40B4-BE49-F238E27FC236}">
                <a16:creationId xmlns:a16="http://schemas.microsoft.com/office/drawing/2014/main" id="{c8bd4b3c-41b2-44bc-9085-ff1131defe1f}"/>
              </a:ext>
            </a:extLst>
          </xdr:cNvPr>
          <xdr:cNvSpPr/>
        </xdr:nvSpPr>
        <xdr:spPr>
          <a:xfrm>
            <a:off x="590" y="675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19"/>
            <a:extLst>
              <a:ext uri="{FF2B5EF4-FFF2-40B4-BE49-F238E27FC236}">
                <a16:creationId xmlns:a16="http://schemas.microsoft.com/office/drawing/2014/main" id="{8ca860fe-44c4-4ed8-b505-5bb536437481}"/>
              </a:ext>
            </a:extLst>
          </xdr:cNvPr>
          <xdr:cNvSpPr/>
        </xdr:nvSpPr>
        <xdr:spPr>
          <a:xfrm>
            <a:off x="590" y="748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0"/>
            <a:extLst>
              <a:ext uri="{FF2B5EF4-FFF2-40B4-BE49-F238E27FC236}">
                <a16:creationId xmlns:a16="http://schemas.microsoft.com/office/drawing/2014/main" id="{af4cce27-19b2-418b-8a63-004f5ffeffe7}"/>
              </a:ext>
            </a:extLst>
          </xdr:cNvPr>
          <xdr:cNvSpPr/>
        </xdr:nvSpPr>
        <xdr:spPr>
          <a:xfrm>
            <a:off x="590" y="821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1"/>
            <a:extLst>
              <a:ext uri="{FF2B5EF4-FFF2-40B4-BE49-F238E27FC236}">
                <a16:creationId xmlns:a16="http://schemas.microsoft.com/office/drawing/2014/main" id="{8e46b169-5321-435a-bffe-aa261d675597}"/>
              </a:ext>
            </a:extLst>
          </xdr:cNvPr>
          <xdr:cNvSpPr/>
        </xdr:nvSpPr>
        <xdr:spPr>
          <a:xfrm>
            <a:off x="590" y="894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hlinkClick r:id="rId22"/>
            <a:extLst>
              <a:ext uri="{FF2B5EF4-FFF2-40B4-BE49-F238E27FC236}">
                <a16:creationId xmlns:a16="http://schemas.microsoft.com/office/drawing/2014/main" id="{515fa03e-9bff-44f4-beb2-9cb9a705d7b3}"/>
              </a:ext>
            </a:extLst>
          </xdr:cNvPr>
          <xdr:cNvSpPr/>
        </xdr:nvSpPr>
        <xdr:spPr>
          <a:xfrm>
            <a:off x="590" y="966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hlinkClick r:id="rId23"/>
            <a:extLst>
              <a:ext uri="{FF2B5EF4-FFF2-40B4-BE49-F238E27FC236}">
                <a16:creationId xmlns:a16="http://schemas.microsoft.com/office/drawing/2014/main" id="{1792aa71-cc20-4ae8-9f0f-4a4167cf5312}"/>
              </a:ext>
            </a:extLst>
          </xdr:cNvPr>
          <xdr:cNvSpPr/>
        </xdr:nvSpPr>
        <xdr:spPr>
          <a:xfrm>
            <a:off x="590" y="1039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hlinkClick r:id="rId24"/>
            <a:extLst>
              <a:ext uri="{FF2B5EF4-FFF2-40B4-BE49-F238E27FC236}">
                <a16:creationId xmlns:a16="http://schemas.microsoft.com/office/drawing/2014/main" id="{9218d3da-f681-4cdc-81f9-b3896420b783}"/>
              </a:ext>
            </a:extLst>
          </xdr:cNvPr>
          <xdr:cNvSpPr/>
        </xdr:nvSpPr>
        <xdr:spPr>
          <a:xfrm>
            <a:off x="590" y="1112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7" name="流程图: 终止 36">
            <a:hlinkClick r:id="rId25"/>
            <a:extLst>
              <a:ext uri="{FF2B5EF4-FFF2-40B4-BE49-F238E27FC236}">
                <a16:creationId xmlns:a16="http://schemas.microsoft.com/office/drawing/2014/main" id="{0181da31-eef1-4796-91f4-3a79ef67215d}"/>
              </a:ext>
            </a:extLst>
          </xdr:cNvPr>
          <xdr:cNvSpPr/>
        </xdr:nvSpPr>
        <xdr:spPr>
          <a:xfrm>
            <a:off x="590" y="1184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40</xdr:col>
      <xdr:colOff>46990</xdr:colOff>
      <xdr:row>8</xdr:row>
      <xdr:rowOff>104140</xdr:rowOff>
    </xdr:to>
    <xdr:graphicFrame>
      <xdr:nvGraphicFramePr>
        <xdr:cNvPr id="38" name="图表 37">
          <a:extLst>
            <a:ext uri="{FF2B5EF4-FFF2-40B4-BE49-F238E27FC236}">
              <a16:creationId xmlns:a16="http://schemas.microsoft.com/office/drawing/2014/main" id="{7e61c7ce-eaa4-4fa0-8e11-9a42230b7fa3}"/>
            </a:ext>
          </a:extLst>
        </xdr:cNvPr>
        <xdr:cNvGraphicFramePr/>
      </xdr:nvGraphicFramePr>
      <xdr:xfrm>
        <a:off x="5890260" y="655320"/>
        <a:ext cx="7406640" cy="1440180"/>
      </xdr:xfrm>
      <a:graphic>
        <a:graphicData uri="http://schemas.openxmlformats.org/drawingml/2006/chart">
          <c:chart xmlns:c="http://schemas.openxmlformats.org/drawingml/2006/chart" r:id="rId14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39" name="流程图: 可选过程 38">
          <a:extLst>
            <a:ext uri="{FF2B5EF4-FFF2-40B4-BE49-F238E27FC236}">
              <a16:creationId xmlns:a16="http://schemas.microsoft.com/office/drawing/2014/main" id="{191b0192-cf5c-449e-9e50-7ecc9958438b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/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40" name="流程图: 可选过程 39">
          <a:extLst>
            <a:ext uri="{FF2B5EF4-FFF2-40B4-BE49-F238E27FC236}">
              <a16:creationId xmlns:a16="http://schemas.microsoft.com/office/drawing/2014/main" id="{b9cc6c6d-8cbf-4265-a800-ea4619e5917d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42" name="矩形 41">
          <a:extLst>
            <a:ext uri="{FF2B5EF4-FFF2-40B4-BE49-F238E27FC236}">
              <a16:creationId xmlns:a16="http://schemas.microsoft.com/office/drawing/2014/main" id="{b82af368-3c95-445c-9a3b-a53262417aeb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8f4e378a-4783-47c0-b8d0-5879cb46c9f8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40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00949fe6-6620-45c4-8d69-42d2aca71e53}"/>
            </a:ext>
          </a:extLst>
        </xdr:cNvPr>
        <xdr:cNvGrpSpPr>
          <a:grpSpLocks/>
        </xdr:cNvGrpSpPr>
      </xdr:nvGrpSpPr>
      <xdr:grpSpPr>
        <a:xfrm>
          <a:off x="7620" y="7620"/>
          <a:ext cx="126568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13dc52f1-dd32-477c-b990-a2603739f001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05e546eb-1601-4047-9889-55c07559ce42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28c35d43-2d15-4549-8929-1d4a68e807f5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3df87739-7cee-4adc-a575-53d1654550bd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37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0dfab236-e1f9-4e5b-94d8-58ec9322c5aa}"/>
            </a:ext>
          </a:extLst>
        </xdr:cNvPr>
        <xdr:cNvGraphicFramePr/>
      </xdr:nvGraphicFramePr>
      <xdr:xfrm>
        <a:off x="5890260" y="655320"/>
        <a:ext cx="64922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947094db-48f8-45ad-9513-c51260c532cd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e81b3a6e-e79d-47a7-a82f-cd0df9a902c5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e6de60f0-6282-41e8-957b-bc5438eb4df4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92710</xdr:colOff>
      <xdr:row>11</xdr:row>
      <xdr:rowOff>111760</xdr:rowOff>
    </xdr:from>
    <xdr:to>
      <xdr:col>3</xdr:col>
      <xdr:colOff>854710</xdr:colOff>
      <xdr:row>28</xdr:row>
      <xdr:rowOff>203200</xdr:rowOff>
    </xdr:to>
    <xdr:grpSp>
      <xdr:nvGrpSpPr>
        <xdr:cNvPr id="50" name="组合 49">
          <a:extLst>
            <a:ext uri="{FF2B5EF4-FFF2-40B4-BE49-F238E27FC236}">
              <a16:creationId xmlns:a16="http://schemas.microsoft.com/office/drawing/2014/main" id="{088930e4-ed98-4b39-beb3-848d889b1c4b}"/>
            </a:ext>
          </a:extLst>
        </xdr:cNvPr>
        <xdr:cNvGrpSpPr>
          <a:grpSpLocks/>
        </xdr:cNvGrpSpPr>
      </xdr:nvGrpSpPr>
      <xdr:grpSpPr>
        <a:xfrm>
          <a:off x="419100" y="2468880"/>
          <a:ext cx="762000" cy="5402580"/>
          <a:chOff x="602" y="3872"/>
          <a:chExt cx="1200" cy="8508"/>
        </a:xfrm>
      </xdr:grpSpPr>
      <xdr:sp>
        <xdr:nvSpPr>
          <xdr:cNvPr id="38" name="流程图: 终止 37">
            <a:hlinkClick r:id="rId16"/>
            <a:extLst>
              <a:ext uri="{FF2B5EF4-FFF2-40B4-BE49-F238E27FC236}">
                <a16:creationId xmlns:a16="http://schemas.microsoft.com/office/drawing/2014/main" id="{077d4c08-6140-4e64-a474-1a36c66106b2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9" name="流程图: 终止 38">
            <a:hlinkClick r:id="rId17"/>
            <a:extLst>
              <a:ext uri="{FF2B5EF4-FFF2-40B4-BE49-F238E27FC236}">
                <a16:creationId xmlns:a16="http://schemas.microsoft.com/office/drawing/2014/main" id="{7223cdc7-dab9-487a-bb45-9f16ca21e141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0" name="流程图: 终止 39">
            <a:hlinkClick r:id="rId18"/>
            <a:extLst>
              <a:ext uri="{FF2B5EF4-FFF2-40B4-BE49-F238E27FC236}">
                <a16:creationId xmlns:a16="http://schemas.microsoft.com/office/drawing/2014/main" id="{e837caa0-cecf-41e6-b9e4-6e320b342969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1" name="流程图: 终止 40">
            <a:hlinkClick r:id="rId19"/>
            <a:extLst>
              <a:ext uri="{FF2B5EF4-FFF2-40B4-BE49-F238E27FC236}">
                <a16:creationId xmlns:a16="http://schemas.microsoft.com/office/drawing/2014/main" id="{57a10987-e416-470b-9d05-027b3a1b1ff8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2" name="流程图: 终止 41">
            <a:hlinkClick r:id="rId20"/>
            <a:extLst>
              <a:ext uri="{FF2B5EF4-FFF2-40B4-BE49-F238E27FC236}">
                <a16:creationId xmlns:a16="http://schemas.microsoft.com/office/drawing/2014/main" id="{404f97bd-dac0-4d9f-b8e7-0c889d547932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3" name="流程图: 终止 42">
            <a:hlinkClick r:id="rId21"/>
            <a:extLst>
              <a:ext uri="{FF2B5EF4-FFF2-40B4-BE49-F238E27FC236}">
                <a16:creationId xmlns:a16="http://schemas.microsoft.com/office/drawing/2014/main" id="{d16a1579-3092-4096-9382-8430102daf8f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4" name="流程图: 终止 43">
            <a:hlinkClick r:id="rId22"/>
            <a:extLst>
              <a:ext uri="{FF2B5EF4-FFF2-40B4-BE49-F238E27FC236}">
                <a16:creationId xmlns:a16="http://schemas.microsoft.com/office/drawing/2014/main" id="{fdfd1768-76c0-4d6d-bd05-c56ae23bbf01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5" name="流程图: 终止 44">
            <a:hlinkClick r:id="rId23"/>
            <a:extLst>
              <a:ext uri="{FF2B5EF4-FFF2-40B4-BE49-F238E27FC236}">
                <a16:creationId xmlns:a16="http://schemas.microsoft.com/office/drawing/2014/main" id="{0fe30bed-2223-4668-8783-d598b00e2c78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6" name="流程图: 终止 45">
            <a:hlinkClick r:id="rId24"/>
            <a:extLst>
              <a:ext uri="{FF2B5EF4-FFF2-40B4-BE49-F238E27FC236}">
                <a16:creationId xmlns:a16="http://schemas.microsoft.com/office/drawing/2014/main" id="{7fc83555-834a-432d-922d-7b5efb41268e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7" name="流程图: 终止 46">
            <a:hlinkClick r:id="rId25"/>
            <a:extLst>
              <a:ext uri="{FF2B5EF4-FFF2-40B4-BE49-F238E27FC236}">
                <a16:creationId xmlns:a16="http://schemas.microsoft.com/office/drawing/2014/main" id="{9304c73f-447e-49b2-820f-948997466321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8" name="流程图: 终止 47">
            <a:hlinkClick r:id="rId26"/>
            <a:extLst>
              <a:ext uri="{FF2B5EF4-FFF2-40B4-BE49-F238E27FC236}">
                <a16:creationId xmlns:a16="http://schemas.microsoft.com/office/drawing/2014/main" id="{a89b6b3d-ccdd-4807-8690-ccc425ac0f4f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49" name="流程图: 终止 48">
            <a:hlinkClick r:id="rId27"/>
            <a:extLst>
              <a:ext uri="{FF2B5EF4-FFF2-40B4-BE49-F238E27FC236}">
                <a16:creationId xmlns:a16="http://schemas.microsoft.com/office/drawing/2014/main" id="{d855a1e4-8924-4083-9afb-5d9725195a67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52ed93c9-43d7-4e74-9b49-b1c2a1035f44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43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1f197840-3198-48c6-a716-ce32ab557ec6}"/>
            </a:ext>
          </a:extLst>
        </xdr:cNvPr>
        <xdr:cNvGrpSpPr>
          <a:grpSpLocks/>
        </xdr:cNvGrpSpPr>
      </xdr:nvGrpSpPr>
      <xdr:grpSpPr>
        <a:xfrm>
          <a:off x="7620" y="7620"/>
          <a:ext cx="135712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00b634c0-4341-4c09-ad45-07d384f62dce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43c048e8-59db-46ba-a095-937f3f8440c1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92b5ff64-7dbd-4987-ad9e-ed8840ee2b2b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6c0e49c5-fc6f-4b05-b273-72bed4af61ba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40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3e4d772a-4a7f-480a-852d-5f331a89c656}"/>
            </a:ext>
          </a:extLst>
        </xdr:cNvPr>
        <xdr:cNvGraphicFramePr/>
      </xdr:nvGraphicFramePr>
      <xdr:xfrm>
        <a:off x="5890260" y="655320"/>
        <a:ext cx="74066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7b62bba3-6af2-4c05-a977-e1f6093f9586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16ba0bf4-37d7-4c5e-a804-f02996c85b0d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260571af-f131-4e44-ac33-c0e4fadd70e9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77470</xdr:colOff>
      <xdr:row>11</xdr:row>
      <xdr:rowOff>96520</xdr:rowOff>
    </xdr:from>
    <xdr:to>
      <xdr:col>3</xdr:col>
      <xdr:colOff>839470</xdr:colOff>
      <xdr:row>28</xdr:row>
      <xdr:rowOff>187960</xdr:rowOff>
    </xdr:to>
    <xdr:grpSp>
      <xdr:nvGrpSpPr>
        <xdr:cNvPr id="37" name="组合 36">
          <a:extLst>
            <a:ext uri="{FF2B5EF4-FFF2-40B4-BE49-F238E27FC236}">
              <a16:creationId xmlns:a16="http://schemas.microsoft.com/office/drawing/2014/main" id="{5032798c-8df8-4458-a5d0-a044ff979840}"/>
            </a:ext>
          </a:extLst>
        </xdr:cNvPr>
        <xdr:cNvGrpSpPr>
          <a:grpSpLocks/>
        </xdr:cNvGrpSpPr>
      </xdr:nvGrpSpPr>
      <xdr:grpSpPr>
        <a:xfrm>
          <a:off x="403860" y="2453640"/>
          <a:ext cx="762000" cy="5402580"/>
          <a:chOff x="578" y="3848"/>
          <a:chExt cx="1200" cy="8508"/>
        </a:xfrm>
      </xdr:grpSpPr>
      <xdr:sp>
        <xdr:nvSpPr>
          <xdr:cNvPr id="25" name="流程图: 终止 24">
            <a:hlinkClick r:id="rId15"/>
            <a:extLst>
              <a:ext uri="{FF2B5EF4-FFF2-40B4-BE49-F238E27FC236}">
                <a16:creationId xmlns:a16="http://schemas.microsoft.com/office/drawing/2014/main" id="{36ce957b-161f-4535-b0af-752b352e36f7}"/>
              </a:ext>
            </a:extLst>
          </xdr:cNvPr>
          <xdr:cNvSpPr/>
        </xdr:nvSpPr>
        <xdr:spPr>
          <a:xfrm>
            <a:off x="578" y="384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6" name="流程图: 终止 25">
            <a:hlinkClick r:id="rId16"/>
            <a:extLst>
              <a:ext uri="{FF2B5EF4-FFF2-40B4-BE49-F238E27FC236}">
                <a16:creationId xmlns:a16="http://schemas.microsoft.com/office/drawing/2014/main" id="{0eb3d6f0-45a6-4cfa-a788-487a7d179df1}"/>
              </a:ext>
            </a:extLst>
          </xdr:cNvPr>
          <xdr:cNvSpPr/>
        </xdr:nvSpPr>
        <xdr:spPr>
          <a:xfrm>
            <a:off x="578" y="45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extLst>
              <a:ext uri="{FF2B5EF4-FFF2-40B4-BE49-F238E27FC236}">
                <a16:creationId xmlns:a16="http://schemas.microsoft.com/office/drawing/2014/main" id="{56ff140f-bde1-42bd-bf6b-268c9ed7ca87}"/>
              </a:ext>
            </a:extLst>
          </xdr:cNvPr>
          <xdr:cNvSpPr/>
        </xdr:nvSpPr>
        <xdr:spPr>
          <a:xfrm>
            <a:off x="578" y="5304"/>
            <a:ext cx="1200" cy="508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hlinkClick r:id="rId17"/>
            <a:extLst>
              <a:ext uri="{FF2B5EF4-FFF2-40B4-BE49-F238E27FC236}">
                <a16:creationId xmlns:a16="http://schemas.microsoft.com/office/drawing/2014/main" id="{0f97ad4c-b0fd-428f-9fb0-cdc4d41f04f4}"/>
              </a:ext>
            </a:extLst>
          </xdr:cNvPr>
          <xdr:cNvSpPr/>
        </xdr:nvSpPr>
        <xdr:spPr>
          <a:xfrm>
            <a:off x="578" y="6024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hlinkClick r:id="rId18"/>
            <a:extLst>
              <a:ext uri="{FF2B5EF4-FFF2-40B4-BE49-F238E27FC236}">
                <a16:creationId xmlns:a16="http://schemas.microsoft.com/office/drawing/2014/main" id="{e6ec8bee-6d54-41f9-bc37-403e2db631a1}"/>
              </a:ext>
            </a:extLst>
          </xdr:cNvPr>
          <xdr:cNvSpPr/>
        </xdr:nvSpPr>
        <xdr:spPr>
          <a:xfrm>
            <a:off x="578" y="675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hlinkClick r:id="rId19"/>
            <a:extLst>
              <a:ext uri="{FF2B5EF4-FFF2-40B4-BE49-F238E27FC236}">
                <a16:creationId xmlns:a16="http://schemas.microsoft.com/office/drawing/2014/main" id="{374fd074-6902-4047-af44-57c5b8fb32cd}"/>
              </a:ext>
            </a:extLst>
          </xdr:cNvPr>
          <xdr:cNvSpPr/>
        </xdr:nvSpPr>
        <xdr:spPr>
          <a:xfrm>
            <a:off x="578" y="748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20"/>
            <a:extLst>
              <a:ext uri="{FF2B5EF4-FFF2-40B4-BE49-F238E27FC236}">
                <a16:creationId xmlns:a16="http://schemas.microsoft.com/office/drawing/2014/main" id="{d737ea9f-02ff-43a1-9cdb-7a31dbe3ff5a}"/>
              </a:ext>
            </a:extLst>
          </xdr:cNvPr>
          <xdr:cNvSpPr/>
        </xdr:nvSpPr>
        <xdr:spPr>
          <a:xfrm>
            <a:off x="578" y="820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1"/>
            <a:extLst>
              <a:ext uri="{FF2B5EF4-FFF2-40B4-BE49-F238E27FC236}">
                <a16:creationId xmlns:a16="http://schemas.microsoft.com/office/drawing/2014/main" id="{fda7e9b8-c800-407b-814f-02d11a50107c}"/>
              </a:ext>
            </a:extLst>
          </xdr:cNvPr>
          <xdr:cNvSpPr/>
        </xdr:nvSpPr>
        <xdr:spPr>
          <a:xfrm>
            <a:off x="578" y="893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2"/>
            <a:extLst>
              <a:ext uri="{FF2B5EF4-FFF2-40B4-BE49-F238E27FC236}">
                <a16:creationId xmlns:a16="http://schemas.microsoft.com/office/drawing/2014/main" id="{786ece3d-2b8a-47f8-9834-6f31d003a47e}"/>
              </a:ext>
            </a:extLst>
          </xdr:cNvPr>
          <xdr:cNvSpPr/>
        </xdr:nvSpPr>
        <xdr:spPr>
          <a:xfrm>
            <a:off x="578" y="96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hlinkClick r:id="rId23"/>
            <a:extLst>
              <a:ext uri="{FF2B5EF4-FFF2-40B4-BE49-F238E27FC236}">
                <a16:creationId xmlns:a16="http://schemas.microsoft.com/office/drawing/2014/main" id="{26a6a1e6-9434-46c6-bbf6-d17d49089b97}"/>
              </a:ext>
            </a:extLst>
          </xdr:cNvPr>
          <xdr:cNvSpPr/>
        </xdr:nvSpPr>
        <xdr:spPr>
          <a:xfrm>
            <a:off x="578" y="1039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hlinkClick r:id="rId24"/>
            <a:extLst>
              <a:ext uri="{FF2B5EF4-FFF2-40B4-BE49-F238E27FC236}">
                <a16:creationId xmlns:a16="http://schemas.microsoft.com/office/drawing/2014/main" id="{5d27c600-329f-49d9-b2d9-b3ba77d84f1f}"/>
              </a:ext>
            </a:extLst>
          </xdr:cNvPr>
          <xdr:cNvSpPr/>
        </xdr:nvSpPr>
        <xdr:spPr>
          <a:xfrm>
            <a:off x="578" y="11120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hlinkClick r:id="rId25"/>
            <a:extLst>
              <a:ext uri="{FF2B5EF4-FFF2-40B4-BE49-F238E27FC236}">
                <a16:creationId xmlns:a16="http://schemas.microsoft.com/office/drawing/2014/main" id="{7ce1f4cd-d33e-4059-be71-b686eb1893b0}"/>
              </a:ext>
            </a:extLst>
          </xdr:cNvPr>
          <xdr:cNvSpPr/>
        </xdr:nvSpPr>
        <xdr:spPr>
          <a:xfrm>
            <a:off x="578" y="1184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a62a0188-2d8f-4b32-af4d-3af615038109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42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47abe3bd-0518-4150-ba93-b9b500380588}"/>
            </a:ext>
          </a:extLst>
        </xdr:cNvPr>
        <xdr:cNvGrpSpPr>
          <a:grpSpLocks/>
        </xdr:cNvGrpSpPr>
      </xdr:nvGrpSpPr>
      <xdr:grpSpPr>
        <a:xfrm>
          <a:off x="7620" y="7620"/>
          <a:ext cx="132664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c4e6877a-22cd-4ac8-96f7-0998bf3956a4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af5ccfb6-3ef2-4920-b15e-5d42ebcf11b9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95762f8c-3b3e-4771-a78b-a3fa97998d0c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6c058862-6a56-4341-af1a-e1df798f3658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39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4853efe9-cb23-4d91-9a21-ec21224f6b2e}"/>
            </a:ext>
          </a:extLst>
        </xdr:cNvPr>
        <xdr:cNvGraphicFramePr/>
      </xdr:nvGraphicFramePr>
      <xdr:xfrm>
        <a:off x="5890260" y="655320"/>
        <a:ext cx="71018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e0a058f9-acd6-44c8-b289-7c17779ac763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bec0db28-25e8-423a-9475-520238e85832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4d77ee3d-d0a9-4e78-873e-f6131c6424df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85090</xdr:colOff>
      <xdr:row>11</xdr:row>
      <xdr:rowOff>104140</xdr:rowOff>
    </xdr:from>
    <xdr:to>
      <xdr:col>3</xdr:col>
      <xdr:colOff>847090</xdr:colOff>
      <xdr:row>28</xdr:row>
      <xdr:rowOff>195580</xdr:rowOff>
    </xdr:to>
    <xdr:grpSp>
      <xdr:nvGrpSpPr>
        <xdr:cNvPr id="37" name="组合 36">
          <a:extLst>
            <a:ext uri="{FF2B5EF4-FFF2-40B4-BE49-F238E27FC236}">
              <a16:creationId xmlns:a16="http://schemas.microsoft.com/office/drawing/2014/main" id="{1698953e-8d4c-4575-9a03-e0f32d554f00}"/>
            </a:ext>
          </a:extLst>
        </xdr:cNvPr>
        <xdr:cNvGrpSpPr>
          <a:grpSpLocks/>
        </xdr:cNvGrpSpPr>
      </xdr:nvGrpSpPr>
      <xdr:grpSpPr>
        <a:xfrm>
          <a:off x="411480" y="2461260"/>
          <a:ext cx="762000" cy="5402580"/>
          <a:chOff x="590" y="3860"/>
          <a:chExt cx="1200" cy="8508"/>
        </a:xfrm>
      </xdr:grpSpPr>
      <xdr:sp>
        <xdr:nvSpPr>
          <xdr:cNvPr id="25" name="流程图: 终止 24">
            <a:hlinkClick r:id="rId15"/>
            <a:extLst>
              <a:ext uri="{FF2B5EF4-FFF2-40B4-BE49-F238E27FC236}">
                <a16:creationId xmlns:a16="http://schemas.microsoft.com/office/drawing/2014/main" id="{01a9df3f-86b2-4b21-b90d-4766311ead96}"/>
              </a:ext>
            </a:extLst>
          </xdr:cNvPr>
          <xdr:cNvSpPr/>
        </xdr:nvSpPr>
        <xdr:spPr>
          <a:xfrm>
            <a:off x="590" y="38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6" name="流程图: 终止 25">
            <a:hlinkClick r:id="rId16"/>
            <a:extLst>
              <a:ext uri="{FF2B5EF4-FFF2-40B4-BE49-F238E27FC236}">
                <a16:creationId xmlns:a16="http://schemas.microsoft.com/office/drawing/2014/main" id="{5bd14bcb-7edc-44b3-887a-bf65bcc3c2d8}"/>
              </a:ext>
            </a:extLst>
          </xdr:cNvPr>
          <xdr:cNvSpPr/>
        </xdr:nvSpPr>
        <xdr:spPr>
          <a:xfrm>
            <a:off x="590" y="45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hlinkClick r:id="rId17"/>
            <a:extLst>
              <a:ext uri="{FF2B5EF4-FFF2-40B4-BE49-F238E27FC236}">
                <a16:creationId xmlns:a16="http://schemas.microsoft.com/office/drawing/2014/main" id="{a97a40be-7655-4302-bfe1-a15f1027f4f1}"/>
              </a:ext>
            </a:extLst>
          </xdr:cNvPr>
          <xdr:cNvSpPr/>
        </xdr:nvSpPr>
        <xdr:spPr>
          <a:xfrm>
            <a:off x="590" y="5316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extLst>
              <a:ext uri="{FF2B5EF4-FFF2-40B4-BE49-F238E27FC236}">
                <a16:creationId xmlns:a16="http://schemas.microsoft.com/office/drawing/2014/main" id="{de969894-8b0f-4c73-9a65-59fd77c2a23a}"/>
              </a:ext>
            </a:extLst>
          </xdr:cNvPr>
          <xdr:cNvSpPr/>
        </xdr:nvSpPr>
        <xdr:spPr>
          <a:xfrm>
            <a:off x="590" y="6036"/>
            <a:ext cx="1200" cy="524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hlinkClick r:id="rId18"/>
            <a:extLst>
              <a:ext uri="{FF2B5EF4-FFF2-40B4-BE49-F238E27FC236}">
                <a16:creationId xmlns:a16="http://schemas.microsoft.com/office/drawing/2014/main" id="{d9b2bbd5-3441-44a8-85f5-be486e77c95e}"/>
              </a:ext>
            </a:extLst>
          </xdr:cNvPr>
          <xdr:cNvSpPr/>
        </xdr:nvSpPr>
        <xdr:spPr>
          <a:xfrm>
            <a:off x="590" y="67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hlinkClick r:id="rId19"/>
            <a:extLst>
              <a:ext uri="{FF2B5EF4-FFF2-40B4-BE49-F238E27FC236}">
                <a16:creationId xmlns:a16="http://schemas.microsoft.com/office/drawing/2014/main" id="{276be6e9-7056-4ba4-8f0b-04d4f654149c}"/>
              </a:ext>
            </a:extLst>
          </xdr:cNvPr>
          <xdr:cNvSpPr/>
        </xdr:nvSpPr>
        <xdr:spPr>
          <a:xfrm>
            <a:off x="590" y="749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20"/>
            <a:extLst>
              <a:ext uri="{FF2B5EF4-FFF2-40B4-BE49-F238E27FC236}">
                <a16:creationId xmlns:a16="http://schemas.microsoft.com/office/drawing/2014/main" id="{86298206-47e6-40b8-9ba0-74e7bf2ebf26}"/>
              </a:ext>
            </a:extLst>
          </xdr:cNvPr>
          <xdr:cNvSpPr/>
        </xdr:nvSpPr>
        <xdr:spPr>
          <a:xfrm>
            <a:off x="590" y="822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1"/>
            <a:extLst>
              <a:ext uri="{FF2B5EF4-FFF2-40B4-BE49-F238E27FC236}">
                <a16:creationId xmlns:a16="http://schemas.microsoft.com/office/drawing/2014/main" id="{25ab3f33-6bc3-48de-ab89-5ad55a4db576}"/>
              </a:ext>
            </a:extLst>
          </xdr:cNvPr>
          <xdr:cNvSpPr/>
        </xdr:nvSpPr>
        <xdr:spPr>
          <a:xfrm>
            <a:off x="590" y="894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2"/>
            <a:extLst>
              <a:ext uri="{FF2B5EF4-FFF2-40B4-BE49-F238E27FC236}">
                <a16:creationId xmlns:a16="http://schemas.microsoft.com/office/drawing/2014/main" id="{8d1b40e3-614e-4a0e-9221-bc6b494fd834}"/>
              </a:ext>
            </a:extLst>
          </xdr:cNvPr>
          <xdr:cNvSpPr/>
        </xdr:nvSpPr>
        <xdr:spPr>
          <a:xfrm>
            <a:off x="590" y="96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hlinkClick r:id="rId23"/>
            <a:extLst>
              <a:ext uri="{FF2B5EF4-FFF2-40B4-BE49-F238E27FC236}">
                <a16:creationId xmlns:a16="http://schemas.microsoft.com/office/drawing/2014/main" id="{9cb7c046-8716-4a6e-aa8b-3440dc6d40d6}"/>
              </a:ext>
            </a:extLst>
          </xdr:cNvPr>
          <xdr:cNvSpPr/>
        </xdr:nvSpPr>
        <xdr:spPr>
          <a:xfrm>
            <a:off x="590" y="104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hlinkClick r:id="rId24"/>
            <a:extLst>
              <a:ext uri="{FF2B5EF4-FFF2-40B4-BE49-F238E27FC236}">
                <a16:creationId xmlns:a16="http://schemas.microsoft.com/office/drawing/2014/main" id="{70302843-8fbc-4890-a801-44f7f8ac849b}"/>
              </a:ext>
            </a:extLst>
          </xdr:cNvPr>
          <xdr:cNvSpPr/>
        </xdr:nvSpPr>
        <xdr:spPr>
          <a:xfrm>
            <a:off x="590" y="11132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hlinkClick r:id="rId25"/>
            <a:extLst>
              <a:ext uri="{FF2B5EF4-FFF2-40B4-BE49-F238E27FC236}">
                <a16:creationId xmlns:a16="http://schemas.microsoft.com/office/drawing/2014/main" id="{9b72d6c1-10d4-4799-ba3d-470902a4d858}"/>
              </a:ext>
            </a:extLst>
          </xdr:cNvPr>
          <xdr:cNvSpPr/>
        </xdr:nvSpPr>
        <xdr:spPr>
          <a:xfrm>
            <a:off x="590" y="1185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b8af5f3e-d8a2-4f5e-a920-2d52753af2ae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43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13e0b4d5-fc8d-4a3d-a254-f14e3675cd23}"/>
            </a:ext>
          </a:extLst>
        </xdr:cNvPr>
        <xdr:cNvGrpSpPr>
          <a:grpSpLocks/>
        </xdr:cNvGrpSpPr>
      </xdr:nvGrpSpPr>
      <xdr:grpSpPr>
        <a:xfrm>
          <a:off x="7620" y="7620"/>
          <a:ext cx="135712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dddf78b5-858f-4b16-8b30-960c117078d0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6513813c-9a86-4e4b-94f6-699632f8d70a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1dc6b444-2ec6-458f-97a3-f05afdd439ba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26b587ae-b1e0-4353-907b-22a86b5d62e9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40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54ba60e7-95e8-4c00-8680-f1a10fe4dd31}"/>
            </a:ext>
          </a:extLst>
        </xdr:cNvPr>
        <xdr:cNvGraphicFramePr/>
      </xdr:nvGraphicFramePr>
      <xdr:xfrm>
        <a:off x="5890260" y="655320"/>
        <a:ext cx="74066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04347b21-33bd-4046-83b1-ba2b8b888b0c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3198ed0b-14cf-4a47-8047-372857798c90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6e21c1bb-0c3d-4e49-a2ec-4292c45dabf2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92710</xdr:colOff>
      <xdr:row>11</xdr:row>
      <xdr:rowOff>111760</xdr:rowOff>
    </xdr:from>
    <xdr:to>
      <xdr:col>3</xdr:col>
      <xdr:colOff>854710</xdr:colOff>
      <xdr:row>28</xdr:row>
      <xdr:rowOff>203200</xdr:rowOff>
    </xdr:to>
    <xdr:grpSp>
      <xdr:nvGrpSpPr>
        <xdr:cNvPr id="24" name="组合 23">
          <a:extLst>
            <a:ext uri="{FF2B5EF4-FFF2-40B4-BE49-F238E27FC236}">
              <a16:creationId xmlns:a16="http://schemas.microsoft.com/office/drawing/2014/main" id="{9ba742d2-1f84-49f0-97d4-c3788e00b78b}"/>
            </a:ext>
          </a:extLst>
        </xdr:cNvPr>
        <xdr:cNvGrpSpPr>
          <a:grpSpLocks/>
        </xdr:cNvGrpSpPr>
      </xdr:nvGrpSpPr>
      <xdr:grpSpPr>
        <a:xfrm>
          <a:off x="419100" y="2468880"/>
          <a:ext cx="762000" cy="5402580"/>
          <a:chOff x="602" y="3872"/>
          <a:chExt cx="1200" cy="8508"/>
        </a:xfrm>
      </xdr:grpSpPr>
      <xdr:sp>
        <xdr:nvSpPr>
          <xdr:cNvPr id="25" name="流程图: 终止 24">
            <a:hlinkClick r:id="rId15"/>
            <a:extLst>
              <a:ext uri="{FF2B5EF4-FFF2-40B4-BE49-F238E27FC236}">
                <a16:creationId xmlns:a16="http://schemas.microsoft.com/office/drawing/2014/main" id="{feb9281b-cc05-4bed-b80c-ce3dabffee99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6" name="流程图: 终止 25">
            <a:hlinkClick r:id="rId16"/>
            <a:extLst>
              <a:ext uri="{FF2B5EF4-FFF2-40B4-BE49-F238E27FC236}">
                <a16:creationId xmlns:a16="http://schemas.microsoft.com/office/drawing/2014/main" id="{67419619-5739-4ca0-9f7f-fb67fb1712b0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hlinkClick r:id="rId17"/>
            <a:extLst>
              <a:ext uri="{FF2B5EF4-FFF2-40B4-BE49-F238E27FC236}">
                <a16:creationId xmlns:a16="http://schemas.microsoft.com/office/drawing/2014/main" id="{373dd95a-a518-4d75-ab95-48db19fabb17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hlinkClick r:id="rId18"/>
            <a:extLst>
              <a:ext uri="{FF2B5EF4-FFF2-40B4-BE49-F238E27FC236}">
                <a16:creationId xmlns:a16="http://schemas.microsoft.com/office/drawing/2014/main" id="{729e789e-7313-4f6f-9301-a422ea503730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extLst>
              <a:ext uri="{FF2B5EF4-FFF2-40B4-BE49-F238E27FC236}">
                <a16:creationId xmlns:a16="http://schemas.microsoft.com/office/drawing/2014/main" id="{385aca04-dfc9-494d-ba45-73d5bcf0522e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hlinkClick r:id="rId19"/>
            <a:extLst>
              <a:ext uri="{FF2B5EF4-FFF2-40B4-BE49-F238E27FC236}">
                <a16:creationId xmlns:a16="http://schemas.microsoft.com/office/drawing/2014/main" id="{1712cc5c-3236-468f-9429-6cfcd245b39b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20"/>
            <a:extLst>
              <a:ext uri="{FF2B5EF4-FFF2-40B4-BE49-F238E27FC236}">
                <a16:creationId xmlns:a16="http://schemas.microsoft.com/office/drawing/2014/main" id="{530fbd98-5980-4c11-b246-f74d6f2980a7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1"/>
            <a:extLst>
              <a:ext uri="{FF2B5EF4-FFF2-40B4-BE49-F238E27FC236}">
                <a16:creationId xmlns:a16="http://schemas.microsoft.com/office/drawing/2014/main" id="{4f186a10-3819-4134-8aad-387edb8c6661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2"/>
            <a:extLst>
              <a:ext uri="{FF2B5EF4-FFF2-40B4-BE49-F238E27FC236}">
                <a16:creationId xmlns:a16="http://schemas.microsoft.com/office/drawing/2014/main" id="{1f66bd99-b577-436b-967e-fa06532a501a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hlinkClick r:id="rId23"/>
            <a:extLst>
              <a:ext uri="{FF2B5EF4-FFF2-40B4-BE49-F238E27FC236}">
                <a16:creationId xmlns:a16="http://schemas.microsoft.com/office/drawing/2014/main" id="{94f56089-8a37-4128-9fd4-b0f5cc12555f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hlinkClick r:id="rId24"/>
            <a:extLst>
              <a:ext uri="{FF2B5EF4-FFF2-40B4-BE49-F238E27FC236}">
                <a16:creationId xmlns:a16="http://schemas.microsoft.com/office/drawing/2014/main" id="{5fab90bf-7411-4100-8779-7a4ec0f616df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hlinkClick r:id="rId25"/>
            <a:extLst>
              <a:ext uri="{FF2B5EF4-FFF2-40B4-BE49-F238E27FC236}">
                <a16:creationId xmlns:a16="http://schemas.microsoft.com/office/drawing/2014/main" id="{e90d18ab-3399-4d71-9fa7-0955f24f6950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202e9e6b-75b3-4d21-9480-6e7ac5d78916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42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cc176253-8b0a-4f79-9583-6b5015ad25d6}"/>
            </a:ext>
          </a:extLst>
        </xdr:cNvPr>
        <xdr:cNvGrpSpPr>
          <a:grpSpLocks/>
        </xdr:cNvGrpSpPr>
      </xdr:nvGrpSpPr>
      <xdr:grpSpPr>
        <a:xfrm>
          <a:off x="7620" y="7620"/>
          <a:ext cx="132664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557f65cc-efbb-4c0f-9a91-1859df085919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851c227a-235f-449b-9a50-5eed086ec289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1ff4fde0-429f-4c13-b17a-f7bcb383080c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bd043da6-4392-4405-bb46-66ed73b2c59c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39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b84d9933-8ef8-48b3-8b46-d7d03f74d0e4}"/>
            </a:ext>
          </a:extLst>
        </xdr:cNvPr>
        <xdr:cNvGraphicFramePr/>
      </xdr:nvGraphicFramePr>
      <xdr:xfrm>
        <a:off x="5890260" y="655320"/>
        <a:ext cx="71018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7a3e9045-bbf4-4883-ada9-fd29c16e91ce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bfc75864-ffaa-4556-90de-4ef9ddb959d2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f7211587-a507-41d4-b7a4-34f372881517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92710</xdr:colOff>
      <xdr:row>11</xdr:row>
      <xdr:rowOff>111760</xdr:rowOff>
    </xdr:from>
    <xdr:to>
      <xdr:col>3</xdr:col>
      <xdr:colOff>854710</xdr:colOff>
      <xdr:row>28</xdr:row>
      <xdr:rowOff>203200</xdr:rowOff>
    </xdr:to>
    <xdr:grpSp>
      <xdr:nvGrpSpPr>
        <xdr:cNvPr id="24" name="组合 23">
          <a:extLst>
            <a:ext uri="{FF2B5EF4-FFF2-40B4-BE49-F238E27FC236}">
              <a16:creationId xmlns:a16="http://schemas.microsoft.com/office/drawing/2014/main" id="{42a67f85-0ad0-448f-afae-b58dc2502424}"/>
            </a:ext>
          </a:extLst>
        </xdr:cNvPr>
        <xdr:cNvGrpSpPr>
          <a:grpSpLocks/>
        </xdr:cNvGrpSpPr>
      </xdr:nvGrpSpPr>
      <xdr:grpSpPr>
        <a:xfrm>
          <a:off x="419100" y="2468880"/>
          <a:ext cx="762000" cy="5402580"/>
          <a:chOff x="602" y="3872"/>
          <a:chExt cx="1200" cy="8508"/>
        </a:xfrm>
      </xdr:grpSpPr>
      <xdr:sp>
        <xdr:nvSpPr>
          <xdr:cNvPr id="25" name="流程图: 终止 24">
            <a:hlinkClick r:id="rId15"/>
            <a:extLst>
              <a:ext uri="{FF2B5EF4-FFF2-40B4-BE49-F238E27FC236}">
                <a16:creationId xmlns:a16="http://schemas.microsoft.com/office/drawing/2014/main" id="{2e807330-c540-4a74-8273-24d025103332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6" name="流程图: 终止 25">
            <a:hlinkClick r:id="rId16"/>
            <a:extLst>
              <a:ext uri="{FF2B5EF4-FFF2-40B4-BE49-F238E27FC236}">
                <a16:creationId xmlns:a16="http://schemas.microsoft.com/office/drawing/2014/main" id="{aee1e440-4500-4b25-8d8f-d27c141415bf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hlinkClick r:id="rId17"/>
            <a:extLst>
              <a:ext uri="{FF2B5EF4-FFF2-40B4-BE49-F238E27FC236}">
                <a16:creationId xmlns:a16="http://schemas.microsoft.com/office/drawing/2014/main" id="{1b544e9e-0939-4172-bd40-a276bb061ada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hlinkClick r:id="rId18"/>
            <a:extLst>
              <a:ext uri="{FF2B5EF4-FFF2-40B4-BE49-F238E27FC236}">
                <a16:creationId xmlns:a16="http://schemas.microsoft.com/office/drawing/2014/main" id="{5b6c3645-b3f0-4384-a5f4-de78ce41fc44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hlinkClick r:id="rId19"/>
            <a:extLst>
              <a:ext uri="{FF2B5EF4-FFF2-40B4-BE49-F238E27FC236}">
                <a16:creationId xmlns:a16="http://schemas.microsoft.com/office/drawing/2014/main" id="{32827d59-0739-4f57-9d8e-ff29d4b38a3b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extLst>
              <a:ext uri="{FF2B5EF4-FFF2-40B4-BE49-F238E27FC236}">
                <a16:creationId xmlns:a16="http://schemas.microsoft.com/office/drawing/2014/main" id="{3ee3be6a-8414-494f-8da9-2ec17dede2da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20"/>
            <a:extLst>
              <a:ext uri="{FF2B5EF4-FFF2-40B4-BE49-F238E27FC236}">
                <a16:creationId xmlns:a16="http://schemas.microsoft.com/office/drawing/2014/main" id="{1fc7b2e3-b085-4f9e-935d-f47992b0a202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1"/>
            <a:extLst>
              <a:ext uri="{FF2B5EF4-FFF2-40B4-BE49-F238E27FC236}">
                <a16:creationId xmlns:a16="http://schemas.microsoft.com/office/drawing/2014/main" id="{9705ea8f-8765-49bb-b781-ca6590f8aaa2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2"/>
            <a:extLst>
              <a:ext uri="{FF2B5EF4-FFF2-40B4-BE49-F238E27FC236}">
                <a16:creationId xmlns:a16="http://schemas.microsoft.com/office/drawing/2014/main" id="{3c848afb-0c76-41ad-a238-85be1c73e541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hlinkClick r:id="rId23"/>
            <a:extLst>
              <a:ext uri="{FF2B5EF4-FFF2-40B4-BE49-F238E27FC236}">
                <a16:creationId xmlns:a16="http://schemas.microsoft.com/office/drawing/2014/main" id="{5291937a-93a9-41f5-887d-9ccdb4dae76f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hlinkClick r:id="rId24"/>
            <a:extLst>
              <a:ext uri="{FF2B5EF4-FFF2-40B4-BE49-F238E27FC236}">
                <a16:creationId xmlns:a16="http://schemas.microsoft.com/office/drawing/2014/main" id="{8f77b6da-562e-4841-98c8-e3ff0deadb38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hlinkClick r:id="rId25"/>
            <a:extLst>
              <a:ext uri="{FF2B5EF4-FFF2-40B4-BE49-F238E27FC236}">
                <a16:creationId xmlns:a16="http://schemas.microsoft.com/office/drawing/2014/main" id="{3dc812d9-ac09-4612-93a1-74853bab5dc2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53cd1e3d-82e7-4c35-b354-4a9991fcd98c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43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91d4e0e5-81d8-4060-bd59-b5bbf18b959d}"/>
            </a:ext>
          </a:extLst>
        </xdr:cNvPr>
        <xdr:cNvGrpSpPr>
          <a:grpSpLocks/>
        </xdr:cNvGrpSpPr>
      </xdr:nvGrpSpPr>
      <xdr:grpSpPr>
        <a:xfrm>
          <a:off x="7620" y="7620"/>
          <a:ext cx="135712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fe2d4bf6-d05c-4fa8-a2d2-6919ab11ab91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ced35461-a46b-4211-b9a1-7109bb26449f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9d4d7cc1-ada9-46fd-bc1e-f9f2a5717563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58d5177d-68a3-4646-9e43-8268aaaa3478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40</xdr:col>
      <xdr:colOff>46990</xdr:colOff>
      <xdr:row>8</xdr:row>
      <xdr:rowOff>104140</xdr:rowOff>
    </xdr:to>
    <xdr:graphicFrame>
      <xdr:nvGraphicFramePr>
        <xdr:cNvPr id="8" name="图表 7">
          <a:extLst>
            <a:ext uri="{FF2B5EF4-FFF2-40B4-BE49-F238E27FC236}">
              <a16:creationId xmlns:a16="http://schemas.microsoft.com/office/drawing/2014/main" id="{71690b7e-4980-47ea-bdde-6f603fe3627a}"/>
            </a:ext>
          </a:extLst>
        </xdr:cNvPr>
        <xdr:cNvGraphicFramePr/>
      </xdr:nvGraphicFramePr>
      <xdr:xfrm>
        <a:off x="5890260" y="655320"/>
        <a:ext cx="74066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9" name="流程图: 可选过程 8">
          <a:extLst>
            <a:ext uri="{FF2B5EF4-FFF2-40B4-BE49-F238E27FC236}">
              <a16:creationId xmlns:a16="http://schemas.microsoft.com/office/drawing/2014/main" id="{2e48c36b-6f46-4825-bc04-934210088ddd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10" name="流程图: 可选过程 9">
          <a:extLst>
            <a:ext uri="{FF2B5EF4-FFF2-40B4-BE49-F238E27FC236}">
              <a16:creationId xmlns:a16="http://schemas.microsoft.com/office/drawing/2014/main" id="{68ba6d37-a28d-4f11-832d-c51f5116796e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11" name="矩形 10">
          <a:extLst>
            <a:ext uri="{FF2B5EF4-FFF2-40B4-BE49-F238E27FC236}">
              <a16:creationId xmlns:a16="http://schemas.microsoft.com/office/drawing/2014/main" id="{a34b996f-f9f3-41fe-aaf3-ad135e28685b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92710</xdr:colOff>
      <xdr:row>11</xdr:row>
      <xdr:rowOff>111760</xdr:rowOff>
    </xdr:from>
    <xdr:to>
      <xdr:col>3</xdr:col>
      <xdr:colOff>854710</xdr:colOff>
      <xdr:row>28</xdr:row>
      <xdr:rowOff>203200</xdr:rowOff>
    </xdr:to>
    <xdr:grpSp>
      <xdr:nvGrpSpPr>
        <xdr:cNvPr id="12" name="组合 11">
          <a:extLst>
            <a:ext uri="{FF2B5EF4-FFF2-40B4-BE49-F238E27FC236}">
              <a16:creationId xmlns:a16="http://schemas.microsoft.com/office/drawing/2014/main" id="{4a4be25a-eb1d-4d86-b29f-272d3c1cb79f}"/>
            </a:ext>
          </a:extLst>
        </xdr:cNvPr>
        <xdr:cNvGrpSpPr>
          <a:grpSpLocks/>
        </xdr:cNvGrpSpPr>
      </xdr:nvGrpSpPr>
      <xdr:grpSpPr>
        <a:xfrm>
          <a:off x="419100" y="2468880"/>
          <a:ext cx="762000" cy="5402580"/>
          <a:chOff x="602" y="3872"/>
          <a:chExt cx="1200" cy="8508"/>
        </a:xfrm>
      </xdr:grpSpPr>
      <xdr:sp>
        <xdr:nvSpPr>
          <xdr:cNvPr id="13" name="流程图: 终止 12">
            <a:hlinkClick r:id="rId15"/>
            <a:extLst>
              <a:ext uri="{FF2B5EF4-FFF2-40B4-BE49-F238E27FC236}">
                <a16:creationId xmlns:a16="http://schemas.microsoft.com/office/drawing/2014/main" id="{485e1563-3e47-499f-93ce-1bd0cae3b86c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4" name="流程图: 终止 13">
            <a:hlinkClick r:id="rId16"/>
            <a:extLst>
              <a:ext uri="{FF2B5EF4-FFF2-40B4-BE49-F238E27FC236}">
                <a16:creationId xmlns:a16="http://schemas.microsoft.com/office/drawing/2014/main" id="{6b4f6f85-e7c3-4aae-95d3-2b0f94cfaf66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5" name="流程图: 终止 14">
            <a:hlinkClick r:id="rId17"/>
            <a:extLst>
              <a:ext uri="{FF2B5EF4-FFF2-40B4-BE49-F238E27FC236}">
                <a16:creationId xmlns:a16="http://schemas.microsoft.com/office/drawing/2014/main" id="{9ffe756a-0683-4dbb-b1b1-196da55d9f96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6" name="流程图: 终止 15">
            <a:hlinkClick r:id="rId18"/>
            <a:extLst>
              <a:ext uri="{FF2B5EF4-FFF2-40B4-BE49-F238E27FC236}">
                <a16:creationId xmlns:a16="http://schemas.microsoft.com/office/drawing/2014/main" id="{fa7de9ee-5c23-4b94-81e6-18bf8d8802d5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7" name="流程图: 终止 16">
            <a:hlinkClick r:id="rId19"/>
            <a:extLst>
              <a:ext uri="{FF2B5EF4-FFF2-40B4-BE49-F238E27FC236}">
                <a16:creationId xmlns:a16="http://schemas.microsoft.com/office/drawing/2014/main" id="{df3585a9-0a29-42b2-b1ab-8358ebc726e4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8" name="流程图: 终止 17">
            <a:hlinkClick r:id="rId20"/>
            <a:extLst>
              <a:ext uri="{FF2B5EF4-FFF2-40B4-BE49-F238E27FC236}">
                <a16:creationId xmlns:a16="http://schemas.microsoft.com/office/drawing/2014/main" id="{869a7c9c-c005-4283-8c26-2bc70c2206a2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9" name="流程图: 终止 18">
            <a:extLst>
              <a:ext uri="{FF2B5EF4-FFF2-40B4-BE49-F238E27FC236}">
                <a16:creationId xmlns:a16="http://schemas.microsoft.com/office/drawing/2014/main" id="{9566def4-58a8-4511-9cbe-5e479bc9adb7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0" name="流程图: 终止 19">
            <a:hlinkClick r:id="rId21"/>
            <a:extLst>
              <a:ext uri="{FF2B5EF4-FFF2-40B4-BE49-F238E27FC236}">
                <a16:creationId xmlns:a16="http://schemas.microsoft.com/office/drawing/2014/main" id="{2f2169c5-63d7-4d3b-b26c-14ebf47614ba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1" name="流程图: 终止 20">
            <a:hlinkClick r:id="rId22"/>
            <a:extLst>
              <a:ext uri="{FF2B5EF4-FFF2-40B4-BE49-F238E27FC236}">
                <a16:creationId xmlns:a16="http://schemas.microsoft.com/office/drawing/2014/main" id="{3ee0ef73-e121-41c9-a341-4ed6d838401c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2" name="流程图: 终止 21">
            <a:hlinkClick r:id="rId23"/>
            <a:extLst>
              <a:ext uri="{FF2B5EF4-FFF2-40B4-BE49-F238E27FC236}">
                <a16:creationId xmlns:a16="http://schemas.microsoft.com/office/drawing/2014/main" id="{63c38a8b-8eef-4ad2-a2e2-093718f9c949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3" name="流程图: 终止 22">
            <a:hlinkClick r:id="rId24"/>
            <a:extLst>
              <a:ext uri="{FF2B5EF4-FFF2-40B4-BE49-F238E27FC236}">
                <a16:creationId xmlns:a16="http://schemas.microsoft.com/office/drawing/2014/main" id="{4fb9a61b-1c62-41e3-80fd-759e3cdc8d9d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4" name="流程图: 终止 23">
            <a:hlinkClick r:id="rId25"/>
            <a:extLst>
              <a:ext uri="{FF2B5EF4-FFF2-40B4-BE49-F238E27FC236}">
                <a16:creationId xmlns:a16="http://schemas.microsoft.com/office/drawing/2014/main" id="{5b4251c9-9012-42d5-b23d-68474c430360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1ce114c3-ffe6-4305-9f16-f8ec6ee8d218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43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7782387f-30d5-4219-b2b9-37e2fb57ccd6}"/>
            </a:ext>
          </a:extLst>
        </xdr:cNvPr>
        <xdr:cNvGrpSpPr>
          <a:grpSpLocks/>
        </xdr:cNvGrpSpPr>
      </xdr:nvGrpSpPr>
      <xdr:grpSpPr>
        <a:xfrm>
          <a:off x="7620" y="7620"/>
          <a:ext cx="135712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0c709ea4-56ad-46ff-b313-aacb1caa4d51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c7d5fb83-07ca-4a5a-a1f8-bfc4da018eec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d3469226-79ba-49c6-854d-21c8f0bec616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ca6d43e4-03d1-460b-a224-a67714b60430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40</xdr:col>
      <xdr:colOff>46990</xdr:colOff>
      <xdr:row>8</xdr:row>
      <xdr:rowOff>104140</xdr:rowOff>
    </xdr:to>
    <xdr:graphicFrame>
      <xdr:nvGraphicFramePr>
        <xdr:cNvPr id="8" name="图表 7">
          <a:extLst>
            <a:ext uri="{FF2B5EF4-FFF2-40B4-BE49-F238E27FC236}">
              <a16:creationId xmlns:a16="http://schemas.microsoft.com/office/drawing/2014/main" id="{629cdef4-4b0d-4f37-800f-a46b9cc5b0d4}"/>
            </a:ext>
          </a:extLst>
        </xdr:cNvPr>
        <xdr:cNvGraphicFramePr/>
      </xdr:nvGraphicFramePr>
      <xdr:xfrm>
        <a:off x="5890260" y="655320"/>
        <a:ext cx="74066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9" name="流程图: 可选过程 8">
          <a:extLst>
            <a:ext uri="{FF2B5EF4-FFF2-40B4-BE49-F238E27FC236}">
              <a16:creationId xmlns:a16="http://schemas.microsoft.com/office/drawing/2014/main" id="{aaf75ce2-d3e2-4111-ab7c-66197f5d3af7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10" name="流程图: 可选过程 9">
          <a:extLst>
            <a:ext uri="{FF2B5EF4-FFF2-40B4-BE49-F238E27FC236}">
              <a16:creationId xmlns:a16="http://schemas.microsoft.com/office/drawing/2014/main" id="{6cc40b61-4b4e-410d-a475-00493fd08fde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11" name="矩形 10">
          <a:extLst>
            <a:ext uri="{FF2B5EF4-FFF2-40B4-BE49-F238E27FC236}">
              <a16:creationId xmlns:a16="http://schemas.microsoft.com/office/drawing/2014/main" id="{32bc29d1-30c5-4974-9efb-fdd39a428b7b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92710</xdr:colOff>
      <xdr:row>11</xdr:row>
      <xdr:rowOff>111760</xdr:rowOff>
    </xdr:from>
    <xdr:to>
      <xdr:col>3</xdr:col>
      <xdr:colOff>854710</xdr:colOff>
      <xdr:row>28</xdr:row>
      <xdr:rowOff>203200</xdr:rowOff>
    </xdr:to>
    <xdr:grpSp>
      <xdr:nvGrpSpPr>
        <xdr:cNvPr id="12" name="组合 11">
          <a:extLst>
            <a:ext uri="{FF2B5EF4-FFF2-40B4-BE49-F238E27FC236}">
              <a16:creationId xmlns:a16="http://schemas.microsoft.com/office/drawing/2014/main" id="{ad29dbab-623b-4b02-b51b-58f7bb2a3aef}"/>
            </a:ext>
          </a:extLst>
        </xdr:cNvPr>
        <xdr:cNvGrpSpPr>
          <a:grpSpLocks/>
        </xdr:cNvGrpSpPr>
      </xdr:nvGrpSpPr>
      <xdr:grpSpPr>
        <a:xfrm>
          <a:off x="419100" y="2468880"/>
          <a:ext cx="762000" cy="5402580"/>
          <a:chOff x="602" y="3872"/>
          <a:chExt cx="1200" cy="8508"/>
        </a:xfrm>
      </xdr:grpSpPr>
      <xdr:sp>
        <xdr:nvSpPr>
          <xdr:cNvPr id="13" name="流程图: 终止 12">
            <a:hlinkClick r:id="rId15"/>
            <a:extLst>
              <a:ext uri="{FF2B5EF4-FFF2-40B4-BE49-F238E27FC236}">
                <a16:creationId xmlns:a16="http://schemas.microsoft.com/office/drawing/2014/main" id="{2ea3d16a-6bd1-4c63-b45b-9fe399458623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4" name="流程图: 终止 13">
            <a:hlinkClick r:id="rId16"/>
            <a:extLst>
              <a:ext uri="{FF2B5EF4-FFF2-40B4-BE49-F238E27FC236}">
                <a16:creationId xmlns:a16="http://schemas.microsoft.com/office/drawing/2014/main" id="{5d0248b1-28cd-42c5-a90d-8088e67e0fec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5" name="流程图: 终止 14">
            <a:hlinkClick r:id="rId17"/>
            <a:extLst>
              <a:ext uri="{FF2B5EF4-FFF2-40B4-BE49-F238E27FC236}">
                <a16:creationId xmlns:a16="http://schemas.microsoft.com/office/drawing/2014/main" id="{71bcdde2-f4e9-46f4-9e35-8cefd5d3867a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6" name="流程图: 终止 15">
            <a:hlinkClick r:id="rId18"/>
            <a:extLst>
              <a:ext uri="{FF2B5EF4-FFF2-40B4-BE49-F238E27FC236}">
                <a16:creationId xmlns:a16="http://schemas.microsoft.com/office/drawing/2014/main" id="{c8281f69-0850-46f7-8134-363bafebf397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7" name="流程图: 终止 16">
            <a:hlinkClick r:id="rId19"/>
            <a:extLst>
              <a:ext uri="{FF2B5EF4-FFF2-40B4-BE49-F238E27FC236}">
                <a16:creationId xmlns:a16="http://schemas.microsoft.com/office/drawing/2014/main" id="{174463c4-6c07-417c-9d45-02e846bf16e6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8" name="流程图: 终止 17">
            <a:hlinkClick r:id="rId20"/>
            <a:extLst>
              <a:ext uri="{FF2B5EF4-FFF2-40B4-BE49-F238E27FC236}">
                <a16:creationId xmlns:a16="http://schemas.microsoft.com/office/drawing/2014/main" id="{0584c0f7-a081-4a3a-8a00-3d6c2f22b60e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9" name="流程图: 终止 18">
            <a:hlinkClick r:id="rId21"/>
            <a:extLst>
              <a:ext uri="{FF2B5EF4-FFF2-40B4-BE49-F238E27FC236}">
                <a16:creationId xmlns:a16="http://schemas.microsoft.com/office/drawing/2014/main" id="{e8c65854-0ecb-40e0-919d-df1aa6c0849d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0" name="流程图: 终止 19">
            <a:extLst>
              <a:ext uri="{FF2B5EF4-FFF2-40B4-BE49-F238E27FC236}">
                <a16:creationId xmlns:a16="http://schemas.microsoft.com/office/drawing/2014/main" id="{eaf43faf-a9d8-4670-ba68-c027937a4ccc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1" name="流程图: 终止 20">
            <a:hlinkClick r:id="rId22"/>
            <a:extLst>
              <a:ext uri="{FF2B5EF4-FFF2-40B4-BE49-F238E27FC236}">
                <a16:creationId xmlns:a16="http://schemas.microsoft.com/office/drawing/2014/main" id="{384c2595-5af9-4846-a5c3-0e5a2f59e00b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2" name="流程图: 终止 21">
            <a:hlinkClick r:id="rId23"/>
            <a:extLst>
              <a:ext uri="{FF2B5EF4-FFF2-40B4-BE49-F238E27FC236}">
                <a16:creationId xmlns:a16="http://schemas.microsoft.com/office/drawing/2014/main" id="{223f9775-7222-457b-890b-96b4f967e9ee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3" name="流程图: 终止 22">
            <a:hlinkClick r:id="rId24"/>
            <a:extLst>
              <a:ext uri="{FF2B5EF4-FFF2-40B4-BE49-F238E27FC236}">
                <a16:creationId xmlns:a16="http://schemas.microsoft.com/office/drawing/2014/main" id="{5b93ec34-4a83-4215-ae7f-739545905769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4" name="流程图: 终止 23">
            <a:hlinkClick r:id="rId25"/>
            <a:extLst>
              <a:ext uri="{FF2B5EF4-FFF2-40B4-BE49-F238E27FC236}">
                <a16:creationId xmlns:a16="http://schemas.microsoft.com/office/drawing/2014/main" id="{7cae2265-2bbe-4394-bd00-9beb4b01d513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bc51629d-39f3-4090-8b43-0607116ed2bd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42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18005327-a066-44c5-b6cf-cb4d0e5451b4}"/>
            </a:ext>
          </a:extLst>
        </xdr:cNvPr>
        <xdr:cNvGrpSpPr>
          <a:grpSpLocks/>
        </xdr:cNvGrpSpPr>
      </xdr:nvGrpSpPr>
      <xdr:grpSpPr>
        <a:xfrm>
          <a:off x="7620" y="7620"/>
          <a:ext cx="132664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05a52c7d-9788-4108-8a6a-151678e98295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f743d343-498b-47f4-8bf5-4ae37a3a09f1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754c9fab-b32c-4310-bf6d-9f0bd69cb702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693b34b1-1c31-48a6-a2e9-f36065ea94f0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39</xdr:col>
      <xdr:colOff>46990</xdr:colOff>
      <xdr:row>8</xdr:row>
      <xdr:rowOff>104140</xdr:rowOff>
    </xdr:to>
    <xdr:graphicFrame>
      <xdr:nvGraphicFramePr>
        <xdr:cNvPr id="8" name="图表 7">
          <a:extLst>
            <a:ext uri="{FF2B5EF4-FFF2-40B4-BE49-F238E27FC236}">
              <a16:creationId xmlns:a16="http://schemas.microsoft.com/office/drawing/2014/main" id="{cdd62120-1bdc-4829-8004-9c1060a64dba}"/>
            </a:ext>
          </a:extLst>
        </xdr:cNvPr>
        <xdr:cNvGraphicFramePr/>
      </xdr:nvGraphicFramePr>
      <xdr:xfrm>
        <a:off x="5890260" y="655320"/>
        <a:ext cx="71018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9" name="流程图: 可选过程 8">
          <a:extLst>
            <a:ext uri="{FF2B5EF4-FFF2-40B4-BE49-F238E27FC236}">
              <a16:creationId xmlns:a16="http://schemas.microsoft.com/office/drawing/2014/main" id="{6a7b03a3-d739-479e-96e6-7f0ebe2a3ce4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10" name="流程图: 可选过程 9">
          <a:extLst>
            <a:ext uri="{FF2B5EF4-FFF2-40B4-BE49-F238E27FC236}">
              <a16:creationId xmlns:a16="http://schemas.microsoft.com/office/drawing/2014/main" id="{e3f7577d-f7e8-4e05-8ad2-578e6acb7433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11" name="矩形 10">
          <a:extLst>
            <a:ext uri="{FF2B5EF4-FFF2-40B4-BE49-F238E27FC236}">
              <a16:creationId xmlns:a16="http://schemas.microsoft.com/office/drawing/2014/main" id="{3206a491-cad4-40e1-a47c-06557362d519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92710</xdr:colOff>
      <xdr:row>11</xdr:row>
      <xdr:rowOff>111760</xdr:rowOff>
    </xdr:from>
    <xdr:to>
      <xdr:col>3</xdr:col>
      <xdr:colOff>854710</xdr:colOff>
      <xdr:row>28</xdr:row>
      <xdr:rowOff>203200</xdr:rowOff>
    </xdr:to>
    <xdr:grpSp>
      <xdr:nvGrpSpPr>
        <xdr:cNvPr id="12" name="组合 11">
          <a:extLst>
            <a:ext uri="{FF2B5EF4-FFF2-40B4-BE49-F238E27FC236}">
              <a16:creationId xmlns:a16="http://schemas.microsoft.com/office/drawing/2014/main" id="{2c18e008-5252-4d6d-8bfb-9ff0a0cb283c}"/>
            </a:ext>
          </a:extLst>
        </xdr:cNvPr>
        <xdr:cNvGrpSpPr>
          <a:grpSpLocks/>
        </xdr:cNvGrpSpPr>
      </xdr:nvGrpSpPr>
      <xdr:grpSpPr>
        <a:xfrm>
          <a:off x="419100" y="2468880"/>
          <a:ext cx="762000" cy="5402580"/>
          <a:chOff x="602" y="3872"/>
          <a:chExt cx="1200" cy="8508"/>
        </a:xfrm>
      </xdr:grpSpPr>
      <xdr:sp>
        <xdr:nvSpPr>
          <xdr:cNvPr id="13" name="流程图: 终止 12">
            <a:hlinkClick r:id="rId15"/>
            <a:extLst>
              <a:ext uri="{FF2B5EF4-FFF2-40B4-BE49-F238E27FC236}">
                <a16:creationId xmlns:a16="http://schemas.microsoft.com/office/drawing/2014/main" id="{bb9deadb-5073-4e30-be87-ecdfd3722795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4" name="流程图: 终止 13">
            <a:hlinkClick r:id="rId16"/>
            <a:extLst>
              <a:ext uri="{FF2B5EF4-FFF2-40B4-BE49-F238E27FC236}">
                <a16:creationId xmlns:a16="http://schemas.microsoft.com/office/drawing/2014/main" id="{42bf6dce-cd49-4801-b284-8de09a2b7e56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5" name="流程图: 终止 14">
            <a:hlinkClick r:id="rId17"/>
            <a:extLst>
              <a:ext uri="{FF2B5EF4-FFF2-40B4-BE49-F238E27FC236}">
                <a16:creationId xmlns:a16="http://schemas.microsoft.com/office/drawing/2014/main" id="{59037095-158d-4c79-bff2-35c62dbf41a8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6" name="流程图: 终止 15">
            <a:hlinkClick r:id="rId18"/>
            <a:extLst>
              <a:ext uri="{FF2B5EF4-FFF2-40B4-BE49-F238E27FC236}">
                <a16:creationId xmlns:a16="http://schemas.microsoft.com/office/drawing/2014/main" id="{a8e0c4c3-eb5d-41c4-9000-8c6bb56c0834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7" name="流程图: 终止 16">
            <a:hlinkClick r:id="rId19"/>
            <a:extLst>
              <a:ext uri="{FF2B5EF4-FFF2-40B4-BE49-F238E27FC236}">
                <a16:creationId xmlns:a16="http://schemas.microsoft.com/office/drawing/2014/main" id="{771dea93-bc7c-4407-91e7-ccf203fd045a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8" name="流程图: 终止 17">
            <a:hlinkClick r:id="rId20"/>
            <a:extLst>
              <a:ext uri="{FF2B5EF4-FFF2-40B4-BE49-F238E27FC236}">
                <a16:creationId xmlns:a16="http://schemas.microsoft.com/office/drawing/2014/main" id="{a080de78-85c3-40d6-80b4-99db0bd85808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19" name="流程图: 终止 18">
            <a:hlinkClick r:id="rId21"/>
            <a:extLst>
              <a:ext uri="{FF2B5EF4-FFF2-40B4-BE49-F238E27FC236}">
                <a16:creationId xmlns:a16="http://schemas.microsoft.com/office/drawing/2014/main" id="{bba155d4-ce76-4c90-80d4-3bbf16fd5dd0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0" name="流程图: 终止 19">
            <a:hlinkClick r:id="rId22"/>
            <a:extLst>
              <a:ext uri="{FF2B5EF4-FFF2-40B4-BE49-F238E27FC236}">
                <a16:creationId xmlns:a16="http://schemas.microsoft.com/office/drawing/2014/main" id="{3e6a0bd7-28e4-4227-9cdc-d2f8b4957d88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1" name="流程图: 终止 20">
            <a:extLst>
              <a:ext uri="{FF2B5EF4-FFF2-40B4-BE49-F238E27FC236}">
                <a16:creationId xmlns:a16="http://schemas.microsoft.com/office/drawing/2014/main" id="{eddb39cc-314c-4118-a73a-45adb3bb1f97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2" name="流程图: 终止 21">
            <a:hlinkClick r:id="rId23"/>
            <a:extLst>
              <a:ext uri="{FF2B5EF4-FFF2-40B4-BE49-F238E27FC236}">
                <a16:creationId xmlns:a16="http://schemas.microsoft.com/office/drawing/2014/main" id="{aeeab545-1aac-4831-83fd-0d19cdf72e35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3" name="流程图: 终止 22">
            <a:hlinkClick r:id="rId24"/>
            <a:extLst>
              <a:ext uri="{FF2B5EF4-FFF2-40B4-BE49-F238E27FC236}">
                <a16:creationId xmlns:a16="http://schemas.microsoft.com/office/drawing/2014/main" id="{ba5979d5-65a5-4584-b979-a06d7815f198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4" name="流程图: 终止 23">
            <a:hlinkClick r:id="rId25"/>
            <a:extLst>
              <a:ext uri="{FF2B5EF4-FFF2-40B4-BE49-F238E27FC236}">
                <a16:creationId xmlns:a16="http://schemas.microsoft.com/office/drawing/2014/main" id="{0f991f8e-2e48-41c0-a9ff-454bc65e21e3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c9ce3af2-5e92-4c41-961f-c37f996000fd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43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580cd2df-4062-468d-9b96-f58b96691973}"/>
            </a:ext>
          </a:extLst>
        </xdr:cNvPr>
        <xdr:cNvGrpSpPr>
          <a:grpSpLocks/>
        </xdr:cNvGrpSpPr>
      </xdr:nvGrpSpPr>
      <xdr:grpSpPr>
        <a:xfrm>
          <a:off x="7620" y="7620"/>
          <a:ext cx="135712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11042632-cf83-49e2-954f-9c6e57c0be2e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8904b132-74ee-4e5e-991f-1fd0dcb3b320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6d1aa5f9-a835-4e9c-9139-ee86f0819b1d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430c0419-fdbc-48da-8fd6-064164f1d947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40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e94fa519-303d-4c49-a355-66f5b46ca396}"/>
            </a:ext>
          </a:extLst>
        </xdr:cNvPr>
        <xdr:cNvGraphicFramePr/>
      </xdr:nvGraphicFramePr>
      <xdr:xfrm>
        <a:off x="5890260" y="655320"/>
        <a:ext cx="74066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0d831b8e-9db6-4be8-82bc-74ad2a9ef561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590a2f3a-196c-484c-9625-451551901345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679e64a4-4787-42f6-b54b-8fd72b43dcf0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107950</xdr:colOff>
      <xdr:row>11</xdr:row>
      <xdr:rowOff>111760</xdr:rowOff>
    </xdr:from>
    <xdr:to>
      <xdr:col>3</xdr:col>
      <xdr:colOff>869950</xdr:colOff>
      <xdr:row>28</xdr:row>
      <xdr:rowOff>203200</xdr:rowOff>
    </xdr:to>
    <xdr:grpSp>
      <xdr:nvGrpSpPr>
        <xdr:cNvPr id="24" name="组合 23">
          <a:extLst>
            <a:ext uri="{FF2B5EF4-FFF2-40B4-BE49-F238E27FC236}">
              <a16:creationId xmlns:a16="http://schemas.microsoft.com/office/drawing/2014/main" id="{9a9fb7d6-5453-4adb-a70c-254ef2437a17}"/>
            </a:ext>
          </a:extLst>
        </xdr:cNvPr>
        <xdr:cNvGrpSpPr>
          <a:grpSpLocks/>
        </xdr:cNvGrpSpPr>
      </xdr:nvGrpSpPr>
      <xdr:grpSpPr>
        <a:xfrm>
          <a:off x="434340" y="2468880"/>
          <a:ext cx="762000" cy="5402580"/>
          <a:chOff x="602" y="3872"/>
          <a:chExt cx="1200" cy="8508"/>
        </a:xfrm>
      </xdr:grpSpPr>
      <xdr:sp>
        <xdr:nvSpPr>
          <xdr:cNvPr id="25" name="流程图: 终止 24">
            <a:hlinkClick r:id="rId15"/>
            <a:extLst>
              <a:ext uri="{FF2B5EF4-FFF2-40B4-BE49-F238E27FC236}">
                <a16:creationId xmlns:a16="http://schemas.microsoft.com/office/drawing/2014/main" id="{664e79f1-32ee-48d7-b6c2-73cce4bae7ce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6" name="流程图: 终止 25">
            <a:hlinkClick r:id="rId16"/>
            <a:extLst>
              <a:ext uri="{FF2B5EF4-FFF2-40B4-BE49-F238E27FC236}">
                <a16:creationId xmlns:a16="http://schemas.microsoft.com/office/drawing/2014/main" id="{16573411-799f-44de-b86f-3d2fac2a5b49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hlinkClick r:id="rId17"/>
            <a:extLst>
              <a:ext uri="{FF2B5EF4-FFF2-40B4-BE49-F238E27FC236}">
                <a16:creationId xmlns:a16="http://schemas.microsoft.com/office/drawing/2014/main" id="{1ebda954-ffda-4cca-9e37-e83e8033a2ad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hlinkClick r:id="rId18"/>
            <a:extLst>
              <a:ext uri="{FF2B5EF4-FFF2-40B4-BE49-F238E27FC236}">
                <a16:creationId xmlns:a16="http://schemas.microsoft.com/office/drawing/2014/main" id="{429a5744-27f4-4f6b-818a-341b432dfba5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hlinkClick r:id="rId19"/>
            <a:extLst>
              <a:ext uri="{FF2B5EF4-FFF2-40B4-BE49-F238E27FC236}">
                <a16:creationId xmlns:a16="http://schemas.microsoft.com/office/drawing/2014/main" id="{f5c984ef-0481-4ee9-8d35-ca9167b6f628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hlinkClick r:id="rId20"/>
            <a:extLst>
              <a:ext uri="{FF2B5EF4-FFF2-40B4-BE49-F238E27FC236}">
                <a16:creationId xmlns:a16="http://schemas.microsoft.com/office/drawing/2014/main" id="{66270175-8826-4ca6-9392-890cc8e95abd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21"/>
            <a:extLst>
              <a:ext uri="{FF2B5EF4-FFF2-40B4-BE49-F238E27FC236}">
                <a16:creationId xmlns:a16="http://schemas.microsoft.com/office/drawing/2014/main" id="{b8613d07-fd01-4a3b-9423-5b3e71d189ed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2"/>
            <a:extLst>
              <a:ext uri="{FF2B5EF4-FFF2-40B4-BE49-F238E27FC236}">
                <a16:creationId xmlns:a16="http://schemas.microsoft.com/office/drawing/2014/main" id="{b322e23c-d74e-4478-91c0-df727fdc15b2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3"/>
            <a:extLst>
              <a:ext uri="{FF2B5EF4-FFF2-40B4-BE49-F238E27FC236}">
                <a16:creationId xmlns:a16="http://schemas.microsoft.com/office/drawing/2014/main" id="{765eae33-8490-41c5-92b2-165f2940e4ef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extLst>
              <a:ext uri="{FF2B5EF4-FFF2-40B4-BE49-F238E27FC236}">
                <a16:creationId xmlns:a16="http://schemas.microsoft.com/office/drawing/2014/main" id="{c91226f9-978c-4fd7-bc7d-7c16abccc615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hlinkClick r:id="rId24"/>
            <a:extLst>
              <a:ext uri="{FF2B5EF4-FFF2-40B4-BE49-F238E27FC236}">
                <a16:creationId xmlns:a16="http://schemas.microsoft.com/office/drawing/2014/main" id="{ac76c985-fb01-4f95-ab0b-ec1ab69034ba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hlinkClick r:id="rId25"/>
            <a:extLst>
              <a:ext uri="{FF2B5EF4-FFF2-40B4-BE49-F238E27FC236}">
                <a16:creationId xmlns:a16="http://schemas.microsoft.com/office/drawing/2014/main" id="{22ec65e1-c116-40b5-9e99-f160107ecd26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1973697c-1ca2-47f1-a8e0-c2094fb5bc8a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42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c2f0bc53-d6b7-4b4b-9f30-cb3f78cdecde}"/>
            </a:ext>
          </a:extLst>
        </xdr:cNvPr>
        <xdr:cNvGrpSpPr>
          <a:grpSpLocks/>
        </xdr:cNvGrpSpPr>
      </xdr:nvGrpSpPr>
      <xdr:grpSpPr>
        <a:xfrm>
          <a:off x="7620" y="7620"/>
          <a:ext cx="132664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812e6668-73a5-4b23-9127-89db2285dc74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eb941ca4-22f8-4dee-aec6-a953f96c41f0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e46462fc-457b-4187-a0be-4d38c192cf75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b549d96e-6f34-4a09-bf45-6dd52e54fa5c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39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3ed2dc48-638f-43f2-9e16-0c1dfbf64e3a}"/>
            </a:ext>
          </a:extLst>
        </xdr:cNvPr>
        <xdr:cNvGraphicFramePr/>
      </xdr:nvGraphicFramePr>
      <xdr:xfrm>
        <a:off x="5890260" y="655320"/>
        <a:ext cx="71018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9bb7b557-5ae6-45f5-9c75-162b19c978ca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299dfe79-da0c-468a-92a3-b0a3f04ff9b3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65d3226d-b5d5-43c8-b279-fb895ece2886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107950</xdr:colOff>
      <xdr:row>11</xdr:row>
      <xdr:rowOff>104140</xdr:rowOff>
    </xdr:from>
    <xdr:to>
      <xdr:col>3</xdr:col>
      <xdr:colOff>869950</xdr:colOff>
      <xdr:row>28</xdr:row>
      <xdr:rowOff>195580</xdr:rowOff>
    </xdr:to>
    <xdr:grpSp>
      <xdr:nvGrpSpPr>
        <xdr:cNvPr id="24" name="组合 23">
          <a:extLst>
            <a:ext uri="{FF2B5EF4-FFF2-40B4-BE49-F238E27FC236}">
              <a16:creationId xmlns:a16="http://schemas.microsoft.com/office/drawing/2014/main" id="{781af3de-7bf3-40ed-905b-9d7e2b22dfc0}"/>
            </a:ext>
          </a:extLst>
        </xdr:cNvPr>
        <xdr:cNvGrpSpPr>
          <a:grpSpLocks/>
        </xdr:cNvGrpSpPr>
      </xdr:nvGrpSpPr>
      <xdr:grpSpPr>
        <a:xfrm>
          <a:off x="434340" y="2461260"/>
          <a:ext cx="762000" cy="5402580"/>
          <a:chOff x="602" y="3872"/>
          <a:chExt cx="1200" cy="8508"/>
        </a:xfrm>
      </xdr:grpSpPr>
      <xdr:sp>
        <xdr:nvSpPr>
          <xdr:cNvPr id="25" name="流程图: 终止 24">
            <a:hlinkClick r:id="rId15"/>
            <a:extLst>
              <a:ext uri="{FF2B5EF4-FFF2-40B4-BE49-F238E27FC236}">
                <a16:creationId xmlns:a16="http://schemas.microsoft.com/office/drawing/2014/main" id="{d17855e2-5b38-46fb-a67a-6d372af2b1b5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6" name="流程图: 终止 25">
            <a:hlinkClick r:id="rId16"/>
            <a:extLst>
              <a:ext uri="{FF2B5EF4-FFF2-40B4-BE49-F238E27FC236}">
                <a16:creationId xmlns:a16="http://schemas.microsoft.com/office/drawing/2014/main" id="{e4e1a553-0f86-41a4-a5ef-5423882f7832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hlinkClick r:id="rId17"/>
            <a:extLst>
              <a:ext uri="{FF2B5EF4-FFF2-40B4-BE49-F238E27FC236}">
                <a16:creationId xmlns:a16="http://schemas.microsoft.com/office/drawing/2014/main" id="{4a13f060-9fec-440c-9fac-9f18b44094e1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hlinkClick r:id="rId18"/>
            <a:extLst>
              <a:ext uri="{FF2B5EF4-FFF2-40B4-BE49-F238E27FC236}">
                <a16:creationId xmlns:a16="http://schemas.microsoft.com/office/drawing/2014/main" id="{c213db24-45ea-48af-a3d8-391c15c74918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hlinkClick r:id="rId19"/>
            <a:extLst>
              <a:ext uri="{FF2B5EF4-FFF2-40B4-BE49-F238E27FC236}">
                <a16:creationId xmlns:a16="http://schemas.microsoft.com/office/drawing/2014/main" id="{ecef4b1e-26b1-41cd-80ba-838a58316399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hlinkClick r:id="rId20"/>
            <a:extLst>
              <a:ext uri="{FF2B5EF4-FFF2-40B4-BE49-F238E27FC236}">
                <a16:creationId xmlns:a16="http://schemas.microsoft.com/office/drawing/2014/main" id="{c9bf3bb4-edd0-4580-ac78-83867df64498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21"/>
            <a:extLst>
              <a:ext uri="{FF2B5EF4-FFF2-40B4-BE49-F238E27FC236}">
                <a16:creationId xmlns:a16="http://schemas.microsoft.com/office/drawing/2014/main" id="{dcf7d035-7ccf-4648-841b-76b9abcc681a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2"/>
            <a:extLst>
              <a:ext uri="{FF2B5EF4-FFF2-40B4-BE49-F238E27FC236}">
                <a16:creationId xmlns:a16="http://schemas.microsoft.com/office/drawing/2014/main" id="{cfa8c447-abb8-451b-9946-94f288337ac5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3"/>
            <a:extLst>
              <a:ext uri="{FF2B5EF4-FFF2-40B4-BE49-F238E27FC236}">
                <a16:creationId xmlns:a16="http://schemas.microsoft.com/office/drawing/2014/main" id="{7413d957-8ba3-4251-8652-d9ba897dcf8b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hlinkClick r:id="rId24"/>
            <a:extLst>
              <a:ext uri="{FF2B5EF4-FFF2-40B4-BE49-F238E27FC236}">
                <a16:creationId xmlns:a16="http://schemas.microsoft.com/office/drawing/2014/main" id="{4f95ade6-607f-4c69-b125-d3f512651bbc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extLst>
              <a:ext uri="{FF2B5EF4-FFF2-40B4-BE49-F238E27FC236}">
                <a16:creationId xmlns:a16="http://schemas.microsoft.com/office/drawing/2014/main" id="{0db6deb8-3de0-4344-b79b-ac3d3ed246c1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hlinkClick r:id="rId25"/>
            <a:extLst>
              <a:ext uri="{FF2B5EF4-FFF2-40B4-BE49-F238E27FC236}">
                <a16:creationId xmlns:a16="http://schemas.microsoft.com/office/drawing/2014/main" id="{6861f0c0-45c6-4749-9444-9ba0a886fcae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9</xdr:col>
      <xdr:colOff>160020</xdr:colOff>
      <xdr:row>1</xdr:row>
      <xdr:rowOff>297180</xdr:rowOff>
    </xdr:from>
    <xdr:to>
      <xdr:col>10</xdr:col>
      <xdr:colOff>8890</xdr:colOff>
      <xdr:row>9</xdr:row>
      <xdr:rowOff>60960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52c87b86-ee99-4325-b643-fda7266fc1e2}"/>
            </a:ext>
          </a:extLst>
        </xdr:cNvPr>
        <xdr:cNvSpPr/>
      </xdr:nvSpPr>
      <xdr:spPr>
        <a:xfrm>
          <a:off x="3253740" y="609600"/>
          <a:ext cx="15240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0</xdr:col>
      <xdr:colOff>7620</xdr:colOff>
      <xdr:row>0</xdr:row>
      <xdr:rowOff>7620</xdr:rowOff>
    </xdr:from>
    <xdr:to>
      <xdr:col>43</xdr:col>
      <xdr:colOff>0</xdr:colOff>
      <xdr:row>1</xdr:row>
      <xdr:rowOff>205740</xdr:rowOff>
    </xdr:to>
    <xdr:grpSp>
      <xdr:nvGrpSpPr>
        <xdr:cNvPr id="3" name="组合 2">
          <a:extLst>
            <a:ext uri="{FF2B5EF4-FFF2-40B4-BE49-F238E27FC236}">
              <a16:creationId xmlns:a16="http://schemas.microsoft.com/office/drawing/2014/main" id="{f336e170-c74c-40e0-9e1d-6e5a7a5d985c}"/>
            </a:ext>
          </a:extLst>
        </xdr:cNvPr>
        <xdr:cNvGrpSpPr>
          <a:grpSpLocks/>
        </xdr:cNvGrpSpPr>
      </xdr:nvGrpSpPr>
      <xdr:grpSpPr>
        <a:xfrm>
          <a:off x="7620" y="7620"/>
          <a:ext cx="13571220" cy="510540"/>
          <a:chOff x="0" y="0"/>
          <a:chExt cx="19404" cy="804"/>
        </a:xfrm>
      </xdr:grpSpPr>
      <xdr:sp>
        <xdr:nvSpPr>
          <xdr:cNvPr id="4" name="流程图: 可选过程 3">
            <a:extLst>
              <a:ext uri="{FF2B5EF4-FFF2-40B4-BE49-F238E27FC236}">
                <a16:creationId xmlns:a16="http://schemas.microsoft.com/office/drawing/2014/main" id="{5089ab15-3b5b-44d9-8f89-3564570dabcb}"/>
              </a:ext>
            </a:extLst>
          </xdr:cNvPr>
          <xdr:cNvSpPr/>
        </xdr:nvSpPr>
        <xdr:spPr>
          <a:xfrm>
            <a:off x="0" y="0"/>
            <a:ext cx="19404" cy="804"/>
          </a:xfrm>
          <a:prstGeom prst="flowChartAlternateProcess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endParaRPr altLang="en-US" lang="zh-CN" sz="1100"/>
          </a:p>
        </xdr:txBody>
      </xdr:sp>
      <xdr:sp>
        <xdr:nvSpPr>
          <xdr:cNvPr id="5" name="文本框 4">
            <a:extLst>
              <a:ext uri="{FF2B5EF4-FFF2-40B4-BE49-F238E27FC236}">
                <a16:creationId xmlns:a16="http://schemas.microsoft.com/office/drawing/2014/main" id="{b82deeff-fe90-4460-9a39-6f0dea42541c}"/>
              </a:ext>
            </a:extLst>
          </xdr:cNvPr>
          <xdr:cNvSpPr txBox="1"/>
        </xdr:nvSpPr>
        <xdr:spPr>
          <a:xfrm>
            <a:off x="1404" y="96"/>
            <a:ext cx="3324" cy="612"/>
          </a:xfrm>
          <a:prstGeom prst="rect"/>
          <a:noFill/>
          <a:ln w="9525" cmpd="sng">
            <a:noFill/>
          </a:ln>
          <a:extLst>
            <a:ext uri="{909E8E84-426E-40DD-AFC4-6F175D3DCCD1}">
              <a14:hiddenFill xmlns:a14="http://schemas.microsoft.com/office/drawing/2010/main" xmlns:r="http://schemas.openxmlformats.org/officeDocument/2006/relationships" xmlns="">
                <a:solidFill>
                  <a:schemeClr val="lt1"/>
                </a:solidFill>
              </a14:hiddenFill>
            </a:ext>
          </a:extLst>
        </xdr:spPr>
        <xdr:style>
          <a:lnRef idx="0">
            <a:srgbClr val="000000"/>
          </a:lnRef>
          <a:fillRef idx="0">
            <a:srgbClr val="000000"/>
          </a:fillRef>
          <a:effectRef idx="0">
            <a:srgbClr val="000000"/>
          </a:effectRef>
          <a:fontRef idx="minor">
            <a:schemeClr val="tx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l"/>
            <a:r>
              <a:rPr altLang="zh-CN" lang="en-US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2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月份考勤表</a:t>
            </a:r>
          </a:p>
        </xdr:txBody>
      </xdr:sp>
      <xdr:pic>
        <xdr:nvPicPr>
          <xdr:cNvPr id="6" name="图片 5" descr="10公斤壶铃球打卡">
            <a:extLst>
              <a:ext uri="{FF2B5EF4-FFF2-40B4-BE49-F238E27FC236}">
                <a16:creationId xmlns:a16="http://schemas.microsoft.com/office/drawing/2014/main" id="{d7a51fa6-03e6-49cd-961c-50642d00c5ff}"/>
              </a:ext>
            </a:extLst>
          </xdr:cNvPr>
          <xdr:cNvPicPr>
            <a:picLocks noChangeAspect="1"/>
          </xdr:cNvPicPr>
        </xdr:nvPicPr>
        <xdr:blipFill>
          <a:blip r:embed="rId1">
            <a:extLst>
              <a:ext uri="{96DAC541-7B7A-43D3-8B79-37D633B846F1}">
                <asvg:svgBlip xmlns:asvg="http://schemas.microsoft.com/office/drawing/2016/SVG/main" r:embed="rId2"/>
              </a:ext>
            </a:extLst>
          </a:blip>
          <a:stretch>
            <a:fillRect/>
          </a:stretch>
        </xdr:blipFill>
        <xdr:spPr>
          <a:xfrm>
            <a:off x="768" y="120"/>
            <a:ext cx="567" cy="564"/>
          </a:xfrm>
          <a:prstGeom prst="rect"/>
        </xdr:spPr>
      </xdr:pic>
      <xdr:sp>
        <xdr:nvSpPr>
          <xdr:cNvPr id="7" name="流程图: 终止 6">
            <a:extLst>
              <a:ext uri="{FF2B5EF4-FFF2-40B4-BE49-F238E27FC236}">
                <a16:creationId xmlns:a16="http://schemas.microsoft.com/office/drawing/2014/main" id="{9768c722-db79-44c4-b4f2-07b0037d5091}"/>
              </a:ext>
            </a:extLst>
          </xdr:cNvPr>
          <xdr:cNvSpPr/>
        </xdr:nvSpPr>
        <xdr:spPr>
          <a:xfrm>
            <a:off x="17314" y="150"/>
            <a:ext cx="1849" cy="504"/>
          </a:xfrm>
          <a:prstGeom prst="flowChartTerminator"/>
          <a:solidFill>
            <a:schemeClr val="bg1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t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en-US" lang="zh-CN" sz="1000">
                <a:solidFill>
                  <a:schemeClr val="tx1"/>
                </a:solidFill>
                <a:latin typeface="汉仪文黑-55简" panose="00020600040101010101" charset="-122"/>
                <a:ea typeface="汉仪文黑-55简" panose="00020600040101010101" charset="-122"/>
              </a:rPr>
              <a:t>金山办公软件</a:t>
            </a:r>
          </a:p>
        </xdr:txBody>
      </xdr:sp>
    </xdr:grpSp>
    <xdr:clientData/>
  </xdr:twoCellAnchor>
  <xdr:twoCellAnchor>
    <xdr:from>
      <xdr:col>18</xdr:col>
      <xdr:colOff>53340</xdr:colOff>
      <xdr:row>2</xdr:row>
      <xdr:rowOff>28575</xdr:rowOff>
    </xdr:from>
    <xdr:to>
      <xdr:col>40</xdr:col>
      <xdr:colOff>46990</xdr:colOff>
      <xdr:row>8</xdr:row>
      <xdr:rowOff>104140</xdr:rowOff>
    </xdr:to>
    <xdr:graphicFrame>
      <xdr:nvGraphicFramePr>
        <xdr:cNvPr id="20" name="图表 19">
          <a:extLst>
            <a:ext uri="{FF2B5EF4-FFF2-40B4-BE49-F238E27FC236}">
              <a16:creationId xmlns:a16="http://schemas.microsoft.com/office/drawing/2014/main" id="{463a9262-ae2d-426d-82c8-226cb2a6add1}"/>
            </a:ext>
          </a:extLst>
        </xdr:cNvPr>
        <xdr:cNvGraphicFramePr/>
      </xdr:nvGraphicFramePr>
      <xdr:xfrm>
        <a:off x="5890260" y="655320"/>
        <a:ext cx="7406640" cy="1440180"/>
      </xdr:xfrm>
      <a:graphic>
        <a:graphicData uri="http://schemas.openxmlformats.org/drawingml/2006/chart">
          <c:chart xmlns:c="http://schemas.openxmlformats.org/drawingml/2006/chart" r:id="rId3"/>
        </a:graphicData>
      </a:graphic>
    </xdr:graphicFrame>
    <xdr:clientData/>
  </xdr:twoCellAnchor>
  <xdr:twoCellAnchor>
    <xdr:from>
      <xdr:col>0</xdr:col>
      <xdr:colOff>182880</xdr:colOff>
      <xdr:row>1</xdr:row>
      <xdr:rowOff>259080</xdr:rowOff>
    </xdr:from>
    <xdr:to>
      <xdr:col>4</xdr:col>
      <xdr:colOff>81280</xdr:colOff>
      <xdr:row>2</xdr:row>
      <xdr:rowOff>182880</xdr:rowOff>
    </xdr:to>
    <xdr:sp>
      <xdr:nvSpPr>
        <xdr:cNvPr id="21" name="流程图: 可选过程 20">
          <a:extLst>
            <a:ext uri="{FF2B5EF4-FFF2-40B4-BE49-F238E27FC236}">
              <a16:creationId xmlns:a16="http://schemas.microsoft.com/office/drawing/2014/main" id="{00e4dc4e-b6f2-488a-aaed-1f7bfc878b3d}"/>
            </a:ext>
          </a:extLst>
        </xdr:cNvPr>
        <xdr:cNvSpPr/>
      </xdr:nvSpPr>
      <xdr:spPr>
        <a:xfrm>
          <a:off x="182880" y="571500"/>
          <a:ext cx="128778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基本信息</a:t>
          </a:r>
        </a:p>
      </xdr:txBody>
    </xdr:sp>
    <xdr:clientData/>
  </xdr:twoCellAnchor>
  <xdr:twoCellAnchor>
    <xdr:from>
      <xdr:col>9</xdr:col>
      <xdr:colOff>220980</xdr:colOff>
      <xdr:row>1</xdr:row>
      <xdr:rowOff>259080</xdr:rowOff>
    </xdr:from>
    <xdr:to>
      <xdr:col>13</xdr:col>
      <xdr:colOff>271780</xdr:colOff>
      <xdr:row>2</xdr:row>
      <xdr:rowOff>182880</xdr:rowOff>
    </xdr:to>
    <xdr:sp>
      <xdr:nvSpPr>
        <xdr:cNvPr id="22" name="流程图: 可选过程 21">
          <a:extLst>
            <a:ext uri="{FF2B5EF4-FFF2-40B4-BE49-F238E27FC236}">
              <a16:creationId xmlns:a16="http://schemas.microsoft.com/office/drawing/2014/main" id="{49ed2c9f-fc2b-41d1-9b6c-4422655ad006}"/>
            </a:ext>
          </a:extLst>
        </xdr:cNvPr>
        <xdr:cNvSpPr/>
      </xdr:nvSpPr>
      <xdr:spPr>
        <a:xfrm>
          <a:off x="3314700" y="571500"/>
          <a:ext cx="1272540" cy="236220"/>
        </a:xfrm>
        <a:prstGeom prst="flowChartAlternateProcess"/>
        <a:solidFill>
          <a:srgbClr val="FAA5A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altLang="en-US" lang="zh-CN" sz="1100" b="1">
              <a:solidFill>
                <a:schemeClr val="bg1"/>
              </a:solidFill>
              <a:latin typeface="汉仪文黑-55简" panose="00020600040101010101" charset="-122"/>
              <a:ea typeface="汉仪文黑-55简" panose="00020600040101010101" charset="-122"/>
            </a:rPr>
            <a:t>员工查询</a:t>
          </a:r>
        </a:p>
      </xdr:txBody>
    </xdr:sp>
    <xdr:clientData/>
  </xdr:twoCellAnchor>
  <xdr:twoCellAnchor>
    <xdr:from>
      <xdr:col>17</xdr:col>
      <xdr:colOff>137160</xdr:colOff>
      <xdr:row>1</xdr:row>
      <xdr:rowOff>297180</xdr:rowOff>
    </xdr:from>
    <xdr:to>
      <xdr:col>18</xdr:col>
      <xdr:colOff>0</xdr:colOff>
      <xdr:row>9</xdr:row>
      <xdr:rowOff>60960</xdr:rowOff>
    </xdr:to>
    <xdr:sp>
      <xdr:nvSpPr>
        <xdr:cNvPr id="23" name="矩形 22">
          <a:extLst>
            <a:ext uri="{FF2B5EF4-FFF2-40B4-BE49-F238E27FC236}">
              <a16:creationId xmlns:a16="http://schemas.microsoft.com/office/drawing/2014/main" id="{a7bf4389-6858-42de-bd02-c7d85f9e88f2}"/>
            </a:ext>
          </a:extLst>
        </xdr:cNvPr>
        <xdr:cNvSpPr/>
      </xdr:nvSpPr>
      <xdr:spPr>
        <a:xfrm>
          <a:off x="5669280" y="609600"/>
          <a:ext cx="167640" cy="1562100"/>
        </a:xfrm>
        <a:prstGeom prst="rect"/>
        <a:solidFill>
          <a:srgbClr val="F4F5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altLang="en-US" lang="zh-CN" sz="1100"/>
        </a:p>
      </xdr:txBody>
    </xdr:sp>
    <xdr:clientData/>
  </xdr:twoCellAnchor>
  <xdr:twoCellAnchor>
    <xdr:from>
      <xdr:col>3</xdr:col>
      <xdr:colOff>85090</xdr:colOff>
      <xdr:row>11</xdr:row>
      <xdr:rowOff>104140</xdr:rowOff>
    </xdr:from>
    <xdr:to>
      <xdr:col>3</xdr:col>
      <xdr:colOff>847090</xdr:colOff>
      <xdr:row>28</xdr:row>
      <xdr:rowOff>195580</xdr:rowOff>
    </xdr:to>
    <xdr:grpSp>
      <xdr:nvGrpSpPr>
        <xdr:cNvPr id="24" name="组合 23">
          <a:extLst>
            <a:ext uri="{FF2B5EF4-FFF2-40B4-BE49-F238E27FC236}">
              <a16:creationId xmlns:a16="http://schemas.microsoft.com/office/drawing/2014/main" id="{abc9e96b-c3ad-4968-9736-f88ea585e7c5}"/>
            </a:ext>
          </a:extLst>
        </xdr:cNvPr>
        <xdr:cNvGrpSpPr>
          <a:grpSpLocks/>
        </xdr:cNvGrpSpPr>
      </xdr:nvGrpSpPr>
      <xdr:grpSpPr>
        <a:xfrm>
          <a:off x="411480" y="2461260"/>
          <a:ext cx="762000" cy="5402580"/>
          <a:chOff x="602" y="3872"/>
          <a:chExt cx="1200" cy="8508"/>
        </a:xfrm>
      </xdr:grpSpPr>
      <xdr:sp>
        <xdr:nvSpPr>
          <xdr:cNvPr id="25" name="流程图: 终止 24">
            <a:hlinkClick r:id="rId15"/>
            <a:extLst>
              <a:ext uri="{FF2B5EF4-FFF2-40B4-BE49-F238E27FC236}">
                <a16:creationId xmlns:a16="http://schemas.microsoft.com/office/drawing/2014/main" id="{849f9a6f-2fb2-4422-b7cc-99c04d8d615c}"/>
              </a:ext>
            </a:extLst>
          </xdr:cNvPr>
          <xdr:cNvSpPr/>
        </xdr:nvSpPr>
        <xdr:spPr>
          <a:xfrm>
            <a:off x="602" y="387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6" name="流程图: 终止 25">
            <a:hlinkClick r:id="rId16"/>
            <a:extLst>
              <a:ext uri="{FF2B5EF4-FFF2-40B4-BE49-F238E27FC236}">
                <a16:creationId xmlns:a16="http://schemas.microsoft.com/office/drawing/2014/main" id="{1bd651aa-854a-461a-a68f-d14a4ddc6817}"/>
              </a:ext>
            </a:extLst>
          </xdr:cNvPr>
          <xdr:cNvSpPr/>
        </xdr:nvSpPr>
        <xdr:spPr>
          <a:xfrm>
            <a:off x="602" y="460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7" name="流程图: 终止 26">
            <a:hlinkClick r:id="rId17"/>
            <a:extLst>
              <a:ext uri="{FF2B5EF4-FFF2-40B4-BE49-F238E27FC236}">
                <a16:creationId xmlns:a16="http://schemas.microsoft.com/office/drawing/2014/main" id="{98e47982-99fd-4e7d-8637-7f8ede3e01be}"/>
              </a:ext>
            </a:extLst>
          </xdr:cNvPr>
          <xdr:cNvSpPr/>
        </xdr:nvSpPr>
        <xdr:spPr>
          <a:xfrm>
            <a:off x="602" y="5328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3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8" name="流程图: 终止 27">
            <a:hlinkClick r:id="rId18"/>
            <a:extLst>
              <a:ext uri="{FF2B5EF4-FFF2-40B4-BE49-F238E27FC236}">
                <a16:creationId xmlns:a16="http://schemas.microsoft.com/office/drawing/2014/main" id="{9e6e7729-d7a4-420f-af78-79326093dd7e}"/>
              </a:ext>
            </a:extLst>
          </xdr:cNvPr>
          <xdr:cNvSpPr/>
        </xdr:nvSpPr>
        <xdr:spPr>
          <a:xfrm>
            <a:off x="602" y="6048"/>
            <a:ext cx="1200" cy="524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4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29" name="流程图: 终止 28">
            <a:hlinkClick r:id="rId19"/>
            <a:extLst>
              <a:ext uri="{FF2B5EF4-FFF2-40B4-BE49-F238E27FC236}">
                <a16:creationId xmlns:a16="http://schemas.microsoft.com/office/drawing/2014/main" id="{76e1f322-ea7e-4ec6-9524-c726c8ae91d0}"/>
              </a:ext>
            </a:extLst>
          </xdr:cNvPr>
          <xdr:cNvSpPr/>
        </xdr:nvSpPr>
        <xdr:spPr>
          <a:xfrm>
            <a:off x="602" y="677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5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0" name="流程图: 终止 29">
            <a:hlinkClick r:id="rId20"/>
            <a:extLst>
              <a:ext uri="{FF2B5EF4-FFF2-40B4-BE49-F238E27FC236}">
                <a16:creationId xmlns:a16="http://schemas.microsoft.com/office/drawing/2014/main" id="{79328fd9-aba7-4425-be06-82ce120dc8a2}"/>
              </a:ext>
            </a:extLst>
          </xdr:cNvPr>
          <xdr:cNvSpPr/>
        </xdr:nvSpPr>
        <xdr:spPr>
          <a:xfrm>
            <a:off x="602" y="7504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6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1" name="流程图: 终止 30">
            <a:hlinkClick r:id="rId21"/>
            <a:extLst>
              <a:ext uri="{FF2B5EF4-FFF2-40B4-BE49-F238E27FC236}">
                <a16:creationId xmlns:a16="http://schemas.microsoft.com/office/drawing/2014/main" id="{bddae269-8c07-4f25-b187-38e7654170d4}"/>
              </a:ext>
            </a:extLst>
          </xdr:cNvPr>
          <xdr:cNvSpPr/>
        </xdr:nvSpPr>
        <xdr:spPr>
          <a:xfrm>
            <a:off x="602" y="8232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7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2" name="流程图: 终止 31">
            <a:hlinkClick r:id="rId22"/>
            <a:extLst>
              <a:ext uri="{FF2B5EF4-FFF2-40B4-BE49-F238E27FC236}">
                <a16:creationId xmlns:a16="http://schemas.microsoft.com/office/drawing/2014/main" id="{bbe5e1e5-c461-4460-95e5-6b0321ddcd87}"/>
              </a:ext>
            </a:extLst>
          </xdr:cNvPr>
          <xdr:cNvSpPr/>
        </xdr:nvSpPr>
        <xdr:spPr>
          <a:xfrm>
            <a:off x="602" y="8960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8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3" name="流程图: 终止 32">
            <a:hlinkClick r:id="rId23"/>
            <a:extLst>
              <a:ext uri="{FF2B5EF4-FFF2-40B4-BE49-F238E27FC236}">
                <a16:creationId xmlns:a16="http://schemas.microsoft.com/office/drawing/2014/main" id="{a4d90011-bb4c-44f8-a797-7e87699ceca0}"/>
              </a:ext>
            </a:extLst>
          </xdr:cNvPr>
          <xdr:cNvSpPr/>
        </xdr:nvSpPr>
        <xdr:spPr>
          <a:xfrm>
            <a:off x="602" y="9688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9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4" name="流程图: 终止 33">
            <a:hlinkClick r:id="rId24"/>
            <a:extLst>
              <a:ext uri="{FF2B5EF4-FFF2-40B4-BE49-F238E27FC236}">
                <a16:creationId xmlns:a16="http://schemas.microsoft.com/office/drawing/2014/main" id="{db1a5af8-38ba-42da-a64f-a8b94eb276da}"/>
              </a:ext>
            </a:extLst>
          </xdr:cNvPr>
          <xdr:cNvSpPr/>
        </xdr:nvSpPr>
        <xdr:spPr>
          <a:xfrm>
            <a:off x="602" y="10416"/>
            <a:ext cx="1200" cy="516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10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5" name="流程图: 终止 34">
            <a:hlinkClick r:id="rId25"/>
            <a:extLst>
              <a:ext uri="{FF2B5EF4-FFF2-40B4-BE49-F238E27FC236}">
                <a16:creationId xmlns:a16="http://schemas.microsoft.com/office/drawing/2014/main" id="{22c0110c-9212-49b5-ab86-c45afa68e34f}"/>
              </a:ext>
            </a:extLst>
          </xdr:cNvPr>
          <xdr:cNvSpPr/>
        </xdr:nvSpPr>
        <xdr:spPr>
          <a:xfrm>
            <a:off x="602" y="11144"/>
            <a:ext cx="1200" cy="508"/>
          </a:xfrm>
          <a:prstGeom prst="flowChartTerminator"/>
          <a:solidFill>
            <a:srgbClr val="9AA0FC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11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  <xdr:sp>
        <xdr:nvSpPr>
          <xdr:cNvPr id="36" name="流程图: 终止 35">
            <a:extLst>
              <a:ext uri="{FF2B5EF4-FFF2-40B4-BE49-F238E27FC236}">
                <a16:creationId xmlns:a16="http://schemas.microsoft.com/office/drawing/2014/main" id="{d20abdc7-29c6-4a7d-b90a-cb80f1ce3c6a}"/>
              </a:ext>
            </a:extLst>
          </xdr:cNvPr>
          <xdr:cNvSpPr/>
        </xdr:nvSpPr>
        <xdr:spPr>
          <a:xfrm>
            <a:off x="602" y="11864"/>
            <a:ext cx="1200" cy="516"/>
          </a:xfrm>
          <a:prstGeom prst="flowChartTerminator"/>
          <a:solidFill>
            <a:schemeClr val="accent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altLang="zh-CN" lang="en-US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12</a:t>
            </a:r>
            <a:r>
              <a:rPr altLang="en-US" lang="zh-CN" sz="1200" b="1">
                <a:solidFill>
                  <a:schemeClr val="bg1"/>
                </a:solidFill>
                <a:latin typeface="汉仪文黑-55简" panose="00020600040101010101" charset="-122"/>
                <a:ea typeface="汉仪文黑-55简" panose="00020600040101010101" charset="-122"/>
                <a:cs typeface="汉仪文黑-55简" panose="00020600040101010101" charset="-122"/>
              </a:rPr>
              <a:t>月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 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 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 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 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 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 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 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 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 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_rels/sheet1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2"/>
  <sheetViews>
    <sheetView workbookViewId="0" topLeftCell="A1">
      <selection pane="topLeft" activeCell="Y6" sqref="Y6"/>
    </sheetView>
  </sheetViews>
  <sheetFormatPr defaultColWidth="8.89" defaultRowHeight="30" customHeight="1"/>
  <cols>
    <col min="1" max="1" width="2.8" style="1" customWidth="1"/>
    <col min="2" max="2" width="1.2" style="1" customWidth="1"/>
    <col min="3" max="3" width="14.1" style="1" customWidth="1"/>
    <col min="4" max="15" width="7.8" style="1" customWidth="1"/>
    <col min="16" max="16" width="1.2" style="1" customWidth="1"/>
    <col min="17" max="17" width="7.8" style="1" customWidth="1"/>
    <col min="18" max="19" width="12.8" style="1" customWidth="1"/>
    <col min="20" max="20" width="1.2" style="1" customWidth="1"/>
    <col min="21" max="21" width="2.8" style="1" customWidth="1"/>
    <col min="22" max="25" width="8.9" style="1"/>
    <col min="26" max="27" width="8.8" style="1" customWidth="1"/>
    <col min="28" max="16384" width="8.9" style="1"/>
  </cols>
  <sheetData>
    <row r="1" spans="1:21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25.05" customHeight="1">
      <c r="A3" s="2"/>
      <c r="B3" s="2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"/>
      <c r="Q3" s="2"/>
      <c r="R3" s="2"/>
      <c r="S3" s="2"/>
      <c r="T3" s="2"/>
      <c r="U3" s="2"/>
    </row>
    <row r="4" spans="1:21" ht="12" customHeight="1">
      <c r="A4" s="2"/>
      <c r="U4" s="2"/>
    </row>
    <row r="5" spans="1:21" ht="30" customHeight="1">
      <c r="A5" s="2"/>
      <c r="C5" s="21"/>
      <c r="D5" s="27" t="s">
        <v>0</v>
      </c>
      <c r="E5" s="27"/>
      <c r="H5" s="1" t="s">
        <v>1</v>
      </c>
      <c r="I5" s="28">
        <f ca="1">TODAY()</f>
        <v>45636</v>
      </c>
      <c r="J5" s="28"/>
      <c r="K5" s="28"/>
      <c r="L5" s="28"/>
      <c r="M5" s="29" t="s">
        <v>2</v>
      </c>
      <c r="N5" s="29"/>
      <c r="O5" s="22">
        <v>5</v>
      </c>
      <c r="R5" s="21" t="s">
        <v>3</v>
      </c>
      <c r="S5" s="1" t="s">
        <v>4</v>
      </c>
      <c r="U5" s="2"/>
    </row>
    <row r="6" spans="1:21" ht="15" customHeight="1">
      <c r="A6" s="2"/>
      <c r="U6" s="2"/>
    </row>
    <row r="7" spans="1:21" ht="30" customHeight="1">
      <c r="A7" s="2"/>
      <c r="C7" s="9" t="s">
        <v>5</v>
      </c>
      <c r="D7" s="9" t="s">
        <v>6</v>
      </c>
      <c r="E7" s="9" t="s">
        <v>7</v>
      </c>
      <c r="F7" s="9" t="s">
        <v>8</v>
      </c>
      <c r="G7" s="9" t="s">
        <v>9</v>
      </c>
      <c r="H7" s="9" t="s">
        <v>10</v>
      </c>
      <c r="I7" s="9" t="s">
        <v>11</v>
      </c>
      <c r="J7" s="9" t="s">
        <v>12</v>
      </c>
      <c r="K7" s="9" t="s">
        <v>13</v>
      </c>
      <c r="L7" s="9" t="s">
        <v>14</v>
      </c>
      <c r="M7" s="9" t="s">
        <v>15</v>
      </c>
      <c r="N7" s="9" t="s">
        <v>16</v>
      </c>
      <c r="O7" s="9" t="s">
        <v>17</v>
      </c>
      <c r="Q7" s="23"/>
      <c r="R7" s="23"/>
      <c r="S7" s="23"/>
      <c r="U7" s="2"/>
    </row>
    <row r="8" spans="1:21" ht="30" customHeight="1">
      <c r="A8" s="2"/>
      <c r="C8" s="12" t="s">
        <v>18</v>
      </c>
      <c r="D8" s="12">
        <f>'1月'!$F$6</f>
        <v>31</v>
      </c>
      <c r="E8" s="12">
        <f>'2月'!$F$6</f>
        <v>28</v>
      </c>
      <c r="F8" s="12">
        <f>'3月'!$F$6</f>
        <v>31</v>
      </c>
      <c r="G8" s="12">
        <f>'4月'!$F$6</f>
        <v>30</v>
      </c>
      <c r="H8" s="12">
        <f>'5月'!$F$6</f>
        <v>31</v>
      </c>
      <c r="I8" s="12">
        <f>'6月'!$F$6</f>
        <v>30</v>
      </c>
      <c r="J8" s="12">
        <f>'7月'!$F$6</f>
        <v>31</v>
      </c>
      <c r="K8" s="12">
        <f>'8月'!$F$6</f>
        <v>31</v>
      </c>
      <c r="L8" s="12">
        <f>'9月'!$F$6</f>
        <v>30</v>
      </c>
      <c r="M8" s="12">
        <f>'10月'!$F$6</f>
        <v>31</v>
      </c>
      <c r="N8" s="12">
        <f>'11月'!$F$6</f>
        <v>30</v>
      </c>
      <c r="O8" s="12">
        <f>'12月'!$F$6</f>
        <v>31</v>
      </c>
      <c r="Q8" s="1" t="s">
        <v>6</v>
      </c>
      <c r="R8" s="1">
        <f>COUNTA('1月'!$F$14:$F$29000)</f>
        <v>4</v>
      </c>
      <c r="S8" s="15">
        <f>SUM('1月'!$AL$14:$AL$29000)/(COUNTA('1月'!$F$14:$F$29000)*'1月'!$F$6)</f>
        <v>0.55645161290322576</v>
      </c>
      <c r="U8" s="2"/>
    </row>
    <row r="9" spans="1:27" ht="30" customHeight="1">
      <c r="A9" s="2"/>
      <c r="C9" s="12" t="s">
        <v>19</v>
      </c>
      <c r="D9" s="12">
        <f>SUMPRODUCT(('1月'!$F$14:$F$29000=$D$5)*'1月'!$AL$14:$AL$29000)</f>
        <v>21</v>
      </c>
      <c r="E9" s="12">
        <f>SUMPRODUCT(('2月'!$F$14:$F$29000=$D$5)*'2月'!$AI$14:$AI$29000)</f>
        <v>16</v>
      </c>
      <c r="F9" s="12">
        <f>SUMPRODUCT(('3月'!$F$14:$F$29000=$D$5)*'3月'!$AL$14:$AL$29000)</f>
        <v>19</v>
      </c>
      <c r="G9" s="12">
        <f>SUMPRODUCT(('4月'!$F$14:$F$29000=$D$5)*'4月'!$AK$14:$AK$29000)</f>
        <v>18</v>
      </c>
      <c r="H9" s="12">
        <f>SUMPRODUCT(('5月'!$F$14:$F$29000=$D$5)*'5月'!$AL$14:$AL$29000)</f>
        <v>21</v>
      </c>
      <c r="I9" s="12">
        <f>SUMPRODUCT(('6月'!$F$14:$F$29000=$D$5)*'6月'!$AK$14:$AK$29000)</f>
        <v>19</v>
      </c>
      <c r="J9" s="12">
        <f>SUMPRODUCT(('7月'!$F$14:$F$29000=$D$5)*'7月'!$AL$14:$AL$29000)</f>
        <v>18</v>
      </c>
      <c r="K9" s="12">
        <f>SUMPRODUCT(('8月'!$F$14:$F$29000=$D$5)*'8月'!$AL$14:$AL$29000)</f>
        <v>24</v>
      </c>
      <c r="L9" s="12">
        <f>SUMPRODUCT(('9月'!$F$14:$F$29000=$D$5)*'9月'!$AK$14:$AK$29000)</f>
        <v>18</v>
      </c>
      <c r="M9" s="12">
        <f>SUMPRODUCT(('10月'!$F$14:$F$29000=$D$5)*'10月'!$AL$14:$AL$29000)</f>
        <v>17</v>
      </c>
      <c r="N9" s="12">
        <f>SUMPRODUCT(('11月'!$F$14:$F$29000=$D$5)*'11月'!$AK$14:$AK$29000)</f>
        <v>18</v>
      </c>
      <c r="O9" s="12">
        <f>SUMPRODUCT(('12月'!$F$14:$F$29000=$D$5)*'12月'!$AL$14:$AL$29000)</f>
        <v>14</v>
      </c>
      <c r="Q9" s="1" t="s">
        <v>7</v>
      </c>
      <c r="R9" s="1">
        <f>COUNTA('2月'!$F$14:$F$29000)</f>
        <v>3</v>
      </c>
      <c r="S9" s="15">
        <f>SUM('2月'!$AI$14:$AI$29000)/(COUNTA('2月'!$F$14:$F$29000)*'2月'!$F$6)</f>
        <v>0.70238095238095233</v>
      </c>
      <c r="U9" s="2"/>
      <c r="Y9" s="12" t="s">
        <v>20</v>
      </c>
      <c r="Z9" s="19">
        <f>SUM($S$8:$S$10)/3</f>
        <v>0.65258576548899128</v>
      </c>
      <c r="AA9" s="19">
        <f>1-$Z$9</f>
        <v>0.34741423451100872</v>
      </c>
    </row>
    <row r="10" spans="1:27" ht="30" customHeight="1">
      <c r="A10" s="2"/>
      <c r="C10" s="12" t="s">
        <v>21</v>
      </c>
      <c r="D10" s="19">
        <f>SUMPRODUCT(('1月'!$F$14:$F$29000=$D$5)*'1月'!$AM$14:$AM$29000)</f>
        <v>0.67000000000000004</v>
      </c>
      <c r="E10" s="19">
        <f>SUMPRODUCT(('2月'!$F$14:$F$29000=$D$5)*'2月'!$AJ$14:$AJ$29000)</f>
        <v>0.56999999999999995</v>
      </c>
      <c r="F10" s="19">
        <f>SUMPRODUCT(('3月'!$F$14:$F$29000=$D$5)*'3月'!$AM$14:$AM$29000)</f>
        <v>0.60999999999999999</v>
      </c>
      <c r="G10" s="19">
        <f>SUMPRODUCT(('4月'!$F$14:$F$29000=$D$5)*'4月'!$AL$14:$AL$29000)</f>
        <v>0.59999999999999998</v>
      </c>
      <c r="H10" s="19">
        <f>SUMPRODUCT(('5月'!$F$14:$F$29000=$D$5)*'5月'!$AM$14:$AM$29000)</f>
        <v>0.67000000000000004</v>
      </c>
      <c r="I10" s="19">
        <f>SUMPRODUCT(('6月'!$F$14:$F$29000=$D$5)*'6月'!$AL$14:$AL$29000)</f>
        <v>0.63</v>
      </c>
      <c r="J10" s="19">
        <f>SUMPRODUCT(('7月'!$F$14:$F$29000=$D$5)*'7月'!$AM$14:$AM$29000)</f>
        <v>0.57999999999999996</v>
      </c>
      <c r="K10" s="19">
        <f>SUMPRODUCT(('8月'!$F$14:$F$29000=$D$5)*'8月'!$AM$14:$AM$29000)</f>
        <v>0.77000000000000002</v>
      </c>
      <c r="L10" s="19">
        <f>SUMPRODUCT(('9月'!$F$14:$F$29000=$D$5)*'9月'!$AL$14:$AL$29000)</f>
        <v>0.59999999999999998</v>
      </c>
      <c r="M10" s="19">
        <f>SUMPRODUCT(('10月'!$F$14:$F$29000=$D$5)*'10月'!$AM$14:$AM$29000)</f>
        <v>0.54000000000000004</v>
      </c>
      <c r="N10" s="19">
        <f>SUMPRODUCT(('11月'!$F$14:$F$29000=$D$5)*'11月'!$AL$14:$AL$29000)</f>
        <v>0.59999999999999998</v>
      </c>
      <c r="O10" s="19">
        <f>SUMPRODUCT(('12月'!$F$14:$F$29000=$D$5)*'12月'!$AM$14:$AM$29000)</f>
        <v>0.45000000000000001</v>
      </c>
      <c r="Q10" s="1" t="s">
        <v>8</v>
      </c>
      <c r="R10" s="1">
        <f>COUNTA('3月'!$F$14:$F$29000)</f>
        <v>3</v>
      </c>
      <c r="S10" s="15">
        <f>SUM('3月'!$AL$14:$AL$29000)/(COUNTA('3月'!$F$14:$F$29000)*'3月'!$F$6)</f>
        <v>0.69892473118279574</v>
      </c>
      <c r="U10" s="2"/>
      <c r="Y10" s="12" t="s">
        <v>22</v>
      </c>
      <c r="Z10" s="19">
        <f>SUM($S$11:$S$13)/3</f>
        <v>0.80943847072879327</v>
      </c>
      <c r="AA10" s="19">
        <f>1-$Z$10</f>
        <v>0.19056152927120673</v>
      </c>
    </row>
    <row r="11" spans="1:27" ht="30" customHeight="1">
      <c r="A11" s="2"/>
      <c r="Q11" s="1" t="s">
        <v>9</v>
      </c>
      <c r="R11" s="1">
        <f>COUNTA('4月'!$F$14:$F$29000)</f>
        <v>3</v>
      </c>
      <c r="S11" s="15">
        <f>SUM('4月'!$AK$14:$AK$29000)/(COUNTA('4月'!$F$14:$F$29000)*'4月'!$F$6)</f>
        <v>0.80000000000000004</v>
      </c>
      <c r="U11" s="2"/>
      <c r="Y11" s="12" t="s">
        <v>23</v>
      </c>
      <c r="Z11" s="19">
        <f>SUM($S$14:$S$16)/3</f>
        <v>0.71732377538829162</v>
      </c>
      <c r="AA11" s="19">
        <f>1-$Z$11</f>
        <v>0.28267622461170838</v>
      </c>
    </row>
    <row r="12" spans="1:27" ht="30" customHeight="1">
      <c r="A12" s="2"/>
      <c r="Q12" s="1" t="s">
        <v>10</v>
      </c>
      <c r="R12" s="1">
        <f>COUNTA('5月'!$F$14:$F$29000)</f>
        <v>3</v>
      </c>
      <c r="S12" s="15">
        <f>SUM('5月'!$AL$14:$AL$29000)/(COUNTA('5月'!$F$14:$F$29000)*'5月'!$F$6)</f>
        <v>0.81720430107526887</v>
      </c>
      <c r="U12" s="2"/>
      <c r="Y12" s="12" t="s">
        <v>24</v>
      </c>
      <c r="Z12" s="19">
        <f>SUM($S$17:$S$19)/3</f>
        <v>0.70692951015531669</v>
      </c>
      <c r="AA12" s="19">
        <f>1-$Z$12</f>
        <v>0.29307048984468331</v>
      </c>
    </row>
    <row r="13" spans="1:21" ht="30" customHeight="1">
      <c r="A13" s="2"/>
      <c r="Q13" s="1" t="s">
        <v>11</v>
      </c>
      <c r="R13" s="1">
        <f>COUNTA('6月'!$F$14:$F$29000)</f>
        <v>3</v>
      </c>
      <c r="S13" s="15">
        <f>SUM('6月'!$AK$14:$AK$29000)/(COUNTA('6月'!$F$14:$F$29000)*'6月'!$F$6)</f>
        <v>0.81111111111111112</v>
      </c>
      <c r="U13" s="2"/>
    </row>
    <row r="14" spans="1:21" ht="30" customHeight="1">
      <c r="A14" s="2"/>
      <c r="Q14" s="1" t="s">
        <v>12</v>
      </c>
      <c r="R14" s="1">
        <f>COUNTA('7月'!$F$14:$F$29000)</f>
        <v>3</v>
      </c>
      <c r="S14" s="15">
        <f>SUM('7月'!$AL$14:$AL$29000)/(COUNTA('7月'!$F$14:$F$29000)*'7月'!$F$6)</f>
        <v>0.66666666666666663</v>
      </c>
      <c r="U14" s="2"/>
    </row>
    <row r="15" spans="1:21" ht="30" customHeight="1">
      <c r="A15" s="2"/>
      <c r="Q15" s="1" t="s">
        <v>13</v>
      </c>
      <c r="R15" s="1">
        <f>COUNTA('8月'!$F$14:$F$29000)</f>
        <v>3</v>
      </c>
      <c r="S15" s="15">
        <f>SUM('8月'!$AL$14:$AL$29000)/(COUNTA('8月'!$F$14:$F$29000)*'8月'!$F$6)</f>
        <v>0.77419354838709675</v>
      </c>
      <c r="U15" s="2"/>
    </row>
    <row r="16" spans="1:21" ht="30" customHeight="1">
      <c r="A16" s="2"/>
      <c r="Q16" s="1" t="s">
        <v>14</v>
      </c>
      <c r="R16" s="1">
        <f>COUNTA('9月'!$F$14:$F$29000)</f>
        <v>3</v>
      </c>
      <c r="S16" s="15">
        <f>SUM('9月'!$AK$14:$AK$29000)/(COUNTA('9月'!$F$14:$F$29000)*'9月'!$F$6)</f>
        <v>0.71111111111111114</v>
      </c>
      <c r="U16" s="2"/>
    </row>
    <row r="17" spans="1:21" ht="30" customHeight="1">
      <c r="A17" s="2"/>
      <c r="Q17" s="1" t="s">
        <v>15</v>
      </c>
      <c r="R17" s="1">
        <f>COUNTA('10月'!$F$14:$F$29000)</f>
        <v>3</v>
      </c>
      <c r="S17" s="15">
        <f>SUM('10月'!$AL$14:$AL$29000)/(COUNTA('10月'!$F$14:$F$29000)*'10月'!$F$6)</f>
        <v>0.73118279569892475</v>
      </c>
      <c r="U17" s="2"/>
    </row>
    <row r="18" spans="1:21" ht="30" customHeight="1">
      <c r="A18" s="2"/>
      <c r="Q18" s="1" t="s">
        <v>16</v>
      </c>
      <c r="R18" s="1">
        <f>COUNTA('11月'!$F$14:$F$29000)</f>
        <v>3</v>
      </c>
      <c r="S18" s="15">
        <f>SUM('11月'!$AK$14:$AK$29000)/(COUNTA('11月'!$F$14:$F$29000)*'11月'!$F$6)</f>
        <v>0.74444444444444446</v>
      </c>
      <c r="U18" s="2"/>
    </row>
    <row r="19" spans="1:21" ht="30" customHeight="1">
      <c r="A19" s="2"/>
      <c r="Q19" s="1" t="s">
        <v>17</v>
      </c>
      <c r="R19" s="1">
        <f>COUNTA('12月'!$F$14:$F$29000)</f>
        <v>3</v>
      </c>
      <c r="S19" s="15">
        <f>SUM('12月'!$AL$14:$AL$29000)/(COUNTA('12月'!$F$14:$F$29000)*'12月'!$F$6)</f>
        <v>0.64516129032258063</v>
      </c>
      <c r="U19" s="2"/>
    </row>
    <row r="20" spans="1:21" ht="10.05" customHeight="1" thickBot="1">
      <c r="A20" s="2"/>
      <c r="Q20" s="24"/>
      <c r="R20" s="24"/>
      <c r="S20" s="25">
        <f>SUM($S$8:$S$19)/12</f>
        <v>0.72156938044034824</v>
      </c>
      <c r="U20" s="2"/>
    </row>
    <row r="21" spans="1:21" ht="10.05" customHeight="1" thickTop="1">
      <c r="A21" s="2"/>
      <c r="U21" s="2"/>
    </row>
    <row r="22" spans="1:21" ht="1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</sheetData>
  <mergeCells count="4">
    <mergeCell ref="C3:O3"/>
    <mergeCell ref="D5:E5"/>
    <mergeCell ref="I5:L5"/>
    <mergeCell ref="M5:N5"/>
  </mergeCells>
  <conditionalFormatting sqref="S8:S19">
    <cfRule type="dataBar" priority="1">
      <dataBar minLength="0" maxLength="100">
        <cfvo type="min"/>
        <cfvo type="max"/>
        <color rgb="FFD3D6FE"/>
      </dataBar>
      <extLst>
        <ext xmlns:x14="http://schemas.microsoft.com/office/spreadsheetml/2009/9/main" uri="{B025F937-C7B1-47D3-B67F-A62EFF666E3E}">
          <x14:id>{a67575f4-f005-4da9-8067-d7839c397d91}</x14:id>
        </ext>
      </extLst>
    </cfRule>
  </conditionalFormatting>
  <pageMargins left="0.75" right="0.75" top="1" bottom="1" header="0.5" footer="0.5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67575f4-f005-4da9-8067-d7839c397d91}">
            <x14:dataBar minLength="0" maxLength="100" gradient="0" border="1">
              <x14:cfvo type="autoMin"/>
              <x14:cfvo type="autoMax"/>
              <x14:borderColor theme="0"/>
              <x14:negativeFillColor rgb="FFFF0000"/>
              <x14:axisColor rgb="FF000000"/>
            </x14:dataBar>
            <x14:dxf/>
          </x14:cfRule>
          <xm:sqref>S8:S19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473f109e-d49a-4784-a926-be87e1fc1f79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49" customWidth="1"/>
    <col min="2" max="2" width="45.8" style="49" customWidth="1"/>
    <col min="3" max="3" width="57.2" style="49" customWidth="1"/>
    <col min="4" max="16384" width="8.9" style="49"/>
  </cols>
  <sheetData>
    <row r="4" spans="2:3" ht="25.95" customHeight="1">
      <c r="B4" s="40" t="s">
        <v>37</v>
      </c>
      <c r="C4" s="41"/>
    </row>
    <row r="5" spans="2:3" ht="25.95" customHeight="1">
      <c r="B5" s="42"/>
      <c r="C5" s="43"/>
    </row>
    <row r="6" spans="2:3" ht="25.95" customHeight="1">
      <c r="B6" s="42"/>
      <c r="C6" s="43"/>
    </row>
    <row r="7" spans="2:3" ht="25.95" customHeight="1">
      <c r="B7" s="44"/>
      <c r="C7" s="45"/>
    </row>
    <row r="8" spans="2:3" ht="25.95" customHeight="1">
      <c r="B8" s="46" t="s">
        <v>38</v>
      </c>
      <c r="C8" s="47" t="s">
        <v>39</v>
      </c>
    </row>
    <row r="9" spans="2:3" ht="25.95" customHeight="1">
      <c r="B9" s="48"/>
      <c r="C9" s="48"/>
    </row>
    <row r="10" spans="2:3" ht="25.95" customHeight="1">
      <c r="B10" s="48"/>
      <c r="C10" s="48"/>
    </row>
    <row r="11" spans="2:3" ht="25.95" customHeight="1">
      <c r="B11" s="46" t="s">
        <v>40</v>
      </c>
      <c r="C11" s="47" t="s">
        <v>41</v>
      </c>
    </row>
    <row r="12" spans="2:3" ht="25.95" customHeight="1">
      <c r="B12" s="48"/>
      <c r="C12" s="48"/>
    </row>
    <row r="13" spans="2:3" ht="25.95" customHeight="1">
      <c r="B13" s="48"/>
      <c r="C13" s="48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31"/>
  <sheetViews>
    <sheetView workbookViewId="0" topLeftCell="A1">
      <selection pane="topLeft" activeCell="K16" sqref="K16:Q16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7" width="4" style="1" customWidth="1"/>
    <col min="38" max="40" width="7.1" style="1" customWidth="1"/>
    <col min="41" max="41" width="1.2" style="1" customWidth="1"/>
    <col min="42" max="42" width="0.3" style="1" customWidth="1"/>
    <col min="43" max="43" width="2.8" style="1" customWidth="1"/>
    <col min="44" max="44" width="3.8" style="1" customWidth="1"/>
    <col min="45" max="16384" width="3.8" style="1"/>
  </cols>
  <sheetData>
    <row r="1" spans="1:43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19 42:43" ht="24" customHeight="1">
      <c r="A3" s="2"/>
      <c r="B3" s="2"/>
      <c r="K3" s="14"/>
      <c r="S3" s="14"/>
      <c r="AP3" s="2"/>
      <c r="AQ3" s="2"/>
    </row>
    <row r="4" spans="1:43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1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P4" s="2"/>
      <c r="AQ4" s="2"/>
    </row>
    <row r="5" spans="1:19 42:43" ht="4.95" customHeight="1">
      <c r="A5" s="2"/>
      <c r="B5" s="2"/>
      <c r="K5" s="14"/>
      <c r="S5" s="14"/>
      <c r="AP5" s="2"/>
      <c r="AQ5" s="2"/>
    </row>
    <row r="6" spans="1:43" ht="25.05" customHeight="1">
      <c r="A6" s="2"/>
      <c r="B6" s="2"/>
      <c r="D6" s="30" t="s">
        <v>18</v>
      </c>
      <c r="E6" s="30"/>
      <c r="F6" s="3">
        <f>DAY(DATE($F$4,$H$4+1,1)-1)</f>
        <v>31</v>
      </c>
      <c r="G6" s="1" t="s">
        <v>30</v>
      </c>
      <c r="K6" s="14"/>
      <c r="L6" s="30" t="s">
        <v>19</v>
      </c>
      <c r="M6" s="30"/>
      <c r="N6" s="30"/>
      <c r="O6" s="31">
        <f>VLOOKUP($O$4,$F$14:$AM$2999,33,FALSE)</f>
        <v>29</v>
      </c>
      <c r="P6" s="31"/>
      <c r="Q6" s="31"/>
      <c r="S6" s="32"/>
      <c r="T6" s="31"/>
      <c r="AP6" s="2"/>
      <c r="AQ6" s="2"/>
    </row>
    <row r="7" spans="1:19 42:43" ht="4.95" customHeight="1">
      <c r="A7" s="2"/>
      <c r="B7" s="2"/>
      <c r="D7" s="4"/>
      <c r="E7" s="4"/>
      <c r="K7" s="14"/>
      <c r="S7" s="14"/>
      <c r="AP7" s="2"/>
      <c r="AQ7" s="2"/>
    </row>
    <row r="8" spans="1:43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VLOOKUP($O$4,$F$14:$AM$2999,34,FALSE)</f>
        <v>0.93000000000000005</v>
      </c>
      <c r="P8" s="33"/>
      <c r="Q8" s="33"/>
      <c r="S8" s="14"/>
      <c r="AP8" s="2"/>
      <c r="AQ8" s="2"/>
    </row>
    <row r="9" spans="1:43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6"/>
      <c r="AM9" s="18"/>
      <c r="AP9" s="2"/>
      <c r="AQ9" s="2"/>
    </row>
    <row r="10" spans="1:43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spans="1:43" ht="10.05" customHeight="1">
      <c r="A11" s="2"/>
      <c r="B11" s="8"/>
      <c r="G11" s="4">
        <f>COUNTIF(G$14:G$2999,"√")</f>
        <v>3</v>
      </c>
      <c r="H11" s="4">
        <f t="shared" si="0" ref="H11:AK11">COUNTIF(H$14:H$2999,"√")</f>
        <v>2</v>
      </c>
      <c r="I11" s="4">
        <f t="shared" si="0"/>
        <v>2</v>
      </c>
      <c r="J11" s="4">
        <f t="shared" si="0"/>
        <v>3</v>
      </c>
      <c r="K11" s="4">
        <f t="shared" si="0"/>
        <v>2</v>
      </c>
      <c r="L11" s="4">
        <f t="shared" si="0"/>
        <v>1</v>
      </c>
      <c r="M11" s="4">
        <f t="shared" si="0"/>
        <v>2</v>
      </c>
      <c r="N11" s="4">
        <f t="shared" si="0"/>
        <v>1</v>
      </c>
      <c r="O11" s="4">
        <f t="shared" si="0"/>
        <v>1</v>
      </c>
      <c r="P11" s="4">
        <f t="shared" si="0"/>
        <v>2</v>
      </c>
      <c r="Q11" s="4">
        <f t="shared" si="0"/>
        <v>2</v>
      </c>
      <c r="R11" s="4">
        <f t="shared" si="0"/>
        <v>1</v>
      </c>
      <c r="S11" s="4">
        <f t="shared" si="0"/>
        <v>3</v>
      </c>
      <c r="T11" s="4">
        <f t="shared" si="0"/>
        <v>1</v>
      </c>
      <c r="U11" s="4">
        <f t="shared" si="0"/>
        <v>3</v>
      </c>
      <c r="V11" s="4">
        <f t="shared" si="0"/>
        <v>3</v>
      </c>
      <c r="W11" s="4">
        <f t="shared" si="0"/>
        <v>3</v>
      </c>
      <c r="X11" s="4">
        <f t="shared" si="0"/>
        <v>1</v>
      </c>
      <c r="Y11" s="4">
        <f t="shared" si="0"/>
        <v>3</v>
      </c>
      <c r="Z11" s="4">
        <f t="shared" si="0"/>
        <v>3</v>
      </c>
      <c r="AA11" s="4">
        <f t="shared" si="0"/>
        <v>3</v>
      </c>
      <c r="AB11" s="4">
        <f t="shared" si="0"/>
        <v>3</v>
      </c>
      <c r="AC11" s="4">
        <f t="shared" si="0"/>
        <v>1</v>
      </c>
      <c r="AD11" s="4">
        <f t="shared" si="0"/>
        <v>3</v>
      </c>
      <c r="AE11" s="4">
        <f t="shared" si="0"/>
        <v>3</v>
      </c>
      <c r="AF11" s="4">
        <f t="shared" si="0"/>
        <v>2</v>
      </c>
      <c r="AG11" s="4">
        <f t="shared" si="0"/>
        <v>3</v>
      </c>
      <c r="AH11" s="4">
        <f t="shared" si="0"/>
        <v>2</v>
      </c>
      <c r="AI11" s="4">
        <f t="shared" si="0"/>
        <v>2</v>
      </c>
      <c r="AJ11" s="4">
        <f t="shared" si="0"/>
        <v>3</v>
      </c>
      <c r="AK11" s="4">
        <f t="shared" si="0"/>
        <v>2</v>
      </c>
      <c r="AP11" s="20"/>
      <c r="AQ11" s="2"/>
    </row>
    <row r="12" spans="1:43" ht="25.05" customHeight="1">
      <c r="A12" s="2"/>
      <c r="B12" s="8"/>
      <c r="D12" s="2"/>
      <c r="F12" s="38" t="s">
        <v>28</v>
      </c>
      <c r="G12" s="10">
        <f>G13</f>
        <v>44927</v>
      </c>
      <c r="H12" s="10">
        <f t="shared" si="1" ref="H12:AK12">H13</f>
        <v>44928</v>
      </c>
      <c r="I12" s="10">
        <f t="shared" si="1"/>
        <v>44929</v>
      </c>
      <c r="J12" s="10">
        <f t="shared" si="1"/>
        <v>44930</v>
      </c>
      <c r="K12" s="10">
        <f t="shared" si="1"/>
        <v>44931</v>
      </c>
      <c r="L12" s="10">
        <f t="shared" si="1"/>
        <v>44932</v>
      </c>
      <c r="M12" s="10">
        <f t="shared" si="1"/>
        <v>44933</v>
      </c>
      <c r="N12" s="10">
        <f t="shared" si="1"/>
        <v>44934</v>
      </c>
      <c r="O12" s="10">
        <f t="shared" si="1"/>
        <v>44935</v>
      </c>
      <c r="P12" s="10">
        <f t="shared" si="1"/>
        <v>44936</v>
      </c>
      <c r="Q12" s="10">
        <f t="shared" si="1"/>
        <v>44937</v>
      </c>
      <c r="R12" s="10">
        <f t="shared" si="1"/>
        <v>44938</v>
      </c>
      <c r="S12" s="10">
        <f t="shared" si="1"/>
        <v>44939</v>
      </c>
      <c r="T12" s="10">
        <f t="shared" si="1"/>
        <v>44940</v>
      </c>
      <c r="U12" s="10">
        <f t="shared" si="1"/>
        <v>44941</v>
      </c>
      <c r="V12" s="10">
        <f t="shared" si="1"/>
        <v>44942</v>
      </c>
      <c r="W12" s="10">
        <f t="shared" si="1"/>
        <v>44943</v>
      </c>
      <c r="X12" s="10">
        <f t="shared" si="1"/>
        <v>44944</v>
      </c>
      <c r="Y12" s="10">
        <f t="shared" si="1"/>
        <v>44945</v>
      </c>
      <c r="Z12" s="10">
        <f t="shared" si="1"/>
        <v>44946</v>
      </c>
      <c r="AA12" s="10">
        <f t="shared" si="1"/>
        <v>44947</v>
      </c>
      <c r="AB12" s="10">
        <f t="shared" si="1"/>
        <v>44948</v>
      </c>
      <c r="AC12" s="10">
        <f t="shared" si="1"/>
        <v>44949</v>
      </c>
      <c r="AD12" s="10">
        <f t="shared" si="1"/>
        <v>44950</v>
      </c>
      <c r="AE12" s="10">
        <f t="shared" si="1"/>
        <v>44951</v>
      </c>
      <c r="AF12" s="10">
        <f t="shared" si="1"/>
        <v>44952</v>
      </c>
      <c r="AG12" s="10">
        <f t="shared" si="1"/>
        <v>44953</v>
      </c>
      <c r="AH12" s="10">
        <f t="shared" si="1"/>
        <v>44954</v>
      </c>
      <c r="AI12" s="10">
        <f t="shared" si="1"/>
        <v>44955</v>
      </c>
      <c r="AJ12" s="10">
        <f t="shared" si="1"/>
        <v>44956</v>
      </c>
      <c r="AK12" s="10">
        <f t="shared" si="1"/>
        <v>44957</v>
      </c>
      <c r="AL12" s="39" t="s">
        <v>33</v>
      </c>
      <c r="AM12" s="39" t="s">
        <v>21</v>
      </c>
      <c r="AN12" s="39" t="s">
        <v>34</v>
      </c>
      <c r="AP12" s="20"/>
      <c r="AQ12" s="2"/>
    </row>
    <row r="13" spans="1:43" ht="25.05" customHeight="1">
      <c r="A13" s="2"/>
      <c r="B13" s="8"/>
      <c r="D13" s="2"/>
      <c r="F13" s="38"/>
      <c r="G13" s="11">
        <f>DATE($F$4,$H$4,1)</f>
        <v>44927</v>
      </c>
      <c r="H13" s="11">
        <f>G13+1</f>
        <v>44928</v>
      </c>
      <c r="I13" s="11">
        <f t="shared" si="2" ref="I13:AK13">H13+1</f>
        <v>44929</v>
      </c>
      <c r="J13" s="11">
        <f t="shared" si="2"/>
        <v>44930</v>
      </c>
      <c r="K13" s="11">
        <f t="shared" si="2"/>
        <v>44931</v>
      </c>
      <c r="L13" s="11">
        <f t="shared" si="2"/>
        <v>44932</v>
      </c>
      <c r="M13" s="11">
        <f t="shared" si="2"/>
        <v>44933</v>
      </c>
      <c r="N13" s="11">
        <f t="shared" si="2"/>
        <v>44934</v>
      </c>
      <c r="O13" s="11">
        <f t="shared" si="2"/>
        <v>44935</v>
      </c>
      <c r="P13" s="11">
        <f t="shared" si="2"/>
        <v>44936</v>
      </c>
      <c r="Q13" s="11">
        <f t="shared" si="2"/>
        <v>44937</v>
      </c>
      <c r="R13" s="11">
        <f t="shared" si="2"/>
        <v>44938</v>
      </c>
      <c r="S13" s="11">
        <f t="shared" si="2"/>
        <v>44939</v>
      </c>
      <c r="T13" s="11">
        <f t="shared" si="2"/>
        <v>44940</v>
      </c>
      <c r="U13" s="11">
        <f t="shared" si="2"/>
        <v>44941</v>
      </c>
      <c r="V13" s="11">
        <f t="shared" si="2"/>
        <v>44942</v>
      </c>
      <c r="W13" s="11">
        <f t="shared" si="2"/>
        <v>44943</v>
      </c>
      <c r="X13" s="11">
        <f t="shared" si="2"/>
        <v>44944</v>
      </c>
      <c r="Y13" s="11">
        <f t="shared" si="2"/>
        <v>44945</v>
      </c>
      <c r="Z13" s="11">
        <f t="shared" si="2"/>
        <v>44946</v>
      </c>
      <c r="AA13" s="11">
        <f t="shared" si="2"/>
        <v>44947</v>
      </c>
      <c r="AB13" s="11">
        <f t="shared" si="2"/>
        <v>44948</v>
      </c>
      <c r="AC13" s="11">
        <f t="shared" si="2"/>
        <v>44949</v>
      </c>
      <c r="AD13" s="11">
        <f t="shared" si="2"/>
        <v>44950</v>
      </c>
      <c r="AE13" s="11">
        <f t="shared" si="2"/>
        <v>44951</v>
      </c>
      <c r="AF13" s="11">
        <f t="shared" si="2"/>
        <v>44952</v>
      </c>
      <c r="AG13" s="11">
        <f t="shared" si="2"/>
        <v>44953</v>
      </c>
      <c r="AH13" s="11">
        <f t="shared" si="2"/>
        <v>44954</v>
      </c>
      <c r="AI13" s="11">
        <f t="shared" si="2"/>
        <v>44955</v>
      </c>
      <c r="AJ13" s="11">
        <f t="shared" si="2"/>
        <v>44956</v>
      </c>
      <c r="AK13" s="11">
        <f t="shared" si="2"/>
        <v>44957</v>
      </c>
      <c r="AL13" s="39"/>
      <c r="AM13" s="39"/>
      <c r="AN13" s="39"/>
      <c r="AP13" s="20"/>
      <c r="AQ13" s="2"/>
    </row>
    <row r="14" spans="1:43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3"/>
      <c r="AL14" s="12">
        <f>COUNTIF($G14:$AK14,"√")</f>
        <v>29</v>
      </c>
      <c r="AM14" s="19">
        <f>ROUNDDOWN($AL14/$F$6,2)</f>
        <v>0.93000000000000005</v>
      </c>
      <c r="AN14" s="12"/>
      <c r="AP14" s="20"/>
      <c r="AQ14" s="2"/>
    </row>
    <row r="15" spans="1:43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/>
      <c r="J15" s="13" t="s">
        <v>32</v>
      </c>
      <c r="K15" s="13" t="s">
        <v>32</v>
      </c>
      <c r="L15" s="13"/>
      <c r="M15" s="13" t="s">
        <v>32</v>
      </c>
      <c r="N15" s="13"/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 t="s">
        <v>32</v>
      </c>
      <c r="X15" s="13"/>
      <c r="Y15" s="13" t="s">
        <v>32</v>
      </c>
      <c r="Z15" s="13" t="s">
        <v>32</v>
      </c>
      <c r="AA15" s="13" t="s">
        <v>32</v>
      </c>
      <c r="AB15" s="13" t="s">
        <v>32</v>
      </c>
      <c r="AC15" s="13"/>
      <c r="AD15" s="13" t="s">
        <v>32</v>
      </c>
      <c r="AE15" s="13" t="s">
        <v>32</v>
      </c>
      <c r="AF15" s="13"/>
      <c r="AG15" s="13" t="s">
        <v>32</v>
      </c>
      <c r="AH15" s="13"/>
      <c r="AI15" s="13"/>
      <c r="AJ15" s="13" t="s">
        <v>32</v>
      </c>
      <c r="AK15" s="13" t="s">
        <v>32</v>
      </c>
      <c r="AL15" s="12">
        <f t="shared" si="3" ref="AL15:AL29">COUNTIF($G15:$AK15,"√")</f>
        <v>21</v>
      </c>
      <c r="AM15" s="19">
        <f t="shared" si="4" ref="AM15:AM29">ROUNDDOWN($AL15/$F$6,2)</f>
        <v>0.67000000000000004</v>
      </c>
      <c r="AN15" s="12"/>
      <c r="AP15" s="20"/>
      <c r="AQ15" s="2"/>
    </row>
    <row r="16" spans="1:43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/>
      <c r="L16" s="13"/>
      <c r="M16" s="13"/>
      <c r="N16" s="13"/>
      <c r="O16" s="13"/>
      <c r="P16" s="13"/>
      <c r="Q16" s="13"/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3" t="s">
        <v>32</v>
      </c>
      <c r="AL16" s="12">
        <f t="shared" si="3"/>
        <v>19</v>
      </c>
      <c r="AM16" s="19">
        <f t="shared" si="4"/>
        <v>0.60999999999999999</v>
      </c>
      <c r="AN16" s="12"/>
      <c r="AP16" s="20"/>
      <c r="AQ16" s="2"/>
    </row>
    <row r="17" spans="1:43" ht="25.05" customHeight="1">
      <c r="A17" s="2"/>
      <c r="B17" s="8"/>
      <c r="D17" s="2"/>
      <c r="F17" s="12" t="s">
        <v>36</v>
      </c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2">
        <f t="shared" si="3"/>
        <v>0</v>
      </c>
      <c r="AM17" s="19">
        <f t="shared" si="4"/>
        <v>0</v>
      </c>
      <c r="AN17" s="12"/>
      <c r="AP17" s="20"/>
      <c r="AQ17" s="2"/>
    </row>
    <row r="18" spans="1:43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2">
        <f t="shared" si="3"/>
        <v>0</v>
      </c>
      <c r="AM18" s="19">
        <f t="shared" si="4"/>
        <v>0</v>
      </c>
      <c r="AN18" s="12"/>
      <c r="AP18" s="20"/>
      <c r="AQ18" s="2"/>
    </row>
    <row r="19" spans="1:43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2">
        <f t="shared" si="3"/>
        <v>0</v>
      </c>
      <c r="AM19" s="19">
        <f t="shared" si="4"/>
        <v>0</v>
      </c>
      <c r="AN19" s="12"/>
      <c r="AP19" s="20"/>
      <c r="AQ19" s="2"/>
    </row>
    <row r="20" spans="1:43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2">
        <f t="shared" si="3"/>
        <v>0</v>
      </c>
      <c r="AM20" s="19">
        <f t="shared" si="4"/>
        <v>0</v>
      </c>
      <c r="AN20" s="12"/>
      <c r="AP20" s="20"/>
      <c r="AQ20" s="2"/>
    </row>
    <row r="21" spans="1:43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2">
        <f t="shared" si="3"/>
        <v>0</v>
      </c>
      <c r="AM21" s="19">
        <f t="shared" si="4"/>
        <v>0</v>
      </c>
      <c r="AN21" s="12"/>
      <c r="AP21" s="20"/>
      <c r="AQ21" s="2"/>
    </row>
    <row r="22" spans="1:43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2">
        <f t="shared" si="3"/>
        <v>0</v>
      </c>
      <c r="AM22" s="19">
        <f t="shared" si="4"/>
        <v>0</v>
      </c>
      <c r="AN22" s="12"/>
      <c r="AP22" s="20"/>
      <c r="AQ22" s="2"/>
    </row>
    <row r="23" spans="1:43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2">
        <f t="shared" si="3"/>
        <v>0</v>
      </c>
      <c r="AM23" s="19">
        <f t="shared" si="4"/>
        <v>0</v>
      </c>
      <c r="AN23" s="12"/>
      <c r="AP23" s="20"/>
      <c r="AQ23" s="2"/>
    </row>
    <row r="24" spans="1:43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2">
        <f t="shared" si="3"/>
        <v>0</v>
      </c>
      <c r="AM24" s="19">
        <f t="shared" si="4"/>
        <v>0</v>
      </c>
      <c r="AN24" s="12"/>
      <c r="AP24" s="20"/>
      <c r="AQ24" s="2"/>
    </row>
    <row r="25" spans="1:43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2">
        <f t="shared" si="3"/>
        <v>0</v>
      </c>
      <c r="AM25" s="19">
        <f t="shared" si="4"/>
        <v>0</v>
      </c>
      <c r="AN25" s="12"/>
      <c r="AP25" s="20"/>
      <c r="AQ25" s="2"/>
    </row>
    <row r="26" spans="1:43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2">
        <f t="shared" si="3"/>
        <v>0</v>
      </c>
      <c r="AM26" s="19">
        <f t="shared" si="4"/>
        <v>0</v>
      </c>
      <c r="AN26" s="12"/>
      <c r="AP26" s="20"/>
      <c r="AQ26" s="2"/>
    </row>
    <row r="27" spans="1:43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2">
        <f t="shared" si="3"/>
        <v>0</v>
      </c>
      <c r="AM27" s="19">
        <f t="shared" si="4"/>
        <v>0</v>
      </c>
      <c r="AN27" s="12"/>
      <c r="AP27" s="20"/>
      <c r="AQ27" s="2"/>
    </row>
    <row r="28" spans="1:43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2">
        <f t="shared" si="3"/>
        <v>0</v>
      </c>
      <c r="AM28" s="19">
        <f t="shared" si="4"/>
        <v>0</v>
      </c>
      <c r="AN28" s="12"/>
      <c r="AP28" s="20"/>
      <c r="AQ28" s="2"/>
    </row>
    <row r="29" spans="1:43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2">
        <f t="shared" si="3"/>
        <v>0</v>
      </c>
      <c r="AM29" s="19">
        <f t="shared" si="4"/>
        <v>0</v>
      </c>
      <c r="AN29" s="12"/>
      <c r="AP29" s="20"/>
      <c r="AQ29" s="2"/>
    </row>
    <row r="30" spans="1:2 42:43" ht="10.05" customHeight="1">
      <c r="A30" s="2"/>
      <c r="B30" s="8"/>
      <c r="AP30" s="20"/>
      <c r="AQ30" s="2"/>
    </row>
    <row r="31" spans="1:43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</sheetData>
  <mergeCells count="17">
    <mergeCell ref="AN12:AN13"/>
    <mergeCell ref="AD9:AF9"/>
    <mergeCell ref="AG9:AI9"/>
    <mergeCell ref="F12:F13"/>
    <mergeCell ref="AL12:AL13"/>
    <mergeCell ref="AM12:AM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K13">
    <cfRule type="expression" priority="1" dxfId="11">
      <formula>WEEKDAY(G$13,2)&gt;=6</formula>
    </cfRule>
  </conditionalFormatting>
  <dataValidations count="1">
    <dataValidation type="list" allowBlank="1" showInputMessage="1" showErrorMessage="1" sqref="G14:AK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N31"/>
  <sheetViews>
    <sheetView workbookViewId="0" topLeftCell="A1">
      <selection pane="topLeft" activeCell="N16" sqref="N16:V16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4" width="4" style="1" customWidth="1"/>
    <col min="35" max="37" width="7.1" style="1" customWidth="1"/>
    <col min="38" max="38" width="1.2" style="1" customWidth="1"/>
    <col min="39" max="39" width="0.3" style="1" customWidth="1"/>
    <col min="40" max="40" width="2.8" style="1" customWidth="1"/>
    <col min="41" max="16381" width="3.8" style="1" customWidth="1"/>
    <col min="16382" max="16384" width="3.8" style="1"/>
  </cols>
  <sheetData>
    <row r="1" spans="1:40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</row>
    <row r="3" spans="1:19 39:40" ht="24" customHeight="1">
      <c r="A3" s="2"/>
      <c r="B3" s="2"/>
      <c r="K3" s="14"/>
      <c r="S3" s="14"/>
      <c r="AM3" s="2"/>
      <c r="AN3" s="2"/>
    </row>
    <row r="4" spans="1:40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2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M4" s="2"/>
      <c r="AN4" s="2"/>
    </row>
    <row r="5" spans="1:19 39:40" ht="4.95" customHeight="1">
      <c r="A5" s="2"/>
      <c r="B5" s="2"/>
      <c r="K5" s="14"/>
      <c r="S5" s="14"/>
      <c r="AM5" s="2"/>
      <c r="AN5" s="2"/>
    </row>
    <row r="6" spans="1:40" ht="25.05" customHeight="1">
      <c r="A6" s="2"/>
      <c r="B6" s="2"/>
      <c r="D6" s="30" t="s">
        <v>18</v>
      </c>
      <c r="E6" s="30"/>
      <c r="F6" s="3">
        <f>DAY(DATE($F$4,$H$4+1,1)-1)</f>
        <v>28</v>
      </c>
      <c r="G6" s="1" t="s">
        <v>30</v>
      </c>
      <c r="K6" s="14"/>
      <c r="L6" s="30" t="s">
        <v>19</v>
      </c>
      <c r="M6" s="30"/>
      <c r="N6" s="30"/>
      <c r="O6" s="31">
        <f>VLOOKUP($O$4,$F$14:$AJ$2999,30,FALSE)</f>
        <v>27</v>
      </c>
      <c r="P6" s="31"/>
      <c r="Q6" s="31"/>
      <c r="S6" s="32"/>
      <c r="T6" s="32"/>
      <c r="AM6" s="2"/>
      <c r="AN6" s="2"/>
    </row>
    <row r="7" spans="1:40" ht="4.95" customHeight="1">
      <c r="A7" s="2"/>
      <c r="B7" s="2"/>
      <c r="D7" s="4"/>
      <c r="E7" s="4"/>
      <c r="K7" s="14"/>
      <c r="S7" s="14"/>
      <c r="AM7" s="2"/>
      <c r="AN7" s="2"/>
    </row>
    <row r="8" spans="1:40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VLOOKUP($O$4,$F$14:$AJ$2999,31,FALSE)</f>
        <v>0.95999999999999996</v>
      </c>
      <c r="P8" s="33"/>
      <c r="Q8" s="33"/>
      <c r="S8" s="14"/>
      <c r="AM8" s="2"/>
      <c r="AN8" s="2"/>
    </row>
    <row r="9" spans="1:40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16"/>
      <c r="AJ9" s="18"/>
      <c r="AM9" s="2"/>
      <c r="AN9" s="2"/>
    </row>
    <row r="10" spans="1:40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pans="1:40" ht="10.05" customHeight="1">
      <c r="A11" s="2"/>
      <c r="B11" s="8"/>
      <c r="G11" s="4">
        <f t="shared" si="0" ref="G11:AH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2</v>
      </c>
      <c r="K11" s="4">
        <f t="shared" si="0"/>
        <v>2</v>
      </c>
      <c r="L11" s="4">
        <f t="shared" si="0"/>
        <v>2</v>
      </c>
      <c r="M11" s="4">
        <f t="shared" si="0"/>
        <v>3</v>
      </c>
      <c r="N11" s="4">
        <f t="shared" si="0"/>
        <v>2</v>
      </c>
      <c r="O11" s="4">
        <f t="shared" si="0"/>
        <v>1</v>
      </c>
      <c r="P11" s="4">
        <f t="shared" si="0"/>
        <v>2</v>
      </c>
      <c r="Q11" s="4">
        <f t="shared" si="0"/>
        <v>1</v>
      </c>
      <c r="R11" s="4">
        <f t="shared" si="0"/>
        <v>1</v>
      </c>
      <c r="S11" s="4">
        <f t="shared" si="0"/>
        <v>2</v>
      </c>
      <c r="T11" s="4">
        <f t="shared" si="0"/>
        <v>1</v>
      </c>
      <c r="U11" s="4">
        <f t="shared" si="0"/>
        <v>2</v>
      </c>
      <c r="V11" s="4">
        <f t="shared" si="0"/>
        <v>2</v>
      </c>
      <c r="W11" s="4">
        <f t="shared" si="0"/>
        <v>2</v>
      </c>
      <c r="X11" s="4">
        <f t="shared" si="0"/>
        <v>1</v>
      </c>
      <c r="Y11" s="4">
        <f t="shared" si="0"/>
        <v>3</v>
      </c>
      <c r="Z11" s="4">
        <f t="shared" si="0"/>
        <v>3</v>
      </c>
      <c r="AA11" s="4">
        <f t="shared" si="0"/>
        <v>3</v>
      </c>
      <c r="AB11" s="4">
        <f t="shared" si="0"/>
        <v>3</v>
      </c>
      <c r="AC11" s="4">
        <f t="shared" si="0"/>
        <v>1</v>
      </c>
      <c r="AD11" s="4">
        <f t="shared" si="0"/>
        <v>2</v>
      </c>
      <c r="AE11" s="4">
        <f t="shared" si="0"/>
        <v>2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M11" s="20"/>
      <c r="AN11" s="2"/>
    </row>
    <row r="12" spans="1:40" ht="25.05" customHeight="1">
      <c r="A12" s="2"/>
      <c r="B12" s="8"/>
      <c r="D12" s="2"/>
      <c r="F12" s="38" t="s">
        <v>28</v>
      </c>
      <c r="G12" s="10">
        <f t="shared" si="1" ref="G12:AH12">G13</f>
        <v>44958</v>
      </c>
      <c r="H12" s="10">
        <f t="shared" si="1"/>
        <v>44959</v>
      </c>
      <c r="I12" s="10">
        <f t="shared" si="1"/>
        <v>44960</v>
      </c>
      <c r="J12" s="10">
        <f t="shared" si="1"/>
        <v>44961</v>
      </c>
      <c r="K12" s="10">
        <f t="shared" si="1"/>
        <v>44962</v>
      </c>
      <c r="L12" s="10">
        <f t="shared" si="1"/>
        <v>44963</v>
      </c>
      <c r="M12" s="10">
        <f t="shared" si="1"/>
        <v>44964</v>
      </c>
      <c r="N12" s="10">
        <f t="shared" si="1"/>
        <v>44965</v>
      </c>
      <c r="O12" s="10">
        <f t="shared" si="1"/>
        <v>44966</v>
      </c>
      <c r="P12" s="10">
        <f t="shared" si="1"/>
        <v>44967</v>
      </c>
      <c r="Q12" s="10">
        <f t="shared" si="1"/>
        <v>44968</v>
      </c>
      <c r="R12" s="10">
        <f t="shared" si="1"/>
        <v>44969</v>
      </c>
      <c r="S12" s="10">
        <f t="shared" si="1"/>
        <v>44970</v>
      </c>
      <c r="T12" s="10">
        <f t="shared" si="1"/>
        <v>44971</v>
      </c>
      <c r="U12" s="10">
        <f t="shared" si="1"/>
        <v>44972</v>
      </c>
      <c r="V12" s="10">
        <f t="shared" si="1"/>
        <v>44973</v>
      </c>
      <c r="W12" s="10">
        <f t="shared" si="1"/>
        <v>44974</v>
      </c>
      <c r="X12" s="10">
        <f t="shared" si="1"/>
        <v>44975</v>
      </c>
      <c r="Y12" s="10">
        <f t="shared" si="1"/>
        <v>44976</v>
      </c>
      <c r="Z12" s="10">
        <f t="shared" si="1"/>
        <v>44977</v>
      </c>
      <c r="AA12" s="10">
        <f t="shared" si="1"/>
        <v>44978</v>
      </c>
      <c r="AB12" s="10">
        <f t="shared" si="1"/>
        <v>44979</v>
      </c>
      <c r="AC12" s="10">
        <f t="shared" si="1"/>
        <v>44980</v>
      </c>
      <c r="AD12" s="10">
        <f t="shared" si="1"/>
        <v>44981</v>
      </c>
      <c r="AE12" s="10">
        <f t="shared" si="1"/>
        <v>44982</v>
      </c>
      <c r="AF12" s="10">
        <f t="shared" si="1"/>
        <v>44983</v>
      </c>
      <c r="AG12" s="10">
        <f t="shared" si="1"/>
        <v>44984</v>
      </c>
      <c r="AH12" s="10">
        <f t="shared" si="1"/>
        <v>44985</v>
      </c>
      <c r="AI12" s="39" t="s">
        <v>33</v>
      </c>
      <c r="AJ12" s="39" t="s">
        <v>21</v>
      </c>
      <c r="AK12" s="39" t="s">
        <v>34</v>
      </c>
      <c r="AM12" s="20"/>
      <c r="AN12" s="2"/>
    </row>
    <row r="13" spans="1:40" ht="25.05" customHeight="1">
      <c r="A13" s="2"/>
      <c r="B13" s="8"/>
      <c r="D13" s="2"/>
      <c r="F13" s="38"/>
      <c r="G13" s="11">
        <f>DATE($F$4,$H$4,1)</f>
        <v>44958</v>
      </c>
      <c r="H13" s="11">
        <f t="shared" si="2" ref="H13:AH13">G13+1</f>
        <v>44959</v>
      </c>
      <c r="I13" s="11">
        <f t="shared" si="2"/>
        <v>44960</v>
      </c>
      <c r="J13" s="11">
        <f t="shared" si="2"/>
        <v>44961</v>
      </c>
      <c r="K13" s="11">
        <f t="shared" si="2"/>
        <v>44962</v>
      </c>
      <c r="L13" s="11">
        <f t="shared" si="2"/>
        <v>44963</v>
      </c>
      <c r="M13" s="11">
        <f t="shared" si="2"/>
        <v>44964</v>
      </c>
      <c r="N13" s="11">
        <f t="shared" si="2"/>
        <v>44965</v>
      </c>
      <c r="O13" s="11">
        <f t="shared" si="2"/>
        <v>44966</v>
      </c>
      <c r="P13" s="11">
        <f t="shared" si="2"/>
        <v>44967</v>
      </c>
      <c r="Q13" s="11">
        <f t="shared" si="2"/>
        <v>44968</v>
      </c>
      <c r="R13" s="11">
        <f t="shared" si="2"/>
        <v>44969</v>
      </c>
      <c r="S13" s="11">
        <f t="shared" si="2"/>
        <v>44970</v>
      </c>
      <c r="T13" s="11">
        <f t="shared" si="2"/>
        <v>44971</v>
      </c>
      <c r="U13" s="11">
        <f t="shared" si="2"/>
        <v>44972</v>
      </c>
      <c r="V13" s="11">
        <f t="shared" si="2"/>
        <v>44973</v>
      </c>
      <c r="W13" s="11">
        <f t="shared" si="2"/>
        <v>44974</v>
      </c>
      <c r="X13" s="11">
        <f t="shared" si="2"/>
        <v>44975</v>
      </c>
      <c r="Y13" s="11">
        <f t="shared" si="2"/>
        <v>44976</v>
      </c>
      <c r="Z13" s="11">
        <f t="shared" si="2"/>
        <v>44977</v>
      </c>
      <c r="AA13" s="11">
        <f t="shared" si="2"/>
        <v>44978</v>
      </c>
      <c r="AB13" s="11">
        <f t="shared" si="2"/>
        <v>44979</v>
      </c>
      <c r="AC13" s="11">
        <f t="shared" si="2"/>
        <v>44980</v>
      </c>
      <c r="AD13" s="11">
        <f t="shared" si="2"/>
        <v>44981</v>
      </c>
      <c r="AE13" s="11">
        <f t="shared" si="2"/>
        <v>44982</v>
      </c>
      <c r="AF13" s="11">
        <f t="shared" si="2"/>
        <v>44983</v>
      </c>
      <c r="AG13" s="11">
        <f t="shared" si="2"/>
        <v>44984</v>
      </c>
      <c r="AH13" s="11">
        <f t="shared" si="2"/>
        <v>44985</v>
      </c>
      <c r="AI13" s="39"/>
      <c r="AJ13" s="39"/>
      <c r="AK13" s="39"/>
      <c r="AM13" s="20"/>
      <c r="AN13" s="2"/>
    </row>
    <row r="14" spans="1:40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2">
        <f t="shared" si="3" ref="AI14:AI29">COUNTIF($G14:$AH14,"√")</f>
        <v>27</v>
      </c>
      <c r="AJ14" s="19">
        <f t="shared" si="4" ref="AJ14:AJ29">ROUNDDOWN($AI14/$F$6,2)</f>
        <v>0.95999999999999996</v>
      </c>
      <c r="AK14" s="12"/>
      <c r="AM14" s="20"/>
      <c r="AN14" s="2"/>
    </row>
    <row r="15" spans="1:40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/>
      <c r="K15" s="13"/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/>
      <c r="R15" s="13"/>
      <c r="S15" s="13" t="s">
        <v>32</v>
      </c>
      <c r="T15" s="13"/>
      <c r="U15" s="13" t="s">
        <v>32</v>
      </c>
      <c r="V15" s="13" t="s">
        <v>32</v>
      </c>
      <c r="W15" s="13"/>
      <c r="X15" s="13"/>
      <c r="Y15" s="13" t="s">
        <v>32</v>
      </c>
      <c r="Z15" s="13" t="s">
        <v>32</v>
      </c>
      <c r="AA15" s="13" t="s">
        <v>32</v>
      </c>
      <c r="AB15" s="13" t="s">
        <v>32</v>
      </c>
      <c r="AC15" s="13"/>
      <c r="AD15" s="13"/>
      <c r="AE15" s="13"/>
      <c r="AF15" s="13"/>
      <c r="AG15" s="13" t="s">
        <v>32</v>
      </c>
      <c r="AH15" s="13" t="s">
        <v>32</v>
      </c>
      <c r="AI15" s="12">
        <f t="shared" si="3"/>
        <v>16</v>
      </c>
      <c r="AJ15" s="19">
        <f t="shared" si="4"/>
        <v>0.56999999999999995</v>
      </c>
      <c r="AK15" s="12"/>
      <c r="AM15" s="20"/>
      <c r="AN15" s="2"/>
    </row>
    <row r="16" spans="1:40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/>
      <c r="O16" s="13"/>
      <c r="P16" s="13"/>
      <c r="Q16" s="13"/>
      <c r="R16" s="13"/>
      <c r="S16" s="13"/>
      <c r="T16" s="13"/>
      <c r="U16" s="13"/>
      <c r="V16" s="13"/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2">
        <f t="shared" si="3"/>
        <v>16</v>
      </c>
      <c r="AJ16" s="19">
        <f t="shared" si="4"/>
        <v>0.56999999999999995</v>
      </c>
      <c r="AK16" s="12"/>
      <c r="AM16" s="20"/>
      <c r="AN16" s="2"/>
    </row>
    <row r="17" spans="1:40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2">
        <f t="shared" si="3"/>
        <v>0</v>
      </c>
      <c r="AJ17" s="19">
        <f t="shared" si="4"/>
        <v>0</v>
      </c>
      <c r="AK17" s="12"/>
      <c r="AM17" s="20"/>
      <c r="AN17" s="2"/>
    </row>
    <row r="18" spans="1:40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2">
        <f t="shared" si="3"/>
        <v>0</v>
      </c>
      <c r="AJ18" s="19">
        <f t="shared" si="4"/>
        <v>0</v>
      </c>
      <c r="AK18" s="12"/>
      <c r="AM18" s="20"/>
      <c r="AN18" s="2"/>
    </row>
    <row r="19" spans="1:40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2">
        <f t="shared" si="3"/>
        <v>0</v>
      </c>
      <c r="AJ19" s="19">
        <f t="shared" si="4"/>
        <v>0</v>
      </c>
      <c r="AK19" s="12"/>
      <c r="AM19" s="20"/>
      <c r="AN19" s="2"/>
    </row>
    <row r="20" spans="1:40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2">
        <f t="shared" si="3"/>
        <v>0</v>
      </c>
      <c r="AJ20" s="19">
        <f t="shared" si="4"/>
        <v>0</v>
      </c>
      <c r="AK20" s="12"/>
      <c r="AM20" s="20"/>
      <c r="AN20" s="2"/>
    </row>
    <row r="21" spans="1:40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2">
        <f t="shared" si="3"/>
        <v>0</v>
      </c>
      <c r="AJ21" s="19">
        <f t="shared" si="4"/>
        <v>0</v>
      </c>
      <c r="AK21" s="12"/>
      <c r="AM21" s="20"/>
      <c r="AN21" s="2"/>
    </row>
    <row r="22" spans="1:40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2">
        <f t="shared" si="3"/>
        <v>0</v>
      </c>
      <c r="AJ22" s="19">
        <f t="shared" si="4"/>
        <v>0</v>
      </c>
      <c r="AK22" s="12"/>
      <c r="AM22" s="20"/>
      <c r="AN22" s="2"/>
    </row>
    <row r="23" spans="1:40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2">
        <f t="shared" si="3"/>
        <v>0</v>
      </c>
      <c r="AJ23" s="19">
        <f t="shared" si="4"/>
        <v>0</v>
      </c>
      <c r="AK23" s="12"/>
      <c r="AM23" s="20"/>
      <c r="AN23" s="2"/>
    </row>
    <row r="24" spans="1:40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2">
        <f t="shared" si="3"/>
        <v>0</v>
      </c>
      <c r="AJ24" s="19">
        <f t="shared" si="4"/>
        <v>0</v>
      </c>
      <c r="AK24" s="12"/>
      <c r="AM24" s="20"/>
      <c r="AN24" s="2"/>
    </row>
    <row r="25" spans="1:40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2">
        <f t="shared" si="3"/>
        <v>0</v>
      </c>
      <c r="AJ25" s="19">
        <f t="shared" si="4"/>
        <v>0</v>
      </c>
      <c r="AK25" s="12"/>
      <c r="AM25" s="20"/>
      <c r="AN25" s="2"/>
    </row>
    <row r="26" spans="1:40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2">
        <f t="shared" si="3"/>
        <v>0</v>
      </c>
      <c r="AJ26" s="19">
        <f t="shared" si="4"/>
        <v>0</v>
      </c>
      <c r="AK26" s="12"/>
      <c r="AM26" s="20"/>
      <c r="AN26" s="2"/>
    </row>
    <row r="27" spans="1:40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2">
        <f t="shared" si="3"/>
        <v>0</v>
      </c>
      <c r="AJ27" s="19">
        <f t="shared" si="4"/>
        <v>0</v>
      </c>
      <c r="AK27" s="12"/>
      <c r="AM27" s="20"/>
      <c r="AN27" s="2"/>
    </row>
    <row r="28" spans="1:40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2">
        <f t="shared" si="3"/>
        <v>0</v>
      </c>
      <c r="AJ28" s="19">
        <f t="shared" si="4"/>
        <v>0</v>
      </c>
      <c r="AK28" s="12"/>
      <c r="AM28" s="20"/>
      <c r="AN28" s="2"/>
    </row>
    <row r="29" spans="1:40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2">
        <f t="shared" si="3"/>
        <v>0</v>
      </c>
      <c r="AJ29" s="19">
        <f t="shared" si="4"/>
        <v>0</v>
      </c>
      <c r="AK29" s="12"/>
      <c r="AM29" s="20"/>
      <c r="AN29" s="2"/>
    </row>
    <row r="30" spans="1:2 39:40" ht="10.05" customHeight="1">
      <c r="A30" s="2"/>
      <c r="B30" s="8"/>
      <c r="AM30" s="20"/>
      <c r="AN30" s="2"/>
    </row>
    <row r="31" spans="1:40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</row>
  </sheetData>
  <mergeCells count="17">
    <mergeCell ref="AK12:AK13"/>
    <mergeCell ref="AD9:AF9"/>
    <mergeCell ref="AG9:AH9"/>
    <mergeCell ref="F12:F13"/>
    <mergeCell ref="AI12:AI13"/>
    <mergeCell ref="AJ12:AJ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H13">
    <cfRule type="expression" priority="1" dxfId="11">
      <formula>WEEKDAY(G$13,2)&gt;=6</formula>
    </cfRule>
  </conditionalFormatting>
  <dataValidations count="1">
    <dataValidation type="list" allowBlank="1" showInputMessage="1" showErrorMessage="1" sqref="G14:AH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31"/>
  <sheetViews>
    <sheetView workbookViewId="0" topLeftCell="A1">
      <selection pane="topLeft" activeCell="T14" sqref="T14:AB14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7" width="4" style="1" customWidth="1"/>
    <col min="38" max="40" width="7.1" style="1" customWidth="1"/>
    <col min="41" max="41" width="1.2" style="1" customWidth="1"/>
    <col min="42" max="42" width="0.3" style="1" customWidth="1"/>
    <col min="43" max="43" width="2.8" style="1" customWidth="1"/>
    <col min="44" max="44" width="3.8" style="1" customWidth="1"/>
    <col min="45" max="16384" width="3.8" style="1"/>
  </cols>
  <sheetData>
    <row r="1" spans="1:43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19 42:43" ht="24" customHeight="1">
      <c r="A3" s="2"/>
      <c r="B3" s="2"/>
      <c r="K3" s="14"/>
      <c r="S3" s="14"/>
      <c r="AP3" s="2"/>
      <c r="AQ3" s="2"/>
    </row>
    <row r="4" spans="1:43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3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P4" s="2"/>
      <c r="AQ4" s="2"/>
    </row>
    <row r="5" spans="1:19 42:43" ht="4.95" customHeight="1">
      <c r="A5" s="2"/>
      <c r="B5" s="2"/>
      <c r="K5" s="14"/>
      <c r="S5" s="14"/>
      <c r="AP5" s="2"/>
      <c r="AQ5" s="2"/>
    </row>
    <row r="6" spans="1:43" ht="25.05" customHeight="1">
      <c r="A6" s="2"/>
      <c r="B6" s="2"/>
      <c r="D6" s="30" t="s">
        <v>18</v>
      </c>
      <c r="E6" s="30"/>
      <c r="F6" s="3">
        <f>DAY(DATE($F$4,$H$4+1,1)-1)</f>
        <v>31</v>
      </c>
      <c r="G6" s="1" t="s">
        <v>30</v>
      </c>
      <c r="K6" s="14"/>
      <c r="L6" s="30" t="s">
        <v>19</v>
      </c>
      <c r="M6" s="30"/>
      <c r="N6" s="30"/>
      <c r="O6" s="31">
        <f>VLOOKUP($O$4,$F$14:$AM$2999,33,FALSE)</f>
        <v>20</v>
      </c>
      <c r="P6" s="31"/>
      <c r="Q6" s="31"/>
      <c r="S6" s="32"/>
      <c r="T6" s="32"/>
      <c r="AP6" s="2"/>
      <c r="AQ6" s="2"/>
    </row>
    <row r="7" spans="1:19 42:43" ht="4.95" customHeight="1">
      <c r="A7" s="2"/>
      <c r="B7" s="2"/>
      <c r="D7" s="4"/>
      <c r="E7" s="4"/>
      <c r="K7" s="14"/>
      <c r="S7" s="14"/>
      <c r="AP7" s="2"/>
      <c r="AQ7" s="2"/>
    </row>
    <row r="8" spans="1:43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VLOOKUP($O$4,$F$14:$AM$2999,34,FALSE)</f>
        <v>0.64000000000000001</v>
      </c>
      <c r="P8" s="33"/>
      <c r="Q8" s="33"/>
      <c r="S8" s="14"/>
      <c r="AP8" s="2"/>
      <c r="AQ8" s="2"/>
    </row>
    <row r="9" spans="1:43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6"/>
      <c r="AM9" s="18"/>
      <c r="AP9" s="2"/>
      <c r="AQ9" s="2"/>
    </row>
    <row r="10" spans="1:43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spans="1:43" ht="10.05" customHeight="1">
      <c r="A11" s="2"/>
      <c r="B11" s="8"/>
      <c r="G11" s="4">
        <f t="shared" si="0" ref="G11:AK11">COUNTIF(G$14:G$2999,"√")</f>
        <v>3</v>
      </c>
      <c r="H11" s="4">
        <f t="shared" si="0"/>
        <v>1</v>
      </c>
      <c r="I11" s="4">
        <f t="shared" si="0"/>
        <v>2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3</v>
      </c>
      <c r="T11" s="4">
        <f t="shared" si="0"/>
        <v>0</v>
      </c>
      <c r="U11" s="4">
        <f t="shared" si="0"/>
        <v>2</v>
      </c>
      <c r="V11" s="4">
        <f t="shared" si="0"/>
        <v>2</v>
      </c>
      <c r="W11" s="4">
        <f t="shared" si="0"/>
        <v>1</v>
      </c>
      <c r="X11" s="4">
        <f t="shared" si="0"/>
        <v>0</v>
      </c>
      <c r="Y11" s="4">
        <f t="shared" si="0"/>
        <v>1</v>
      </c>
      <c r="Z11" s="4">
        <f t="shared" si="0"/>
        <v>2</v>
      </c>
      <c r="AA11" s="4">
        <f t="shared" si="0"/>
        <v>2</v>
      </c>
      <c r="AB11" s="4">
        <f t="shared" si="0"/>
        <v>1</v>
      </c>
      <c r="AC11" s="4">
        <f t="shared" si="0"/>
        <v>1</v>
      </c>
      <c r="AD11" s="4">
        <f t="shared" si="0"/>
        <v>3</v>
      </c>
      <c r="AE11" s="4">
        <f t="shared" si="0"/>
        <v>3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3</v>
      </c>
      <c r="AK11" s="4">
        <f t="shared" si="0"/>
        <v>2</v>
      </c>
      <c r="AP11" s="20"/>
      <c r="AQ11" s="2"/>
    </row>
    <row r="12" spans="1:43" ht="25.05" customHeight="1">
      <c r="A12" s="2"/>
      <c r="B12" s="8"/>
      <c r="D12" s="2"/>
      <c r="F12" s="38" t="s">
        <v>28</v>
      </c>
      <c r="G12" s="10">
        <f t="shared" si="1" ref="G12:AK12">G13</f>
        <v>44986</v>
      </c>
      <c r="H12" s="10">
        <f t="shared" si="1"/>
        <v>44987</v>
      </c>
      <c r="I12" s="10">
        <f t="shared" si="1"/>
        <v>44988</v>
      </c>
      <c r="J12" s="10">
        <f t="shared" si="1"/>
        <v>44989</v>
      </c>
      <c r="K12" s="10">
        <f t="shared" si="1"/>
        <v>44990</v>
      </c>
      <c r="L12" s="10">
        <f t="shared" si="1"/>
        <v>44991</v>
      </c>
      <c r="M12" s="10">
        <f t="shared" si="1"/>
        <v>44992</v>
      </c>
      <c r="N12" s="10">
        <f t="shared" si="1"/>
        <v>44993</v>
      </c>
      <c r="O12" s="10">
        <f t="shared" si="1"/>
        <v>44994</v>
      </c>
      <c r="P12" s="10">
        <f t="shared" si="1"/>
        <v>44995</v>
      </c>
      <c r="Q12" s="10">
        <f t="shared" si="1"/>
        <v>44996</v>
      </c>
      <c r="R12" s="10">
        <f t="shared" si="1"/>
        <v>44997</v>
      </c>
      <c r="S12" s="10">
        <f t="shared" si="1"/>
        <v>44998</v>
      </c>
      <c r="T12" s="10">
        <f t="shared" si="1"/>
        <v>44999</v>
      </c>
      <c r="U12" s="10">
        <f t="shared" si="1"/>
        <v>45000</v>
      </c>
      <c r="V12" s="10">
        <f t="shared" si="1"/>
        <v>45001</v>
      </c>
      <c r="W12" s="10">
        <f t="shared" si="1"/>
        <v>45002</v>
      </c>
      <c r="X12" s="10">
        <f t="shared" si="1"/>
        <v>45003</v>
      </c>
      <c r="Y12" s="10">
        <f t="shared" si="1"/>
        <v>45004</v>
      </c>
      <c r="Z12" s="10">
        <f t="shared" si="1"/>
        <v>45005</v>
      </c>
      <c r="AA12" s="10">
        <f t="shared" si="1"/>
        <v>45006</v>
      </c>
      <c r="AB12" s="10">
        <f t="shared" si="1"/>
        <v>45007</v>
      </c>
      <c r="AC12" s="10">
        <f t="shared" si="1"/>
        <v>45008</v>
      </c>
      <c r="AD12" s="10">
        <f t="shared" si="1"/>
        <v>45009</v>
      </c>
      <c r="AE12" s="10">
        <f t="shared" si="1"/>
        <v>45010</v>
      </c>
      <c r="AF12" s="10">
        <f t="shared" si="1"/>
        <v>45011</v>
      </c>
      <c r="AG12" s="10">
        <f t="shared" si="1"/>
        <v>45012</v>
      </c>
      <c r="AH12" s="10">
        <f t="shared" si="1"/>
        <v>45013</v>
      </c>
      <c r="AI12" s="10">
        <f t="shared" si="1"/>
        <v>45014</v>
      </c>
      <c r="AJ12" s="10">
        <f t="shared" si="1"/>
        <v>45015</v>
      </c>
      <c r="AK12" s="10">
        <f t="shared" si="1"/>
        <v>45016</v>
      </c>
      <c r="AL12" s="39" t="s">
        <v>33</v>
      </c>
      <c r="AM12" s="39" t="s">
        <v>21</v>
      </c>
      <c r="AN12" s="39" t="s">
        <v>34</v>
      </c>
      <c r="AP12" s="20"/>
      <c r="AQ12" s="2"/>
    </row>
    <row r="13" spans="1:43" ht="25.05" customHeight="1">
      <c r="A13" s="2"/>
      <c r="B13" s="8"/>
      <c r="D13" s="2"/>
      <c r="F13" s="38"/>
      <c r="G13" s="11">
        <f>DATE($F$4,$H$4,1)</f>
        <v>44986</v>
      </c>
      <c r="H13" s="11">
        <f t="shared" si="2" ref="H13:AK13">G13+1</f>
        <v>44987</v>
      </c>
      <c r="I13" s="11">
        <f t="shared" si="2"/>
        <v>44988</v>
      </c>
      <c r="J13" s="11">
        <f t="shared" si="2"/>
        <v>44989</v>
      </c>
      <c r="K13" s="11">
        <f t="shared" si="2"/>
        <v>44990</v>
      </c>
      <c r="L13" s="11">
        <f t="shared" si="2"/>
        <v>44991</v>
      </c>
      <c r="M13" s="11">
        <f t="shared" si="2"/>
        <v>44992</v>
      </c>
      <c r="N13" s="11">
        <f t="shared" si="2"/>
        <v>44993</v>
      </c>
      <c r="O13" s="11">
        <f t="shared" si="2"/>
        <v>44994</v>
      </c>
      <c r="P13" s="11">
        <f t="shared" si="2"/>
        <v>44995</v>
      </c>
      <c r="Q13" s="11">
        <f t="shared" si="2"/>
        <v>44996</v>
      </c>
      <c r="R13" s="11">
        <f t="shared" si="2"/>
        <v>44997</v>
      </c>
      <c r="S13" s="11">
        <f t="shared" si="2"/>
        <v>44998</v>
      </c>
      <c r="T13" s="11">
        <f t="shared" si="2"/>
        <v>44999</v>
      </c>
      <c r="U13" s="11">
        <f t="shared" si="2"/>
        <v>45000</v>
      </c>
      <c r="V13" s="11">
        <f t="shared" si="2"/>
        <v>45001</v>
      </c>
      <c r="W13" s="11">
        <f t="shared" si="2"/>
        <v>45002</v>
      </c>
      <c r="X13" s="11">
        <f t="shared" si="2"/>
        <v>45003</v>
      </c>
      <c r="Y13" s="11">
        <f t="shared" si="2"/>
        <v>45004</v>
      </c>
      <c r="Z13" s="11">
        <f t="shared" si="2"/>
        <v>45005</v>
      </c>
      <c r="AA13" s="11">
        <f t="shared" si="2"/>
        <v>45006</v>
      </c>
      <c r="AB13" s="11">
        <f t="shared" si="2"/>
        <v>45007</v>
      </c>
      <c r="AC13" s="11">
        <f t="shared" si="2"/>
        <v>45008</v>
      </c>
      <c r="AD13" s="11">
        <f t="shared" si="2"/>
        <v>45009</v>
      </c>
      <c r="AE13" s="11">
        <f t="shared" si="2"/>
        <v>45010</v>
      </c>
      <c r="AF13" s="11">
        <f t="shared" si="2"/>
        <v>45011</v>
      </c>
      <c r="AG13" s="11">
        <f t="shared" si="2"/>
        <v>45012</v>
      </c>
      <c r="AH13" s="11">
        <f t="shared" si="2"/>
        <v>45013</v>
      </c>
      <c r="AI13" s="11">
        <f t="shared" si="2"/>
        <v>45014</v>
      </c>
      <c r="AJ13" s="11">
        <f t="shared" si="2"/>
        <v>45015</v>
      </c>
      <c r="AK13" s="11">
        <f t="shared" si="2"/>
        <v>45016</v>
      </c>
      <c r="AL13" s="39"/>
      <c r="AM13" s="39"/>
      <c r="AN13" s="39"/>
      <c r="AP13" s="20"/>
      <c r="AQ13" s="2"/>
    </row>
    <row r="14" spans="1:43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/>
      <c r="U14" s="13"/>
      <c r="V14" s="13"/>
      <c r="W14" s="13"/>
      <c r="X14" s="13"/>
      <c r="Y14" s="13"/>
      <c r="Z14" s="13"/>
      <c r="AA14" s="13"/>
      <c r="AB14" s="13"/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3"/>
      <c r="AL14" s="12">
        <f t="shared" si="3" ref="AL14:AL29">COUNTIF($G14:$AK14,"√")</f>
        <v>20</v>
      </c>
      <c r="AM14" s="19">
        <f t="shared" si="4" ref="AM14:AM29">ROUNDDOWN($AL14/$F$6,2)</f>
        <v>0.64000000000000001</v>
      </c>
      <c r="AN14" s="12"/>
      <c r="AP14" s="20"/>
      <c r="AQ14" s="2"/>
    </row>
    <row r="15" spans="1:43" ht="25.05" customHeight="1">
      <c r="A15" s="2"/>
      <c r="B15" s="8"/>
      <c r="D15" s="2"/>
      <c r="F15" s="12" t="s">
        <v>0</v>
      </c>
      <c r="G15" s="13" t="s">
        <v>32</v>
      </c>
      <c r="H15" s="13"/>
      <c r="I15" s="13"/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/>
      <c r="X15" s="13"/>
      <c r="Y15" s="13"/>
      <c r="Z15" s="13" t="s">
        <v>32</v>
      </c>
      <c r="AA15" s="13" t="s">
        <v>32</v>
      </c>
      <c r="AB15" s="13"/>
      <c r="AC15" s="13"/>
      <c r="AD15" s="13" t="s">
        <v>32</v>
      </c>
      <c r="AE15" s="13" t="s">
        <v>32</v>
      </c>
      <c r="AF15" s="13"/>
      <c r="AG15" s="13" t="s">
        <v>32</v>
      </c>
      <c r="AH15" s="13" t="s">
        <v>32</v>
      </c>
      <c r="AI15" s="13"/>
      <c r="AJ15" s="13" t="s">
        <v>32</v>
      </c>
      <c r="AK15" s="13" t="s">
        <v>32</v>
      </c>
      <c r="AL15" s="12">
        <f t="shared" si="3"/>
        <v>19</v>
      </c>
      <c r="AM15" s="19">
        <f t="shared" si="4"/>
        <v>0.60999999999999999</v>
      </c>
      <c r="AN15" s="12"/>
      <c r="AP15" s="20"/>
      <c r="AQ15" s="2"/>
    </row>
    <row r="16" spans="1:43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3" t="s">
        <v>32</v>
      </c>
      <c r="AL16" s="12">
        <f t="shared" si="3"/>
        <v>26</v>
      </c>
      <c r="AM16" s="19">
        <f t="shared" si="4"/>
        <v>0.82999999999999996</v>
      </c>
      <c r="AN16" s="12"/>
      <c r="AP16" s="20"/>
      <c r="AQ16" s="2"/>
    </row>
    <row r="17" spans="1:43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2">
        <f t="shared" si="3"/>
        <v>0</v>
      </c>
      <c r="AM17" s="19">
        <f t="shared" si="4"/>
        <v>0</v>
      </c>
      <c r="AN17" s="12"/>
      <c r="AP17" s="20"/>
      <c r="AQ17" s="2"/>
    </row>
    <row r="18" spans="1:43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2">
        <f t="shared" si="3"/>
        <v>0</v>
      </c>
      <c r="AM18" s="19">
        <f t="shared" si="4"/>
        <v>0</v>
      </c>
      <c r="AN18" s="12"/>
      <c r="AP18" s="20"/>
      <c r="AQ18" s="2"/>
    </row>
    <row r="19" spans="1:43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2">
        <f t="shared" si="3"/>
        <v>0</v>
      </c>
      <c r="AM19" s="19">
        <f t="shared" si="4"/>
        <v>0</v>
      </c>
      <c r="AN19" s="12"/>
      <c r="AP19" s="20"/>
      <c r="AQ19" s="2"/>
    </row>
    <row r="20" spans="1:43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2">
        <f t="shared" si="3"/>
        <v>0</v>
      </c>
      <c r="AM20" s="19">
        <f t="shared" si="4"/>
        <v>0</v>
      </c>
      <c r="AN20" s="12"/>
      <c r="AP20" s="20"/>
      <c r="AQ20" s="2"/>
    </row>
    <row r="21" spans="1:43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2">
        <f t="shared" si="3"/>
        <v>0</v>
      </c>
      <c r="AM21" s="19">
        <f t="shared" si="4"/>
        <v>0</v>
      </c>
      <c r="AN21" s="12"/>
      <c r="AP21" s="20"/>
      <c r="AQ21" s="2"/>
    </row>
    <row r="22" spans="1:43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2">
        <f t="shared" si="3"/>
        <v>0</v>
      </c>
      <c r="AM22" s="19">
        <f t="shared" si="4"/>
        <v>0</v>
      </c>
      <c r="AN22" s="12"/>
      <c r="AP22" s="20"/>
      <c r="AQ22" s="2"/>
    </row>
    <row r="23" spans="1:43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2">
        <f t="shared" si="3"/>
        <v>0</v>
      </c>
      <c r="AM23" s="19">
        <f t="shared" si="4"/>
        <v>0</v>
      </c>
      <c r="AN23" s="12"/>
      <c r="AP23" s="20"/>
      <c r="AQ23" s="2"/>
    </row>
    <row r="24" spans="1:43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2">
        <f t="shared" si="3"/>
        <v>0</v>
      </c>
      <c r="AM24" s="19">
        <f t="shared" si="4"/>
        <v>0</v>
      </c>
      <c r="AN24" s="12"/>
      <c r="AP24" s="20"/>
      <c r="AQ24" s="2"/>
    </row>
    <row r="25" spans="1:43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2">
        <f t="shared" si="3"/>
        <v>0</v>
      </c>
      <c r="AM25" s="19">
        <f t="shared" si="4"/>
        <v>0</v>
      </c>
      <c r="AN25" s="12"/>
      <c r="AP25" s="20"/>
      <c r="AQ25" s="2"/>
    </row>
    <row r="26" spans="1:43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2">
        <f t="shared" si="3"/>
        <v>0</v>
      </c>
      <c r="AM26" s="19">
        <f t="shared" si="4"/>
        <v>0</v>
      </c>
      <c r="AN26" s="12"/>
      <c r="AP26" s="20"/>
      <c r="AQ26" s="2"/>
    </row>
    <row r="27" spans="1:43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2">
        <f t="shared" si="3"/>
        <v>0</v>
      </c>
      <c r="AM27" s="19">
        <f t="shared" si="4"/>
        <v>0</v>
      </c>
      <c r="AN27" s="12"/>
      <c r="AP27" s="20"/>
      <c r="AQ27" s="2"/>
    </row>
    <row r="28" spans="1:43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2">
        <f t="shared" si="3"/>
        <v>0</v>
      </c>
      <c r="AM28" s="19">
        <f t="shared" si="4"/>
        <v>0</v>
      </c>
      <c r="AN28" s="12"/>
      <c r="AP28" s="20"/>
      <c r="AQ28" s="2"/>
    </row>
    <row r="29" spans="1:43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2">
        <f t="shared" si="3"/>
        <v>0</v>
      </c>
      <c r="AM29" s="19">
        <f t="shared" si="4"/>
        <v>0</v>
      </c>
      <c r="AN29" s="12"/>
      <c r="AP29" s="20"/>
      <c r="AQ29" s="2"/>
    </row>
    <row r="30" spans="1:2 42:43" ht="10.05" customHeight="1">
      <c r="A30" s="2"/>
      <c r="B30" s="8"/>
      <c r="AP30" s="20"/>
      <c r="AQ30" s="2"/>
    </row>
    <row r="31" spans="1:43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</sheetData>
  <mergeCells count="17">
    <mergeCell ref="AN12:AN13"/>
    <mergeCell ref="AD9:AF9"/>
    <mergeCell ref="AG9:AI9"/>
    <mergeCell ref="F12:F13"/>
    <mergeCell ref="AL12:AL13"/>
    <mergeCell ref="AM12:AM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K13">
    <cfRule type="expression" priority="1" dxfId="11">
      <formula>WEEKDAY(G$13,2)&gt;=6</formula>
    </cfRule>
  </conditionalFormatting>
  <dataValidations count="1">
    <dataValidation type="list" allowBlank="1" showInputMessage="1" showErrorMessage="1" sqref="G14:AK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31"/>
  <sheetViews>
    <sheetView workbookViewId="0" topLeftCell="A1">
      <selection pane="topLeft" activeCell="AB15" sqref="AB15:AC15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6" width="4" style="1" customWidth="1"/>
    <col min="37" max="39" width="7.1" style="1" customWidth="1"/>
    <col min="40" max="40" width="1.2" style="1" customWidth="1"/>
    <col min="41" max="41" width="0.3" style="1" customWidth="1"/>
    <col min="42" max="42" width="2.8" style="1" customWidth="1"/>
    <col min="43" max="16383" width="3.8" style="1" customWidth="1"/>
    <col min="16384" max="16384" width="3.8" style="1"/>
  </cols>
  <sheetData>
    <row r="1" spans="1:42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19 41:42" ht="24" customHeight="1">
      <c r="A3" s="2"/>
      <c r="B3" s="2"/>
      <c r="K3" s="14"/>
      <c r="S3" s="14"/>
      <c r="AO3" s="2"/>
      <c r="AP3" s="2"/>
    </row>
    <row r="4" spans="1:42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4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O4" s="2"/>
      <c r="AP4" s="2"/>
    </row>
    <row r="5" spans="1:19 41:42" ht="4.95" customHeight="1">
      <c r="A5" s="2"/>
      <c r="B5" s="2"/>
      <c r="K5" s="14"/>
      <c r="S5" s="14"/>
      <c r="AO5" s="2"/>
      <c r="AP5" s="2"/>
    </row>
    <row r="6" spans="1:42" ht="25.05" customHeight="1">
      <c r="A6" s="2"/>
      <c r="B6" s="2"/>
      <c r="D6" s="30" t="s">
        <v>18</v>
      </c>
      <c r="E6" s="30"/>
      <c r="F6" s="3">
        <f>DAY(DATE($F$4,$H$4+1,1)-1)</f>
        <v>30</v>
      </c>
      <c r="G6" s="1" t="s">
        <v>30</v>
      </c>
      <c r="K6" s="14"/>
      <c r="L6" s="30" t="s">
        <v>19</v>
      </c>
      <c r="M6" s="30"/>
      <c r="N6" s="30"/>
      <c r="O6" s="31">
        <f>VLOOKUP($O$4,$F$14:$AL$2999,32,FALSE)</f>
        <v>29</v>
      </c>
      <c r="P6" s="31"/>
      <c r="Q6" s="31"/>
      <c r="S6" s="32"/>
      <c r="T6" s="32"/>
      <c r="AO6" s="2"/>
      <c r="AP6" s="2"/>
    </row>
    <row r="7" spans="1:19 41:42" ht="4.95" customHeight="1">
      <c r="A7" s="2"/>
      <c r="B7" s="2"/>
      <c r="D7" s="4"/>
      <c r="E7" s="4"/>
      <c r="K7" s="14"/>
      <c r="S7" s="14"/>
      <c r="AO7" s="2"/>
      <c r="AP7" s="2"/>
    </row>
    <row r="8" spans="1:42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VLOOKUP($O$4,$F$14:$AL$2999,33,FALSE)</f>
        <v>0.95999999999999996</v>
      </c>
      <c r="P8" s="33"/>
      <c r="Q8" s="33"/>
      <c r="S8" s="14"/>
      <c r="AO8" s="2"/>
      <c r="AP8" s="2"/>
    </row>
    <row r="9" spans="1:42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8"/>
      <c r="AO9" s="2"/>
      <c r="AP9" s="2"/>
    </row>
    <row r="10" spans="1:42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</row>
    <row r="11" spans="1:42" ht="10.05" customHeight="1">
      <c r="A11" s="2"/>
      <c r="B11" s="8"/>
      <c r="G11" s="4">
        <f t="shared" si="0" ref="G11:AJ11">COUNTIF(G$14:G$2999,"√")</f>
        <v>3</v>
      </c>
      <c r="H11" s="4">
        <f t="shared" si="0"/>
        <v>2</v>
      </c>
      <c r="I11" s="4">
        <f t="shared" si="0"/>
        <v>2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1</v>
      </c>
      <c r="P11" s="4">
        <f t="shared" si="0"/>
        <v>2</v>
      </c>
      <c r="Q11" s="4">
        <f t="shared" si="0"/>
        <v>3</v>
      </c>
      <c r="R11" s="4">
        <f t="shared" si="0"/>
        <v>1</v>
      </c>
      <c r="S11" s="4">
        <f t="shared" si="0"/>
        <v>3</v>
      </c>
      <c r="T11" s="4">
        <f t="shared" si="0"/>
        <v>1</v>
      </c>
      <c r="U11" s="4">
        <f t="shared" si="0"/>
        <v>3</v>
      </c>
      <c r="V11" s="4">
        <f t="shared" si="0"/>
        <v>3</v>
      </c>
      <c r="W11" s="4">
        <f t="shared" si="0"/>
        <v>2</v>
      </c>
      <c r="X11" s="4">
        <f t="shared" si="0"/>
        <v>1</v>
      </c>
      <c r="Y11" s="4">
        <f t="shared" si="0"/>
        <v>3</v>
      </c>
      <c r="Z11" s="4">
        <f t="shared" si="0"/>
        <v>3</v>
      </c>
      <c r="AA11" s="4">
        <f t="shared" si="0"/>
        <v>3</v>
      </c>
      <c r="AB11" s="4">
        <f t="shared" si="0"/>
        <v>2</v>
      </c>
      <c r="AC11" s="4">
        <f t="shared" si="0"/>
        <v>1</v>
      </c>
      <c r="AD11" s="4">
        <f t="shared" si="0"/>
        <v>3</v>
      </c>
      <c r="AE11" s="4">
        <f t="shared" si="0"/>
        <v>3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3</v>
      </c>
      <c r="AO11" s="20"/>
      <c r="AP11" s="2"/>
    </row>
    <row r="12" spans="1:42" ht="25.05" customHeight="1">
      <c r="A12" s="2"/>
      <c r="B12" s="8"/>
      <c r="D12" s="2"/>
      <c r="F12" s="38" t="s">
        <v>28</v>
      </c>
      <c r="G12" s="10">
        <f t="shared" si="1" ref="G12:AJ12">G13</f>
        <v>45017</v>
      </c>
      <c r="H12" s="10">
        <f t="shared" si="1"/>
        <v>45018</v>
      </c>
      <c r="I12" s="10">
        <f t="shared" si="1"/>
        <v>45019</v>
      </c>
      <c r="J12" s="10">
        <f t="shared" si="1"/>
        <v>45020</v>
      </c>
      <c r="K12" s="10">
        <f t="shared" si="1"/>
        <v>45021</v>
      </c>
      <c r="L12" s="10">
        <f t="shared" si="1"/>
        <v>45022</v>
      </c>
      <c r="M12" s="10">
        <f t="shared" si="1"/>
        <v>45023</v>
      </c>
      <c r="N12" s="10">
        <f t="shared" si="1"/>
        <v>45024</v>
      </c>
      <c r="O12" s="10">
        <f t="shared" si="1"/>
        <v>45025</v>
      </c>
      <c r="P12" s="10">
        <f t="shared" si="1"/>
        <v>45026</v>
      </c>
      <c r="Q12" s="10">
        <f t="shared" si="1"/>
        <v>45027</v>
      </c>
      <c r="R12" s="10">
        <f t="shared" si="1"/>
        <v>45028</v>
      </c>
      <c r="S12" s="10">
        <f t="shared" si="1"/>
        <v>45029</v>
      </c>
      <c r="T12" s="10">
        <f t="shared" si="1"/>
        <v>45030</v>
      </c>
      <c r="U12" s="10">
        <f t="shared" si="1"/>
        <v>45031</v>
      </c>
      <c r="V12" s="10">
        <f t="shared" si="1"/>
        <v>45032</v>
      </c>
      <c r="W12" s="10">
        <f t="shared" si="1"/>
        <v>45033</v>
      </c>
      <c r="X12" s="10">
        <f t="shared" si="1"/>
        <v>45034</v>
      </c>
      <c r="Y12" s="10">
        <f t="shared" si="1"/>
        <v>45035</v>
      </c>
      <c r="Z12" s="10">
        <f t="shared" si="1"/>
        <v>45036</v>
      </c>
      <c r="AA12" s="10">
        <f t="shared" si="1"/>
        <v>45037</v>
      </c>
      <c r="AB12" s="10">
        <f t="shared" si="1"/>
        <v>45038</v>
      </c>
      <c r="AC12" s="10">
        <f t="shared" si="1"/>
        <v>45039</v>
      </c>
      <c r="AD12" s="10">
        <f t="shared" si="1"/>
        <v>45040</v>
      </c>
      <c r="AE12" s="10">
        <f t="shared" si="1"/>
        <v>45041</v>
      </c>
      <c r="AF12" s="10">
        <f t="shared" si="1"/>
        <v>45042</v>
      </c>
      <c r="AG12" s="10">
        <f t="shared" si="1"/>
        <v>45043</v>
      </c>
      <c r="AH12" s="10">
        <f t="shared" si="1"/>
        <v>45044</v>
      </c>
      <c r="AI12" s="10">
        <f t="shared" si="1"/>
        <v>45045</v>
      </c>
      <c r="AJ12" s="10">
        <f t="shared" si="1"/>
        <v>45046</v>
      </c>
      <c r="AK12" s="39" t="s">
        <v>33</v>
      </c>
      <c r="AL12" s="39" t="s">
        <v>21</v>
      </c>
      <c r="AM12" s="39" t="s">
        <v>34</v>
      </c>
      <c r="AO12" s="20"/>
      <c r="AP12" s="2"/>
    </row>
    <row r="13" spans="1:42" ht="25.05" customHeight="1">
      <c r="A13" s="2"/>
      <c r="B13" s="8"/>
      <c r="D13" s="2"/>
      <c r="F13" s="38"/>
      <c r="G13" s="11">
        <f>DATE($F$4,$H$4,1)</f>
        <v>45017</v>
      </c>
      <c r="H13" s="11">
        <f t="shared" si="2" ref="H13:AJ13">G13+1</f>
        <v>45018</v>
      </c>
      <c r="I13" s="11">
        <f t="shared" si="2"/>
        <v>45019</v>
      </c>
      <c r="J13" s="11">
        <f t="shared" si="2"/>
        <v>45020</v>
      </c>
      <c r="K13" s="11">
        <f t="shared" si="2"/>
        <v>45021</v>
      </c>
      <c r="L13" s="11">
        <f t="shared" si="2"/>
        <v>45022</v>
      </c>
      <c r="M13" s="11">
        <f t="shared" si="2"/>
        <v>45023</v>
      </c>
      <c r="N13" s="11">
        <f t="shared" si="2"/>
        <v>45024</v>
      </c>
      <c r="O13" s="11">
        <f t="shared" si="2"/>
        <v>45025</v>
      </c>
      <c r="P13" s="11">
        <f t="shared" si="2"/>
        <v>45026</v>
      </c>
      <c r="Q13" s="11">
        <f t="shared" si="2"/>
        <v>45027</v>
      </c>
      <c r="R13" s="11">
        <f t="shared" si="2"/>
        <v>45028</v>
      </c>
      <c r="S13" s="11">
        <f t="shared" si="2"/>
        <v>45029</v>
      </c>
      <c r="T13" s="11">
        <f t="shared" si="2"/>
        <v>45030</v>
      </c>
      <c r="U13" s="11">
        <f t="shared" si="2"/>
        <v>45031</v>
      </c>
      <c r="V13" s="11">
        <f t="shared" si="2"/>
        <v>45032</v>
      </c>
      <c r="W13" s="11">
        <f t="shared" si="2"/>
        <v>45033</v>
      </c>
      <c r="X13" s="11">
        <f t="shared" si="2"/>
        <v>45034</v>
      </c>
      <c r="Y13" s="11">
        <f t="shared" si="2"/>
        <v>45035</v>
      </c>
      <c r="Z13" s="11">
        <f t="shared" si="2"/>
        <v>45036</v>
      </c>
      <c r="AA13" s="11">
        <f t="shared" si="2"/>
        <v>45037</v>
      </c>
      <c r="AB13" s="11">
        <f t="shared" si="2"/>
        <v>45038</v>
      </c>
      <c r="AC13" s="11">
        <f t="shared" si="2"/>
        <v>45039</v>
      </c>
      <c r="AD13" s="11">
        <f t="shared" si="2"/>
        <v>45040</v>
      </c>
      <c r="AE13" s="11">
        <f t="shared" si="2"/>
        <v>45041</v>
      </c>
      <c r="AF13" s="11">
        <f t="shared" si="2"/>
        <v>45042</v>
      </c>
      <c r="AG13" s="11">
        <f t="shared" si="2"/>
        <v>45043</v>
      </c>
      <c r="AH13" s="11">
        <f t="shared" si="2"/>
        <v>45044</v>
      </c>
      <c r="AI13" s="11">
        <f t="shared" si="2"/>
        <v>45045</v>
      </c>
      <c r="AJ13" s="11">
        <f t="shared" si="2"/>
        <v>45046</v>
      </c>
      <c r="AK13" s="39"/>
      <c r="AL13" s="39"/>
      <c r="AM13" s="39"/>
      <c r="AO13" s="20"/>
      <c r="AP13" s="2"/>
    </row>
    <row r="14" spans="1:42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2">
        <f t="shared" si="3" ref="AK14:AK29">COUNTIF($G14:$AJ14,"√")</f>
        <v>29</v>
      </c>
      <c r="AL14" s="19">
        <f t="shared" si="4" ref="AL14:AL29">ROUNDDOWN($AK14/$F$6,2)</f>
        <v>0.95999999999999996</v>
      </c>
      <c r="AM14" s="12"/>
      <c r="AO14" s="20"/>
      <c r="AP14" s="2"/>
    </row>
    <row r="15" spans="1:42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/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/>
      <c r="P15" s="13"/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/>
      <c r="X15" s="13"/>
      <c r="Y15" s="13" t="s">
        <v>32</v>
      </c>
      <c r="Z15" s="13" t="s">
        <v>32</v>
      </c>
      <c r="AA15" s="13" t="s">
        <v>32</v>
      </c>
      <c r="AB15" s="13"/>
      <c r="AC15" s="13"/>
      <c r="AD15" s="13" t="s">
        <v>32</v>
      </c>
      <c r="AE15" s="13" t="s">
        <v>32</v>
      </c>
      <c r="AF15" s="13"/>
      <c r="AG15" s="13" t="s">
        <v>32</v>
      </c>
      <c r="AH15" s="13" t="s">
        <v>32</v>
      </c>
      <c r="AI15" s="13"/>
      <c r="AJ15" s="13" t="s">
        <v>32</v>
      </c>
      <c r="AK15" s="12">
        <f t="shared" si="3"/>
        <v>18</v>
      </c>
      <c r="AL15" s="19">
        <f t="shared" si="4"/>
        <v>0.59999999999999998</v>
      </c>
      <c r="AM15" s="12"/>
      <c r="AO15" s="20"/>
      <c r="AP15" s="2"/>
    </row>
    <row r="16" spans="1:42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2">
        <f t="shared" si="3"/>
        <v>25</v>
      </c>
      <c r="AL16" s="19">
        <f t="shared" si="4"/>
        <v>0.82999999999999996</v>
      </c>
      <c r="AM16" s="12"/>
      <c r="AO16" s="20"/>
      <c r="AP16" s="2"/>
    </row>
    <row r="17" spans="1:42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2">
        <f t="shared" si="3"/>
        <v>0</v>
      </c>
      <c r="AL17" s="19">
        <f t="shared" si="4"/>
        <v>0</v>
      </c>
      <c r="AM17" s="12"/>
      <c r="AO17" s="20"/>
      <c r="AP17" s="2"/>
    </row>
    <row r="18" spans="1:42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2">
        <f t="shared" si="3"/>
        <v>0</v>
      </c>
      <c r="AL18" s="19">
        <f t="shared" si="4"/>
        <v>0</v>
      </c>
      <c r="AM18" s="12"/>
      <c r="AO18" s="20"/>
      <c r="AP18" s="2"/>
    </row>
    <row r="19" spans="1:42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2">
        <f t="shared" si="3"/>
        <v>0</v>
      </c>
      <c r="AL19" s="19">
        <f t="shared" si="4"/>
        <v>0</v>
      </c>
      <c r="AM19" s="12"/>
      <c r="AO19" s="20"/>
      <c r="AP19" s="2"/>
    </row>
    <row r="20" spans="1:42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2">
        <f t="shared" si="3"/>
        <v>0</v>
      </c>
      <c r="AL20" s="19">
        <f t="shared" si="4"/>
        <v>0</v>
      </c>
      <c r="AM20" s="12"/>
      <c r="AO20" s="20"/>
      <c r="AP20" s="2"/>
    </row>
    <row r="21" spans="1:42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2">
        <f t="shared" si="3"/>
        <v>0</v>
      </c>
      <c r="AL21" s="19">
        <f t="shared" si="4"/>
        <v>0</v>
      </c>
      <c r="AM21" s="12"/>
      <c r="AO21" s="20"/>
      <c r="AP21" s="2"/>
    </row>
    <row r="22" spans="1:42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2">
        <f t="shared" si="3"/>
        <v>0</v>
      </c>
      <c r="AL22" s="19">
        <f t="shared" si="4"/>
        <v>0</v>
      </c>
      <c r="AM22" s="12"/>
      <c r="AO22" s="20"/>
      <c r="AP22" s="2"/>
    </row>
    <row r="23" spans="1:42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2">
        <f t="shared" si="3"/>
        <v>0</v>
      </c>
      <c r="AL23" s="19">
        <f t="shared" si="4"/>
        <v>0</v>
      </c>
      <c r="AM23" s="12"/>
      <c r="AO23" s="20"/>
      <c r="AP23" s="2"/>
    </row>
    <row r="24" spans="1:42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2">
        <f t="shared" si="3"/>
        <v>0</v>
      </c>
      <c r="AL24" s="19">
        <f t="shared" si="4"/>
        <v>0</v>
      </c>
      <c r="AM24" s="12"/>
      <c r="AO24" s="20"/>
      <c r="AP24" s="2"/>
    </row>
    <row r="25" spans="1:42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2">
        <f t="shared" si="3"/>
        <v>0</v>
      </c>
      <c r="AL25" s="19">
        <f t="shared" si="4"/>
        <v>0</v>
      </c>
      <c r="AM25" s="12"/>
      <c r="AO25" s="20"/>
      <c r="AP25" s="2"/>
    </row>
    <row r="26" spans="1:42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2">
        <f t="shared" si="3"/>
        <v>0</v>
      </c>
      <c r="AL26" s="19">
        <f t="shared" si="4"/>
        <v>0</v>
      </c>
      <c r="AM26" s="12"/>
      <c r="AO26" s="20"/>
      <c r="AP26" s="2"/>
    </row>
    <row r="27" spans="1:42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2">
        <f t="shared" si="3"/>
        <v>0</v>
      </c>
      <c r="AL27" s="19">
        <f t="shared" si="4"/>
        <v>0</v>
      </c>
      <c r="AM27" s="12"/>
      <c r="AO27" s="20"/>
      <c r="AP27" s="2"/>
    </row>
    <row r="28" spans="1:42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2">
        <f t="shared" si="3"/>
        <v>0</v>
      </c>
      <c r="AL28" s="19">
        <f t="shared" si="4"/>
        <v>0</v>
      </c>
      <c r="AM28" s="12"/>
      <c r="AO28" s="20"/>
      <c r="AP28" s="2"/>
    </row>
    <row r="29" spans="1:42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2">
        <f t="shared" si="3"/>
        <v>0</v>
      </c>
      <c r="AL29" s="19">
        <f t="shared" si="4"/>
        <v>0</v>
      </c>
      <c r="AM29" s="12"/>
      <c r="AO29" s="20"/>
      <c r="AP29" s="2"/>
    </row>
    <row r="30" spans="1:2 41:42" ht="10.05" customHeight="1">
      <c r="A30" s="2"/>
      <c r="B30" s="8"/>
      <c r="AO30" s="20"/>
      <c r="AP30" s="2"/>
    </row>
    <row r="31" spans="1:42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</row>
  </sheetData>
  <mergeCells count="17">
    <mergeCell ref="AM12:AM13"/>
    <mergeCell ref="AD9:AF9"/>
    <mergeCell ref="AG9:AI9"/>
    <mergeCell ref="F12:F13"/>
    <mergeCell ref="AK12:AK13"/>
    <mergeCell ref="AL12:AL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J13">
    <cfRule type="expression" priority="1" dxfId="11">
      <formula>WEEKDAY(G$13,2)&gt;=6</formula>
    </cfRule>
  </conditionalFormatting>
  <dataValidations count="1">
    <dataValidation type="list" allowBlank="1" showInputMessage="1" showErrorMessage="1" sqref="G14:AJ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Q31"/>
  <sheetViews>
    <sheetView workbookViewId="0" topLeftCell="A1">
      <selection pane="topLeft" activeCell="Y15" sqref="Y15:AC15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7" width="4" style="1" customWidth="1"/>
    <col min="38" max="40" width="7.1" style="1" customWidth="1"/>
    <col min="41" max="41" width="1.2" style="1" customWidth="1"/>
    <col min="42" max="42" width="0.3" style="1" customWidth="1"/>
    <col min="43" max="43" width="2.8" style="1" customWidth="1"/>
    <col min="44" max="44" width="3.8" style="1" customWidth="1"/>
    <col min="45" max="16384" width="3.8" style="1"/>
  </cols>
  <sheetData>
    <row r="1" spans="1:43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19 42:43" ht="24" customHeight="1">
      <c r="A3" s="2"/>
      <c r="B3" s="2"/>
      <c r="K3" s="14"/>
      <c r="S3" s="14"/>
      <c r="AP3" s="2"/>
      <c r="AQ3" s="2"/>
    </row>
    <row r="4" spans="1:43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5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P4" s="2"/>
      <c r="AQ4" s="2"/>
    </row>
    <row r="5" spans="1:19 42:43" ht="4.95" customHeight="1">
      <c r="A5" s="2"/>
      <c r="B5" s="2"/>
      <c r="K5" s="14"/>
      <c r="S5" s="14"/>
      <c r="AP5" s="2"/>
      <c r="AQ5" s="2"/>
    </row>
    <row r="6" spans="1:43" ht="25.05" customHeight="1">
      <c r="A6" s="2"/>
      <c r="B6" s="2"/>
      <c r="D6" s="30" t="s">
        <v>18</v>
      </c>
      <c r="E6" s="30"/>
      <c r="F6" s="3">
        <f>DAY(DATE($F$4,$H$4+1,1)-1)</f>
        <v>31</v>
      </c>
      <c r="G6" s="1" t="s">
        <v>30</v>
      </c>
      <c r="K6" s="14"/>
      <c r="L6" s="30" t="s">
        <v>19</v>
      </c>
      <c r="M6" s="30"/>
      <c r="N6" s="30"/>
      <c r="O6" s="31">
        <f>VLOOKUP($O$4,$F$14:$AM$2999,33,FALSE)</f>
        <v>29</v>
      </c>
      <c r="P6" s="31"/>
      <c r="Q6" s="31"/>
      <c r="S6" s="32"/>
      <c r="T6" s="32"/>
      <c r="AP6" s="2"/>
      <c r="AQ6" s="2"/>
    </row>
    <row r="7" spans="1:19 42:43" ht="4.95" customHeight="1">
      <c r="A7" s="2"/>
      <c r="B7" s="2"/>
      <c r="D7" s="4"/>
      <c r="E7" s="4"/>
      <c r="K7" s="14"/>
      <c r="S7" s="14"/>
      <c r="AP7" s="2"/>
      <c r="AQ7" s="2"/>
    </row>
    <row r="8" spans="1:43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VLOOKUP($O$4,$F$14:$AM$2999,34,FALSE)</f>
        <v>0.93000000000000005</v>
      </c>
      <c r="P8" s="33"/>
      <c r="Q8" s="33"/>
      <c r="S8" s="14"/>
      <c r="AP8" s="2"/>
      <c r="AQ8" s="2"/>
    </row>
    <row r="9" spans="1:43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6"/>
      <c r="AM9" s="18"/>
      <c r="AP9" s="2"/>
      <c r="AQ9" s="2"/>
    </row>
    <row r="10" spans="1:43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spans="1:43" ht="10.05" customHeight="1">
      <c r="A11" s="2"/>
      <c r="B11" s="8"/>
      <c r="G11" s="4">
        <f t="shared" si="0" ref="G11:AK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3</v>
      </c>
      <c r="T11" s="4">
        <f t="shared" si="0"/>
        <v>1</v>
      </c>
      <c r="U11" s="4">
        <f t="shared" si="0"/>
        <v>3</v>
      </c>
      <c r="V11" s="4">
        <f t="shared" si="0"/>
        <v>3</v>
      </c>
      <c r="W11" s="4">
        <f t="shared" si="0"/>
        <v>3</v>
      </c>
      <c r="X11" s="4">
        <f t="shared" si="0"/>
        <v>2</v>
      </c>
      <c r="Y11" s="4">
        <f t="shared" si="0"/>
        <v>2</v>
      </c>
      <c r="Z11" s="4">
        <f t="shared" si="0"/>
        <v>2</v>
      </c>
      <c r="AA11" s="4">
        <f t="shared" si="0"/>
        <v>2</v>
      </c>
      <c r="AB11" s="4">
        <f t="shared" si="0"/>
        <v>2</v>
      </c>
      <c r="AC11" s="4">
        <f t="shared" si="0"/>
        <v>1</v>
      </c>
      <c r="AD11" s="4">
        <f t="shared" si="0"/>
        <v>3</v>
      </c>
      <c r="AE11" s="4">
        <f t="shared" si="0"/>
        <v>3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3</v>
      </c>
      <c r="AK11" s="4">
        <f t="shared" si="0"/>
        <v>2</v>
      </c>
      <c r="AP11" s="20"/>
      <c r="AQ11" s="2"/>
    </row>
    <row r="12" spans="1:43" ht="25.05" customHeight="1">
      <c r="A12" s="2"/>
      <c r="B12" s="8"/>
      <c r="D12" s="2"/>
      <c r="F12" s="38" t="s">
        <v>28</v>
      </c>
      <c r="G12" s="10">
        <f t="shared" si="1" ref="G12:AK12">G13</f>
        <v>45047</v>
      </c>
      <c r="H12" s="10">
        <f t="shared" si="1"/>
        <v>45048</v>
      </c>
      <c r="I12" s="10">
        <f t="shared" si="1"/>
        <v>45049</v>
      </c>
      <c r="J12" s="10">
        <f t="shared" si="1"/>
        <v>45050</v>
      </c>
      <c r="K12" s="10">
        <f t="shared" si="1"/>
        <v>45051</v>
      </c>
      <c r="L12" s="10">
        <f t="shared" si="1"/>
        <v>45052</v>
      </c>
      <c r="M12" s="10">
        <f t="shared" si="1"/>
        <v>45053</v>
      </c>
      <c r="N12" s="10">
        <f t="shared" si="1"/>
        <v>45054</v>
      </c>
      <c r="O12" s="10">
        <f t="shared" si="1"/>
        <v>45055</v>
      </c>
      <c r="P12" s="10">
        <f t="shared" si="1"/>
        <v>45056</v>
      </c>
      <c r="Q12" s="10">
        <f t="shared" si="1"/>
        <v>45057</v>
      </c>
      <c r="R12" s="10">
        <f t="shared" si="1"/>
        <v>45058</v>
      </c>
      <c r="S12" s="10">
        <f t="shared" si="1"/>
        <v>45059</v>
      </c>
      <c r="T12" s="10">
        <f t="shared" si="1"/>
        <v>45060</v>
      </c>
      <c r="U12" s="10">
        <f t="shared" si="1"/>
        <v>45061</v>
      </c>
      <c r="V12" s="10">
        <f t="shared" si="1"/>
        <v>45062</v>
      </c>
      <c r="W12" s="10">
        <f t="shared" si="1"/>
        <v>45063</v>
      </c>
      <c r="X12" s="10">
        <f t="shared" si="1"/>
        <v>45064</v>
      </c>
      <c r="Y12" s="10">
        <f t="shared" si="1"/>
        <v>45065</v>
      </c>
      <c r="Z12" s="10">
        <f t="shared" si="1"/>
        <v>45066</v>
      </c>
      <c r="AA12" s="10">
        <f t="shared" si="1"/>
        <v>45067</v>
      </c>
      <c r="AB12" s="10">
        <f t="shared" si="1"/>
        <v>45068</v>
      </c>
      <c r="AC12" s="10">
        <f t="shared" si="1"/>
        <v>45069</v>
      </c>
      <c r="AD12" s="10">
        <f t="shared" si="1"/>
        <v>45070</v>
      </c>
      <c r="AE12" s="10">
        <f t="shared" si="1"/>
        <v>45071</v>
      </c>
      <c r="AF12" s="10">
        <f t="shared" si="1"/>
        <v>45072</v>
      </c>
      <c r="AG12" s="10">
        <f t="shared" si="1"/>
        <v>45073</v>
      </c>
      <c r="AH12" s="10">
        <f t="shared" si="1"/>
        <v>45074</v>
      </c>
      <c r="AI12" s="10">
        <f t="shared" si="1"/>
        <v>45075</v>
      </c>
      <c r="AJ12" s="10">
        <f t="shared" si="1"/>
        <v>45076</v>
      </c>
      <c r="AK12" s="10">
        <f t="shared" si="1"/>
        <v>45077</v>
      </c>
      <c r="AL12" s="39" t="s">
        <v>33</v>
      </c>
      <c r="AM12" s="39" t="s">
        <v>21</v>
      </c>
      <c r="AN12" s="39" t="s">
        <v>34</v>
      </c>
      <c r="AP12" s="20"/>
      <c r="AQ12" s="2"/>
    </row>
    <row r="13" spans="1:43" ht="25.05" customHeight="1">
      <c r="A13" s="2"/>
      <c r="B13" s="8"/>
      <c r="D13" s="2"/>
      <c r="F13" s="38"/>
      <c r="G13" s="11">
        <f>DATE($F$4,$H$4,1)</f>
        <v>45047</v>
      </c>
      <c r="H13" s="11">
        <f t="shared" si="2" ref="H13:AK13">G13+1</f>
        <v>45048</v>
      </c>
      <c r="I13" s="11">
        <f t="shared" si="2"/>
        <v>45049</v>
      </c>
      <c r="J13" s="11">
        <f t="shared" si="2"/>
        <v>45050</v>
      </c>
      <c r="K13" s="11">
        <f t="shared" si="2"/>
        <v>45051</v>
      </c>
      <c r="L13" s="11">
        <f t="shared" si="2"/>
        <v>45052</v>
      </c>
      <c r="M13" s="11">
        <f t="shared" si="2"/>
        <v>45053</v>
      </c>
      <c r="N13" s="11">
        <f t="shared" si="2"/>
        <v>45054</v>
      </c>
      <c r="O13" s="11">
        <f t="shared" si="2"/>
        <v>45055</v>
      </c>
      <c r="P13" s="11">
        <f t="shared" si="2"/>
        <v>45056</v>
      </c>
      <c r="Q13" s="11">
        <f t="shared" si="2"/>
        <v>45057</v>
      </c>
      <c r="R13" s="11">
        <f t="shared" si="2"/>
        <v>45058</v>
      </c>
      <c r="S13" s="11">
        <f t="shared" si="2"/>
        <v>45059</v>
      </c>
      <c r="T13" s="11">
        <f t="shared" si="2"/>
        <v>45060</v>
      </c>
      <c r="U13" s="11">
        <f t="shared" si="2"/>
        <v>45061</v>
      </c>
      <c r="V13" s="11">
        <f t="shared" si="2"/>
        <v>45062</v>
      </c>
      <c r="W13" s="11">
        <f t="shared" si="2"/>
        <v>45063</v>
      </c>
      <c r="X13" s="11">
        <f t="shared" si="2"/>
        <v>45064</v>
      </c>
      <c r="Y13" s="11">
        <f t="shared" si="2"/>
        <v>45065</v>
      </c>
      <c r="Z13" s="11">
        <f t="shared" si="2"/>
        <v>45066</v>
      </c>
      <c r="AA13" s="11">
        <f t="shared" si="2"/>
        <v>45067</v>
      </c>
      <c r="AB13" s="11">
        <f t="shared" si="2"/>
        <v>45068</v>
      </c>
      <c r="AC13" s="11">
        <f t="shared" si="2"/>
        <v>45069</v>
      </c>
      <c r="AD13" s="11">
        <f t="shared" si="2"/>
        <v>45070</v>
      </c>
      <c r="AE13" s="11">
        <f t="shared" si="2"/>
        <v>45071</v>
      </c>
      <c r="AF13" s="11">
        <f t="shared" si="2"/>
        <v>45072</v>
      </c>
      <c r="AG13" s="11">
        <f t="shared" si="2"/>
        <v>45073</v>
      </c>
      <c r="AH13" s="11">
        <f t="shared" si="2"/>
        <v>45074</v>
      </c>
      <c r="AI13" s="11">
        <f t="shared" si="2"/>
        <v>45075</v>
      </c>
      <c r="AJ13" s="11">
        <f t="shared" si="2"/>
        <v>45076</v>
      </c>
      <c r="AK13" s="11">
        <f t="shared" si="2"/>
        <v>45077</v>
      </c>
      <c r="AL13" s="39"/>
      <c r="AM13" s="39"/>
      <c r="AN13" s="39"/>
      <c r="AP13" s="20"/>
      <c r="AQ13" s="2"/>
    </row>
    <row r="14" spans="1:43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3"/>
      <c r="AL14" s="12">
        <f t="shared" si="3" ref="AL14:AL29">COUNTIF($G14:$AK14,"√")</f>
        <v>29</v>
      </c>
      <c r="AM14" s="19">
        <f t="shared" si="4" ref="AM14:AM29">ROUNDDOWN($AL14/$F$6,2)</f>
        <v>0.93000000000000005</v>
      </c>
      <c r="AN14" s="12"/>
      <c r="AP14" s="20"/>
      <c r="AQ14" s="2"/>
    </row>
    <row r="15" spans="1:43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 t="s">
        <v>32</v>
      </c>
      <c r="X15" s="13" t="s">
        <v>32</v>
      </c>
      <c r="Y15" s="13"/>
      <c r="Z15" s="13"/>
      <c r="AA15" s="13"/>
      <c r="AB15" s="13"/>
      <c r="AC15" s="13"/>
      <c r="AD15" s="13" t="s">
        <v>32</v>
      </c>
      <c r="AE15" s="13" t="s">
        <v>32</v>
      </c>
      <c r="AF15" s="13"/>
      <c r="AG15" s="13" t="s">
        <v>32</v>
      </c>
      <c r="AH15" s="13" t="s">
        <v>32</v>
      </c>
      <c r="AI15" s="13"/>
      <c r="AJ15" s="13" t="s">
        <v>32</v>
      </c>
      <c r="AK15" s="13" t="s">
        <v>32</v>
      </c>
      <c r="AL15" s="12">
        <f t="shared" si="3"/>
        <v>21</v>
      </c>
      <c r="AM15" s="19">
        <f t="shared" si="4"/>
        <v>0.67000000000000004</v>
      </c>
      <c r="AN15" s="12"/>
      <c r="AP15" s="20"/>
      <c r="AQ15" s="2"/>
    </row>
    <row r="16" spans="1:43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3" t="s">
        <v>32</v>
      </c>
      <c r="AL16" s="12">
        <f t="shared" si="3"/>
        <v>26</v>
      </c>
      <c r="AM16" s="19">
        <f t="shared" si="4"/>
        <v>0.82999999999999996</v>
      </c>
      <c r="AN16" s="12"/>
      <c r="AP16" s="20"/>
      <c r="AQ16" s="2"/>
    </row>
    <row r="17" spans="1:43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2">
        <f t="shared" si="3"/>
        <v>0</v>
      </c>
      <c r="AM17" s="19">
        <f t="shared" si="4"/>
        <v>0</v>
      </c>
      <c r="AN17" s="12"/>
      <c r="AP17" s="20"/>
      <c r="AQ17" s="2"/>
    </row>
    <row r="18" spans="1:43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2">
        <f t="shared" si="3"/>
        <v>0</v>
      </c>
      <c r="AM18" s="19">
        <f t="shared" si="4"/>
        <v>0</v>
      </c>
      <c r="AN18" s="12"/>
      <c r="AP18" s="20"/>
      <c r="AQ18" s="2"/>
    </row>
    <row r="19" spans="1:43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2">
        <f t="shared" si="3"/>
        <v>0</v>
      </c>
      <c r="AM19" s="19">
        <f t="shared" si="4"/>
        <v>0</v>
      </c>
      <c r="AN19" s="12"/>
      <c r="AP19" s="20"/>
      <c r="AQ19" s="2"/>
    </row>
    <row r="20" spans="1:43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2">
        <f t="shared" si="3"/>
        <v>0</v>
      </c>
      <c r="AM20" s="19">
        <f t="shared" si="4"/>
        <v>0</v>
      </c>
      <c r="AN20" s="12"/>
      <c r="AP20" s="20"/>
      <c r="AQ20" s="2"/>
    </row>
    <row r="21" spans="1:43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2">
        <f t="shared" si="3"/>
        <v>0</v>
      </c>
      <c r="AM21" s="19">
        <f t="shared" si="4"/>
        <v>0</v>
      </c>
      <c r="AN21" s="12"/>
      <c r="AP21" s="20"/>
      <c r="AQ21" s="2"/>
    </row>
    <row r="22" spans="1:43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2">
        <f t="shared" si="3"/>
        <v>0</v>
      </c>
      <c r="AM22" s="19">
        <f t="shared" si="4"/>
        <v>0</v>
      </c>
      <c r="AN22" s="12"/>
      <c r="AP22" s="20"/>
      <c r="AQ22" s="2"/>
    </row>
    <row r="23" spans="1:43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2">
        <f t="shared" si="3"/>
        <v>0</v>
      </c>
      <c r="AM23" s="19">
        <f t="shared" si="4"/>
        <v>0</v>
      </c>
      <c r="AN23" s="12"/>
      <c r="AP23" s="20"/>
      <c r="AQ23" s="2"/>
    </row>
    <row r="24" spans="1:43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2">
        <f t="shared" si="3"/>
        <v>0</v>
      </c>
      <c r="AM24" s="19">
        <f t="shared" si="4"/>
        <v>0</v>
      </c>
      <c r="AN24" s="12"/>
      <c r="AP24" s="20"/>
      <c r="AQ24" s="2"/>
    </row>
    <row r="25" spans="1:43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2">
        <f t="shared" si="3"/>
        <v>0</v>
      </c>
      <c r="AM25" s="19">
        <f t="shared" si="4"/>
        <v>0</v>
      </c>
      <c r="AN25" s="12"/>
      <c r="AP25" s="20"/>
      <c r="AQ25" s="2"/>
    </row>
    <row r="26" spans="1:43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2">
        <f t="shared" si="3"/>
        <v>0</v>
      </c>
      <c r="AM26" s="19">
        <f t="shared" si="4"/>
        <v>0</v>
      </c>
      <c r="AN26" s="12"/>
      <c r="AP26" s="20"/>
      <c r="AQ26" s="2"/>
    </row>
    <row r="27" spans="1:43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2">
        <f t="shared" si="3"/>
        <v>0</v>
      </c>
      <c r="AM27" s="19">
        <f t="shared" si="4"/>
        <v>0</v>
      </c>
      <c r="AN27" s="12"/>
      <c r="AP27" s="20"/>
      <c r="AQ27" s="2"/>
    </row>
    <row r="28" spans="1:43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2">
        <f t="shared" si="3"/>
        <v>0</v>
      </c>
      <c r="AM28" s="19">
        <f t="shared" si="4"/>
        <v>0</v>
      </c>
      <c r="AN28" s="12"/>
      <c r="AP28" s="20"/>
      <c r="AQ28" s="2"/>
    </row>
    <row r="29" spans="1:43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2">
        <f t="shared" si="3"/>
        <v>0</v>
      </c>
      <c r="AM29" s="19">
        <f t="shared" si="4"/>
        <v>0</v>
      </c>
      <c r="AN29" s="12"/>
      <c r="AP29" s="20"/>
      <c r="AQ29" s="2"/>
    </row>
    <row r="30" spans="1:2 42:43" ht="10.05" customHeight="1">
      <c r="A30" s="2"/>
      <c r="B30" s="8"/>
      <c r="AP30" s="20"/>
      <c r="AQ30" s="2"/>
    </row>
    <row r="31" spans="1:43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</sheetData>
  <mergeCells count="17">
    <mergeCell ref="AN12:AN13"/>
    <mergeCell ref="AD9:AF9"/>
    <mergeCell ref="AG9:AI9"/>
    <mergeCell ref="F12:F13"/>
    <mergeCell ref="AL12:AL13"/>
    <mergeCell ref="AM12:AM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K13">
    <cfRule type="expression" priority="1" dxfId="11">
      <formula>WEEKDAY(G$13,2)&gt;=6</formula>
    </cfRule>
  </conditionalFormatting>
  <dataValidations count="1">
    <dataValidation type="list" allowBlank="1" showInputMessage="1" showErrorMessage="1" sqref="G14:AK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P31"/>
  <sheetViews>
    <sheetView workbookViewId="0" topLeftCell="A1"/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6" width="4" style="1" customWidth="1"/>
    <col min="37" max="39" width="7.1" style="1" customWidth="1"/>
    <col min="40" max="40" width="1.2" style="1" customWidth="1"/>
    <col min="41" max="41" width="0.3" style="1" customWidth="1"/>
    <col min="42" max="42" width="2.8" style="1" customWidth="1"/>
    <col min="43" max="16383" width="3.8" style="1" customWidth="1"/>
    <col min="16384" max="16384" width="3.8" style="1"/>
  </cols>
  <sheetData>
    <row r="1" spans="1:42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19 41:42" ht="24" customHeight="1">
      <c r="A3" s="2"/>
      <c r="B3" s="2"/>
      <c r="K3" s="14"/>
      <c r="S3" s="14"/>
      <c r="AO3" s="2"/>
      <c r="AP3" s="2"/>
    </row>
    <row r="4" spans="1:42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6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O4" s="2"/>
      <c r="AP4" s="2"/>
    </row>
    <row r="5" spans="1:19 41:42" ht="4.95" customHeight="1">
      <c r="A5" s="2"/>
      <c r="B5" s="2"/>
      <c r="K5" s="14"/>
      <c r="S5" s="14"/>
      <c r="AO5" s="2"/>
      <c r="AP5" s="2"/>
    </row>
    <row r="6" spans="1:42" ht="25.05" customHeight="1">
      <c r="A6" s="2"/>
      <c r="B6" s="2"/>
      <c r="D6" s="30" t="s">
        <v>18</v>
      </c>
      <c r="E6" s="30"/>
      <c r="F6" s="3">
        <f>DAY(DATE($F$4,$H$4+1,1)-1)</f>
        <v>30</v>
      </c>
      <c r="G6" s="1" t="s">
        <v>30</v>
      </c>
      <c r="K6" s="14"/>
      <c r="L6" s="30" t="s">
        <v>19</v>
      </c>
      <c r="M6" s="30"/>
      <c r="N6" s="30"/>
      <c r="O6" s="31">
        <f>VLOOKUP($O$4,$F$14:$AL$2999,32,FALSE)</f>
        <v>29</v>
      </c>
      <c r="P6" s="31"/>
      <c r="Q6" s="31"/>
      <c r="S6" s="32"/>
      <c r="T6" s="32"/>
      <c r="AO6" s="2"/>
      <c r="AP6" s="2"/>
    </row>
    <row r="7" spans="1:19 41:42" ht="4.95" customHeight="1">
      <c r="A7" s="2"/>
      <c r="B7" s="2"/>
      <c r="D7" s="4"/>
      <c r="E7" s="4"/>
      <c r="K7" s="14"/>
      <c r="S7" s="14"/>
      <c r="AO7" s="2"/>
      <c r="AP7" s="2"/>
    </row>
    <row r="8" spans="1:42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VLOOKUP($O$4,$F$14:$AL$2999,33,FALSE)</f>
        <v>0.95999999999999996</v>
      </c>
      <c r="P8" s="33"/>
      <c r="Q8" s="33"/>
      <c r="S8" s="14"/>
      <c r="AO8" s="2"/>
      <c r="AP8" s="2"/>
    </row>
    <row r="9" spans="1:42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8"/>
      <c r="AO9" s="2"/>
      <c r="AP9" s="2"/>
    </row>
    <row r="10" spans="1:42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</row>
    <row r="11" spans="1:42" ht="10.05" customHeight="1">
      <c r="A11" s="2"/>
      <c r="B11" s="8"/>
      <c r="G11" s="4">
        <f t="shared" si="0" ref="G11:AJ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3</v>
      </c>
      <c r="T11" s="4">
        <f t="shared" si="0"/>
        <v>1</v>
      </c>
      <c r="U11" s="4">
        <f t="shared" si="0"/>
        <v>3</v>
      </c>
      <c r="V11" s="4">
        <f t="shared" si="0"/>
        <v>2</v>
      </c>
      <c r="W11" s="4">
        <f t="shared" si="0"/>
        <v>2</v>
      </c>
      <c r="X11" s="4">
        <f t="shared" si="0"/>
        <v>1</v>
      </c>
      <c r="Y11" s="4">
        <f t="shared" si="0"/>
        <v>2</v>
      </c>
      <c r="Z11" s="4">
        <f t="shared" si="0"/>
        <v>3</v>
      </c>
      <c r="AA11" s="4">
        <f t="shared" si="0"/>
        <v>3</v>
      </c>
      <c r="AB11" s="4">
        <f t="shared" si="0"/>
        <v>3</v>
      </c>
      <c r="AC11" s="4">
        <f t="shared" si="0"/>
        <v>2</v>
      </c>
      <c r="AD11" s="4">
        <f t="shared" si="0"/>
        <v>2</v>
      </c>
      <c r="AE11" s="4">
        <f t="shared" si="0"/>
        <v>2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3</v>
      </c>
      <c r="AO11" s="20"/>
      <c r="AP11" s="2"/>
    </row>
    <row r="12" spans="1:42" ht="25.05" customHeight="1">
      <c r="A12" s="2"/>
      <c r="B12" s="8"/>
      <c r="D12" s="2"/>
      <c r="F12" s="38" t="s">
        <v>28</v>
      </c>
      <c r="G12" s="10">
        <f t="shared" si="1" ref="G12:AJ12">G13</f>
        <v>45078</v>
      </c>
      <c r="H12" s="10">
        <f t="shared" si="1"/>
        <v>45079</v>
      </c>
      <c r="I12" s="10">
        <f t="shared" si="1"/>
        <v>45080</v>
      </c>
      <c r="J12" s="10">
        <f t="shared" si="1"/>
        <v>45081</v>
      </c>
      <c r="K12" s="10">
        <f t="shared" si="1"/>
        <v>45082</v>
      </c>
      <c r="L12" s="10">
        <f t="shared" si="1"/>
        <v>45083</v>
      </c>
      <c r="M12" s="10">
        <f t="shared" si="1"/>
        <v>45084</v>
      </c>
      <c r="N12" s="10">
        <f t="shared" si="1"/>
        <v>45085</v>
      </c>
      <c r="O12" s="10">
        <f t="shared" si="1"/>
        <v>45086</v>
      </c>
      <c r="P12" s="10">
        <f t="shared" si="1"/>
        <v>45087</v>
      </c>
      <c r="Q12" s="10">
        <f t="shared" si="1"/>
        <v>45088</v>
      </c>
      <c r="R12" s="10">
        <f t="shared" si="1"/>
        <v>45089</v>
      </c>
      <c r="S12" s="10">
        <f t="shared" si="1"/>
        <v>45090</v>
      </c>
      <c r="T12" s="10">
        <f t="shared" si="1"/>
        <v>45091</v>
      </c>
      <c r="U12" s="10">
        <f t="shared" si="1"/>
        <v>45092</v>
      </c>
      <c r="V12" s="10">
        <f t="shared" si="1"/>
        <v>45093</v>
      </c>
      <c r="W12" s="10">
        <f t="shared" si="1"/>
        <v>45094</v>
      </c>
      <c r="X12" s="10">
        <f t="shared" si="1"/>
        <v>45095</v>
      </c>
      <c r="Y12" s="10">
        <f t="shared" si="1"/>
        <v>45096</v>
      </c>
      <c r="Z12" s="10">
        <f t="shared" si="1"/>
        <v>45097</v>
      </c>
      <c r="AA12" s="10">
        <f t="shared" si="1"/>
        <v>45098</v>
      </c>
      <c r="AB12" s="10">
        <f t="shared" si="1"/>
        <v>45099</v>
      </c>
      <c r="AC12" s="10">
        <f t="shared" si="1"/>
        <v>45100</v>
      </c>
      <c r="AD12" s="10">
        <f t="shared" si="1"/>
        <v>45101</v>
      </c>
      <c r="AE12" s="10">
        <f t="shared" si="1"/>
        <v>45102</v>
      </c>
      <c r="AF12" s="10">
        <f t="shared" si="1"/>
        <v>45103</v>
      </c>
      <c r="AG12" s="10">
        <f t="shared" si="1"/>
        <v>45104</v>
      </c>
      <c r="AH12" s="10">
        <f t="shared" si="1"/>
        <v>45105</v>
      </c>
      <c r="AI12" s="10">
        <f t="shared" si="1"/>
        <v>45106</v>
      </c>
      <c r="AJ12" s="10">
        <f t="shared" si="1"/>
        <v>45107</v>
      </c>
      <c r="AK12" s="39" t="s">
        <v>33</v>
      </c>
      <c r="AL12" s="39" t="s">
        <v>21</v>
      </c>
      <c r="AM12" s="39" t="s">
        <v>34</v>
      </c>
      <c r="AO12" s="20"/>
      <c r="AP12" s="2"/>
    </row>
    <row r="13" spans="1:42" ht="25.05" customHeight="1">
      <c r="A13" s="2"/>
      <c r="B13" s="8"/>
      <c r="D13" s="2"/>
      <c r="F13" s="38"/>
      <c r="G13" s="11">
        <f>DATE($F$4,$H$4,1)</f>
        <v>45078</v>
      </c>
      <c r="H13" s="11">
        <f t="shared" si="2" ref="H13:AJ13">G13+1</f>
        <v>45079</v>
      </c>
      <c r="I13" s="11">
        <f t="shared" si="2"/>
        <v>45080</v>
      </c>
      <c r="J13" s="11">
        <f t="shared" si="2"/>
        <v>45081</v>
      </c>
      <c r="K13" s="11">
        <f t="shared" si="2"/>
        <v>45082</v>
      </c>
      <c r="L13" s="11">
        <f t="shared" si="2"/>
        <v>45083</v>
      </c>
      <c r="M13" s="11">
        <f t="shared" si="2"/>
        <v>45084</v>
      </c>
      <c r="N13" s="11">
        <f t="shared" si="2"/>
        <v>45085</v>
      </c>
      <c r="O13" s="11">
        <f t="shared" si="2"/>
        <v>45086</v>
      </c>
      <c r="P13" s="11">
        <f t="shared" si="2"/>
        <v>45087</v>
      </c>
      <c r="Q13" s="11">
        <f t="shared" si="2"/>
        <v>45088</v>
      </c>
      <c r="R13" s="11">
        <f t="shared" si="2"/>
        <v>45089</v>
      </c>
      <c r="S13" s="11">
        <f t="shared" si="2"/>
        <v>45090</v>
      </c>
      <c r="T13" s="11">
        <f t="shared" si="2"/>
        <v>45091</v>
      </c>
      <c r="U13" s="11">
        <f t="shared" si="2"/>
        <v>45092</v>
      </c>
      <c r="V13" s="11">
        <f t="shared" si="2"/>
        <v>45093</v>
      </c>
      <c r="W13" s="11">
        <f t="shared" si="2"/>
        <v>45094</v>
      </c>
      <c r="X13" s="11">
        <f t="shared" si="2"/>
        <v>45095</v>
      </c>
      <c r="Y13" s="11">
        <f t="shared" si="2"/>
        <v>45096</v>
      </c>
      <c r="Z13" s="11">
        <f t="shared" si="2"/>
        <v>45097</v>
      </c>
      <c r="AA13" s="11">
        <f t="shared" si="2"/>
        <v>45098</v>
      </c>
      <c r="AB13" s="11">
        <f t="shared" si="2"/>
        <v>45099</v>
      </c>
      <c r="AC13" s="11">
        <f t="shared" si="2"/>
        <v>45100</v>
      </c>
      <c r="AD13" s="11">
        <f t="shared" si="2"/>
        <v>45101</v>
      </c>
      <c r="AE13" s="11">
        <f t="shared" si="2"/>
        <v>45102</v>
      </c>
      <c r="AF13" s="11">
        <f t="shared" si="2"/>
        <v>45103</v>
      </c>
      <c r="AG13" s="11">
        <f t="shared" si="2"/>
        <v>45104</v>
      </c>
      <c r="AH13" s="11">
        <f t="shared" si="2"/>
        <v>45105</v>
      </c>
      <c r="AI13" s="11">
        <f t="shared" si="2"/>
        <v>45106</v>
      </c>
      <c r="AJ13" s="11">
        <f t="shared" si="2"/>
        <v>45107</v>
      </c>
      <c r="AK13" s="39"/>
      <c r="AL13" s="39"/>
      <c r="AM13" s="39"/>
      <c r="AO13" s="20"/>
      <c r="AP13" s="2"/>
    </row>
    <row r="14" spans="1:42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2">
        <f t="shared" si="3" ref="AK14:AK29">COUNTIF($G14:$AJ14,"√")</f>
        <v>29</v>
      </c>
      <c r="AL14" s="19">
        <f t="shared" si="4" ref="AL14:AL29">ROUNDDOWN($AK14/$F$6,2)</f>
        <v>0.95999999999999996</v>
      </c>
      <c r="AM14" s="12"/>
      <c r="AO14" s="20"/>
      <c r="AP14" s="2"/>
    </row>
    <row r="15" spans="1:42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/>
      <c r="W15" s="13"/>
      <c r="X15" s="13"/>
      <c r="Y15" s="13"/>
      <c r="Z15" s="13" t="s">
        <v>32</v>
      </c>
      <c r="AA15" s="13" t="s">
        <v>32</v>
      </c>
      <c r="AB15" s="13" t="s">
        <v>32</v>
      </c>
      <c r="AC15" s="13" t="s">
        <v>32</v>
      </c>
      <c r="AD15" s="13"/>
      <c r="AE15" s="13"/>
      <c r="AF15" s="13"/>
      <c r="AG15" s="13" t="s">
        <v>32</v>
      </c>
      <c r="AH15" s="13" t="s">
        <v>32</v>
      </c>
      <c r="AI15" s="13"/>
      <c r="AJ15" s="13" t="s">
        <v>32</v>
      </c>
      <c r="AK15" s="12">
        <f t="shared" si="3"/>
        <v>19</v>
      </c>
      <c r="AL15" s="19">
        <f t="shared" si="4"/>
        <v>0.63</v>
      </c>
      <c r="AM15" s="12"/>
      <c r="AO15" s="20"/>
      <c r="AP15" s="2"/>
    </row>
    <row r="16" spans="1:42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2">
        <f t="shared" si="3"/>
        <v>25</v>
      </c>
      <c r="AL16" s="19">
        <f t="shared" si="4"/>
        <v>0.82999999999999996</v>
      </c>
      <c r="AM16" s="12"/>
      <c r="AO16" s="20"/>
      <c r="AP16" s="2"/>
    </row>
    <row r="17" spans="1:42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2">
        <f t="shared" si="3"/>
        <v>0</v>
      </c>
      <c r="AL17" s="19">
        <f t="shared" si="4"/>
        <v>0</v>
      </c>
      <c r="AM17" s="12"/>
      <c r="AO17" s="20"/>
      <c r="AP17" s="2"/>
    </row>
    <row r="18" spans="1:42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2">
        <f t="shared" si="3"/>
        <v>0</v>
      </c>
      <c r="AL18" s="19">
        <f t="shared" si="4"/>
        <v>0</v>
      </c>
      <c r="AM18" s="12"/>
      <c r="AO18" s="20"/>
      <c r="AP18" s="2"/>
    </row>
    <row r="19" spans="1:42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2">
        <f t="shared" si="3"/>
        <v>0</v>
      </c>
      <c r="AL19" s="19">
        <f t="shared" si="4"/>
        <v>0</v>
      </c>
      <c r="AM19" s="12"/>
      <c r="AO19" s="20"/>
      <c r="AP19" s="2"/>
    </row>
    <row r="20" spans="1:42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2">
        <f t="shared" si="3"/>
        <v>0</v>
      </c>
      <c r="AL20" s="19">
        <f t="shared" si="4"/>
        <v>0</v>
      </c>
      <c r="AM20" s="12"/>
      <c r="AO20" s="20"/>
      <c r="AP20" s="2"/>
    </row>
    <row r="21" spans="1:42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2">
        <f t="shared" si="3"/>
        <v>0</v>
      </c>
      <c r="AL21" s="19">
        <f t="shared" si="4"/>
        <v>0</v>
      </c>
      <c r="AM21" s="12"/>
      <c r="AO21" s="20"/>
      <c r="AP21" s="2"/>
    </row>
    <row r="22" spans="1:42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2">
        <f t="shared" si="3"/>
        <v>0</v>
      </c>
      <c r="AL22" s="19">
        <f t="shared" si="4"/>
        <v>0</v>
      </c>
      <c r="AM22" s="12"/>
      <c r="AO22" s="20"/>
      <c r="AP22" s="2"/>
    </row>
    <row r="23" spans="1:42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2">
        <f t="shared" si="3"/>
        <v>0</v>
      </c>
      <c r="AL23" s="19">
        <f t="shared" si="4"/>
        <v>0</v>
      </c>
      <c r="AM23" s="12"/>
      <c r="AO23" s="20"/>
      <c r="AP23" s="2"/>
    </row>
    <row r="24" spans="1:42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2">
        <f t="shared" si="3"/>
        <v>0</v>
      </c>
      <c r="AL24" s="19">
        <f t="shared" si="4"/>
        <v>0</v>
      </c>
      <c r="AM24" s="12"/>
      <c r="AO24" s="20"/>
      <c r="AP24" s="2"/>
    </row>
    <row r="25" spans="1:42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2">
        <f t="shared" si="3"/>
        <v>0</v>
      </c>
      <c r="AL25" s="19">
        <f t="shared" si="4"/>
        <v>0</v>
      </c>
      <c r="AM25" s="12"/>
      <c r="AO25" s="20"/>
      <c r="AP25" s="2"/>
    </row>
    <row r="26" spans="1:42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2">
        <f t="shared" si="3"/>
        <v>0</v>
      </c>
      <c r="AL26" s="19">
        <f t="shared" si="4"/>
        <v>0</v>
      </c>
      <c r="AM26" s="12"/>
      <c r="AO26" s="20"/>
      <c r="AP26" s="2"/>
    </row>
    <row r="27" spans="1:42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2">
        <f t="shared" si="3"/>
        <v>0</v>
      </c>
      <c r="AL27" s="19">
        <f t="shared" si="4"/>
        <v>0</v>
      </c>
      <c r="AM27" s="12"/>
      <c r="AO27" s="20"/>
      <c r="AP27" s="2"/>
    </row>
    <row r="28" spans="1:42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2">
        <f t="shared" si="3"/>
        <v>0</v>
      </c>
      <c r="AL28" s="19">
        <f t="shared" si="4"/>
        <v>0</v>
      </c>
      <c r="AM28" s="12"/>
      <c r="AO28" s="20"/>
      <c r="AP28" s="2"/>
    </row>
    <row r="29" spans="1:42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2">
        <f t="shared" si="3"/>
        <v>0</v>
      </c>
      <c r="AL29" s="19">
        <f t="shared" si="4"/>
        <v>0</v>
      </c>
      <c r="AM29" s="12"/>
      <c r="AO29" s="20"/>
      <c r="AP29" s="2"/>
    </row>
    <row r="30" spans="1:2 41:42" ht="10.05" customHeight="1">
      <c r="A30" s="2"/>
      <c r="B30" s="8"/>
      <c r="AO30" s="20"/>
      <c r="AP30" s="2"/>
    </row>
    <row r="31" spans="1:42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</row>
  </sheetData>
  <mergeCells count="17">
    <mergeCell ref="AM12:AM13"/>
    <mergeCell ref="AD9:AF9"/>
    <mergeCell ref="AG9:AI9"/>
    <mergeCell ref="F12:F13"/>
    <mergeCell ref="AK12:AK13"/>
    <mergeCell ref="AL12:AL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J13">
    <cfRule type="expression" priority="1" dxfId="11">
      <formula>WEEKDAY(G$13,2)&gt;=6</formula>
    </cfRule>
  </conditionalFormatting>
  <dataValidations count="1">
    <dataValidation type="list" allowBlank="1" showInputMessage="1" showErrorMessage="1" sqref="G14:AJ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Q31"/>
  <sheetViews>
    <sheetView workbookViewId="0" topLeftCell="A1">
      <selection pane="topLeft" activeCell="U14" sqref="U14:AE14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7" width="4" style="1" customWidth="1"/>
    <col min="38" max="40" width="7.1" style="1" customWidth="1"/>
    <col min="41" max="41" width="1.2" style="1" customWidth="1"/>
    <col min="42" max="42" width="0.3" style="1" customWidth="1"/>
    <col min="43" max="43" width="2.8" style="1" customWidth="1"/>
    <col min="44" max="44" width="3.8" style="1" customWidth="1"/>
    <col min="45" max="16384" width="3.8" style="1"/>
  </cols>
  <sheetData>
    <row r="1" spans="1:43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19 42:43" ht="24" customHeight="1">
      <c r="A3" s="2"/>
      <c r="B3" s="2"/>
      <c r="K3" s="14"/>
      <c r="S3" s="14"/>
      <c r="AP3" s="2"/>
      <c r="AQ3" s="2"/>
    </row>
    <row r="4" spans="1:43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7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P4" s="2"/>
      <c r="AQ4" s="2"/>
    </row>
    <row r="5" spans="1:19 42:43" ht="4.95" customHeight="1">
      <c r="A5" s="2"/>
      <c r="B5" s="2"/>
      <c r="K5" s="14"/>
      <c r="S5" s="14"/>
      <c r="AP5" s="2"/>
      <c r="AQ5" s="2"/>
    </row>
    <row r="6" spans="1:43" ht="25.05" customHeight="1">
      <c r="A6" s="2"/>
      <c r="B6" s="2"/>
      <c r="D6" s="30" t="s">
        <v>18</v>
      </c>
      <c r="E6" s="30"/>
      <c r="F6" s="3">
        <f>DAY(DATE($F$4,$H$4+1,1)-1)</f>
        <v>31</v>
      </c>
      <c r="G6" s="1" t="s">
        <v>30</v>
      </c>
      <c r="K6" s="14"/>
      <c r="L6" s="30" t="s">
        <v>19</v>
      </c>
      <c r="M6" s="30"/>
      <c r="N6" s="30"/>
      <c r="O6" s="31">
        <f>VLOOKUP($O$4,$F$14:$AM$2999,33,FALSE)</f>
        <v>19</v>
      </c>
      <c r="P6" s="31"/>
      <c r="Q6" s="31"/>
      <c r="S6" s="32"/>
      <c r="T6" s="32"/>
      <c r="AP6" s="2"/>
      <c r="AQ6" s="2"/>
    </row>
    <row r="7" spans="1:19 42:43" ht="4.95" customHeight="1">
      <c r="A7" s="2"/>
      <c r="B7" s="2"/>
      <c r="D7" s="4"/>
      <c r="E7" s="4"/>
      <c r="K7" s="14"/>
      <c r="S7" s="14"/>
      <c r="AP7" s="2"/>
      <c r="AQ7" s="2"/>
    </row>
    <row r="8" spans="1:43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VLOOKUP($O$4,$F$14:$AM$2999,34,FALSE)</f>
        <v>0.60999999999999999</v>
      </c>
      <c r="P8" s="33"/>
      <c r="Q8" s="33"/>
      <c r="S8" s="14"/>
      <c r="AP8" s="2"/>
      <c r="AQ8" s="2"/>
    </row>
    <row r="9" spans="1:43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7"/>
      <c r="AK9" s="16"/>
      <c r="AL9" s="16"/>
      <c r="AM9" s="18"/>
      <c r="AP9" s="2"/>
      <c r="AQ9" s="2"/>
    </row>
    <row r="10" spans="1:43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spans="1:43" ht="10.05" customHeight="1">
      <c r="A11" s="2"/>
      <c r="B11" s="8"/>
      <c r="G11" s="4">
        <f t="shared" si="0" ref="G11:AK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3</v>
      </c>
      <c r="T11" s="4">
        <f t="shared" si="0"/>
        <v>1</v>
      </c>
      <c r="U11" s="4">
        <f t="shared" si="0"/>
        <v>2</v>
      </c>
      <c r="V11" s="4">
        <f t="shared" si="0"/>
        <v>2</v>
      </c>
      <c r="W11" s="4">
        <f t="shared" si="0"/>
        <v>2</v>
      </c>
      <c r="X11" s="4">
        <f t="shared" si="0"/>
        <v>0</v>
      </c>
      <c r="Y11" s="4">
        <f t="shared" si="0"/>
        <v>1</v>
      </c>
      <c r="Z11" s="4">
        <f t="shared" si="0"/>
        <v>1</v>
      </c>
      <c r="AA11" s="4">
        <f t="shared" si="0"/>
        <v>1</v>
      </c>
      <c r="AB11" s="4">
        <f t="shared" si="0"/>
        <v>1</v>
      </c>
      <c r="AC11" s="4">
        <f t="shared" si="0"/>
        <v>0</v>
      </c>
      <c r="AD11" s="4">
        <f t="shared" si="0"/>
        <v>1</v>
      </c>
      <c r="AE11" s="4">
        <f t="shared" si="0"/>
        <v>2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1</v>
      </c>
      <c r="AK11" s="4">
        <f t="shared" si="0"/>
        <v>3</v>
      </c>
      <c r="AP11" s="20"/>
      <c r="AQ11" s="2"/>
    </row>
    <row r="12" spans="1:43" ht="25.05" customHeight="1">
      <c r="A12" s="2"/>
      <c r="B12" s="8"/>
      <c r="D12" s="2"/>
      <c r="F12" s="38" t="s">
        <v>28</v>
      </c>
      <c r="G12" s="10">
        <f t="shared" si="1" ref="G12:AK12">G13</f>
        <v>45108</v>
      </c>
      <c r="H12" s="10">
        <f t="shared" si="1"/>
        <v>45109</v>
      </c>
      <c r="I12" s="10">
        <f t="shared" si="1"/>
        <v>45110</v>
      </c>
      <c r="J12" s="10">
        <f t="shared" si="1"/>
        <v>45111</v>
      </c>
      <c r="K12" s="10">
        <f t="shared" si="1"/>
        <v>45112</v>
      </c>
      <c r="L12" s="10">
        <f t="shared" si="1"/>
        <v>45113</v>
      </c>
      <c r="M12" s="10">
        <f t="shared" si="1"/>
        <v>45114</v>
      </c>
      <c r="N12" s="10">
        <f t="shared" si="1"/>
        <v>45115</v>
      </c>
      <c r="O12" s="10">
        <f t="shared" si="1"/>
        <v>45116</v>
      </c>
      <c r="P12" s="10">
        <f t="shared" si="1"/>
        <v>45117</v>
      </c>
      <c r="Q12" s="10">
        <f t="shared" si="1"/>
        <v>45118</v>
      </c>
      <c r="R12" s="10">
        <f t="shared" si="1"/>
        <v>45119</v>
      </c>
      <c r="S12" s="10">
        <f t="shared" si="1"/>
        <v>45120</v>
      </c>
      <c r="T12" s="10">
        <f t="shared" si="1"/>
        <v>45121</v>
      </c>
      <c r="U12" s="10">
        <f t="shared" si="1"/>
        <v>45122</v>
      </c>
      <c r="V12" s="10">
        <f t="shared" si="1"/>
        <v>45123</v>
      </c>
      <c r="W12" s="10">
        <f t="shared" si="1"/>
        <v>45124</v>
      </c>
      <c r="X12" s="10">
        <f t="shared" si="1"/>
        <v>45125</v>
      </c>
      <c r="Y12" s="10">
        <f t="shared" si="1"/>
        <v>45126</v>
      </c>
      <c r="Z12" s="10">
        <f t="shared" si="1"/>
        <v>45127</v>
      </c>
      <c r="AA12" s="10">
        <f t="shared" si="1"/>
        <v>45128</v>
      </c>
      <c r="AB12" s="10">
        <f t="shared" si="1"/>
        <v>45129</v>
      </c>
      <c r="AC12" s="10">
        <f t="shared" si="1"/>
        <v>45130</v>
      </c>
      <c r="AD12" s="10">
        <f t="shared" si="1"/>
        <v>45131</v>
      </c>
      <c r="AE12" s="10">
        <f t="shared" si="1"/>
        <v>45132</v>
      </c>
      <c r="AF12" s="10">
        <f t="shared" si="1"/>
        <v>45133</v>
      </c>
      <c r="AG12" s="10">
        <f t="shared" si="1"/>
        <v>45134</v>
      </c>
      <c r="AH12" s="10">
        <f t="shared" si="1"/>
        <v>45135</v>
      </c>
      <c r="AI12" s="10">
        <f t="shared" si="1"/>
        <v>45136</v>
      </c>
      <c r="AJ12" s="10">
        <f t="shared" si="1"/>
        <v>45137</v>
      </c>
      <c r="AK12" s="10">
        <f t="shared" si="1"/>
        <v>45138</v>
      </c>
      <c r="AL12" s="39" t="s">
        <v>33</v>
      </c>
      <c r="AM12" s="39" t="s">
        <v>21</v>
      </c>
      <c r="AN12" s="39" t="s">
        <v>34</v>
      </c>
      <c r="AP12" s="20"/>
      <c r="AQ12" s="2"/>
    </row>
    <row r="13" spans="1:43" ht="25.05" customHeight="1">
      <c r="A13" s="2"/>
      <c r="B13" s="8"/>
      <c r="D13" s="2"/>
      <c r="F13" s="38"/>
      <c r="G13" s="11">
        <f>DATE($F$4,$H$4,1)</f>
        <v>45108</v>
      </c>
      <c r="H13" s="11">
        <f t="shared" si="2" ref="H13:AK13">G13+1</f>
        <v>45109</v>
      </c>
      <c r="I13" s="11">
        <f t="shared" si="2"/>
        <v>45110</v>
      </c>
      <c r="J13" s="11">
        <f t="shared" si="2"/>
        <v>45111</v>
      </c>
      <c r="K13" s="11">
        <f t="shared" si="2"/>
        <v>45112</v>
      </c>
      <c r="L13" s="11">
        <f t="shared" si="2"/>
        <v>45113</v>
      </c>
      <c r="M13" s="11">
        <f t="shared" si="2"/>
        <v>45114</v>
      </c>
      <c r="N13" s="11">
        <f t="shared" si="2"/>
        <v>45115</v>
      </c>
      <c r="O13" s="11">
        <f t="shared" si="2"/>
        <v>45116</v>
      </c>
      <c r="P13" s="11">
        <f t="shared" si="2"/>
        <v>45117</v>
      </c>
      <c r="Q13" s="11">
        <f t="shared" si="2"/>
        <v>45118</v>
      </c>
      <c r="R13" s="11">
        <f t="shared" si="2"/>
        <v>45119</v>
      </c>
      <c r="S13" s="11">
        <f t="shared" si="2"/>
        <v>45120</v>
      </c>
      <c r="T13" s="11">
        <f t="shared" si="2"/>
        <v>45121</v>
      </c>
      <c r="U13" s="11">
        <f t="shared" si="2"/>
        <v>45122</v>
      </c>
      <c r="V13" s="11">
        <f t="shared" si="2"/>
        <v>45123</v>
      </c>
      <c r="W13" s="11">
        <f t="shared" si="2"/>
        <v>45124</v>
      </c>
      <c r="X13" s="11">
        <f t="shared" si="2"/>
        <v>45125</v>
      </c>
      <c r="Y13" s="11">
        <f t="shared" si="2"/>
        <v>45126</v>
      </c>
      <c r="Z13" s="11">
        <f t="shared" si="2"/>
        <v>45127</v>
      </c>
      <c r="AA13" s="11">
        <f t="shared" si="2"/>
        <v>45128</v>
      </c>
      <c r="AB13" s="11">
        <f t="shared" si="2"/>
        <v>45129</v>
      </c>
      <c r="AC13" s="11">
        <f t="shared" si="2"/>
        <v>45130</v>
      </c>
      <c r="AD13" s="11">
        <f t="shared" si="2"/>
        <v>45131</v>
      </c>
      <c r="AE13" s="11">
        <f t="shared" si="2"/>
        <v>45132</v>
      </c>
      <c r="AF13" s="11">
        <f t="shared" si="2"/>
        <v>45133</v>
      </c>
      <c r="AG13" s="11">
        <f t="shared" si="2"/>
        <v>45134</v>
      </c>
      <c r="AH13" s="11">
        <f t="shared" si="2"/>
        <v>45135</v>
      </c>
      <c r="AI13" s="11">
        <f t="shared" si="2"/>
        <v>45136</v>
      </c>
      <c r="AJ13" s="11">
        <f t="shared" si="2"/>
        <v>45137</v>
      </c>
      <c r="AK13" s="11">
        <f t="shared" si="2"/>
        <v>45138</v>
      </c>
      <c r="AL13" s="39"/>
      <c r="AM13" s="39"/>
      <c r="AN13" s="39"/>
      <c r="AP13" s="20"/>
      <c r="AQ13" s="2"/>
    </row>
    <row r="14" spans="1:43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3" t="s">
        <v>32</v>
      </c>
      <c r="AL14" s="12">
        <f t="shared" si="3" ref="AL14:AL29">COUNTIF($G14:$AK14,"√")</f>
        <v>19</v>
      </c>
      <c r="AM14" s="19">
        <f t="shared" si="4" ref="AM14:AM29">ROUNDDOWN($AL14/$F$6,2)</f>
        <v>0.60999999999999999</v>
      </c>
      <c r="AN14" s="12"/>
      <c r="AP14" s="20"/>
      <c r="AQ14" s="2"/>
    </row>
    <row r="15" spans="1:43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 t="s">
        <v>32</v>
      </c>
      <c r="X15" s="13"/>
      <c r="Y15" s="13"/>
      <c r="Z15" s="13"/>
      <c r="AA15" s="13"/>
      <c r="AB15" s="13"/>
      <c r="AC15" s="13"/>
      <c r="AD15" s="13"/>
      <c r="AE15" s="13" t="s">
        <v>32</v>
      </c>
      <c r="AF15" s="13"/>
      <c r="AG15" s="13" t="s">
        <v>32</v>
      </c>
      <c r="AH15" s="13" t="s">
        <v>32</v>
      </c>
      <c r="AI15" s="13"/>
      <c r="AJ15" s="13"/>
      <c r="AK15" s="13" t="s">
        <v>32</v>
      </c>
      <c r="AL15" s="12">
        <f t="shared" si="3"/>
        <v>18</v>
      </c>
      <c r="AM15" s="19">
        <f t="shared" si="4"/>
        <v>0.57999999999999996</v>
      </c>
      <c r="AN15" s="12"/>
      <c r="AP15" s="20"/>
      <c r="AQ15" s="2"/>
    </row>
    <row r="16" spans="1:43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/>
      <c r="AK16" s="13" t="s">
        <v>32</v>
      </c>
      <c r="AL16" s="12">
        <f t="shared" si="3"/>
        <v>25</v>
      </c>
      <c r="AM16" s="19">
        <f t="shared" si="4"/>
        <v>0.80000000000000004</v>
      </c>
      <c r="AN16" s="12"/>
      <c r="AP16" s="20"/>
      <c r="AQ16" s="2"/>
    </row>
    <row r="17" spans="1:43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2">
        <f t="shared" si="3"/>
        <v>0</v>
      </c>
      <c r="AM17" s="19">
        <f t="shared" si="4"/>
        <v>0</v>
      </c>
      <c r="AN17" s="12"/>
      <c r="AP17" s="20"/>
      <c r="AQ17" s="2"/>
    </row>
    <row r="18" spans="1:43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2">
        <f t="shared" si="3"/>
        <v>0</v>
      </c>
      <c r="AM18" s="19">
        <f t="shared" si="4"/>
        <v>0</v>
      </c>
      <c r="AN18" s="12"/>
      <c r="AP18" s="20"/>
      <c r="AQ18" s="2"/>
    </row>
    <row r="19" spans="1:43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2">
        <f t="shared" si="3"/>
        <v>0</v>
      </c>
      <c r="AM19" s="19">
        <f t="shared" si="4"/>
        <v>0</v>
      </c>
      <c r="AN19" s="12"/>
      <c r="AP19" s="20"/>
      <c r="AQ19" s="2"/>
    </row>
    <row r="20" spans="1:43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2">
        <f t="shared" si="3"/>
        <v>0</v>
      </c>
      <c r="AM20" s="19">
        <f t="shared" si="4"/>
        <v>0</v>
      </c>
      <c r="AN20" s="12"/>
      <c r="AP20" s="20"/>
      <c r="AQ20" s="2"/>
    </row>
    <row r="21" spans="1:43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2">
        <f t="shared" si="3"/>
        <v>0</v>
      </c>
      <c r="AM21" s="19">
        <f t="shared" si="4"/>
        <v>0</v>
      </c>
      <c r="AN21" s="12"/>
      <c r="AP21" s="20"/>
      <c r="AQ21" s="2"/>
    </row>
    <row r="22" spans="1:43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2">
        <f t="shared" si="3"/>
        <v>0</v>
      </c>
      <c r="AM22" s="19">
        <f t="shared" si="4"/>
        <v>0</v>
      </c>
      <c r="AN22" s="12"/>
      <c r="AP22" s="20"/>
      <c r="AQ22" s="2"/>
    </row>
    <row r="23" spans="1:43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2">
        <f t="shared" si="3"/>
        <v>0</v>
      </c>
      <c r="AM23" s="19">
        <f t="shared" si="4"/>
        <v>0</v>
      </c>
      <c r="AN23" s="12"/>
      <c r="AP23" s="20"/>
      <c r="AQ23" s="2"/>
    </row>
    <row r="24" spans="1:43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2">
        <f t="shared" si="3"/>
        <v>0</v>
      </c>
      <c r="AM24" s="19">
        <f t="shared" si="4"/>
        <v>0</v>
      </c>
      <c r="AN24" s="12"/>
      <c r="AP24" s="20"/>
      <c r="AQ24" s="2"/>
    </row>
    <row r="25" spans="1:43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2">
        <f t="shared" si="3"/>
        <v>0</v>
      </c>
      <c r="AM25" s="19">
        <f t="shared" si="4"/>
        <v>0</v>
      </c>
      <c r="AN25" s="12"/>
      <c r="AP25" s="20"/>
      <c r="AQ25" s="2"/>
    </row>
    <row r="26" spans="1:43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2">
        <f t="shared" si="3"/>
        <v>0</v>
      </c>
      <c r="AM26" s="19">
        <f t="shared" si="4"/>
        <v>0</v>
      </c>
      <c r="AN26" s="12"/>
      <c r="AP26" s="20"/>
      <c r="AQ26" s="2"/>
    </row>
    <row r="27" spans="1:43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2">
        <f t="shared" si="3"/>
        <v>0</v>
      </c>
      <c r="AM27" s="19">
        <f t="shared" si="4"/>
        <v>0</v>
      </c>
      <c r="AN27" s="12"/>
      <c r="AP27" s="20"/>
      <c r="AQ27" s="2"/>
    </row>
    <row r="28" spans="1:43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2">
        <f t="shared" si="3"/>
        <v>0</v>
      </c>
      <c r="AM28" s="19">
        <f t="shared" si="4"/>
        <v>0</v>
      </c>
      <c r="AN28" s="12"/>
      <c r="AP28" s="20"/>
      <c r="AQ28" s="2"/>
    </row>
    <row r="29" spans="1:43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2">
        <f t="shared" si="3"/>
        <v>0</v>
      </c>
      <c r="AM29" s="19">
        <f t="shared" si="4"/>
        <v>0</v>
      </c>
      <c r="AN29" s="12"/>
      <c r="AP29" s="20"/>
      <c r="AQ29" s="2"/>
    </row>
    <row r="30" spans="1:2 42:43" ht="10.05" customHeight="1">
      <c r="A30" s="2"/>
      <c r="B30" s="8"/>
      <c r="AP30" s="20"/>
      <c r="AQ30" s="2"/>
    </row>
    <row r="31" spans="1:43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</sheetData>
  <mergeCells count="17">
    <mergeCell ref="AN12:AN13"/>
    <mergeCell ref="AD9:AF9"/>
    <mergeCell ref="AG9:AI9"/>
    <mergeCell ref="F12:F13"/>
    <mergeCell ref="AL12:AL13"/>
    <mergeCell ref="AM12:AM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K13">
    <cfRule type="expression" priority="1" dxfId="11">
      <formula>WEEKDAY(G$13,2)&gt;=6</formula>
    </cfRule>
  </conditionalFormatting>
  <dataValidations count="1">
    <dataValidation type="list" allowBlank="1" showInputMessage="1" showErrorMessage="1" sqref="G14:AK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Q31"/>
  <sheetViews>
    <sheetView workbookViewId="0" topLeftCell="A1"/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7" width="4" style="1" customWidth="1"/>
    <col min="38" max="40" width="7.1" style="1" customWidth="1"/>
    <col min="41" max="41" width="1.2" style="1" customWidth="1"/>
    <col min="42" max="42" width="0.3" style="1" customWidth="1"/>
    <col min="43" max="43" width="2.8" style="1" customWidth="1"/>
    <col min="44" max="44" width="3.8" style="1" customWidth="1"/>
    <col min="45" max="16384" width="3.8" style="1"/>
  </cols>
  <sheetData>
    <row r="1" spans="1:43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19 42:43" ht="24" customHeight="1">
      <c r="A3" s="2"/>
      <c r="B3" s="2"/>
      <c r="K3" s="14"/>
      <c r="S3" s="14"/>
      <c r="AP3" s="2"/>
      <c r="AQ3" s="2"/>
    </row>
    <row r="4" spans="1:43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8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P4" s="2"/>
      <c r="AQ4" s="2"/>
    </row>
    <row r="5" spans="1:19 42:43" ht="4.95" customHeight="1">
      <c r="A5" s="2"/>
      <c r="B5" s="2"/>
      <c r="K5" s="14"/>
      <c r="S5" s="14"/>
      <c r="AP5" s="2"/>
      <c r="AQ5" s="2"/>
    </row>
    <row r="6" spans="1:43" ht="25.05" customHeight="1">
      <c r="A6" s="2"/>
      <c r="B6" s="2"/>
      <c r="D6" s="30" t="s">
        <v>18</v>
      </c>
      <c r="E6" s="30"/>
      <c r="F6" s="3">
        <f>DAY(DATE($F$4,$H$4+1,1)-1)</f>
        <v>31</v>
      </c>
      <c r="G6" s="1" t="s">
        <v>30</v>
      </c>
      <c r="K6" s="14"/>
      <c r="L6" s="30" t="s">
        <v>19</v>
      </c>
      <c r="M6" s="30"/>
      <c r="N6" s="30"/>
      <c r="O6" s="31">
        <f>VLOOKUP($O$4,$F$14:$AM$2999,33,FALSE)</f>
        <v>23</v>
      </c>
      <c r="P6" s="31"/>
      <c r="Q6" s="31"/>
      <c r="S6" s="32"/>
      <c r="T6" s="32"/>
      <c r="AP6" s="2"/>
      <c r="AQ6" s="2"/>
    </row>
    <row r="7" spans="1:19 42:43" ht="4.95" customHeight="1">
      <c r="A7" s="2"/>
      <c r="B7" s="2"/>
      <c r="D7" s="4"/>
      <c r="E7" s="4"/>
      <c r="K7" s="14"/>
      <c r="S7" s="14"/>
      <c r="AP7" s="2"/>
      <c r="AQ7" s="2"/>
    </row>
    <row r="8" spans="1:43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VLOOKUP($O$4,$F$14:$AM$2999,34,FALSE)</f>
        <v>0.73999999999999999</v>
      </c>
      <c r="P8" s="33"/>
      <c r="Q8" s="33"/>
      <c r="S8" s="14"/>
      <c r="AP8" s="2"/>
      <c r="AQ8" s="2"/>
    </row>
    <row r="9" spans="1:43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7"/>
      <c r="AK9" s="16"/>
      <c r="AL9" s="16"/>
      <c r="AM9" s="18"/>
      <c r="AP9" s="2"/>
      <c r="AQ9" s="2"/>
    </row>
    <row r="10" spans="1:43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spans="1:43" ht="10.05" customHeight="1">
      <c r="A11" s="2"/>
      <c r="B11" s="8"/>
      <c r="G11" s="4">
        <f t="shared" si="0" ref="G11:AK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2</v>
      </c>
      <c r="T11" s="4">
        <f t="shared" si="0"/>
        <v>0</v>
      </c>
      <c r="U11" s="4">
        <f t="shared" si="0"/>
        <v>2</v>
      </c>
      <c r="V11" s="4">
        <f t="shared" si="0"/>
        <v>2</v>
      </c>
      <c r="W11" s="4">
        <f t="shared" si="0"/>
        <v>1</v>
      </c>
      <c r="X11" s="4">
        <f t="shared" si="0"/>
        <v>0</v>
      </c>
      <c r="Y11" s="4">
        <f t="shared" si="0"/>
        <v>2</v>
      </c>
      <c r="Z11" s="4">
        <f t="shared" si="0"/>
        <v>3</v>
      </c>
      <c r="AA11" s="4">
        <f t="shared" si="0"/>
        <v>3</v>
      </c>
      <c r="AB11" s="4">
        <f t="shared" si="0"/>
        <v>3</v>
      </c>
      <c r="AC11" s="4">
        <f t="shared" si="0"/>
        <v>2</v>
      </c>
      <c r="AD11" s="4">
        <f t="shared" si="0"/>
        <v>3</v>
      </c>
      <c r="AE11" s="4">
        <f t="shared" si="0"/>
        <v>3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2</v>
      </c>
      <c r="AK11" s="4">
        <f t="shared" si="0"/>
        <v>3</v>
      </c>
      <c r="AP11" s="20"/>
      <c r="AQ11" s="2"/>
    </row>
    <row r="12" spans="1:43" ht="25.05" customHeight="1">
      <c r="A12" s="2"/>
      <c r="B12" s="8"/>
      <c r="D12" s="2"/>
      <c r="F12" s="38" t="s">
        <v>28</v>
      </c>
      <c r="G12" s="10">
        <f t="shared" si="1" ref="G12:AK12">G13</f>
        <v>45139</v>
      </c>
      <c r="H12" s="10">
        <f t="shared" si="1"/>
        <v>45140</v>
      </c>
      <c r="I12" s="10">
        <f t="shared" si="1"/>
        <v>45141</v>
      </c>
      <c r="J12" s="10">
        <f t="shared" si="1"/>
        <v>45142</v>
      </c>
      <c r="K12" s="10">
        <f t="shared" si="1"/>
        <v>45143</v>
      </c>
      <c r="L12" s="10">
        <f t="shared" si="1"/>
        <v>45144</v>
      </c>
      <c r="M12" s="10">
        <f t="shared" si="1"/>
        <v>45145</v>
      </c>
      <c r="N12" s="10">
        <f t="shared" si="1"/>
        <v>45146</v>
      </c>
      <c r="O12" s="10">
        <f t="shared" si="1"/>
        <v>45147</v>
      </c>
      <c r="P12" s="10">
        <f t="shared" si="1"/>
        <v>45148</v>
      </c>
      <c r="Q12" s="10">
        <f t="shared" si="1"/>
        <v>45149</v>
      </c>
      <c r="R12" s="10">
        <f t="shared" si="1"/>
        <v>45150</v>
      </c>
      <c r="S12" s="10">
        <f t="shared" si="1"/>
        <v>45151</v>
      </c>
      <c r="T12" s="10">
        <f t="shared" si="1"/>
        <v>45152</v>
      </c>
      <c r="U12" s="10">
        <f t="shared" si="1"/>
        <v>45153</v>
      </c>
      <c r="V12" s="10">
        <f t="shared" si="1"/>
        <v>45154</v>
      </c>
      <c r="W12" s="10">
        <f t="shared" si="1"/>
        <v>45155</v>
      </c>
      <c r="X12" s="10">
        <f t="shared" si="1"/>
        <v>45156</v>
      </c>
      <c r="Y12" s="10">
        <f t="shared" si="1"/>
        <v>45157</v>
      </c>
      <c r="Z12" s="10">
        <f t="shared" si="1"/>
        <v>45158</v>
      </c>
      <c r="AA12" s="10">
        <f t="shared" si="1"/>
        <v>45159</v>
      </c>
      <c r="AB12" s="10">
        <f t="shared" si="1"/>
        <v>45160</v>
      </c>
      <c r="AC12" s="10">
        <f t="shared" si="1"/>
        <v>45161</v>
      </c>
      <c r="AD12" s="10">
        <f t="shared" si="1"/>
        <v>45162</v>
      </c>
      <c r="AE12" s="10">
        <f t="shared" si="1"/>
        <v>45163</v>
      </c>
      <c r="AF12" s="10">
        <f t="shared" si="1"/>
        <v>45164</v>
      </c>
      <c r="AG12" s="10">
        <f t="shared" si="1"/>
        <v>45165</v>
      </c>
      <c r="AH12" s="10">
        <f t="shared" si="1"/>
        <v>45166</v>
      </c>
      <c r="AI12" s="10">
        <f t="shared" si="1"/>
        <v>45167</v>
      </c>
      <c r="AJ12" s="10">
        <f t="shared" si="1"/>
        <v>45168</v>
      </c>
      <c r="AK12" s="10">
        <f t="shared" si="1"/>
        <v>45169</v>
      </c>
      <c r="AL12" s="39" t="s">
        <v>33</v>
      </c>
      <c r="AM12" s="39" t="s">
        <v>21</v>
      </c>
      <c r="AN12" s="39" t="s">
        <v>34</v>
      </c>
      <c r="AP12" s="20"/>
      <c r="AQ12" s="2"/>
    </row>
    <row r="13" spans="1:43" ht="25.05" customHeight="1">
      <c r="A13" s="2"/>
      <c r="B13" s="8"/>
      <c r="D13" s="2"/>
      <c r="F13" s="38"/>
      <c r="G13" s="11">
        <f>DATE($F$4,$H$4,1)</f>
        <v>45139</v>
      </c>
      <c r="H13" s="11">
        <f t="shared" si="2" ref="H13:AK13">G13+1</f>
        <v>45140</v>
      </c>
      <c r="I13" s="11">
        <f t="shared" si="2"/>
        <v>45141</v>
      </c>
      <c r="J13" s="11">
        <f t="shared" si="2"/>
        <v>45142</v>
      </c>
      <c r="K13" s="11">
        <f t="shared" si="2"/>
        <v>45143</v>
      </c>
      <c r="L13" s="11">
        <f t="shared" si="2"/>
        <v>45144</v>
      </c>
      <c r="M13" s="11">
        <f t="shared" si="2"/>
        <v>45145</v>
      </c>
      <c r="N13" s="11">
        <f t="shared" si="2"/>
        <v>45146</v>
      </c>
      <c r="O13" s="11">
        <f t="shared" si="2"/>
        <v>45147</v>
      </c>
      <c r="P13" s="11">
        <f t="shared" si="2"/>
        <v>45148</v>
      </c>
      <c r="Q13" s="11">
        <f t="shared" si="2"/>
        <v>45149</v>
      </c>
      <c r="R13" s="11">
        <f t="shared" si="2"/>
        <v>45150</v>
      </c>
      <c r="S13" s="11">
        <f t="shared" si="2"/>
        <v>45151</v>
      </c>
      <c r="T13" s="11">
        <f t="shared" si="2"/>
        <v>45152</v>
      </c>
      <c r="U13" s="11">
        <f t="shared" si="2"/>
        <v>45153</v>
      </c>
      <c r="V13" s="11">
        <f t="shared" si="2"/>
        <v>45154</v>
      </c>
      <c r="W13" s="11">
        <f t="shared" si="2"/>
        <v>45155</v>
      </c>
      <c r="X13" s="11">
        <f t="shared" si="2"/>
        <v>45156</v>
      </c>
      <c r="Y13" s="11">
        <f t="shared" si="2"/>
        <v>45157</v>
      </c>
      <c r="Z13" s="11">
        <f t="shared" si="2"/>
        <v>45158</v>
      </c>
      <c r="AA13" s="11">
        <f t="shared" si="2"/>
        <v>45159</v>
      </c>
      <c r="AB13" s="11">
        <f t="shared" si="2"/>
        <v>45160</v>
      </c>
      <c r="AC13" s="11">
        <f t="shared" si="2"/>
        <v>45161</v>
      </c>
      <c r="AD13" s="11">
        <f t="shared" si="2"/>
        <v>45162</v>
      </c>
      <c r="AE13" s="11">
        <f t="shared" si="2"/>
        <v>45163</v>
      </c>
      <c r="AF13" s="11">
        <f t="shared" si="2"/>
        <v>45164</v>
      </c>
      <c r="AG13" s="11">
        <f t="shared" si="2"/>
        <v>45165</v>
      </c>
      <c r="AH13" s="11">
        <f t="shared" si="2"/>
        <v>45166</v>
      </c>
      <c r="AI13" s="11">
        <f t="shared" si="2"/>
        <v>45167</v>
      </c>
      <c r="AJ13" s="11">
        <f t="shared" si="2"/>
        <v>45168</v>
      </c>
      <c r="AK13" s="11">
        <f t="shared" si="2"/>
        <v>45169</v>
      </c>
      <c r="AL13" s="39"/>
      <c r="AM13" s="39"/>
      <c r="AN13" s="39"/>
      <c r="AP13" s="20"/>
      <c r="AQ13" s="2"/>
    </row>
    <row r="14" spans="1:43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/>
      <c r="T14" s="13"/>
      <c r="U14" s="13"/>
      <c r="V14" s="13"/>
      <c r="W14" s="13"/>
      <c r="X14" s="13"/>
      <c r="Y14" s="13"/>
      <c r="Z14" s="13" t="s">
        <v>32</v>
      </c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3" t="s">
        <v>32</v>
      </c>
      <c r="AL14" s="12">
        <f t="shared" si="3" ref="AL14:AL29">COUNTIF($G14:$AK14,"√")</f>
        <v>23</v>
      </c>
      <c r="AM14" s="19">
        <f t="shared" si="4" ref="AM14:AM29">ROUNDDOWN($AL14/$F$6,2)</f>
        <v>0.73999999999999999</v>
      </c>
      <c r="AN14" s="12"/>
      <c r="AP14" s="20"/>
      <c r="AQ14" s="2"/>
    </row>
    <row r="15" spans="1:43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/>
      <c r="X15" s="13"/>
      <c r="Y15" s="13" t="s">
        <v>32</v>
      </c>
      <c r="Z15" s="13" t="s">
        <v>32</v>
      </c>
      <c r="AA15" s="13" t="s">
        <v>32</v>
      </c>
      <c r="AB15" s="13" t="s">
        <v>32</v>
      </c>
      <c r="AC15" s="13" t="s">
        <v>32</v>
      </c>
      <c r="AD15" s="13" t="s">
        <v>32</v>
      </c>
      <c r="AE15" s="13" t="s">
        <v>32</v>
      </c>
      <c r="AF15" s="13"/>
      <c r="AG15" s="13" t="s">
        <v>32</v>
      </c>
      <c r="AH15" s="13" t="s">
        <v>32</v>
      </c>
      <c r="AI15" s="13"/>
      <c r="AJ15" s="13" t="s">
        <v>32</v>
      </c>
      <c r="AK15" s="13" t="s">
        <v>32</v>
      </c>
      <c r="AL15" s="12">
        <f t="shared" si="3"/>
        <v>24</v>
      </c>
      <c r="AM15" s="19">
        <f t="shared" si="4"/>
        <v>0.77000000000000002</v>
      </c>
      <c r="AN15" s="12"/>
      <c r="AP15" s="20"/>
      <c r="AQ15" s="2"/>
    </row>
    <row r="16" spans="1:43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/>
      <c r="AK16" s="13" t="s">
        <v>32</v>
      </c>
      <c r="AL16" s="12">
        <f t="shared" si="3"/>
        <v>25</v>
      </c>
      <c r="AM16" s="19">
        <f t="shared" si="4"/>
        <v>0.80000000000000004</v>
      </c>
      <c r="AN16" s="12"/>
      <c r="AP16" s="20"/>
      <c r="AQ16" s="2"/>
    </row>
    <row r="17" spans="1:43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2">
        <f t="shared" si="3"/>
        <v>0</v>
      </c>
      <c r="AM17" s="19">
        <f t="shared" si="4"/>
        <v>0</v>
      </c>
      <c r="AN17" s="12"/>
      <c r="AP17" s="20"/>
      <c r="AQ17" s="2"/>
    </row>
    <row r="18" spans="1:43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2">
        <f t="shared" si="3"/>
        <v>0</v>
      </c>
      <c r="AM18" s="19">
        <f t="shared" si="4"/>
        <v>0</v>
      </c>
      <c r="AN18" s="12"/>
      <c r="AP18" s="20"/>
      <c r="AQ18" s="2"/>
    </row>
    <row r="19" spans="1:43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2">
        <f t="shared" si="3"/>
        <v>0</v>
      </c>
      <c r="AM19" s="19">
        <f t="shared" si="4"/>
        <v>0</v>
      </c>
      <c r="AN19" s="12"/>
      <c r="AP19" s="20"/>
      <c r="AQ19" s="2"/>
    </row>
    <row r="20" spans="1:43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2">
        <f t="shared" si="3"/>
        <v>0</v>
      </c>
      <c r="AM20" s="19">
        <f t="shared" si="4"/>
        <v>0</v>
      </c>
      <c r="AN20" s="12"/>
      <c r="AP20" s="20"/>
      <c r="AQ20" s="2"/>
    </row>
    <row r="21" spans="1:43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2">
        <f t="shared" si="3"/>
        <v>0</v>
      </c>
      <c r="AM21" s="19">
        <f t="shared" si="4"/>
        <v>0</v>
      </c>
      <c r="AN21" s="12"/>
      <c r="AP21" s="20"/>
      <c r="AQ21" s="2"/>
    </row>
    <row r="22" spans="1:43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2">
        <f t="shared" si="3"/>
        <v>0</v>
      </c>
      <c r="AM22" s="19">
        <f t="shared" si="4"/>
        <v>0</v>
      </c>
      <c r="AN22" s="12"/>
      <c r="AP22" s="20"/>
      <c r="AQ22" s="2"/>
    </row>
    <row r="23" spans="1:43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2">
        <f t="shared" si="3"/>
        <v>0</v>
      </c>
      <c r="AM23" s="19">
        <f t="shared" si="4"/>
        <v>0</v>
      </c>
      <c r="AN23" s="12"/>
      <c r="AP23" s="20"/>
      <c r="AQ23" s="2"/>
    </row>
    <row r="24" spans="1:43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2">
        <f t="shared" si="3"/>
        <v>0</v>
      </c>
      <c r="AM24" s="19">
        <f t="shared" si="4"/>
        <v>0</v>
      </c>
      <c r="AN24" s="12"/>
      <c r="AP24" s="20"/>
      <c r="AQ24" s="2"/>
    </row>
    <row r="25" spans="1:43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2">
        <f t="shared" si="3"/>
        <v>0</v>
      </c>
      <c r="AM25" s="19">
        <f t="shared" si="4"/>
        <v>0</v>
      </c>
      <c r="AN25" s="12"/>
      <c r="AP25" s="20"/>
      <c r="AQ25" s="2"/>
    </row>
    <row r="26" spans="1:43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2">
        <f t="shared" si="3"/>
        <v>0</v>
      </c>
      <c r="AM26" s="19">
        <f t="shared" si="4"/>
        <v>0</v>
      </c>
      <c r="AN26" s="12"/>
      <c r="AP26" s="20"/>
      <c r="AQ26" s="2"/>
    </row>
    <row r="27" spans="1:43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2">
        <f t="shared" si="3"/>
        <v>0</v>
      </c>
      <c r="AM27" s="19">
        <f t="shared" si="4"/>
        <v>0</v>
      </c>
      <c r="AN27" s="12"/>
      <c r="AP27" s="20"/>
      <c r="AQ27" s="2"/>
    </row>
    <row r="28" spans="1:43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2">
        <f t="shared" si="3"/>
        <v>0</v>
      </c>
      <c r="AM28" s="19">
        <f t="shared" si="4"/>
        <v>0</v>
      </c>
      <c r="AN28" s="12"/>
      <c r="AP28" s="20"/>
      <c r="AQ28" s="2"/>
    </row>
    <row r="29" spans="1:43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2">
        <f t="shared" si="3"/>
        <v>0</v>
      </c>
      <c r="AM29" s="19">
        <f t="shared" si="4"/>
        <v>0</v>
      </c>
      <c r="AN29" s="12"/>
      <c r="AP29" s="20"/>
      <c r="AQ29" s="2"/>
    </row>
    <row r="30" spans="1:2 42:43" ht="10.05" customHeight="1">
      <c r="A30" s="2"/>
      <c r="B30" s="8"/>
      <c r="AP30" s="20"/>
      <c r="AQ30" s="2"/>
    </row>
    <row r="31" spans="1:43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</sheetData>
  <mergeCells count="17">
    <mergeCell ref="AN12:AN13"/>
    <mergeCell ref="AD9:AF9"/>
    <mergeCell ref="AG9:AI9"/>
    <mergeCell ref="F12:F13"/>
    <mergeCell ref="AL12:AL13"/>
    <mergeCell ref="AM12:AM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K13">
    <cfRule type="expression" priority="1" dxfId="11">
      <formula>WEEKDAY(G$13,2)&gt;=6</formula>
    </cfRule>
  </conditionalFormatting>
  <dataValidations count="1">
    <dataValidation type="list" allowBlank="1" showInputMessage="1" showErrorMessage="1" sqref="G14:AK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P31"/>
  <sheetViews>
    <sheetView workbookViewId="0" topLeftCell="A1">
      <selection pane="topLeft" activeCell="S14" sqref="S14:Z14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6" width="4" style="1" customWidth="1"/>
    <col min="37" max="39" width="7.1" style="1" customWidth="1"/>
    <col min="40" max="40" width="1.2" style="1" customWidth="1"/>
    <col min="41" max="41" width="0.3" style="1" customWidth="1"/>
    <col min="42" max="42" width="2.8" style="1" customWidth="1"/>
    <col min="43" max="16383" width="3.8" style="1" customWidth="1"/>
    <col min="16384" max="16384" width="3.8" style="1"/>
  </cols>
  <sheetData>
    <row r="1" spans="1:42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19 41:42" ht="24" customHeight="1">
      <c r="A3" s="2"/>
      <c r="B3" s="2"/>
      <c r="K3" s="14"/>
      <c r="S3" s="14"/>
      <c r="AO3" s="2"/>
      <c r="AP3" s="2"/>
    </row>
    <row r="4" spans="1:42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9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O4" s="2"/>
      <c r="AP4" s="2"/>
    </row>
    <row r="5" spans="1:19 41:42" ht="4.95" customHeight="1">
      <c r="A5" s="2"/>
      <c r="B5" s="2"/>
      <c r="K5" s="14"/>
      <c r="S5" s="14"/>
      <c r="AO5" s="2"/>
      <c r="AP5" s="2"/>
    </row>
    <row r="6" spans="1:42" ht="25.05" customHeight="1">
      <c r="A6" s="2"/>
      <c r="B6" s="2"/>
      <c r="D6" s="30" t="s">
        <v>18</v>
      </c>
      <c r="E6" s="30"/>
      <c r="F6" s="3">
        <f>DAY(DATE($F$4,$H$4+1,1)-1)</f>
        <v>30</v>
      </c>
      <c r="G6" s="1" t="s">
        <v>30</v>
      </c>
      <c r="K6" s="14"/>
      <c r="L6" s="30" t="s">
        <v>19</v>
      </c>
      <c r="M6" s="30"/>
      <c r="N6" s="30"/>
      <c r="O6" s="31">
        <f>VLOOKUP($O$4,$F$14:$AL$2999,32,FALSE)</f>
        <v>21</v>
      </c>
      <c r="P6" s="31"/>
      <c r="Q6" s="31"/>
      <c r="S6" s="32"/>
      <c r="T6" s="32"/>
      <c r="AO6" s="2"/>
      <c r="AP6" s="2"/>
    </row>
    <row r="7" spans="1:19 41:42" ht="4.95" customHeight="1">
      <c r="A7" s="2"/>
      <c r="B7" s="2"/>
      <c r="D7" s="4"/>
      <c r="E7" s="4"/>
      <c r="K7" s="14"/>
      <c r="S7" s="14"/>
      <c r="AO7" s="2"/>
      <c r="AP7" s="2"/>
    </row>
    <row r="8" spans="1:42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VLOOKUP($O$4,$F$14:$AL$2999,33,FALSE)</f>
        <v>0.69999999999999996</v>
      </c>
      <c r="P8" s="33"/>
      <c r="Q8" s="33"/>
      <c r="S8" s="14"/>
      <c r="AO8" s="2"/>
      <c r="AP8" s="2"/>
    </row>
    <row r="9" spans="1:42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8"/>
      <c r="AO9" s="2"/>
      <c r="AP9" s="2"/>
    </row>
    <row r="10" spans="1:42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</row>
    <row r="11" spans="1:42" ht="10.05" customHeight="1">
      <c r="A11" s="2"/>
      <c r="B11" s="8"/>
      <c r="G11" s="4">
        <f t="shared" si="0" ref="G11:AJ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2</v>
      </c>
      <c r="T11" s="4">
        <f t="shared" si="0"/>
        <v>0</v>
      </c>
      <c r="U11" s="4">
        <f t="shared" si="0"/>
        <v>2</v>
      </c>
      <c r="V11" s="4">
        <f t="shared" si="0"/>
        <v>2</v>
      </c>
      <c r="W11" s="4">
        <f t="shared" si="0"/>
        <v>2</v>
      </c>
      <c r="X11" s="4">
        <f t="shared" si="0"/>
        <v>1</v>
      </c>
      <c r="Y11" s="4">
        <f t="shared" si="0"/>
        <v>1</v>
      </c>
      <c r="Z11" s="4">
        <f t="shared" si="0"/>
        <v>1</v>
      </c>
      <c r="AA11" s="4">
        <f t="shared" si="0"/>
        <v>2</v>
      </c>
      <c r="AB11" s="4">
        <f t="shared" si="0"/>
        <v>2</v>
      </c>
      <c r="AC11" s="4">
        <f t="shared" si="0"/>
        <v>1</v>
      </c>
      <c r="AD11" s="4">
        <f t="shared" si="0"/>
        <v>2</v>
      </c>
      <c r="AE11" s="4">
        <f t="shared" si="0"/>
        <v>2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3</v>
      </c>
      <c r="AO11" s="20"/>
      <c r="AP11" s="2"/>
    </row>
    <row r="12" spans="1:42" ht="25.05" customHeight="1">
      <c r="A12" s="2"/>
      <c r="B12" s="8"/>
      <c r="D12" s="2"/>
      <c r="F12" s="38" t="s">
        <v>28</v>
      </c>
      <c r="G12" s="10">
        <f t="shared" si="1" ref="G12:AJ12">G13</f>
        <v>45170</v>
      </c>
      <c r="H12" s="10">
        <f t="shared" si="1"/>
        <v>45171</v>
      </c>
      <c r="I12" s="10">
        <f t="shared" si="1"/>
        <v>45172</v>
      </c>
      <c r="J12" s="10">
        <f t="shared" si="1"/>
        <v>45173</v>
      </c>
      <c r="K12" s="10">
        <f t="shared" si="1"/>
        <v>45174</v>
      </c>
      <c r="L12" s="10">
        <f t="shared" si="1"/>
        <v>45175</v>
      </c>
      <c r="M12" s="10">
        <f t="shared" si="1"/>
        <v>45176</v>
      </c>
      <c r="N12" s="10">
        <f t="shared" si="1"/>
        <v>45177</v>
      </c>
      <c r="O12" s="10">
        <f t="shared" si="1"/>
        <v>45178</v>
      </c>
      <c r="P12" s="10">
        <f t="shared" si="1"/>
        <v>45179</v>
      </c>
      <c r="Q12" s="10">
        <f t="shared" si="1"/>
        <v>45180</v>
      </c>
      <c r="R12" s="10">
        <f t="shared" si="1"/>
        <v>45181</v>
      </c>
      <c r="S12" s="10">
        <f t="shared" si="1"/>
        <v>45182</v>
      </c>
      <c r="T12" s="10">
        <f t="shared" si="1"/>
        <v>45183</v>
      </c>
      <c r="U12" s="10">
        <f t="shared" si="1"/>
        <v>45184</v>
      </c>
      <c r="V12" s="10">
        <f t="shared" si="1"/>
        <v>45185</v>
      </c>
      <c r="W12" s="10">
        <f t="shared" si="1"/>
        <v>45186</v>
      </c>
      <c r="X12" s="10">
        <f t="shared" si="1"/>
        <v>45187</v>
      </c>
      <c r="Y12" s="10">
        <f t="shared" si="1"/>
        <v>45188</v>
      </c>
      <c r="Z12" s="10">
        <f t="shared" si="1"/>
        <v>45189</v>
      </c>
      <c r="AA12" s="10">
        <f t="shared" si="1"/>
        <v>45190</v>
      </c>
      <c r="AB12" s="10">
        <f t="shared" si="1"/>
        <v>45191</v>
      </c>
      <c r="AC12" s="10">
        <f t="shared" si="1"/>
        <v>45192</v>
      </c>
      <c r="AD12" s="10">
        <f t="shared" si="1"/>
        <v>45193</v>
      </c>
      <c r="AE12" s="10">
        <f t="shared" si="1"/>
        <v>45194</v>
      </c>
      <c r="AF12" s="10">
        <f t="shared" si="1"/>
        <v>45195</v>
      </c>
      <c r="AG12" s="10">
        <f t="shared" si="1"/>
        <v>45196</v>
      </c>
      <c r="AH12" s="10">
        <f t="shared" si="1"/>
        <v>45197</v>
      </c>
      <c r="AI12" s="10">
        <f t="shared" si="1"/>
        <v>45198</v>
      </c>
      <c r="AJ12" s="10">
        <f t="shared" si="1"/>
        <v>45199</v>
      </c>
      <c r="AK12" s="39" t="s">
        <v>33</v>
      </c>
      <c r="AL12" s="39" t="s">
        <v>21</v>
      </c>
      <c r="AM12" s="39" t="s">
        <v>34</v>
      </c>
      <c r="AO12" s="20"/>
      <c r="AP12" s="2"/>
    </row>
    <row r="13" spans="1:42" ht="25.05" customHeight="1">
      <c r="A13" s="2"/>
      <c r="B13" s="8"/>
      <c r="D13" s="2"/>
      <c r="F13" s="38"/>
      <c r="G13" s="11">
        <f>DATE($F$4,$H$4,1)</f>
        <v>45170</v>
      </c>
      <c r="H13" s="11">
        <f t="shared" si="2" ref="H13:AJ13">G13+1</f>
        <v>45171</v>
      </c>
      <c r="I13" s="11">
        <f t="shared" si="2"/>
        <v>45172</v>
      </c>
      <c r="J13" s="11">
        <f t="shared" si="2"/>
        <v>45173</v>
      </c>
      <c r="K13" s="11">
        <f t="shared" si="2"/>
        <v>45174</v>
      </c>
      <c r="L13" s="11">
        <f t="shared" si="2"/>
        <v>45175</v>
      </c>
      <c r="M13" s="11">
        <f t="shared" si="2"/>
        <v>45176</v>
      </c>
      <c r="N13" s="11">
        <f t="shared" si="2"/>
        <v>45177</v>
      </c>
      <c r="O13" s="11">
        <f t="shared" si="2"/>
        <v>45178</v>
      </c>
      <c r="P13" s="11">
        <f t="shared" si="2"/>
        <v>45179</v>
      </c>
      <c r="Q13" s="11">
        <f t="shared" si="2"/>
        <v>45180</v>
      </c>
      <c r="R13" s="11">
        <f t="shared" si="2"/>
        <v>45181</v>
      </c>
      <c r="S13" s="11">
        <f t="shared" si="2"/>
        <v>45182</v>
      </c>
      <c r="T13" s="11">
        <f t="shared" si="2"/>
        <v>45183</v>
      </c>
      <c r="U13" s="11">
        <f t="shared" si="2"/>
        <v>45184</v>
      </c>
      <c r="V13" s="11">
        <f t="shared" si="2"/>
        <v>45185</v>
      </c>
      <c r="W13" s="11">
        <f t="shared" si="2"/>
        <v>45186</v>
      </c>
      <c r="X13" s="11">
        <f t="shared" si="2"/>
        <v>45187</v>
      </c>
      <c r="Y13" s="11">
        <f t="shared" si="2"/>
        <v>45188</v>
      </c>
      <c r="Z13" s="11">
        <f t="shared" si="2"/>
        <v>45189</v>
      </c>
      <c r="AA13" s="11">
        <f t="shared" si="2"/>
        <v>45190</v>
      </c>
      <c r="AB13" s="11">
        <f t="shared" si="2"/>
        <v>45191</v>
      </c>
      <c r="AC13" s="11">
        <f t="shared" si="2"/>
        <v>45192</v>
      </c>
      <c r="AD13" s="11">
        <f t="shared" si="2"/>
        <v>45193</v>
      </c>
      <c r="AE13" s="11">
        <f t="shared" si="2"/>
        <v>45194</v>
      </c>
      <c r="AF13" s="11">
        <f t="shared" si="2"/>
        <v>45195</v>
      </c>
      <c r="AG13" s="11">
        <f t="shared" si="2"/>
        <v>45196</v>
      </c>
      <c r="AH13" s="11">
        <f t="shared" si="2"/>
        <v>45197</v>
      </c>
      <c r="AI13" s="11">
        <f t="shared" si="2"/>
        <v>45198</v>
      </c>
      <c r="AJ13" s="11">
        <f t="shared" si="2"/>
        <v>45199</v>
      </c>
      <c r="AK13" s="39"/>
      <c r="AL13" s="39"/>
      <c r="AM13" s="39"/>
      <c r="AO13" s="20"/>
      <c r="AP13" s="2"/>
    </row>
    <row r="14" spans="1:42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/>
      <c r="T14" s="13"/>
      <c r="U14" s="13"/>
      <c r="V14" s="13"/>
      <c r="W14" s="13"/>
      <c r="X14" s="13"/>
      <c r="Y14" s="13"/>
      <c r="Z14" s="13"/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2">
        <f t="shared" si="3" ref="AK14:AK29">COUNTIF($G14:$AJ14,"√")</f>
        <v>21</v>
      </c>
      <c r="AL14" s="19">
        <f t="shared" si="4" ref="AL14:AL29">ROUNDDOWN($AK14/$F$6,2)</f>
        <v>0.69999999999999996</v>
      </c>
      <c r="AM14" s="12"/>
      <c r="AO14" s="20"/>
      <c r="AP14" s="2"/>
    </row>
    <row r="15" spans="1:42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 t="s">
        <v>32</v>
      </c>
      <c r="X15" s="13" t="s">
        <v>32</v>
      </c>
      <c r="Y15" s="13"/>
      <c r="Z15" s="13"/>
      <c r="AA15" s="13"/>
      <c r="AB15" s="13"/>
      <c r="AC15" s="13"/>
      <c r="AD15" s="13"/>
      <c r="AE15" s="13"/>
      <c r="AF15" s="13"/>
      <c r="AG15" s="13" t="s">
        <v>32</v>
      </c>
      <c r="AH15" s="13" t="s">
        <v>32</v>
      </c>
      <c r="AI15" s="13"/>
      <c r="AJ15" s="13" t="s">
        <v>32</v>
      </c>
      <c r="AK15" s="12">
        <f t="shared" si="3"/>
        <v>18</v>
      </c>
      <c r="AL15" s="19">
        <f t="shared" si="4"/>
        <v>0.59999999999999998</v>
      </c>
      <c r="AM15" s="12"/>
      <c r="AO15" s="20"/>
      <c r="AP15" s="2"/>
    </row>
    <row r="16" spans="1:42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2">
        <f t="shared" si="3"/>
        <v>25</v>
      </c>
      <c r="AL16" s="19">
        <f t="shared" si="4"/>
        <v>0.82999999999999996</v>
      </c>
      <c r="AM16" s="12"/>
      <c r="AO16" s="20"/>
      <c r="AP16" s="2"/>
    </row>
    <row r="17" spans="1:42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2">
        <f t="shared" si="3"/>
        <v>0</v>
      </c>
      <c r="AL17" s="19">
        <f t="shared" si="4"/>
        <v>0</v>
      </c>
      <c r="AM17" s="12"/>
      <c r="AO17" s="20"/>
      <c r="AP17" s="2"/>
    </row>
    <row r="18" spans="1:42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2">
        <f t="shared" si="3"/>
        <v>0</v>
      </c>
      <c r="AL18" s="19">
        <f t="shared" si="4"/>
        <v>0</v>
      </c>
      <c r="AM18" s="12"/>
      <c r="AO18" s="20"/>
      <c r="AP18" s="2"/>
    </row>
    <row r="19" spans="1:42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2">
        <f t="shared" si="3"/>
        <v>0</v>
      </c>
      <c r="AL19" s="19">
        <f t="shared" si="4"/>
        <v>0</v>
      </c>
      <c r="AM19" s="12"/>
      <c r="AO19" s="20"/>
      <c r="AP19" s="2"/>
    </row>
    <row r="20" spans="1:42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2">
        <f t="shared" si="3"/>
        <v>0</v>
      </c>
      <c r="AL20" s="19">
        <f t="shared" si="4"/>
        <v>0</v>
      </c>
      <c r="AM20" s="12"/>
      <c r="AO20" s="20"/>
      <c r="AP20" s="2"/>
    </row>
    <row r="21" spans="1:42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2">
        <f t="shared" si="3"/>
        <v>0</v>
      </c>
      <c r="AL21" s="19">
        <f t="shared" si="4"/>
        <v>0</v>
      </c>
      <c r="AM21" s="12"/>
      <c r="AO21" s="20"/>
      <c r="AP21" s="2"/>
    </row>
    <row r="22" spans="1:42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2">
        <f t="shared" si="3"/>
        <v>0</v>
      </c>
      <c r="AL22" s="19">
        <f t="shared" si="4"/>
        <v>0</v>
      </c>
      <c r="AM22" s="12"/>
      <c r="AO22" s="20"/>
      <c r="AP22" s="2"/>
    </row>
    <row r="23" spans="1:42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2">
        <f t="shared" si="3"/>
        <v>0</v>
      </c>
      <c r="AL23" s="19">
        <f t="shared" si="4"/>
        <v>0</v>
      </c>
      <c r="AM23" s="12"/>
      <c r="AO23" s="20"/>
      <c r="AP23" s="2"/>
    </row>
    <row r="24" spans="1:42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2">
        <f t="shared" si="3"/>
        <v>0</v>
      </c>
      <c r="AL24" s="19">
        <f t="shared" si="4"/>
        <v>0</v>
      </c>
      <c r="AM24" s="12"/>
      <c r="AO24" s="20"/>
      <c r="AP24" s="2"/>
    </row>
    <row r="25" spans="1:42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2">
        <f t="shared" si="3"/>
        <v>0</v>
      </c>
      <c r="AL25" s="19">
        <f t="shared" si="4"/>
        <v>0</v>
      </c>
      <c r="AM25" s="12"/>
      <c r="AO25" s="20"/>
      <c r="AP25" s="2"/>
    </row>
    <row r="26" spans="1:42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2">
        <f t="shared" si="3"/>
        <v>0</v>
      </c>
      <c r="AL26" s="19">
        <f t="shared" si="4"/>
        <v>0</v>
      </c>
      <c r="AM26" s="12"/>
      <c r="AO26" s="20"/>
      <c r="AP26" s="2"/>
    </row>
    <row r="27" spans="1:42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2">
        <f t="shared" si="3"/>
        <v>0</v>
      </c>
      <c r="AL27" s="19">
        <f t="shared" si="4"/>
        <v>0</v>
      </c>
      <c r="AM27" s="12"/>
      <c r="AO27" s="20"/>
      <c r="AP27" s="2"/>
    </row>
    <row r="28" spans="1:42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2">
        <f t="shared" si="3"/>
        <v>0</v>
      </c>
      <c r="AL28" s="19">
        <f t="shared" si="4"/>
        <v>0</v>
      </c>
      <c r="AM28" s="12"/>
      <c r="AO28" s="20"/>
      <c r="AP28" s="2"/>
    </row>
    <row r="29" spans="1:42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2">
        <f t="shared" si="3"/>
        <v>0</v>
      </c>
      <c r="AL29" s="19">
        <f t="shared" si="4"/>
        <v>0</v>
      </c>
      <c r="AM29" s="12"/>
      <c r="AO29" s="20"/>
      <c r="AP29" s="2"/>
    </row>
    <row r="30" spans="1:2 41:42" ht="10.05" customHeight="1">
      <c r="A30" s="2"/>
      <c r="B30" s="8"/>
      <c r="AO30" s="20"/>
      <c r="AP30" s="2"/>
    </row>
    <row r="31" spans="1:42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</row>
  </sheetData>
  <mergeCells count="17">
    <mergeCell ref="AM12:AM13"/>
    <mergeCell ref="AD9:AF9"/>
    <mergeCell ref="AG9:AI9"/>
    <mergeCell ref="F12:F13"/>
    <mergeCell ref="AK12:AK13"/>
    <mergeCell ref="AL12:AL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J13">
    <cfRule type="expression" priority="1" dxfId="11">
      <formula>WEEKDAY(G$13,2)&gt;=6</formula>
    </cfRule>
  </conditionalFormatting>
  <dataValidations count="1">
    <dataValidation type="list" allowBlank="1" showInputMessage="1" showErrorMessage="1" sqref="G14:AJ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Q31"/>
  <sheetViews>
    <sheetView workbookViewId="0" topLeftCell="A1">
      <selection pane="topLeft" activeCell="AC14" sqref="AC14:AF14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7" width="4" style="1" customWidth="1"/>
    <col min="38" max="40" width="7.1" style="1" customWidth="1"/>
    <col min="41" max="41" width="1.2" style="1" customWidth="1"/>
    <col min="42" max="42" width="0.3" style="1" customWidth="1"/>
    <col min="43" max="43" width="2.8" style="1" customWidth="1"/>
    <col min="44" max="44" width="3.8" style="1" customWidth="1"/>
    <col min="45" max="16384" width="3.8" style="1"/>
  </cols>
  <sheetData>
    <row r="1" spans="1:43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19 42:43" ht="24" customHeight="1">
      <c r="A3" s="2"/>
      <c r="B3" s="2"/>
      <c r="K3" s="14"/>
      <c r="S3" s="14"/>
      <c r="AP3" s="2"/>
      <c r="AQ3" s="2"/>
    </row>
    <row r="4" spans="1:43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10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P4" s="2"/>
      <c r="AQ4" s="2"/>
    </row>
    <row r="5" spans="1:19 42:43" ht="4.95" customHeight="1">
      <c r="A5" s="2"/>
      <c r="B5" s="2"/>
      <c r="K5" s="14"/>
      <c r="S5" s="14"/>
      <c r="AP5" s="2"/>
      <c r="AQ5" s="2"/>
    </row>
    <row r="6" spans="1:43" ht="25.05" customHeight="1">
      <c r="A6" s="2"/>
      <c r="B6" s="2"/>
      <c r="D6" s="30" t="s">
        <v>18</v>
      </c>
      <c r="E6" s="30"/>
      <c r="F6" s="3">
        <f>DAY(DATE($F$4,$H$4+1,1)-1)</f>
        <v>31</v>
      </c>
      <c r="G6" s="1" t="s">
        <v>30</v>
      </c>
      <c r="K6" s="14"/>
      <c r="L6" s="30" t="s">
        <v>19</v>
      </c>
      <c r="M6" s="30"/>
      <c r="N6" s="30"/>
      <c r="O6" s="31">
        <f>VLOOKUP($O$4,$F$14:$AM$2999,33,FALSE)</f>
        <v>25</v>
      </c>
      <c r="P6" s="31"/>
      <c r="Q6" s="31"/>
      <c r="S6" s="32"/>
      <c r="T6" s="32"/>
      <c r="AP6" s="2"/>
      <c r="AQ6" s="2"/>
    </row>
    <row r="7" spans="1:19 42:43" ht="4.95" customHeight="1">
      <c r="A7" s="2"/>
      <c r="B7" s="2"/>
      <c r="D7" s="4"/>
      <c r="E7" s="4"/>
      <c r="K7" s="14"/>
      <c r="S7" s="14"/>
      <c r="AP7" s="2"/>
      <c r="AQ7" s="2"/>
    </row>
    <row r="8" spans="1:43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VLOOKUP($O$4,$F$14:$AM$2999,34,FALSE)</f>
        <v>0.80000000000000004</v>
      </c>
      <c r="P8" s="33"/>
      <c r="Q8" s="33"/>
      <c r="S8" s="14"/>
      <c r="AP8" s="2"/>
      <c r="AQ8" s="2"/>
    </row>
    <row r="9" spans="1:43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6"/>
      <c r="AM9" s="18"/>
      <c r="AP9" s="2"/>
      <c r="AQ9" s="2"/>
    </row>
    <row r="10" spans="1:43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spans="1:43" ht="10.05" customHeight="1">
      <c r="A11" s="2"/>
      <c r="B11" s="8"/>
      <c r="G11" s="4">
        <f t="shared" si="0" ref="G11:AK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3</v>
      </c>
      <c r="T11" s="4">
        <f t="shared" si="0"/>
        <v>1</v>
      </c>
      <c r="U11" s="4">
        <f t="shared" si="0"/>
        <v>3</v>
      </c>
      <c r="V11" s="4">
        <f t="shared" si="0"/>
        <v>3</v>
      </c>
      <c r="W11" s="4">
        <f t="shared" si="0"/>
        <v>3</v>
      </c>
      <c r="X11" s="4">
        <f t="shared" si="0"/>
        <v>2</v>
      </c>
      <c r="Y11" s="4">
        <f t="shared" si="0"/>
        <v>3</v>
      </c>
      <c r="Z11" s="4">
        <f t="shared" si="0"/>
        <v>3</v>
      </c>
      <c r="AA11" s="4">
        <f t="shared" si="0"/>
        <v>2</v>
      </c>
      <c r="AB11" s="4">
        <f t="shared" si="0"/>
        <v>2</v>
      </c>
      <c r="AC11" s="4">
        <f t="shared" si="0"/>
        <v>0</v>
      </c>
      <c r="AD11" s="4">
        <f t="shared" si="0"/>
        <v>1</v>
      </c>
      <c r="AE11" s="4">
        <f t="shared" si="0"/>
        <v>1</v>
      </c>
      <c r="AF11" s="4">
        <f t="shared" si="0"/>
        <v>1</v>
      </c>
      <c r="AG11" s="4">
        <f t="shared" si="0"/>
        <v>2</v>
      </c>
      <c r="AH11" s="4">
        <f t="shared" si="0"/>
        <v>2</v>
      </c>
      <c r="AI11" s="4">
        <f t="shared" si="0"/>
        <v>2</v>
      </c>
      <c r="AJ11" s="4">
        <f t="shared" si="0"/>
        <v>2</v>
      </c>
      <c r="AK11" s="4">
        <f t="shared" si="0"/>
        <v>1</v>
      </c>
      <c r="AP11" s="20"/>
      <c r="AQ11" s="2"/>
    </row>
    <row r="12" spans="1:43" ht="25.05" customHeight="1">
      <c r="A12" s="2"/>
      <c r="B12" s="8"/>
      <c r="D12" s="2"/>
      <c r="F12" s="38" t="s">
        <v>28</v>
      </c>
      <c r="G12" s="10">
        <f t="shared" si="1" ref="G12:AK12">G13</f>
        <v>45200</v>
      </c>
      <c r="H12" s="10">
        <f t="shared" si="1"/>
        <v>45201</v>
      </c>
      <c r="I12" s="10">
        <f t="shared" si="1"/>
        <v>45202</v>
      </c>
      <c r="J12" s="10">
        <f t="shared" si="1"/>
        <v>45203</v>
      </c>
      <c r="K12" s="10">
        <f t="shared" si="1"/>
        <v>45204</v>
      </c>
      <c r="L12" s="10">
        <f t="shared" si="1"/>
        <v>45205</v>
      </c>
      <c r="M12" s="10">
        <f t="shared" si="1"/>
        <v>45206</v>
      </c>
      <c r="N12" s="10">
        <f t="shared" si="1"/>
        <v>45207</v>
      </c>
      <c r="O12" s="10">
        <f t="shared" si="1"/>
        <v>45208</v>
      </c>
      <c r="P12" s="10">
        <f t="shared" si="1"/>
        <v>45209</v>
      </c>
      <c r="Q12" s="10">
        <f t="shared" si="1"/>
        <v>45210</v>
      </c>
      <c r="R12" s="10">
        <f t="shared" si="1"/>
        <v>45211</v>
      </c>
      <c r="S12" s="10">
        <f t="shared" si="1"/>
        <v>45212</v>
      </c>
      <c r="T12" s="10">
        <f t="shared" si="1"/>
        <v>45213</v>
      </c>
      <c r="U12" s="10">
        <f t="shared" si="1"/>
        <v>45214</v>
      </c>
      <c r="V12" s="10">
        <f t="shared" si="1"/>
        <v>45215</v>
      </c>
      <c r="W12" s="10">
        <f t="shared" si="1"/>
        <v>45216</v>
      </c>
      <c r="X12" s="10">
        <f t="shared" si="1"/>
        <v>45217</v>
      </c>
      <c r="Y12" s="10">
        <f t="shared" si="1"/>
        <v>45218</v>
      </c>
      <c r="Z12" s="10">
        <f t="shared" si="1"/>
        <v>45219</v>
      </c>
      <c r="AA12" s="10">
        <f t="shared" si="1"/>
        <v>45220</v>
      </c>
      <c r="AB12" s="10">
        <f t="shared" si="1"/>
        <v>45221</v>
      </c>
      <c r="AC12" s="10">
        <f t="shared" si="1"/>
        <v>45222</v>
      </c>
      <c r="AD12" s="10">
        <f t="shared" si="1"/>
        <v>45223</v>
      </c>
      <c r="AE12" s="10">
        <f t="shared" si="1"/>
        <v>45224</v>
      </c>
      <c r="AF12" s="10">
        <f t="shared" si="1"/>
        <v>45225</v>
      </c>
      <c r="AG12" s="10">
        <f t="shared" si="1"/>
        <v>45226</v>
      </c>
      <c r="AH12" s="10">
        <f t="shared" si="1"/>
        <v>45227</v>
      </c>
      <c r="AI12" s="10">
        <f t="shared" si="1"/>
        <v>45228</v>
      </c>
      <c r="AJ12" s="10">
        <f t="shared" si="1"/>
        <v>45229</v>
      </c>
      <c r="AK12" s="10">
        <f t="shared" si="1"/>
        <v>45230</v>
      </c>
      <c r="AL12" s="39" t="s">
        <v>33</v>
      </c>
      <c r="AM12" s="39" t="s">
        <v>21</v>
      </c>
      <c r="AN12" s="39" t="s">
        <v>34</v>
      </c>
      <c r="AP12" s="20"/>
      <c r="AQ12" s="2"/>
    </row>
    <row r="13" spans="1:43" ht="25.05" customHeight="1">
      <c r="A13" s="2"/>
      <c r="B13" s="8"/>
      <c r="D13" s="2"/>
      <c r="F13" s="38"/>
      <c r="G13" s="11">
        <f>DATE($F$4,$H$4,1)</f>
        <v>45200</v>
      </c>
      <c r="H13" s="11">
        <f t="shared" si="2" ref="H13:AK13">G13+1</f>
        <v>45201</v>
      </c>
      <c r="I13" s="11">
        <f t="shared" si="2"/>
        <v>45202</v>
      </c>
      <c r="J13" s="11">
        <f t="shared" si="2"/>
        <v>45203</v>
      </c>
      <c r="K13" s="11">
        <f t="shared" si="2"/>
        <v>45204</v>
      </c>
      <c r="L13" s="11">
        <f t="shared" si="2"/>
        <v>45205</v>
      </c>
      <c r="M13" s="11">
        <f t="shared" si="2"/>
        <v>45206</v>
      </c>
      <c r="N13" s="11">
        <f t="shared" si="2"/>
        <v>45207</v>
      </c>
      <c r="O13" s="11">
        <f t="shared" si="2"/>
        <v>45208</v>
      </c>
      <c r="P13" s="11">
        <f t="shared" si="2"/>
        <v>45209</v>
      </c>
      <c r="Q13" s="11">
        <f t="shared" si="2"/>
        <v>45210</v>
      </c>
      <c r="R13" s="11">
        <f t="shared" si="2"/>
        <v>45211</v>
      </c>
      <c r="S13" s="11">
        <f t="shared" si="2"/>
        <v>45212</v>
      </c>
      <c r="T13" s="11">
        <f t="shared" si="2"/>
        <v>45213</v>
      </c>
      <c r="U13" s="11">
        <f t="shared" si="2"/>
        <v>45214</v>
      </c>
      <c r="V13" s="11">
        <f t="shared" si="2"/>
        <v>45215</v>
      </c>
      <c r="W13" s="11">
        <f t="shared" si="2"/>
        <v>45216</v>
      </c>
      <c r="X13" s="11">
        <f t="shared" si="2"/>
        <v>45217</v>
      </c>
      <c r="Y13" s="11">
        <f t="shared" si="2"/>
        <v>45218</v>
      </c>
      <c r="Z13" s="11">
        <f t="shared" si="2"/>
        <v>45219</v>
      </c>
      <c r="AA13" s="11">
        <f t="shared" si="2"/>
        <v>45220</v>
      </c>
      <c r="AB13" s="11">
        <f t="shared" si="2"/>
        <v>45221</v>
      </c>
      <c r="AC13" s="11">
        <f t="shared" si="2"/>
        <v>45222</v>
      </c>
      <c r="AD13" s="11">
        <f t="shared" si="2"/>
        <v>45223</v>
      </c>
      <c r="AE13" s="11">
        <f t="shared" si="2"/>
        <v>45224</v>
      </c>
      <c r="AF13" s="11">
        <f t="shared" si="2"/>
        <v>45225</v>
      </c>
      <c r="AG13" s="11">
        <f t="shared" si="2"/>
        <v>45226</v>
      </c>
      <c r="AH13" s="11">
        <f t="shared" si="2"/>
        <v>45227</v>
      </c>
      <c r="AI13" s="11">
        <f t="shared" si="2"/>
        <v>45228</v>
      </c>
      <c r="AJ13" s="11">
        <f t="shared" si="2"/>
        <v>45229</v>
      </c>
      <c r="AK13" s="11">
        <f t="shared" si="2"/>
        <v>45230</v>
      </c>
      <c r="AL13" s="39"/>
      <c r="AM13" s="39"/>
      <c r="AN13" s="39"/>
      <c r="AP13" s="20"/>
      <c r="AQ13" s="2"/>
    </row>
    <row r="14" spans="1:43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  <c r="AC14" s="13"/>
      <c r="AD14" s="13"/>
      <c r="AE14" s="13"/>
      <c r="AF14" s="13"/>
      <c r="AG14" s="13" t="s">
        <v>32</v>
      </c>
      <c r="AH14" s="13" t="s">
        <v>32</v>
      </c>
      <c r="AI14" s="13" t="s">
        <v>32</v>
      </c>
      <c r="AJ14" s="13" t="s">
        <v>32</v>
      </c>
      <c r="AK14" s="13"/>
      <c r="AL14" s="12">
        <f t="shared" si="3" ref="AL14:AL29">COUNTIF($G14:$AK14,"√")</f>
        <v>25</v>
      </c>
      <c r="AM14" s="19">
        <f t="shared" si="4" ref="AM14:AM29">ROUNDDOWN($AL14/$F$6,2)</f>
        <v>0.80000000000000004</v>
      </c>
      <c r="AN14" s="12"/>
      <c r="AP14" s="20"/>
      <c r="AQ14" s="2"/>
    </row>
    <row r="15" spans="1:43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 t="s">
        <v>32</v>
      </c>
      <c r="T15" s="13"/>
      <c r="U15" s="13" t="s">
        <v>32</v>
      </c>
      <c r="V15" s="13" t="s">
        <v>32</v>
      </c>
      <c r="W15" s="13" t="s">
        <v>32</v>
      </c>
      <c r="X15" s="13" t="s">
        <v>32</v>
      </c>
      <c r="Y15" s="13" t="s">
        <v>32</v>
      </c>
      <c r="Z15" s="13" t="s">
        <v>32</v>
      </c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2">
        <f t="shared" si="3"/>
        <v>17</v>
      </c>
      <c r="AM15" s="19">
        <f t="shared" si="4"/>
        <v>0.54000000000000004</v>
      </c>
      <c r="AN15" s="12"/>
      <c r="AP15" s="20"/>
      <c r="AQ15" s="2"/>
    </row>
    <row r="16" spans="1:43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3" t="s">
        <v>32</v>
      </c>
      <c r="AL16" s="12">
        <f t="shared" si="3"/>
        <v>26</v>
      </c>
      <c r="AM16" s="19">
        <f t="shared" si="4"/>
        <v>0.82999999999999996</v>
      </c>
      <c r="AN16" s="12"/>
      <c r="AP16" s="20"/>
      <c r="AQ16" s="2"/>
    </row>
    <row r="17" spans="1:43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2">
        <f t="shared" si="3"/>
        <v>0</v>
      </c>
      <c r="AM17" s="19">
        <f t="shared" si="4"/>
        <v>0</v>
      </c>
      <c r="AN17" s="12"/>
      <c r="AP17" s="20"/>
      <c r="AQ17" s="2"/>
    </row>
    <row r="18" spans="1:43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2">
        <f t="shared" si="3"/>
        <v>0</v>
      </c>
      <c r="AM18" s="19">
        <f t="shared" si="4"/>
        <v>0</v>
      </c>
      <c r="AN18" s="12"/>
      <c r="AP18" s="20"/>
      <c r="AQ18" s="2"/>
    </row>
    <row r="19" spans="1:43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2">
        <f t="shared" si="3"/>
        <v>0</v>
      </c>
      <c r="AM19" s="19">
        <f t="shared" si="4"/>
        <v>0</v>
      </c>
      <c r="AN19" s="12"/>
      <c r="AP19" s="20"/>
      <c r="AQ19" s="2"/>
    </row>
    <row r="20" spans="1:43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2">
        <f t="shared" si="3"/>
        <v>0</v>
      </c>
      <c r="AM20" s="19">
        <f t="shared" si="4"/>
        <v>0</v>
      </c>
      <c r="AN20" s="12"/>
      <c r="AP20" s="20"/>
      <c r="AQ20" s="2"/>
    </row>
    <row r="21" spans="1:43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2">
        <f t="shared" si="3"/>
        <v>0</v>
      </c>
      <c r="AM21" s="19">
        <f t="shared" si="4"/>
        <v>0</v>
      </c>
      <c r="AN21" s="12"/>
      <c r="AP21" s="20"/>
      <c r="AQ21" s="2"/>
    </row>
    <row r="22" spans="1:43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2">
        <f t="shared" si="3"/>
        <v>0</v>
      </c>
      <c r="AM22" s="19">
        <f t="shared" si="4"/>
        <v>0</v>
      </c>
      <c r="AN22" s="12"/>
      <c r="AP22" s="20"/>
      <c r="AQ22" s="2"/>
    </row>
    <row r="23" spans="1:43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2">
        <f t="shared" si="3"/>
        <v>0</v>
      </c>
      <c r="AM23" s="19">
        <f t="shared" si="4"/>
        <v>0</v>
      </c>
      <c r="AN23" s="12"/>
      <c r="AP23" s="20"/>
      <c r="AQ23" s="2"/>
    </row>
    <row r="24" spans="1:43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2">
        <f t="shared" si="3"/>
        <v>0</v>
      </c>
      <c r="AM24" s="19">
        <f t="shared" si="4"/>
        <v>0</v>
      </c>
      <c r="AN24" s="12"/>
      <c r="AP24" s="20"/>
      <c r="AQ24" s="2"/>
    </row>
    <row r="25" spans="1:43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2">
        <f t="shared" si="3"/>
        <v>0</v>
      </c>
      <c r="AM25" s="19">
        <f t="shared" si="4"/>
        <v>0</v>
      </c>
      <c r="AN25" s="12"/>
      <c r="AP25" s="20"/>
      <c r="AQ25" s="2"/>
    </row>
    <row r="26" spans="1:43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2">
        <f t="shared" si="3"/>
        <v>0</v>
      </c>
      <c r="AM26" s="19">
        <f t="shared" si="4"/>
        <v>0</v>
      </c>
      <c r="AN26" s="12"/>
      <c r="AP26" s="20"/>
      <c r="AQ26" s="2"/>
    </row>
    <row r="27" spans="1:43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2">
        <f t="shared" si="3"/>
        <v>0</v>
      </c>
      <c r="AM27" s="19">
        <f t="shared" si="4"/>
        <v>0</v>
      </c>
      <c r="AN27" s="12"/>
      <c r="AP27" s="20"/>
      <c r="AQ27" s="2"/>
    </row>
    <row r="28" spans="1:43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2">
        <f t="shared" si="3"/>
        <v>0</v>
      </c>
      <c r="AM28" s="19">
        <f t="shared" si="4"/>
        <v>0</v>
      </c>
      <c r="AN28" s="12"/>
      <c r="AP28" s="20"/>
      <c r="AQ28" s="2"/>
    </row>
    <row r="29" spans="1:43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2">
        <f t="shared" si="3"/>
        <v>0</v>
      </c>
      <c r="AM29" s="19">
        <f t="shared" si="4"/>
        <v>0</v>
      </c>
      <c r="AN29" s="12"/>
      <c r="AP29" s="20"/>
      <c r="AQ29" s="2"/>
    </row>
    <row r="30" spans="1:2 42:43" ht="10.05" customHeight="1">
      <c r="A30" s="2"/>
      <c r="B30" s="8"/>
      <c r="AP30" s="20"/>
      <c r="AQ30" s="2"/>
    </row>
    <row r="31" spans="1:43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</sheetData>
  <mergeCells count="17">
    <mergeCell ref="AN12:AN13"/>
    <mergeCell ref="AD9:AF9"/>
    <mergeCell ref="AG9:AI9"/>
    <mergeCell ref="F12:F13"/>
    <mergeCell ref="AL12:AL13"/>
    <mergeCell ref="AM12:AM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K13">
    <cfRule type="expression" priority="1" dxfId="11">
      <formula>WEEKDAY(G$13,2)&gt;=6</formula>
    </cfRule>
  </conditionalFormatting>
  <dataValidations count="1">
    <dataValidation type="list" allowBlank="1" showInputMessage="1" showErrorMessage="1" sqref="G14:AK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P31"/>
  <sheetViews>
    <sheetView workbookViewId="0" topLeftCell="A1"/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6" width="4" style="1" customWidth="1"/>
    <col min="37" max="39" width="7.1" style="1" customWidth="1"/>
    <col min="40" max="40" width="1.2" style="1" customWidth="1"/>
    <col min="41" max="41" width="0.3" style="1" customWidth="1"/>
    <col min="42" max="42" width="2.8" style="1" customWidth="1"/>
    <col min="43" max="16383" width="3.8" style="1" customWidth="1"/>
    <col min="16384" max="16384" width="3.8" style="1"/>
  </cols>
  <sheetData>
    <row r="1" spans="1:42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</row>
    <row r="3" spans="1:19 41:42" ht="24" customHeight="1">
      <c r="A3" s="2"/>
      <c r="B3" s="2"/>
      <c r="K3" s="14"/>
      <c r="S3" s="14"/>
      <c r="AO3" s="2"/>
      <c r="AP3" s="2"/>
    </row>
    <row r="4" spans="1:42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11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O4" s="2"/>
      <c r="AP4" s="2"/>
    </row>
    <row r="5" spans="1:19 41:42" ht="4.95" customHeight="1">
      <c r="A5" s="2"/>
      <c r="B5" s="2"/>
      <c r="K5" s="14"/>
      <c r="S5" s="14"/>
      <c r="AO5" s="2"/>
      <c r="AP5" s="2"/>
    </row>
    <row r="6" spans="1:42" ht="25.05" customHeight="1">
      <c r="A6" s="2"/>
      <c r="B6" s="2"/>
      <c r="D6" s="30" t="s">
        <v>18</v>
      </c>
      <c r="E6" s="30"/>
      <c r="F6" s="3">
        <f>DAY(DATE($F$4,$H$4+1,1)-1)</f>
        <v>30</v>
      </c>
      <c r="G6" s="1" t="s">
        <v>30</v>
      </c>
      <c r="K6" s="14"/>
      <c r="L6" s="30" t="s">
        <v>19</v>
      </c>
      <c r="M6" s="30"/>
      <c r="N6" s="30"/>
      <c r="O6" s="31">
        <f>VLOOKUP($O$4,$F$14:$AL$2999,32,FALSE)</f>
        <v>29</v>
      </c>
      <c r="P6" s="31"/>
      <c r="Q6" s="31"/>
      <c r="S6" s="32"/>
      <c r="T6" s="32"/>
      <c r="AO6" s="2"/>
      <c r="AP6" s="2"/>
    </row>
    <row r="7" spans="1:19 41:42" ht="4.95" customHeight="1">
      <c r="A7" s="2"/>
      <c r="B7" s="2"/>
      <c r="D7" s="4"/>
      <c r="E7" s="4"/>
      <c r="K7" s="14"/>
      <c r="S7" s="14"/>
      <c r="AO7" s="2"/>
      <c r="AP7" s="2"/>
    </row>
    <row r="8" spans="1:42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VLOOKUP($O$4,$F$14:$AL$2999,33,FALSE)</f>
        <v>0.95999999999999996</v>
      </c>
      <c r="P8" s="33"/>
      <c r="Q8" s="33"/>
      <c r="S8" s="14"/>
      <c r="AO8" s="2"/>
      <c r="AP8" s="2"/>
    </row>
    <row r="9" spans="1:42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8"/>
      <c r="AO9" s="2"/>
      <c r="AP9" s="2"/>
    </row>
    <row r="10" spans="1:42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</row>
    <row r="11" spans="1:42" ht="10.05" customHeight="1">
      <c r="A11" s="2"/>
      <c r="B11" s="8"/>
      <c r="G11" s="4">
        <f t="shared" si="0" ref="G11:AJ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2</v>
      </c>
      <c r="N11" s="4">
        <f t="shared" si="0"/>
        <v>2</v>
      </c>
      <c r="O11" s="4">
        <f t="shared" si="0"/>
        <v>1</v>
      </c>
      <c r="P11" s="4">
        <f t="shared" si="0"/>
        <v>2</v>
      </c>
      <c r="Q11" s="4">
        <f t="shared" si="0"/>
        <v>2</v>
      </c>
      <c r="R11" s="4">
        <f t="shared" si="0"/>
        <v>1</v>
      </c>
      <c r="S11" s="4">
        <f t="shared" si="0"/>
        <v>2</v>
      </c>
      <c r="T11" s="4">
        <f t="shared" si="0"/>
        <v>1</v>
      </c>
      <c r="U11" s="4">
        <f t="shared" si="0"/>
        <v>2</v>
      </c>
      <c r="V11" s="4">
        <f t="shared" si="0"/>
        <v>3</v>
      </c>
      <c r="W11" s="4">
        <f t="shared" si="0"/>
        <v>3</v>
      </c>
      <c r="X11" s="4">
        <f t="shared" si="0"/>
        <v>2</v>
      </c>
      <c r="Y11" s="4">
        <f t="shared" si="0"/>
        <v>3</v>
      </c>
      <c r="Z11" s="4">
        <f t="shared" si="0"/>
        <v>3</v>
      </c>
      <c r="AA11" s="4">
        <f t="shared" si="0"/>
        <v>3</v>
      </c>
      <c r="AB11" s="4">
        <f t="shared" si="0"/>
        <v>3</v>
      </c>
      <c r="AC11" s="4">
        <f t="shared" si="0"/>
        <v>2</v>
      </c>
      <c r="AD11" s="4">
        <f t="shared" si="0"/>
        <v>2</v>
      </c>
      <c r="AE11" s="4">
        <f t="shared" si="0"/>
        <v>2</v>
      </c>
      <c r="AF11" s="4">
        <f t="shared" si="0"/>
        <v>1</v>
      </c>
      <c r="AG11" s="4">
        <f t="shared" si="0"/>
        <v>2</v>
      </c>
      <c r="AH11" s="4">
        <f t="shared" si="0"/>
        <v>2</v>
      </c>
      <c r="AI11" s="4">
        <f t="shared" si="0"/>
        <v>2</v>
      </c>
      <c r="AJ11" s="4">
        <f t="shared" si="0"/>
        <v>3</v>
      </c>
      <c r="AO11" s="20"/>
      <c r="AP11" s="2"/>
    </row>
    <row r="12" spans="1:42" ht="25.05" customHeight="1">
      <c r="A12" s="2"/>
      <c r="B12" s="8"/>
      <c r="D12" s="2"/>
      <c r="F12" s="38" t="s">
        <v>28</v>
      </c>
      <c r="G12" s="10">
        <f t="shared" si="1" ref="G12:AJ12">G13</f>
        <v>45231</v>
      </c>
      <c r="H12" s="10">
        <f t="shared" si="1"/>
        <v>45232</v>
      </c>
      <c r="I12" s="10">
        <f t="shared" si="1"/>
        <v>45233</v>
      </c>
      <c r="J12" s="10">
        <f t="shared" si="1"/>
        <v>45234</v>
      </c>
      <c r="K12" s="10">
        <f t="shared" si="1"/>
        <v>45235</v>
      </c>
      <c r="L12" s="10">
        <f t="shared" si="1"/>
        <v>45236</v>
      </c>
      <c r="M12" s="10">
        <f t="shared" si="1"/>
        <v>45237</v>
      </c>
      <c r="N12" s="10">
        <f t="shared" si="1"/>
        <v>45238</v>
      </c>
      <c r="O12" s="10">
        <f t="shared" si="1"/>
        <v>45239</v>
      </c>
      <c r="P12" s="10">
        <f t="shared" si="1"/>
        <v>45240</v>
      </c>
      <c r="Q12" s="10">
        <f t="shared" si="1"/>
        <v>45241</v>
      </c>
      <c r="R12" s="10">
        <f t="shared" si="1"/>
        <v>45242</v>
      </c>
      <c r="S12" s="10">
        <f t="shared" si="1"/>
        <v>45243</v>
      </c>
      <c r="T12" s="10">
        <f t="shared" si="1"/>
        <v>45244</v>
      </c>
      <c r="U12" s="10">
        <f t="shared" si="1"/>
        <v>45245</v>
      </c>
      <c r="V12" s="10">
        <f t="shared" si="1"/>
        <v>45246</v>
      </c>
      <c r="W12" s="10">
        <f t="shared" si="1"/>
        <v>45247</v>
      </c>
      <c r="X12" s="10">
        <f t="shared" si="1"/>
        <v>45248</v>
      </c>
      <c r="Y12" s="10">
        <f t="shared" si="1"/>
        <v>45249</v>
      </c>
      <c r="Z12" s="10">
        <f t="shared" si="1"/>
        <v>45250</v>
      </c>
      <c r="AA12" s="10">
        <f t="shared" si="1"/>
        <v>45251</v>
      </c>
      <c r="AB12" s="10">
        <f t="shared" si="1"/>
        <v>45252</v>
      </c>
      <c r="AC12" s="10">
        <f t="shared" si="1"/>
        <v>45253</v>
      </c>
      <c r="AD12" s="10">
        <f t="shared" si="1"/>
        <v>45254</v>
      </c>
      <c r="AE12" s="10">
        <f t="shared" si="1"/>
        <v>45255</v>
      </c>
      <c r="AF12" s="10">
        <f t="shared" si="1"/>
        <v>45256</v>
      </c>
      <c r="AG12" s="10">
        <f t="shared" si="1"/>
        <v>45257</v>
      </c>
      <c r="AH12" s="10">
        <f t="shared" si="1"/>
        <v>45258</v>
      </c>
      <c r="AI12" s="10">
        <f t="shared" si="1"/>
        <v>45259</v>
      </c>
      <c r="AJ12" s="10">
        <f t="shared" si="1"/>
        <v>45260</v>
      </c>
      <c r="AK12" s="39" t="s">
        <v>33</v>
      </c>
      <c r="AL12" s="39" t="s">
        <v>21</v>
      </c>
      <c r="AM12" s="39" t="s">
        <v>34</v>
      </c>
      <c r="AO12" s="20"/>
      <c r="AP12" s="2"/>
    </row>
    <row r="13" spans="1:42" ht="25.05" customHeight="1">
      <c r="A13" s="2"/>
      <c r="B13" s="8"/>
      <c r="D13" s="2"/>
      <c r="F13" s="38"/>
      <c r="G13" s="11">
        <f>DATE($F$4,$H$4,1)</f>
        <v>45231</v>
      </c>
      <c r="H13" s="11">
        <f t="shared" si="2" ref="H13:AJ13">G13+1</f>
        <v>45232</v>
      </c>
      <c r="I13" s="11">
        <f t="shared" si="2"/>
        <v>45233</v>
      </c>
      <c r="J13" s="11">
        <f t="shared" si="2"/>
        <v>45234</v>
      </c>
      <c r="K13" s="11">
        <f t="shared" si="2"/>
        <v>45235</v>
      </c>
      <c r="L13" s="11">
        <f t="shared" si="2"/>
        <v>45236</v>
      </c>
      <c r="M13" s="11">
        <f t="shared" si="2"/>
        <v>45237</v>
      </c>
      <c r="N13" s="11">
        <f t="shared" si="2"/>
        <v>45238</v>
      </c>
      <c r="O13" s="11">
        <f t="shared" si="2"/>
        <v>45239</v>
      </c>
      <c r="P13" s="11">
        <f t="shared" si="2"/>
        <v>45240</v>
      </c>
      <c r="Q13" s="11">
        <f t="shared" si="2"/>
        <v>45241</v>
      </c>
      <c r="R13" s="11">
        <f t="shared" si="2"/>
        <v>45242</v>
      </c>
      <c r="S13" s="11">
        <f t="shared" si="2"/>
        <v>45243</v>
      </c>
      <c r="T13" s="11">
        <f t="shared" si="2"/>
        <v>45244</v>
      </c>
      <c r="U13" s="11">
        <f t="shared" si="2"/>
        <v>45245</v>
      </c>
      <c r="V13" s="11">
        <f t="shared" si="2"/>
        <v>45246</v>
      </c>
      <c r="W13" s="11">
        <f t="shared" si="2"/>
        <v>45247</v>
      </c>
      <c r="X13" s="11">
        <f t="shared" si="2"/>
        <v>45248</v>
      </c>
      <c r="Y13" s="11">
        <f t="shared" si="2"/>
        <v>45249</v>
      </c>
      <c r="Z13" s="11">
        <f t="shared" si="2"/>
        <v>45250</v>
      </c>
      <c r="AA13" s="11">
        <f t="shared" si="2"/>
        <v>45251</v>
      </c>
      <c r="AB13" s="11">
        <f t="shared" si="2"/>
        <v>45252</v>
      </c>
      <c r="AC13" s="11">
        <f t="shared" si="2"/>
        <v>45253</v>
      </c>
      <c r="AD13" s="11">
        <f t="shared" si="2"/>
        <v>45254</v>
      </c>
      <c r="AE13" s="11">
        <f t="shared" si="2"/>
        <v>45255</v>
      </c>
      <c r="AF13" s="11">
        <f t="shared" si="2"/>
        <v>45256</v>
      </c>
      <c r="AG13" s="11">
        <f t="shared" si="2"/>
        <v>45257</v>
      </c>
      <c r="AH13" s="11">
        <f t="shared" si="2"/>
        <v>45258</v>
      </c>
      <c r="AI13" s="11">
        <f t="shared" si="2"/>
        <v>45259</v>
      </c>
      <c r="AJ13" s="11">
        <f t="shared" si="2"/>
        <v>45260</v>
      </c>
      <c r="AK13" s="39"/>
      <c r="AL13" s="39"/>
      <c r="AM13" s="39"/>
      <c r="AO13" s="20"/>
      <c r="AP13" s="2"/>
    </row>
    <row r="14" spans="1:42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 t="s">
        <v>32</v>
      </c>
      <c r="W14" s="13" t="s">
        <v>32</v>
      </c>
      <c r="X14" s="13" t="s">
        <v>32</v>
      </c>
      <c r="Y14" s="13" t="s">
        <v>32</v>
      </c>
      <c r="Z14" s="13" t="s">
        <v>32</v>
      </c>
      <c r="AA14" s="13" t="s">
        <v>32</v>
      </c>
      <c r="AB14" s="13" t="s">
        <v>32</v>
      </c>
      <c r="AC14" s="13" t="s">
        <v>32</v>
      </c>
      <c r="AD14" s="13" t="s">
        <v>32</v>
      </c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2">
        <f t="shared" si="3" ref="AK14:AK29">COUNTIF($G14:$AJ14,"√")</f>
        <v>29</v>
      </c>
      <c r="AL14" s="19">
        <f t="shared" si="4" ref="AL14:AL29">ROUNDDOWN($AK14/$F$6,2)</f>
        <v>0.95999999999999996</v>
      </c>
      <c r="AM14" s="12"/>
      <c r="AO14" s="20"/>
      <c r="AP14" s="2"/>
    </row>
    <row r="15" spans="1:42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 t="s">
        <v>32</v>
      </c>
      <c r="W15" s="13" t="s">
        <v>32</v>
      </c>
      <c r="X15" s="13" t="s">
        <v>32</v>
      </c>
      <c r="Y15" s="13" t="s">
        <v>32</v>
      </c>
      <c r="Z15" s="13" t="s">
        <v>32</v>
      </c>
      <c r="AA15" s="13" t="s">
        <v>32</v>
      </c>
      <c r="AB15" s="13" t="s">
        <v>32</v>
      </c>
      <c r="AC15" s="13" t="s">
        <v>32</v>
      </c>
      <c r="AD15" s="13" t="s">
        <v>32</v>
      </c>
      <c r="AE15" s="13" t="s">
        <v>32</v>
      </c>
      <c r="AF15" s="13"/>
      <c r="AG15" s="13" t="s">
        <v>32</v>
      </c>
      <c r="AH15" s="13" t="s">
        <v>32</v>
      </c>
      <c r="AI15" s="13"/>
      <c r="AJ15" s="13" t="s">
        <v>32</v>
      </c>
      <c r="AK15" s="12">
        <f t="shared" si="3"/>
        <v>18</v>
      </c>
      <c r="AL15" s="19">
        <f t="shared" si="4"/>
        <v>0.59999999999999998</v>
      </c>
      <c r="AM15" s="12"/>
      <c r="AO15" s="20"/>
      <c r="AP15" s="2"/>
    </row>
    <row r="16" spans="1:42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/>
      <c r="AE16" s="13"/>
      <c r="AF16" s="13"/>
      <c r="AG16" s="13"/>
      <c r="AH16" s="13"/>
      <c r="AI16" s="13" t="s">
        <v>32</v>
      </c>
      <c r="AJ16" s="13" t="s">
        <v>32</v>
      </c>
      <c r="AK16" s="12">
        <f t="shared" si="3"/>
        <v>20</v>
      </c>
      <c r="AL16" s="19">
        <f t="shared" si="4"/>
        <v>0.66000000000000003</v>
      </c>
      <c r="AM16" s="12"/>
      <c r="AO16" s="20"/>
      <c r="AP16" s="2"/>
    </row>
    <row r="17" spans="1:42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2">
        <f t="shared" si="3"/>
        <v>0</v>
      </c>
      <c r="AL17" s="19">
        <f t="shared" si="4"/>
        <v>0</v>
      </c>
      <c r="AM17" s="12"/>
      <c r="AO17" s="20"/>
      <c r="AP17" s="2"/>
    </row>
    <row r="18" spans="1:42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2">
        <f t="shared" si="3"/>
        <v>0</v>
      </c>
      <c r="AL18" s="19">
        <f t="shared" si="4"/>
        <v>0</v>
      </c>
      <c r="AM18" s="12"/>
      <c r="AO18" s="20"/>
      <c r="AP18" s="2"/>
    </row>
    <row r="19" spans="1:42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2">
        <f t="shared" si="3"/>
        <v>0</v>
      </c>
      <c r="AL19" s="19">
        <f t="shared" si="4"/>
        <v>0</v>
      </c>
      <c r="AM19" s="12"/>
      <c r="AO19" s="20"/>
      <c r="AP19" s="2"/>
    </row>
    <row r="20" spans="1:42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2">
        <f t="shared" si="3"/>
        <v>0</v>
      </c>
      <c r="AL20" s="19">
        <f t="shared" si="4"/>
        <v>0</v>
      </c>
      <c r="AM20" s="12"/>
      <c r="AO20" s="20"/>
      <c r="AP20" s="2"/>
    </row>
    <row r="21" spans="1:42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2">
        <f t="shared" si="3"/>
        <v>0</v>
      </c>
      <c r="AL21" s="19">
        <f t="shared" si="4"/>
        <v>0</v>
      </c>
      <c r="AM21" s="12"/>
      <c r="AO21" s="20"/>
      <c r="AP21" s="2"/>
    </row>
    <row r="22" spans="1:42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2">
        <f t="shared" si="3"/>
        <v>0</v>
      </c>
      <c r="AL22" s="19">
        <f t="shared" si="4"/>
        <v>0</v>
      </c>
      <c r="AM22" s="12"/>
      <c r="AO22" s="20"/>
      <c r="AP22" s="2"/>
    </row>
    <row r="23" spans="1:42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2">
        <f t="shared" si="3"/>
        <v>0</v>
      </c>
      <c r="AL23" s="19">
        <f t="shared" si="4"/>
        <v>0</v>
      </c>
      <c r="AM23" s="12"/>
      <c r="AO23" s="20"/>
      <c r="AP23" s="2"/>
    </row>
    <row r="24" spans="1:42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2">
        <f t="shared" si="3"/>
        <v>0</v>
      </c>
      <c r="AL24" s="19">
        <f t="shared" si="4"/>
        <v>0</v>
      </c>
      <c r="AM24" s="12"/>
      <c r="AO24" s="20"/>
      <c r="AP24" s="2"/>
    </row>
    <row r="25" spans="1:42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2">
        <f t="shared" si="3"/>
        <v>0</v>
      </c>
      <c r="AL25" s="19">
        <f t="shared" si="4"/>
        <v>0</v>
      </c>
      <c r="AM25" s="12"/>
      <c r="AO25" s="20"/>
      <c r="AP25" s="2"/>
    </row>
    <row r="26" spans="1:42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2">
        <f t="shared" si="3"/>
        <v>0</v>
      </c>
      <c r="AL26" s="19">
        <f t="shared" si="4"/>
        <v>0</v>
      </c>
      <c r="AM26" s="12"/>
      <c r="AO26" s="20"/>
      <c r="AP26" s="2"/>
    </row>
    <row r="27" spans="1:42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2">
        <f t="shared" si="3"/>
        <v>0</v>
      </c>
      <c r="AL27" s="19">
        <f t="shared" si="4"/>
        <v>0</v>
      </c>
      <c r="AM27" s="12"/>
      <c r="AO27" s="20"/>
      <c r="AP27" s="2"/>
    </row>
    <row r="28" spans="1:42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2">
        <f t="shared" si="3"/>
        <v>0</v>
      </c>
      <c r="AL28" s="19">
        <f t="shared" si="4"/>
        <v>0</v>
      </c>
      <c r="AM28" s="12"/>
      <c r="AO28" s="20"/>
      <c r="AP28" s="2"/>
    </row>
    <row r="29" spans="1:42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2">
        <f t="shared" si="3"/>
        <v>0</v>
      </c>
      <c r="AL29" s="19">
        <f t="shared" si="4"/>
        <v>0</v>
      </c>
      <c r="AM29" s="12"/>
      <c r="AO29" s="20"/>
      <c r="AP29" s="2"/>
    </row>
    <row r="30" spans="1:2 41:42" ht="10.05" customHeight="1">
      <c r="A30" s="2"/>
      <c r="B30" s="8"/>
      <c r="AO30" s="20"/>
      <c r="AP30" s="2"/>
    </row>
    <row r="31" spans="1:42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</row>
  </sheetData>
  <mergeCells count="17">
    <mergeCell ref="AM12:AM13"/>
    <mergeCell ref="AD9:AF9"/>
    <mergeCell ref="AG9:AI9"/>
    <mergeCell ref="F12:F13"/>
    <mergeCell ref="AK12:AK13"/>
    <mergeCell ref="AL12:AL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J13">
    <cfRule type="expression" priority="1" dxfId="11">
      <formula>WEEKDAY(G$13,2)&gt;=6</formula>
    </cfRule>
  </conditionalFormatting>
  <dataValidations count="1">
    <dataValidation type="list" allowBlank="1" showInputMessage="1" showErrorMessage="1" sqref="G14:AJ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Q31"/>
  <sheetViews>
    <sheetView tabSelected="1" workbookViewId="0" topLeftCell="A1">
      <selection pane="topLeft" activeCell="BG16" sqref="BG16"/>
    </sheetView>
  </sheetViews>
  <sheetFormatPr defaultColWidth="3.78" defaultRowHeight="25.05" customHeight="1"/>
  <cols>
    <col min="1" max="1" width="2.8" style="1" customWidth="1"/>
    <col min="2" max="2" width="0.3" style="1" customWidth="1"/>
    <col min="3" max="3" width="1.2" style="1" customWidth="1"/>
    <col min="4" max="4" width="13.9" style="1" customWidth="1"/>
    <col min="5" max="5" width="1.2" style="1" customWidth="1"/>
    <col min="6" max="6" width="9.2" style="1" customWidth="1"/>
    <col min="7" max="37" width="4" style="1" customWidth="1"/>
    <col min="38" max="40" width="7.1" style="1" customWidth="1"/>
    <col min="41" max="41" width="1.2" style="1" customWidth="1"/>
    <col min="42" max="42" width="0.3" style="1" customWidth="1"/>
    <col min="43" max="43" width="2.8" style="1" customWidth="1"/>
    <col min="44" max="44" width="3.8" style="1" customWidth="1"/>
    <col min="45" max="16384" width="3.8" style="1"/>
  </cols>
  <sheetData>
    <row r="1" spans="1:43" ht="25.0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</row>
    <row r="2" spans="1:43" ht="25.0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</row>
    <row r="3" spans="1:19 42:43" ht="24" customHeight="1">
      <c r="A3" s="2"/>
      <c r="B3" s="2"/>
      <c r="K3" s="14"/>
      <c r="S3" s="14"/>
      <c r="AP3" s="2"/>
      <c r="AQ3" s="2"/>
    </row>
    <row r="4" spans="1:43" ht="25.05" customHeight="1">
      <c r="A4" s="2"/>
      <c r="B4" s="2"/>
      <c r="D4" s="30" t="s">
        <v>25</v>
      </c>
      <c r="E4" s="30"/>
      <c r="F4" s="3">
        <v>2023</v>
      </c>
      <c r="G4" s="1" t="s">
        <v>26</v>
      </c>
      <c r="H4" s="3">
        <v>12</v>
      </c>
      <c r="I4" s="1" t="s">
        <v>27</v>
      </c>
      <c r="K4" s="14"/>
      <c r="L4" s="30" t="s">
        <v>28</v>
      </c>
      <c r="M4" s="30"/>
      <c r="N4" s="30"/>
      <c r="O4" s="31" t="s">
        <v>29</v>
      </c>
      <c r="P4" s="31"/>
      <c r="Q4" s="31"/>
      <c r="S4" s="14"/>
      <c r="AP4" s="2"/>
      <c r="AQ4" s="2"/>
    </row>
    <row r="5" spans="1:19 42:43" ht="4.95" customHeight="1">
      <c r="A5" s="2"/>
      <c r="B5" s="2"/>
      <c r="K5" s="14"/>
      <c r="S5" s="14"/>
      <c r="AP5" s="2"/>
      <c r="AQ5" s="2"/>
    </row>
    <row r="6" spans="1:43" ht="25.05" customHeight="1">
      <c r="A6" s="2"/>
      <c r="B6" s="2"/>
      <c r="D6" s="30" t="s">
        <v>18</v>
      </c>
      <c r="E6" s="30"/>
      <c r="F6" s="3">
        <f>DAY(DATE($F$4,$H$4+1,1)-1)</f>
        <v>31</v>
      </c>
      <c r="G6" s="1" t="s">
        <v>30</v>
      </c>
      <c r="K6" s="14"/>
      <c r="L6" s="30" t="s">
        <v>19</v>
      </c>
      <c r="M6" s="30"/>
      <c r="N6" s="30"/>
      <c r="O6" s="31">
        <f>VLOOKUP($O$4,$F$14:$AM$2999,33,FALSE)</f>
        <v>20</v>
      </c>
      <c r="P6" s="31"/>
      <c r="Q6" s="31"/>
      <c r="S6" s="32"/>
      <c r="T6" s="32"/>
      <c r="AP6" s="2"/>
      <c r="AQ6" s="2"/>
    </row>
    <row r="7" spans="1:19 42:43" ht="4.95" customHeight="1">
      <c r="A7" s="2"/>
      <c r="B7" s="2"/>
      <c r="D7" s="4"/>
      <c r="E7" s="4"/>
      <c r="K7" s="14"/>
      <c r="S7" s="14"/>
      <c r="AP7" s="2"/>
      <c r="AQ7" s="2"/>
    </row>
    <row r="8" spans="1:43" ht="25.05" customHeight="1">
      <c r="A8" s="2"/>
      <c r="B8" s="2"/>
      <c r="D8" s="30" t="s">
        <v>31</v>
      </c>
      <c r="E8" s="30"/>
      <c r="F8" s="5" t="s">
        <v>32</v>
      </c>
      <c r="K8" s="14"/>
      <c r="L8" s="30" t="s">
        <v>21</v>
      </c>
      <c r="M8" s="30"/>
      <c r="N8" s="30"/>
      <c r="O8" s="33">
        <f>VLOOKUP($O$4,$F$14:$AM$2999,34,FALSE)</f>
        <v>0.64000000000000001</v>
      </c>
      <c r="P8" s="33"/>
      <c r="Q8" s="33"/>
      <c r="S8" s="14"/>
      <c r="AP8" s="2"/>
      <c r="AQ8" s="2"/>
    </row>
    <row r="9" spans="1:43" ht="10.05" customHeight="1">
      <c r="A9" s="2"/>
      <c r="B9" s="2"/>
      <c r="D9" s="6"/>
      <c r="G9" s="7"/>
      <c r="H9" s="7"/>
      <c r="I9" s="7"/>
      <c r="J9" s="7"/>
      <c r="K9" s="34"/>
      <c r="L9" s="35"/>
      <c r="M9" s="35"/>
      <c r="N9" s="35"/>
      <c r="S9" s="14"/>
      <c r="AD9" s="36"/>
      <c r="AE9" s="36"/>
      <c r="AF9" s="36"/>
      <c r="AG9" s="37"/>
      <c r="AH9" s="37"/>
      <c r="AI9" s="37"/>
      <c r="AJ9" s="16"/>
      <c r="AK9" s="16"/>
      <c r="AL9" s="16"/>
      <c r="AM9" s="18"/>
      <c r="AP9" s="2"/>
      <c r="AQ9" s="2"/>
    </row>
    <row r="10" spans="1:43" ht="10.0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</row>
    <row r="11" spans="1:43" ht="10.05" customHeight="1">
      <c r="A11" s="2"/>
      <c r="B11" s="8"/>
      <c r="G11" s="4">
        <f t="shared" si="0" ref="G11:AK11">COUNTIF(G$14:G$2999,"√")</f>
        <v>3</v>
      </c>
      <c r="H11" s="4">
        <f t="shared" si="0"/>
        <v>2</v>
      </c>
      <c r="I11" s="4">
        <f t="shared" si="0"/>
        <v>3</v>
      </c>
      <c r="J11" s="4">
        <f t="shared" si="0"/>
        <v>3</v>
      </c>
      <c r="K11" s="4">
        <f t="shared" si="0"/>
        <v>3</v>
      </c>
      <c r="L11" s="4">
        <f t="shared" si="0"/>
        <v>2</v>
      </c>
      <c r="M11" s="4">
        <f t="shared" si="0"/>
        <v>3</v>
      </c>
      <c r="N11" s="4">
        <f t="shared" si="0"/>
        <v>3</v>
      </c>
      <c r="O11" s="4">
        <f t="shared" si="0"/>
        <v>2</v>
      </c>
      <c r="P11" s="4">
        <f t="shared" si="0"/>
        <v>3</v>
      </c>
      <c r="Q11" s="4">
        <f t="shared" si="0"/>
        <v>3</v>
      </c>
      <c r="R11" s="4">
        <f t="shared" si="0"/>
        <v>1</v>
      </c>
      <c r="S11" s="4">
        <f t="shared" si="0"/>
        <v>2</v>
      </c>
      <c r="T11" s="4">
        <f t="shared" si="0"/>
        <v>1</v>
      </c>
      <c r="U11" s="4">
        <f t="shared" si="0"/>
        <v>2</v>
      </c>
      <c r="V11" s="4">
        <f t="shared" si="0"/>
        <v>1</v>
      </c>
      <c r="W11" s="4">
        <f t="shared" si="0"/>
        <v>1</v>
      </c>
      <c r="X11" s="4">
        <f t="shared" si="0"/>
        <v>0</v>
      </c>
      <c r="Y11" s="4">
        <f t="shared" si="0"/>
        <v>1</v>
      </c>
      <c r="Z11" s="4">
        <f t="shared" si="0"/>
        <v>1</v>
      </c>
      <c r="AA11" s="4">
        <f t="shared" si="0"/>
        <v>1</v>
      </c>
      <c r="AB11" s="4">
        <f t="shared" si="0"/>
        <v>1</v>
      </c>
      <c r="AC11" s="4">
        <f t="shared" si="0"/>
        <v>0</v>
      </c>
      <c r="AD11" s="4">
        <f t="shared" si="0"/>
        <v>1</v>
      </c>
      <c r="AE11" s="4">
        <f t="shared" si="0"/>
        <v>2</v>
      </c>
      <c r="AF11" s="4">
        <f t="shared" si="0"/>
        <v>2</v>
      </c>
      <c r="AG11" s="4">
        <f t="shared" si="0"/>
        <v>3</v>
      </c>
      <c r="AH11" s="4">
        <f t="shared" si="0"/>
        <v>3</v>
      </c>
      <c r="AI11" s="4">
        <f t="shared" si="0"/>
        <v>2</v>
      </c>
      <c r="AJ11" s="4">
        <f t="shared" si="0"/>
        <v>3</v>
      </c>
      <c r="AK11" s="4">
        <f t="shared" si="0"/>
        <v>2</v>
      </c>
      <c r="AP11" s="20"/>
      <c r="AQ11" s="2"/>
    </row>
    <row r="12" spans="1:43" ht="25.05" customHeight="1">
      <c r="A12" s="2"/>
      <c r="B12" s="8"/>
      <c r="D12" s="2"/>
      <c r="F12" s="38" t="s">
        <v>28</v>
      </c>
      <c r="G12" s="10">
        <f t="shared" si="1" ref="G12:AK12">G13</f>
        <v>45261</v>
      </c>
      <c r="H12" s="10">
        <f t="shared" si="1"/>
        <v>45262</v>
      </c>
      <c r="I12" s="10">
        <f t="shared" si="1"/>
        <v>45263</v>
      </c>
      <c r="J12" s="10">
        <f t="shared" si="1"/>
        <v>45264</v>
      </c>
      <c r="K12" s="10">
        <f t="shared" si="1"/>
        <v>45265</v>
      </c>
      <c r="L12" s="10">
        <f t="shared" si="1"/>
        <v>45266</v>
      </c>
      <c r="M12" s="10">
        <f t="shared" si="1"/>
        <v>45267</v>
      </c>
      <c r="N12" s="10">
        <f t="shared" si="1"/>
        <v>45268</v>
      </c>
      <c r="O12" s="10">
        <f t="shared" si="1"/>
        <v>45269</v>
      </c>
      <c r="P12" s="10">
        <f t="shared" si="1"/>
        <v>45270</v>
      </c>
      <c r="Q12" s="10">
        <f t="shared" si="1"/>
        <v>45271</v>
      </c>
      <c r="R12" s="10">
        <f t="shared" si="1"/>
        <v>45272</v>
      </c>
      <c r="S12" s="10">
        <f t="shared" si="1"/>
        <v>45273</v>
      </c>
      <c r="T12" s="10">
        <f t="shared" si="1"/>
        <v>45274</v>
      </c>
      <c r="U12" s="10">
        <f t="shared" si="1"/>
        <v>45275</v>
      </c>
      <c r="V12" s="10">
        <f t="shared" si="1"/>
        <v>45276</v>
      </c>
      <c r="W12" s="10">
        <f t="shared" si="1"/>
        <v>45277</v>
      </c>
      <c r="X12" s="10">
        <f t="shared" si="1"/>
        <v>45278</v>
      </c>
      <c r="Y12" s="10">
        <f t="shared" si="1"/>
        <v>45279</v>
      </c>
      <c r="Z12" s="10">
        <f t="shared" si="1"/>
        <v>45280</v>
      </c>
      <c r="AA12" s="10">
        <f t="shared" si="1"/>
        <v>45281</v>
      </c>
      <c r="AB12" s="10">
        <f t="shared" si="1"/>
        <v>45282</v>
      </c>
      <c r="AC12" s="10">
        <f t="shared" si="1"/>
        <v>45283</v>
      </c>
      <c r="AD12" s="10">
        <f t="shared" si="1"/>
        <v>45284</v>
      </c>
      <c r="AE12" s="10">
        <f t="shared" si="1"/>
        <v>45285</v>
      </c>
      <c r="AF12" s="10">
        <f t="shared" si="1"/>
        <v>45286</v>
      </c>
      <c r="AG12" s="10">
        <f t="shared" si="1"/>
        <v>45287</v>
      </c>
      <c r="AH12" s="10">
        <f t="shared" si="1"/>
        <v>45288</v>
      </c>
      <c r="AI12" s="10">
        <f t="shared" si="1"/>
        <v>45289</v>
      </c>
      <c r="AJ12" s="10">
        <f t="shared" si="1"/>
        <v>45290</v>
      </c>
      <c r="AK12" s="10">
        <f t="shared" si="1"/>
        <v>45291</v>
      </c>
      <c r="AL12" s="39" t="s">
        <v>33</v>
      </c>
      <c r="AM12" s="39" t="s">
        <v>21</v>
      </c>
      <c r="AN12" s="39" t="s">
        <v>34</v>
      </c>
      <c r="AP12" s="20"/>
      <c r="AQ12" s="2"/>
    </row>
    <row r="13" spans="1:43" ht="25.05" customHeight="1">
      <c r="A13" s="2"/>
      <c r="B13" s="8"/>
      <c r="D13" s="2"/>
      <c r="F13" s="38"/>
      <c r="G13" s="11">
        <f>DATE($F$4,$H$4,1)</f>
        <v>45261</v>
      </c>
      <c r="H13" s="11">
        <f t="shared" si="2" ref="H13:AK13">G13+1</f>
        <v>45262</v>
      </c>
      <c r="I13" s="11">
        <f t="shared" si="2"/>
        <v>45263</v>
      </c>
      <c r="J13" s="11">
        <f t="shared" si="2"/>
        <v>45264</v>
      </c>
      <c r="K13" s="11">
        <f t="shared" si="2"/>
        <v>45265</v>
      </c>
      <c r="L13" s="11">
        <f t="shared" si="2"/>
        <v>45266</v>
      </c>
      <c r="M13" s="11">
        <f t="shared" si="2"/>
        <v>45267</v>
      </c>
      <c r="N13" s="11">
        <f t="shared" si="2"/>
        <v>45268</v>
      </c>
      <c r="O13" s="11">
        <f t="shared" si="2"/>
        <v>45269</v>
      </c>
      <c r="P13" s="11">
        <f t="shared" si="2"/>
        <v>45270</v>
      </c>
      <c r="Q13" s="11">
        <f t="shared" si="2"/>
        <v>45271</v>
      </c>
      <c r="R13" s="11">
        <f t="shared" si="2"/>
        <v>45272</v>
      </c>
      <c r="S13" s="11">
        <f t="shared" si="2"/>
        <v>45273</v>
      </c>
      <c r="T13" s="11">
        <f t="shared" si="2"/>
        <v>45274</v>
      </c>
      <c r="U13" s="11">
        <f t="shared" si="2"/>
        <v>45275</v>
      </c>
      <c r="V13" s="11">
        <f t="shared" si="2"/>
        <v>45276</v>
      </c>
      <c r="W13" s="11">
        <f t="shared" si="2"/>
        <v>45277</v>
      </c>
      <c r="X13" s="11">
        <f t="shared" si="2"/>
        <v>45278</v>
      </c>
      <c r="Y13" s="11">
        <f t="shared" si="2"/>
        <v>45279</v>
      </c>
      <c r="Z13" s="11">
        <f t="shared" si="2"/>
        <v>45280</v>
      </c>
      <c r="AA13" s="11">
        <f t="shared" si="2"/>
        <v>45281</v>
      </c>
      <c r="AB13" s="11">
        <f t="shared" si="2"/>
        <v>45282</v>
      </c>
      <c r="AC13" s="11">
        <f t="shared" si="2"/>
        <v>45283</v>
      </c>
      <c r="AD13" s="11">
        <f t="shared" si="2"/>
        <v>45284</v>
      </c>
      <c r="AE13" s="11">
        <f t="shared" si="2"/>
        <v>45285</v>
      </c>
      <c r="AF13" s="11">
        <f t="shared" si="2"/>
        <v>45286</v>
      </c>
      <c r="AG13" s="11">
        <f t="shared" si="2"/>
        <v>45287</v>
      </c>
      <c r="AH13" s="11">
        <f t="shared" si="2"/>
        <v>45288</v>
      </c>
      <c r="AI13" s="11">
        <f t="shared" si="2"/>
        <v>45289</v>
      </c>
      <c r="AJ13" s="11">
        <f t="shared" si="2"/>
        <v>45290</v>
      </c>
      <c r="AK13" s="11">
        <f t="shared" si="2"/>
        <v>45291</v>
      </c>
      <c r="AL13" s="39"/>
      <c r="AM13" s="39"/>
      <c r="AN13" s="39"/>
      <c r="AP13" s="20"/>
      <c r="AQ13" s="2"/>
    </row>
    <row r="14" spans="1:43" ht="25.05" customHeight="1">
      <c r="A14" s="2"/>
      <c r="B14" s="8"/>
      <c r="D14" s="2"/>
      <c r="F14" s="12" t="s">
        <v>29</v>
      </c>
      <c r="G14" s="13" t="s">
        <v>32</v>
      </c>
      <c r="H14" s="13" t="s">
        <v>32</v>
      </c>
      <c r="I14" s="13" t="s">
        <v>32</v>
      </c>
      <c r="J14" s="13" t="s">
        <v>32</v>
      </c>
      <c r="K14" s="13" t="s">
        <v>32</v>
      </c>
      <c r="L14" s="13" t="s">
        <v>32</v>
      </c>
      <c r="M14" s="13" t="s">
        <v>32</v>
      </c>
      <c r="N14" s="13" t="s">
        <v>32</v>
      </c>
      <c r="O14" s="13"/>
      <c r="P14" s="13" t="s">
        <v>32</v>
      </c>
      <c r="Q14" s="13" t="s">
        <v>32</v>
      </c>
      <c r="R14" s="13" t="s">
        <v>32</v>
      </c>
      <c r="S14" s="13" t="s">
        <v>32</v>
      </c>
      <c r="T14" s="13" t="s">
        <v>32</v>
      </c>
      <c r="U14" s="13" t="s">
        <v>32</v>
      </c>
      <c r="V14" s="13"/>
      <c r="W14" s="13"/>
      <c r="X14" s="13"/>
      <c r="Y14" s="13"/>
      <c r="Z14" s="13"/>
      <c r="AA14" s="13"/>
      <c r="AB14" s="13"/>
      <c r="AC14" s="13"/>
      <c r="AD14" s="13"/>
      <c r="AE14" s="13" t="s">
        <v>32</v>
      </c>
      <c r="AF14" s="13" t="s">
        <v>32</v>
      </c>
      <c r="AG14" s="13" t="s">
        <v>32</v>
      </c>
      <c r="AH14" s="13" t="s">
        <v>32</v>
      </c>
      <c r="AI14" s="13" t="s">
        <v>32</v>
      </c>
      <c r="AJ14" s="13" t="s">
        <v>32</v>
      </c>
      <c r="AK14" s="13"/>
      <c r="AL14" s="12">
        <f t="shared" si="3" ref="AL14:AL29">COUNTIF($G14:$AK14,"√")</f>
        <v>20</v>
      </c>
      <c r="AM14" s="19">
        <f t="shared" si="4" ref="AM14:AM29">ROUNDDOWN($AL14/$F$6,2)</f>
        <v>0.64000000000000001</v>
      </c>
      <c r="AN14" s="12"/>
      <c r="AP14" s="20"/>
      <c r="AQ14" s="2"/>
    </row>
    <row r="15" spans="1:43" ht="25.05" customHeight="1">
      <c r="A15" s="2"/>
      <c r="B15" s="8"/>
      <c r="D15" s="2"/>
      <c r="F15" s="12" t="s">
        <v>0</v>
      </c>
      <c r="G15" s="13" t="s">
        <v>32</v>
      </c>
      <c r="H15" s="13" t="s">
        <v>32</v>
      </c>
      <c r="I15" s="13" t="s">
        <v>32</v>
      </c>
      <c r="J15" s="13" t="s">
        <v>32</v>
      </c>
      <c r="K15" s="13" t="s">
        <v>32</v>
      </c>
      <c r="L15" s="13"/>
      <c r="M15" s="13" t="s">
        <v>32</v>
      </c>
      <c r="N15" s="13" t="s">
        <v>32</v>
      </c>
      <c r="O15" s="13" t="s">
        <v>32</v>
      </c>
      <c r="P15" s="13" t="s">
        <v>32</v>
      </c>
      <c r="Q15" s="13" t="s">
        <v>32</v>
      </c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 t="s">
        <v>32</v>
      </c>
      <c r="AH15" s="13" t="s">
        <v>32</v>
      </c>
      <c r="AI15" s="13"/>
      <c r="AJ15" s="13" t="s">
        <v>32</v>
      </c>
      <c r="AK15" s="13" t="s">
        <v>32</v>
      </c>
      <c r="AL15" s="12">
        <f t="shared" si="3"/>
        <v>14</v>
      </c>
      <c r="AM15" s="19">
        <f t="shared" si="4"/>
        <v>0.45000000000000001</v>
      </c>
      <c r="AN15" s="12"/>
      <c r="AP15" s="20"/>
      <c r="AQ15" s="2"/>
    </row>
    <row r="16" spans="1:43" ht="25.05" customHeight="1">
      <c r="A16" s="2"/>
      <c r="B16" s="8"/>
      <c r="D16" s="2"/>
      <c r="F16" s="12" t="s">
        <v>35</v>
      </c>
      <c r="G16" s="13" t="s">
        <v>32</v>
      </c>
      <c r="H16" s="13"/>
      <c r="I16" s="13" t="s">
        <v>32</v>
      </c>
      <c r="J16" s="13" t="s">
        <v>32</v>
      </c>
      <c r="K16" s="13" t="s">
        <v>32</v>
      </c>
      <c r="L16" s="13" t="s">
        <v>32</v>
      </c>
      <c r="M16" s="13" t="s">
        <v>32</v>
      </c>
      <c r="N16" s="13" t="s">
        <v>32</v>
      </c>
      <c r="O16" s="13" t="s">
        <v>32</v>
      </c>
      <c r="P16" s="13" t="s">
        <v>32</v>
      </c>
      <c r="Q16" s="13" t="s">
        <v>32</v>
      </c>
      <c r="R16" s="13"/>
      <c r="S16" s="13" t="s">
        <v>32</v>
      </c>
      <c r="T16" s="13"/>
      <c r="U16" s="13" t="s">
        <v>32</v>
      </c>
      <c r="V16" s="13" t="s">
        <v>32</v>
      </c>
      <c r="W16" s="13" t="s">
        <v>32</v>
      </c>
      <c r="X16" s="13"/>
      <c r="Y16" s="13" t="s">
        <v>32</v>
      </c>
      <c r="Z16" s="13" t="s">
        <v>32</v>
      </c>
      <c r="AA16" s="13" t="s">
        <v>32</v>
      </c>
      <c r="AB16" s="13" t="s">
        <v>32</v>
      </c>
      <c r="AC16" s="13"/>
      <c r="AD16" s="13" t="s">
        <v>32</v>
      </c>
      <c r="AE16" s="13" t="s">
        <v>32</v>
      </c>
      <c r="AF16" s="13" t="s">
        <v>32</v>
      </c>
      <c r="AG16" s="13" t="s">
        <v>32</v>
      </c>
      <c r="AH16" s="13" t="s">
        <v>32</v>
      </c>
      <c r="AI16" s="13" t="s">
        <v>32</v>
      </c>
      <c r="AJ16" s="13" t="s">
        <v>32</v>
      </c>
      <c r="AK16" s="13" t="s">
        <v>32</v>
      </c>
      <c r="AL16" s="12">
        <f t="shared" si="3"/>
        <v>26</v>
      </c>
      <c r="AM16" s="19">
        <f t="shared" si="4"/>
        <v>0.82999999999999996</v>
      </c>
      <c r="AN16" s="12"/>
      <c r="AP16" s="20"/>
      <c r="AQ16" s="2"/>
    </row>
    <row r="17" spans="1:43" ht="25.05" customHeight="1">
      <c r="A17" s="2"/>
      <c r="B17" s="8"/>
      <c r="D17" s="2"/>
      <c r="F17" s="12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2">
        <f t="shared" si="3"/>
        <v>0</v>
      </c>
      <c r="AM17" s="19">
        <f t="shared" si="4"/>
        <v>0</v>
      </c>
      <c r="AN17" s="12"/>
      <c r="AP17" s="20"/>
      <c r="AQ17" s="2"/>
    </row>
    <row r="18" spans="1:43" ht="25.05" customHeight="1">
      <c r="A18" s="2"/>
      <c r="B18" s="8"/>
      <c r="D18" s="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2">
        <f t="shared" si="3"/>
        <v>0</v>
      </c>
      <c r="AM18" s="19">
        <f t="shared" si="4"/>
        <v>0</v>
      </c>
      <c r="AN18" s="12"/>
      <c r="AP18" s="20"/>
      <c r="AQ18" s="2"/>
    </row>
    <row r="19" spans="1:43" ht="25.05" customHeight="1">
      <c r="A19" s="2"/>
      <c r="B19" s="8"/>
      <c r="D19" s="2"/>
      <c r="F19" s="12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2">
        <f t="shared" si="3"/>
        <v>0</v>
      </c>
      <c r="AM19" s="19">
        <f t="shared" si="4"/>
        <v>0</v>
      </c>
      <c r="AN19" s="12"/>
      <c r="AP19" s="20"/>
      <c r="AQ19" s="2"/>
    </row>
    <row r="20" spans="1:43" ht="25.05" customHeight="1">
      <c r="A20" s="2"/>
      <c r="B20" s="8"/>
      <c r="D20" s="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2">
        <f t="shared" si="3"/>
        <v>0</v>
      </c>
      <c r="AM20" s="19">
        <f t="shared" si="4"/>
        <v>0</v>
      </c>
      <c r="AN20" s="12"/>
      <c r="AP20" s="20"/>
      <c r="AQ20" s="2"/>
    </row>
    <row r="21" spans="1:43" ht="25.05" customHeight="1">
      <c r="A21" s="2"/>
      <c r="B21" s="8"/>
      <c r="D21" s="2"/>
      <c r="F21" s="12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2">
        <f t="shared" si="3"/>
        <v>0</v>
      </c>
      <c r="AM21" s="19">
        <f t="shared" si="4"/>
        <v>0</v>
      </c>
      <c r="AN21" s="12"/>
      <c r="AP21" s="20"/>
      <c r="AQ21" s="2"/>
    </row>
    <row r="22" spans="1:43" ht="25.05" customHeight="1">
      <c r="A22" s="2"/>
      <c r="B22" s="8"/>
      <c r="D22" s="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2">
        <f t="shared" si="3"/>
        <v>0</v>
      </c>
      <c r="AM22" s="19">
        <f t="shared" si="4"/>
        <v>0</v>
      </c>
      <c r="AN22" s="12"/>
      <c r="AP22" s="20"/>
      <c r="AQ22" s="2"/>
    </row>
    <row r="23" spans="1:43" ht="25.05" customHeight="1">
      <c r="A23" s="2"/>
      <c r="B23" s="8"/>
      <c r="D23" s="2"/>
      <c r="F23" s="12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2">
        <f t="shared" si="3"/>
        <v>0</v>
      </c>
      <c r="AM23" s="19">
        <f t="shared" si="4"/>
        <v>0</v>
      </c>
      <c r="AN23" s="12"/>
      <c r="AP23" s="20"/>
      <c r="AQ23" s="2"/>
    </row>
    <row r="24" spans="1:43" ht="25.05" customHeight="1">
      <c r="A24" s="2"/>
      <c r="B24" s="8"/>
      <c r="D24" s="2"/>
      <c r="F24" s="12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2">
        <f t="shared" si="3"/>
        <v>0</v>
      </c>
      <c r="AM24" s="19">
        <f t="shared" si="4"/>
        <v>0</v>
      </c>
      <c r="AN24" s="12"/>
      <c r="AP24" s="20"/>
      <c r="AQ24" s="2"/>
    </row>
    <row r="25" spans="1:43" ht="25.05" customHeight="1">
      <c r="A25" s="2"/>
      <c r="B25" s="8"/>
      <c r="D25" s="2"/>
      <c r="F25" s="12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2">
        <f t="shared" si="3"/>
        <v>0</v>
      </c>
      <c r="AM25" s="19">
        <f t="shared" si="4"/>
        <v>0</v>
      </c>
      <c r="AN25" s="12"/>
      <c r="AP25" s="20"/>
      <c r="AQ25" s="2"/>
    </row>
    <row r="26" spans="1:43" ht="25.05" customHeight="1">
      <c r="A26" s="2"/>
      <c r="B26" s="8"/>
      <c r="D26" s="2"/>
      <c r="F26" s="12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2">
        <f t="shared" si="3"/>
        <v>0</v>
      </c>
      <c r="AM26" s="19">
        <f t="shared" si="4"/>
        <v>0</v>
      </c>
      <c r="AN26" s="12"/>
      <c r="AP26" s="20"/>
      <c r="AQ26" s="2"/>
    </row>
    <row r="27" spans="1:43" ht="25.05" customHeight="1">
      <c r="A27" s="2"/>
      <c r="B27" s="8"/>
      <c r="D27" s="2"/>
      <c r="F27" s="12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2">
        <f t="shared" si="3"/>
        <v>0</v>
      </c>
      <c r="AM27" s="19">
        <f t="shared" si="4"/>
        <v>0</v>
      </c>
      <c r="AN27" s="12"/>
      <c r="AP27" s="20"/>
      <c r="AQ27" s="2"/>
    </row>
    <row r="28" spans="1:43" ht="25.05" customHeight="1">
      <c r="A28" s="2"/>
      <c r="B28" s="8"/>
      <c r="D28" s="2"/>
      <c r="F28" s="12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2">
        <f t="shared" si="3"/>
        <v>0</v>
      </c>
      <c r="AM28" s="19">
        <f t="shared" si="4"/>
        <v>0</v>
      </c>
      <c r="AN28" s="12"/>
      <c r="AP28" s="20"/>
      <c r="AQ28" s="2"/>
    </row>
    <row r="29" spans="1:43" ht="25.05" customHeight="1">
      <c r="A29" s="2"/>
      <c r="B29" s="8"/>
      <c r="D29" s="2"/>
      <c r="F29" s="12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2">
        <f t="shared" si="3"/>
        <v>0</v>
      </c>
      <c r="AM29" s="19">
        <f t="shared" si="4"/>
        <v>0</v>
      </c>
      <c r="AN29" s="12"/>
      <c r="AP29" s="20"/>
      <c r="AQ29" s="2"/>
    </row>
    <row r="30" spans="1:2 42:43" ht="10.05" customHeight="1">
      <c r="A30" s="2"/>
      <c r="B30" s="8"/>
      <c r="AP30" s="20"/>
      <c r="AQ30" s="2"/>
    </row>
    <row r="31" spans="1:43" ht="12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</row>
  </sheetData>
  <mergeCells count="17">
    <mergeCell ref="AN12:AN13"/>
    <mergeCell ref="AD9:AF9"/>
    <mergeCell ref="AG9:AI9"/>
    <mergeCell ref="F12:F13"/>
    <mergeCell ref="AL12:AL13"/>
    <mergeCell ref="AM12:AM13"/>
    <mergeCell ref="S6:T6"/>
    <mergeCell ref="D8:E8"/>
    <mergeCell ref="L8:N8"/>
    <mergeCell ref="O8:Q8"/>
    <mergeCell ref="K9:N9"/>
    <mergeCell ref="D4:E4"/>
    <mergeCell ref="L4:N4"/>
    <mergeCell ref="O4:Q4"/>
    <mergeCell ref="D6:E6"/>
    <mergeCell ref="L6:N6"/>
    <mergeCell ref="O6:Q6"/>
  </mergeCells>
  <conditionalFormatting sqref="G12:AK13">
    <cfRule type="expression" priority="1" dxfId="11">
      <formula>WEEKDAY(G$13,2)&gt;=6</formula>
    </cfRule>
  </conditionalFormatting>
  <dataValidations count="1">
    <dataValidation type="list" allowBlank="1" showInputMessage="1" showErrorMessage="1" sqref="G14:AK29">
      <formula1>"√"</formula1>
    </dataValidation>
  </dataValidations>
  <pageMargins left="0" right="0.0388888888888889" top="0.118055555555556" bottom="0.0784722222222222" header="0.0784722222222222" footer="0.118055555555556"/>
  <pageSetup orientation="landscape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考勤查询统计</vt:lpstr>
      <vt:lpstr>HR在线人才测评系统</vt:lpstr>
      <vt:lpstr>1月</vt:lpstr>
      <vt:lpstr>2月</vt:lpstr>
      <vt:lpstr>3月</vt:lpstr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HP</dc:creator>
  <cp:keywords/>
  <dc:description/>
  <cp:lastModifiedBy>Sun Jing</cp:lastModifiedBy>
  <dcterms:created xsi:type="dcterms:W3CDTF">2020-12-07T04:19:00Z</dcterms:created>
  <dcterms:modified xsi:type="dcterms:W3CDTF">2024-12-10T01:44:29Z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0DFD9C299B26468DB3EBDB42F067A56C</vt:lpwstr>
  </property>
  <property fmtid="{D5CDD505-2E9C-101B-9397-08002B2CF9AE}" pid="3" name="KSOProductBuildVer">
    <vt:lpwstr>2052-11.1.0.13703</vt:lpwstr>
  </property>
  <property fmtid="{D5CDD505-2E9C-101B-9397-08002B2CF9AE}" pid="4" name="KSOTemplateUUID">
    <vt:lpwstr>v1.0_mb_EC1rrgGxfJOqwaqzSRwZpw==</vt:lpwstr>
  </property>
</Properties>
</file>