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Default Extension="png" ContentType="image/png"/>
  <Default Extension="tif" ContentType="image/tiff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bin" ContentType="application/vnd.openxmlformats-officedocument.spreadsheetml.printerSettings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4.xml" ContentType="application/vnd.openxmlformats-officedocument.drawing+xml"/>
  <Override PartName="/xl/worksheets/sheet15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6.xml" ContentType="application/vnd.openxmlformats-officedocument.drawing+xml"/>
  <Override PartName="/xl/worksheets/sheet17.xml" ContentType="application/vnd.openxmlformats-officedocument.spreadsheetml.worksheet+xml"/>
  <Override PartName="/xl/drawings/drawing17.xml" ContentType="application/vnd.openxmlformats-officedocument.drawing+xml"/>
  <Override PartName="/xl/worksheets/sheet18.xml" ContentType="application/vnd.openxmlformats-officedocument.spreadsheetml.worksheet+xml"/>
  <Override PartName="/xl/drawings/drawing18.xml" ContentType="application/vnd.openxmlformats-officedocument.drawing+xml"/>
  <Override PartName="/xl/worksheets/sheet19.xml" ContentType="application/vnd.openxmlformats-officedocument.spreadsheetml.worksheet+xml"/>
  <Override PartName="/xl/drawings/drawing19.xml" ContentType="application/vnd.openxmlformats-officedocument.drawing+xml"/>
  <Override PartName="/xl/worksheets/sheet20.xml" ContentType="application/vnd.openxmlformats-officedocument.spreadsheetml.worksheet+xml"/>
  <Override PartName="/xl/drawings/drawing20.xml" ContentType="application/vnd.openxmlformats-officedocument.drawing+xml"/>
  <Override PartName="/xl/worksheets/sheet21.xml" ContentType="application/vnd.openxmlformats-officedocument.spreadsheetml.worksheet+xml"/>
  <Override PartName="/xl/drawings/drawing21.xml" ContentType="application/vnd.openxmlformats-officedocument.drawing+xml"/>
  <Override PartName="/xl/worksheets/sheet22.xml" ContentType="application/vnd.openxmlformats-officedocument.spreadsheetml.worksheet+xml"/>
  <Override PartName="/xl/drawings/drawing22.xml" ContentType="application/vnd.openxmlformats-officedocument.drawing+xml"/>
  <Override PartName="/xl/worksheets/sheet23.xml" ContentType="application/vnd.openxmlformats-officedocument.spreadsheetml.worksheet+xml"/>
  <Override PartName="/xl/drawings/drawing23.xml" ContentType="application/vnd.openxmlformats-officedocument.drawing+xml"/>
  <Override PartName="/xl/worksheets/sheet24.xml" ContentType="application/vnd.openxmlformats-officedocument.spreadsheetml.worksheet+xml"/>
  <Override PartName="/xl/drawings/drawing24.xml" ContentType="application/vnd.openxmlformats-officedocument.drawing+xml"/>
  <Override PartName="/xl/worksheets/sheet25.xml" ContentType="application/vnd.openxmlformats-officedocument.spreadsheetml.worksheet+xml"/>
  <Override PartName="/xl/drawings/drawing25.xml" ContentType="application/vnd.openxmlformats-officedocument.drawing+xml"/>
  <Override PartName="/xl/worksheets/sheet26.xml" ContentType="application/vnd.openxmlformats-officedocument.spreadsheetml.worksheet+xml"/>
  <Override PartName="/xl/drawings/drawing26.xml" ContentType="application/vnd.openxmlformats-officedocument.drawing+xml"/>
  <Override PartName="/xl/worksheets/sheet27.xml" ContentType="application/vnd.openxmlformats-officedocument.spreadsheetml.worksheet+xml"/>
  <Override PartName="/xl/drawings/drawing27.xml" ContentType="application/vnd.openxmlformats-officedocument.drawing+xml"/>
  <Override PartName="/xl/worksheets/sheet28.xml" ContentType="application/vnd.openxmlformats-officedocument.spreadsheetml.worksheet+xml"/>
  <Override PartName="/xl/drawings/drawing28.xml" ContentType="application/vnd.openxmlformats-officedocument.drawing+xml"/>
  <Override PartName="/xl/worksheets/sheet29.xml" ContentType="application/vnd.openxmlformats-officedocument.spreadsheetml.worksheet+xml"/>
  <Override PartName="/xl/drawings/drawing29.xml" ContentType="application/vnd.openxmlformats-officedocument.drawing+xml"/>
  <Override PartName="/xl/worksheets/sheet30.xml" ContentType="application/vnd.openxmlformats-officedocument.spreadsheetml.worksheet+xml"/>
  <Override PartName="/xl/drawings/drawing30.xml" ContentType="application/vnd.openxmlformats-officedocument.drawing+xml"/>
  <Override PartName="/xl/worksheets/sheet31.xml" ContentType="application/vnd.openxmlformats-officedocument.spreadsheetml.worksheet+xml"/>
  <Override PartName="/xl/drawings/drawing31.xml" ContentType="application/vnd.openxmlformats-officedocument.drawing+xml"/>
  <Override PartName="/xl/worksheets/sheet32.xml" ContentType="application/vnd.openxmlformats-officedocument.spreadsheetml.worksheet+xml"/>
  <Override PartName="/xl/drawings/drawing32.xml" ContentType="application/vnd.openxmlformats-officedocument.drawing+xml"/>
  <Override PartName="/xl/worksheets/sheet33.xml" ContentType="application/vnd.openxmlformats-officedocument.spreadsheetml.worksheet+xml"/>
  <Override PartName="/xl/drawings/drawing33.xml" ContentType="application/vnd.openxmlformats-officedocument.drawing+xml"/>
  <Override PartName="/xl/worksheets/sheet34.xml" ContentType="application/vnd.openxmlformats-officedocument.spreadsheetml.worksheet+xml"/>
  <Override PartName="/xl/drawings/drawing34.xml" ContentType="application/vnd.openxmlformats-officedocument.drawing+xml"/>
  <Override PartName="/xl/worksheets/sheet35.xml" ContentType="application/vnd.openxmlformats-officedocument.spreadsheetml.worksheet+xml"/>
  <Override PartName="/xl/drawings/drawing35.xml" ContentType="application/vnd.openxmlformats-officedocument.drawing+xml"/>
  <Override PartName="/xl/worksheets/sheet36.xml" ContentType="application/vnd.openxmlformats-officedocument.spreadsheetml.worksheet+xml"/>
  <Override PartName="/xl/drawings/drawing36.xml" ContentType="application/vnd.openxmlformats-officedocument.drawing+xml"/>
  <Override PartName="/xl/worksheets/sheet37.xml" ContentType="application/vnd.openxmlformats-officedocument.spreadsheetml.worksheet+xml"/>
  <Override PartName="/xl/drawings/drawing37.xml" ContentType="application/vnd.openxmlformats-officedocument.drawing+xml"/>
  <Override PartName="/xl/worksheets/sheet38.xml" ContentType="application/vnd.openxmlformats-officedocument.spreadsheetml.worksheet+xml"/>
  <Override PartName="/xl/drawings/drawing38.xml" ContentType="application/vnd.openxmlformats-officedocument.drawing+xml"/>
  <Override PartName="/xl/worksheets/sheet39.xml" ContentType="application/vnd.openxmlformats-officedocument.spreadsheetml.worksheet+xml"/>
  <Override PartName="/xl/drawings/drawing39.xml" ContentType="application/vnd.openxmlformats-officedocument.drawing+xml"/>
  <Override PartName="/xl/worksheets/sheet40.xml" ContentType="application/vnd.openxmlformats-officedocument.spreadsheetml.worksheet+xml"/>
  <Override PartName="/xl/drawings/drawing40.xml" ContentType="application/vnd.openxmlformats-officedocument.drawing+xml"/>
  <Override PartName="/xl/worksheets/sheet41.xml" ContentType="application/vnd.openxmlformats-officedocument.spreadsheetml.worksheet+xml"/>
  <Override PartName="/xl/drawings/drawing41.xml" ContentType="application/vnd.openxmlformats-officedocument.drawing+xml"/>
  <Override PartName="/xl/worksheets/sheet42.xml" ContentType="application/vnd.openxmlformats-officedocument.spreadsheetml.worksheet+xml"/>
  <Override PartName="/xl/drawings/drawing42.xml" ContentType="application/vnd.openxmlformats-officedocument.drawing+xml"/>
  <Override PartName="/xl/worksheets/sheet43.xml" ContentType="application/vnd.openxmlformats-officedocument.spreadsheetml.worksheet+xml"/>
  <Override PartName="/xl/drawings/drawing43.xml" ContentType="application/vnd.openxmlformats-officedocument.drawing+xml"/>
  <Override PartName="/xl/worksheets/sheet44.xml" ContentType="application/vnd.openxmlformats-officedocument.spreadsheetml.worksheet+xml"/>
  <Override PartName="/xl/drawings/drawing44.xml" ContentType="application/vnd.openxmlformats-officedocument.drawing+xml"/>
  <Override PartName="/xl/worksheets/sheet45.xml" ContentType="application/vnd.openxmlformats-officedocument.spreadsheetml.worksheet+xml"/>
  <Override PartName="/xl/drawings/drawing45.xml" ContentType="application/vnd.openxmlformats-officedocument.drawing+xml"/>
  <Override PartName="/xl/worksheets/sheet46.xml" ContentType="application/vnd.openxmlformats-officedocument.spreadsheetml.worksheet+xml"/>
  <Override PartName="/xl/drawings/drawing46.xml" ContentType="application/vnd.openxmlformats-officedocument.drawing+xml"/>
  <Override PartName="/xl/worksheets/sheet47.xml" ContentType="application/vnd.openxmlformats-officedocument.spreadsheetml.worksheet+xml"/>
  <Override PartName="/xl/drawings/drawing47.xml" ContentType="application/vnd.openxmlformats-officedocument.drawing+xml"/>
  <Override PartName="/xl/worksheets/sheet48.xml" ContentType="application/vnd.openxmlformats-officedocument.spreadsheetml.worksheet+xml"/>
  <Override PartName="/xl/drawings/drawing48.xml" ContentType="application/vnd.openxmlformats-officedocument.drawing+xml"/>
  <Override PartName="/xl/worksheets/sheet49.xml" ContentType="application/vnd.openxmlformats-officedocument.spreadsheetml.worksheet+xml"/>
  <Override PartName="/xl/drawings/drawing49.xml" ContentType="application/vnd.openxmlformats-officedocument.drawing+xml"/>
  <Override PartName="/xl/worksheets/sheet50.xml" ContentType="application/vnd.openxmlformats-officedocument.spreadsheetml.worksheet+xml"/>
  <Override PartName="/xl/drawings/drawing50.xml" ContentType="application/vnd.openxmlformats-officedocument.drawing+xml"/>
  <Override PartName="/xl/worksheets/sheet51.xml" ContentType="application/vnd.openxmlformats-officedocument.spreadsheetml.worksheet+xml"/>
  <Override PartName="/xl/drawings/drawing51.xml" ContentType="application/vnd.openxmlformats-officedocument.drawing+xml"/>
  <Override PartName="/xl/worksheets/sheet52.xml" ContentType="application/vnd.openxmlformats-officedocument.spreadsheetml.worksheet+xml"/>
  <Override PartName="/xl/drawings/drawing52.xml" ContentType="application/vnd.openxmlformats-officedocument.drawing+xml"/>
  <Override PartName="/xl/worksheets/sheet53.xml" ContentType="application/vnd.openxmlformats-officedocument.spreadsheetml.worksheet+xml"/>
  <Override PartName="/xl/drawings/drawing53.xml" ContentType="application/vnd.openxmlformats-officedocument.drawing+xml"/>
  <Override PartName="/xl/worksheets/sheet54.xml" ContentType="application/vnd.openxmlformats-officedocument.spreadsheetml.worksheet+xml"/>
  <Override PartName="/xl/drawings/drawing54.xml" ContentType="application/vnd.openxmlformats-officedocument.drawing+xml"/>
  <Override PartName="/xl/worksheets/sheet55.xml" ContentType="application/vnd.openxmlformats-officedocument.spreadsheetml.worksheet+xml"/>
  <Override PartName="/xl/drawings/drawing55.xml" ContentType="application/vnd.openxmlformats-officedocument.drawing+xml"/>
  <Override PartName="/xl/worksheets/sheet56.xml" ContentType="application/vnd.openxmlformats-officedocument.spreadsheetml.worksheet+xml"/>
  <Override PartName="/xl/drawings/drawing56.xml" ContentType="application/vnd.openxmlformats-officedocument.drawing+xml"/>
  <Override PartName="/xl/worksheets/sheet57.xml" ContentType="application/vnd.openxmlformats-officedocument.spreadsheetml.worksheet+xml"/>
  <Override PartName="/xl/drawings/drawing57.xml" ContentType="application/vnd.openxmlformats-officedocument.drawing+xml"/>
  <Override PartName="/xl/worksheets/sheet58.xml" ContentType="application/vnd.openxmlformats-officedocument.spreadsheetml.worksheet+xml"/>
  <Override PartName="/xl/drawings/drawing58.xml" ContentType="application/vnd.openxmlformats-officedocument.drawing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sharedStrings.xml" ContentType="application/vnd.openxmlformats-officedocument.spreadsheetml.sharedStrings+xml"/>
  <Default Extension="wdp" ContentType="image/vnd.ms-photo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4" Type="http://schemas.openxmlformats.org/officeDocument/2006/relationships/custom-properties" Target="docProps/custom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24180" windowHeight="13050" tabRatio="770" activeTab="0"/>
  </bookViews>
  <sheets>
    <sheet name="首页" sheetId="19" r:id="rId3"/>
    <sheet name="HR在线人才测评系统" sheetId="237" r:id="rId4"/>
    <sheet name="系统设置" sheetId="18" r:id="rId5"/>
    <sheet name="每月考勤记录" sheetId="15" r:id="rId6"/>
    <sheet name="个人全年考勤记录" sheetId="17" r:id="rId7"/>
    <sheet name="员工信息表" sheetId="13" r:id="rId8"/>
    <sheet name="第1周" sheetId="28" r:id="rId9"/>
    <sheet name="第2周" sheetId="185" r:id="rId10"/>
    <sheet name="第3周" sheetId="186" r:id="rId11"/>
    <sheet name="第4周" sheetId="187" r:id="rId12"/>
    <sheet name="第5周" sheetId="188" r:id="rId13"/>
    <sheet name="第6周" sheetId="189" r:id="rId14"/>
    <sheet name="第7周" sheetId="190" r:id="rId15"/>
    <sheet name="第8周" sheetId="191" r:id="rId16"/>
    <sheet name="第9周" sheetId="192" r:id="rId17"/>
    <sheet name="第10周" sheetId="193" r:id="rId18"/>
    <sheet name="第11周" sheetId="194" r:id="rId19"/>
    <sheet name="第12周" sheetId="195" r:id="rId20"/>
    <sheet name="第13周" sheetId="196" r:id="rId21"/>
    <sheet name="第14周" sheetId="197" r:id="rId22"/>
    <sheet name="第15周" sheetId="198" r:id="rId23"/>
    <sheet name="第16周" sheetId="199" r:id="rId24"/>
    <sheet name="第17周" sheetId="200" r:id="rId25"/>
    <sheet name="第18周" sheetId="201" r:id="rId26"/>
    <sheet name="第19周" sheetId="202" r:id="rId27"/>
    <sheet name="第20周" sheetId="203" r:id="rId28"/>
    <sheet name="第21周" sheetId="204" r:id="rId29"/>
    <sheet name="第22周" sheetId="205" r:id="rId30"/>
    <sheet name="第23周" sheetId="206" r:id="rId31"/>
    <sheet name="第24周" sheetId="207" r:id="rId32"/>
    <sheet name="第25周" sheetId="208" r:id="rId33"/>
    <sheet name="第26周" sheetId="209" r:id="rId34"/>
    <sheet name="第27周" sheetId="210" r:id="rId35"/>
    <sheet name="第28周" sheetId="211" r:id="rId36"/>
    <sheet name="第29周" sheetId="212" r:id="rId37"/>
    <sheet name="第30周" sheetId="213" r:id="rId38"/>
    <sheet name="第31周" sheetId="214" r:id="rId39"/>
    <sheet name="第32周" sheetId="215" r:id="rId40"/>
    <sheet name="第33周" sheetId="216" r:id="rId41"/>
    <sheet name="第34周" sheetId="217" r:id="rId42"/>
    <sheet name="第35周" sheetId="218" r:id="rId43"/>
    <sheet name="第36周" sheetId="219" r:id="rId44"/>
    <sheet name="第37周" sheetId="220" r:id="rId45"/>
    <sheet name="第38周" sheetId="221" r:id="rId46"/>
    <sheet name="第39周" sheetId="222" r:id="rId47"/>
    <sheet name="第40周" sheetId="223" r:id="rId48"/>
    <sheet name="第41周" sheetId="224" r:id="rId49"/>
    <sheet name="第42周" sheetId="225" r:id="rId50"/>
    <sheet name="第43周" sheetId="226" r:id="rId51"/>
    <sheet name="第44周" sheetId="227" r:id="rId52"/>
    <sheet name="第45周" sheetId="228" r:id="rId53"/>
    <sheet name="第46周" sheetId="229" r:id="rId54"/>
    <sheet name="第47周" sheetId="230" r:id="rId55"/>
    <sheet name="第48周" sheetId="231" r:id="rId56"/>
    <sheet name="第49周" sheetId="232" r:id="rId57"/>
    <sheet name="第50周" sheetId="233" r:id="rId58"/>
    <sheet name="第51周" sheetId="234" r:id="rId59"/>
    <sheet name="第52周" sheetId="235" r:id="rId60"/>
    <sheet name="第53周" sheetId="236" r:id="rId61"/>
    <sheet name="参数表" sheetId="12" state="hidden" r:id="rId62"/>
    <sheet name="Sheet1" sheetId="1" state="hidden" r:id="rId63"/>
    <sheet name="2018" sheetId="3" state="hidden" r:id="rId64"/>
    <sheet name="2019" sheetId="4" state="hidden" r:id="rId65"/>
    <sheet name="2020" sheetId="5" state="hidden" r:id="rId66"/>
    <sheet name="2021" sheetId="6" state="hidden" r:id="rId67"/>
    <sheet name="2022" sheetId="7" state="hidden" r:id="rId68"/>
    <sheet name="2023" sheetId="8" state="hidden" r:id="rId69"/>
    <sheet name="2024" sheetId="9" state="hidden" r:id="rId70"/>
    <sheet name="2025" sheetId="10" state="hidden" r:id="rId71"/>
  </sheets>
  <definedNames>
    <definedName name="_xlnm.Print_Titles" localSheetId="4">个人全年考勤记录!$5:$8</definedName>
    <definedName name="_xlnm.Print_Titles" localSheetId="3">每月考勤记录!$5:$8</definedName>
  </definedNames>
  <calcPr calcId="144525"/>
</workbook>
</file>

<file path=xl/calcChain.xml><?xml version="1.0" encoding="utf-8"?>
<calcChain xmlns="http://schemas.openxmlformats.org/spreadsheetml/2006/main">
  <c r="A5" i="230" l="1"/>
</calcChain>
</file>

<file path=xl/sharedStrings.xml><?xml version="1.0" encoding="utf-8"?>
<sst xmlns="http://schemas.openxmlformats.org/spreadsheetml/2006/main" count="31310" uniqueCount="66">
  <si>
    <t>提示：红色单元格为当前周</t>
  </si>
  <si>
    <t>考勤统计</t>
  </si>
  <si>
    <t>系统设置</t>
  </si>
  <si>
    <t>每月考勤记录</t>
  </si>
  <si>
    <t>个人全年考勤记录</t>
  </si>
  <si>
    <t>年度设置</t>
  </si>
  <si>
    <t>员工信息</t>
  </si>
  <si>
    <t>视频操作演示</t>
  </si>
  <si>
    <t>当前考勤年度：</t>
  </si>
  <si>
    <t>月考勤记录</t>
  </si>
  <si>
    <t xml:space="preserve">请在WPS稻壳，www.docer.com搜索“八不戒”，下载所需文档。或点击chn.docer.com/works?userid=202850317_x000d_</t>
  </si>
  <si>
    <t>序号</t>
  </si>
  <si>
    <t>姓名</t>
  </si>
  <si>
    <t>时间</t>
  </si>
  <si>
    <t>出勤统计</t>
  </si>
  <si>
    <t>出勤</t>
  </si>
  <si>
    <t>加班</t>
  </si>
  <si>
    <t>休假</t>
  </si>
  <si>
    <t>事假</t>
  </si>
  <si>
    <t>病假</t>
  </si>
  <si>
    <t>出差</t>
  </si>
  <si>
    <t>缺勤</t>
  </si>
  <si>
    <t>迟到</t>
  </si>
  <si>
    <t>早退</t>
  </si>
  <si>
    <t>上午</t>
  </si>
  <si>
    <t>下午</t>
  </si>
  <si>
    <t>晚上</t>
  </si>
  <si>
    <t>工友1</t>
  </si>
  <si>
    <t>全年考勤记录</t>
  </si>
  <si>
    <t>请在WPS稻壳，www.docer.com 搜索“八不戒”，下载所需文档。或点击 chn.docer.com/works?userid=202850317</t>
  </si>
  <si>
    <t>日期</t>
  </si>
  <si>
    <t>月份</t>
  </si>
  <si>
    <t>合计</t>
  </si>
  <si>
    <t>个人信息</t>
  </si>
  <si>
    <t>工作信息</t>
  </si>
  <si>
    <t>身份证号</t>
  </si>
  <si>
    <t>性别</t>
  </si>
  <si>
    <t>出生日期</t>
  </si>
  <si>
    <t>年龄</t>
  </si>
  <si>
    <t>电话号码</t>
  </si>
  <si>
    <t>籍贯</t>
  </si>
  <si>
    <t>居住地址</t>
  </si>
  <si>
    <t>所在部门</t>
  </si>
  <si>
    <t>工号</t>
  </si>
  <si>
    <t>入职日期</t>
  </si>
  <si>
    <t>离职日期</t>
  </si>
  <si>
    <t>在职状态</t>
  </si>
  <si>
    <t>考勤录入</t>
  </si>
  <si>
    <t>星期一</t>
  </si>
  <si>
    <t>星期二</t>
  </si>
  <si>
    <t>星期三</t>
  </si>
  <si>
    <t>星期四</t>
  </si>
  <si>
    <t>星期五</t>
  </si>
  <si>
    <t>星期六</t>
  </si>
  <si>
    <t>星期日</t>
  </si>
  <si>
    <t>返回首页</t>
  </si>
  <si>
    <t>提示：点击下面的序号快速定位到相应工友的签到记录，点击上面的“home”按钮，定位至第一条签到记录。</t>
  </si>
  <si>
    <t>在职</t>
  </si>
  <si>
    <t>男</t>
  </si>
  <si>
    <t>离职</t>
  </si>
  <si>
    <t>女</t>
  </si>
  <si>
    <t>HR人才测评工具
技术研发岗位，市场营销岗，行政服务岗，中高层管理岗
MBTI、DISC、职业性格，职业兴趣，职业价值观，心理素质</t>
  </si>
  <si>
    <t>HR在线人才测评系统</t>
  </si>
  <si>
    <t>https://www.zxgj.cn/m/tuance</t>
  </si>
  <si>
    <t>职业性格和人格测评</t>
  </si>
  <si>
    <t xml:space="preserve">https://www.xmcs.cn/d/zhiye 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</si>
</sst>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yyyy&quot;年&quot;m&quot;月&quot;d&quot;日&quot;;@"/>
    <numFmt numFmtId="177" formatCode="yyyy/m/d;@"/>
    <numFmt numFmtId="178" formatCode="0_ "/>
    <numFmt numFmtId="179" formatCode="d"/>
  </numFmts>
  <fonts count="95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b/>
      <sz val="16"/>
      <color theme="1"/>
      <name val="微软雅黑"/>
      <family val="2"/>
      <charset val="134"/>
    </font>
    <font>
      <sz val="11"/>
      <color theme="0"/>
      <name val="宋体"/>
      <family val="2"/>
      <charset val="134"/>
      <scheme val="minor"/>
    </font>
    <font>
      <b/>
      <sz val="28"/>
      <color theme="0"/>
      <name val="微软雅黑"/>
      <family val="2"/>
      <charset val="134"/>
    </font>
    <font>
      <b/>
      <sz val="28"/>
      <color theme="1"/>
      <name val="微软雅黑"/>
      <family val="2"/>
      <charset val="134"/>
    </font>
    <font>
      <b/>
      <sz val="28"/>
      <name val="微软雅黑"/>
      <family val="2"/>
      <charset val="134"/>
    </font>
    <font>
      <b/>
      <sz val="16"/>
      <color theme="0"/>
      <name val="微软雅黑"/>
      <family val="2"/>
      <charset val="134"/>
    </font>
    <font>
      <b/>
      <sz val="11"/>
      <color theme="0"/>
      <name val="微软雅黑"/>
      <family val="2"/>
      <charset val="134"/>
    </font>
    <font>
      <sz val="11"/>
      <color theme="1"/>
      <name val="微软雅黑"/>
      <family val="2"/>
      <charset val="134"/>
    </font>
    <font>
      <sz val="9"/>
      <name val="宋体"/>
      <family val="2"/>
      <charset val="134"/>
      <scheme val="minor"/>
    </font>
    <font>
      <b/>
      <sz val="12"/>
      <color theme="0"/>
      <name val="微软雅黑"/>
      <family val="2"/>
      <charset val="134"/>
    </font>
    <font>
      <sz val="9"/>
      <color rgb="FFFFFF00"/>
      <name val="宋体"/>
      <family val="2"/>
      <charset val="134"/>
      <scheme val="minor"/>
    </font>
    <font>
      <b/>
      <sz val="11"/>
      <name val="宋体"/>
      <family val="2"/>
      <charset val="134"/>
      <scheme val="minor"/>
    </font>
    <font>
      <sz val="11"/>
      <color theme="7" tint="-0.49997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b/>
      <sz val="12"/>
      <color theme="1"/>
      <name val="微软雅黑"/>
      <family val="2"/>
      <charset val="134"/>
    </font>
    <font>
      <b/>
      <sz val="11"/>
      <color theme="4" tint="-0.49997"/>
      <name val="微软雅黑"/>
      <family val="2"/>
      <charset val="134"/>
    </font>
    <font>
      <sz val="22"/>
      <color theme="1"/>
      <name val="宋体"/>
      <family val="2"/>
      <charset val="134"/>
      <scheme val="minor"/>
    </font>
    <font>
      <sz val="16"/>
      <color theme="1"/>
      <name val="微软雅黑"/>
      <family val="2"/>
      <charset val="134"/>
    </font>
    <font>
      <b/>
      <sz val="11"/>
      <color theme="1"/>
      <name val="宋体"/>
      <family val="2"/>
      <charset val="134"/>
      <scheme val="minor"/>
    </font>
    <font>
      <sz val="22"/>
      <color theme="0"/>
      <name val="宋体"/>
      <family val="2"/>
      <charset val="134"/>
      <scheme val="minor"/>
    </font>
    <font>
      <b/>
      <sz val="22"/>
      <name val="微软雅黑"/>
      <family val="2"/>
      <charset val="134"/>
    </font>
    <font>
      <sz val="16"/>
      <color theme="0"/>
      <name val="微软雅黑"/>
      <family val="2"/>
      <charset val="134"/>
    </font>
    <font>
      <b/>
      <sz val="12"/>
      <color theme="4" tint="-0.49997"/>
      <name val="微软雅黑"/>
      <family val="2"/>
      <charset val="134"/>
    </font>
    <font>
      <b/>
      <sz val="11"/>
      <color theme="0"/>
      <name val="宋体"/>
      <family val="2"/>
      <charset val="134"/>
      <scheme val="minor"/>
    </font>
    <font>
      <b/>
      <sz val="18"/>
      <color theme="0"/>
      <name val="微软雅黑"/>
      <family val="2"/>
      <charset val="134"/>
    </font>
    <font>
      <b/>
      <sz val="14"/>
      <color theme="0"/>
      <name val="微软雅黑"/>
      <family val="2"/>
      <charset val="134"/>
    </font>
    <font>
      <sz val="14"/>
      <color theme="1"/>
      <name val="宋体"/>
      <family val="2"/>
      <charset val="134"/>
      <scheme val="minor"/>
    </font>
    <font>
      <b/>
      <sz val="24"/>
      <color theme="1"/>
      <name val="微软雅黑"/>
      <family val="2"/>
      <charset val="134"/>
    </font>
    <font>
      <b/>
      <sz val="24"/>
      <name val="微软雅黑"/>
      <family val="2"/>
      <charset val="134"/>
    </font>
    <font>
      <sz val="14"/>
      <color theme="4" tint="-0.49997"/>
      <name val="微软雅黑"/>
      <family val="2"/>
      <charset val="134"/>
    </font>
    <font>
      <sz val="16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48"/>
      <color theme="0"/>
      <name val="微软雅黑"/>
      <family val="2"/>
      <charset val="134"/>
    </font>
    <font>
      <sz val="10"/>
      <color theme="0"/>
      <name val="微软雅黑 Light"/>
      <family val="2"/>
      <charset val="134"/>
    </font>
    <font>
      <b/>
      <sz val="10"/>
      <color rgb="FFFFFF99"/>
      <name val="微软雅黑 Light"/>
      <family val="2"/>
      <charset val="134"/>
    </font>
    <font>
      <b/>
      <sz val="11"/>
      <color theme="0"/>
      <name val="微软雅黑 Light"/>
      <family val="2"/>
      <charset val="134"/>
    </font>
    <font>
      <b/>
      <sz val="11"/>
      <color theme="3"/>
      <name val="宋体"/>
      <family val="2"/>
      <charset val="134"/>
      <scheme val="minor"/>
    </font>
    <font>
      <sz val="11"/>
      <color rgb="FF9C0006"/>
      <name val="宋体"/>
      <family val="2"/>
      <scheme val="minor"/>
    </font>
    <font>
      <b/>
      <sz val="15"/>
      <color theme="3"/>
      <name val="宋体"/>
      <family val="2"/>
      <charset val="134"/>
      <scheme val="minor"/>
    </font>
    <font>
      <sz val="11"/>
      <color rgb="FFFA7D00"/>
      <name val="宋体"/>
      <family val="2"/>
      <scheme val="minor"/>
    </font>
    <font>
      <sz val="11"/>
      <color rgb="FF3F3F76"/>
      <name val="宋体"/>
      <family val="2"/>
      <scheme val="minor"/>
    </font>
    <font>
      <b/>
      <sz val="11"/>
      <color rgb="FFFA7D00"/>
      <name val="宋体"/>
      <family val="2"/>
      <scheme val="minor"/>
    </font>
    <font>
      <b/>
      <sz val="13"/>
      <color theme="3"/>
      <name val="宋体"/>
      <family val="2"/>
      <charset val="134"/>
      <scheme val="minor"/>
    </font>
    <font>
      <u val="single"/>
      <sz val="11"/>
      <color theme="10"/>
      <name val="宋体"/>
      <family val="2"/>
      <charset val="134"/>
      <scheme val="minor"/>
    </font>
    <font>
      <u val="single"/>
      <sz val="11"/>
      <color rgb="FF800080"/>
      <name val="宋体"/>
      <family val="2"/>
      <scheme val="minor"/>
    </font>
    <font>
      <b/>
      <sz val="18"/>
      <color theme="3"/>
      <name val="宋体"/>
      <family val="2"/>
      <charset val="134"/>
      <scheme val="minor"/>
    </font>
    <font>
      <i/>
      <sz val="11"/>
      <color rgb="FF7F7F7F"/>
      <name val="宋体"/>
      <family val="2"/>
      <scheme val="minor"/>
    </font>
    <font>
      <b/>
      <sz val="11"/>
      <color rgb="FF3F3F3F"/>
      <name val="宋体"/>
      <family val="2"/>
      <scheme val="minor"/>
    </font>
    <font>
      <sz val="11"/>
      <color rgb="FF9C6500"/>
      <name val="宋体"/>
      <family val="2"/>
      <scheme val="minor"/>
    </font>
    <font>
      <b/>
      <sz val="11"/>
      <color rgb="FFFFFFFF"/>
      <name val="宋体"/>
      <family val="2"/>
      <scheme val="minor"/>
    </font>
    <font>
      <sz val="11"/>
      <color rgb="FF006100"/>
      <name val="宋体"/>
      <family val="2"/>
      <scheme val="minor"/>
    </font>
    <font>
      <sz val="11"/>
      <color rgb="FF000000"/>
      <name val="思源黑体 CN ExtraLight"/>
      <family val="2"/>
      <charset val="134"/>
    </font>
    <font>
      <sz val="16"/>
      <color rgb="FF000000"/>
      <name val="Verdana"/>
      <family val="2"/>
    </font>
    <font>
      <u val="single"/>
      <sz val="16"/>
      <color rgb="FF0000FF"/>
      <name val="Verdana"/>
      <family val="2"/>
    </font>
    <font>
      <sz val="16"/>
      <color rgb="FF000000"/>
      <name val="楷体"/>
      <family val="3"/>
      <charset val="134"/>
    </font>
    <font>
      <sz val="16"/>
      <color rgb="FF000000"/>
      <name val="华文楷体"/>
      <family val="3"/>
      <charset val="134"/>
    </font>
    <font>
      <sz val="11"/>
      <color rgb="FF000000"/>
      <name val="宋体"/>
      <family val="2"/>
      <charset val="134"/>
      <scheme val="minor"/>
    </font>
    <font>
      <b/>
      <sz val="11"/>
      <color rgb="FFFFFFFF"/>
      <name val="微软雅黑 Light"/>
      <family val="2"/>
      <charset val="134"/>
    </font>
    <font>
      <b/>
      <sz val="16"/>
      <color rgb="FFFFFFFF"/>
      <name val="微软雅黑"/>
      <family val="2"/>
      <charset val="134"/>
    </font>
    <font>
      <b/>
      <sz val="48"/>
      <color rgb="FFFFFFFF"/>
      <name val="微软雅黑"/>
      <family val="2"/>
      <charset val="134"/>
    </font>
    <font>
      <sz val="10"/>
      <color rgb="FFFFFFFF"/>
      <name val="微软雅黑 Light"/>
      <family val="2"/>
      <charset val="134"/>
    </font>
    <font>
      <sz val="16"/>
      <color rgb="FF000000"/>
      <name val="宋体"/>
      <family val="2"/>
      <charset val="134"/>
      <scheme val="minor"/>
    </font>
    <font>
      <b/>
      <sz val="11"/>
      <color rgb="FFFFFFFF"/>
      <name val="微软雅黑"/>
      <family val="2"/>
      <charset val="134"/>
    </font>
    <font>
      <sz val="14"/>
      <color rgb="FF1F4E79"/>
      <name val="微软雅黑"/>
      <family val="2"/>
      <charset val="134"/>
    </font>
    <font>
      <b/>
      <sz val="24"/>
      <color rgb="FF000000"/>
      <name val="微软雅黑"/>
      <family val="2"/>
      <charset val="134"/>
    </font>
    <font>
      <b/>
      <sz val="14"/>
      <color rgb="FFFFFFFF"/>
      <name val="微软雅黑"/>
      <family val="2"/>
      <charset val="134"/>
    </font>
    <font>
      <sz val="14"/>
      <color rgb="FF000000"/>
      <name val="宋体"/>
      <family val="2"/>
      <charset val="134"/>
      <scheme val="minor"/>
    </font>
    <font>
      <b/>
      <sz val="18"/>
      <color rgb="FFFFFFFF"/>
      <name val="微软雅黑"/>
      <family val="2"/>
      <charset val="134"/>
    </font>
    <font>
      <b/>
      <sz val="12"/>
      <color rgb="FF1F4E79"/>
      <name val="微软雅黑"/>
      <family val="2"/>
      <charset val="134"/>
    </font>
    <font>
      <b/>
      <sz val="12"/>
      <color rgb="FFFFFFFF"/>
      <name val="微软雅黑"/>
      <family val="2"/>
      <charset val="134"/>
    </font>
    <font>
      <sz val="16"/>
      <color rgb="FFFFFFFF"/>
      <name val="微软雅黑"/>
      <family val="2"/>
      <charset val="134"/>
    </font>
    <font>
      <b/>
      <sz val="22"/>
      <color rgb="FF000000"/>
      <name val="微软雅黑"/>
      <family val="2"/>
      <charset val="134"/>
    </font>
    <font>
      <sz val="22"/>
      <color rgb="FFFFFFFF"/>
      <name val="宋体"/>
      <family val="2"/>
      <charset val="134"/>
      <scheme val="minor"/>
    </font>
    <font>
      <b/>
      <sz val="11"/>
      <color rgb="FF000000"/>
      <name val="宋体"/>
      <family val="2"/>
      <charset val="134"/>
      <scheme val="minor"/>
    </font>
    <font>
      <sz val="16"/>
      <color rgb="FF000000"/>
      <name val="微软雅黑"/>
      <family val="2"/>
      <charset val="134"/>
    </font>
    <font>
      <sz val="22"/>
      <color rgb="FF000000"/>
      <name val="宋体"/>
      <family val="2"/>
      <charset val="134"/>
      <scheme val="minor"/>
    </font>
    <font>
      <b/>
      <sz val="11"/>
      <color rgb="FF1F4E79"/>
      <name val="微软雅黑"/>
      <family val="2"/>
      <charset val="134"/>
    </font>
    <font>
      <b/>
      <sz val="28"/>
      <color rgb="FF000000"/>
      <name val="微软雅黑"/>
      <family val="2"/>
      <charset val="134"/>
    </font>
    <font>
      <b/>
      <sz val="12"/>
      <color rgb="FF000000"/>
      <name val="微软雅黑"/>
      <family val="2"/>
      <charset val="134"/>
    </font>
    <font>
      <sz val="10"/>
      <color rgb="FF000000"/>
      <name val="宋体"/>
      <family val="2"/>
      <charset val="134"/>
      <scheme val="minor"/>
    </font>
    <font>
      <sz val="11"/>
      <color rgb="FF806000"/>
      <name val="宋体"/>
      <family val="2"/>
      <charset val="134"/>
      <scheme val="minor"/>
    </font>
    <font>
      <b/>
      <sz val="16"/>
      <color rgb="FF000000"/>
      <name val="微软雅黑"/>
      <family val="2"/>
      <charset val="134"/>
    </font>
    <font>
      <sz val="9"/>
      <color rgb="FF000000"/>
      <name val="宋体"/>
      <family val="2"/>
      <charset val="134"/>
      <scheme val="minor"/>
    </font>
    <font>
      <sz val="11"/>
      <color rgb="FF000000"/>
      <name val="微软雅黑"/>
      <family val="2"/>
      <charset val="134"/>
    </font>
    <font>
      <sz val="11"/>
      <color rgb="FFFFFFFF"/>
      <name val="宋体"/>
      <family val="2"/>
      <charset val="134"/>
      <scheme val="minor"/>
    </font>
    <font>
      <b/>
      <sz val="28"/>
      <color rgb="FFFFFFFF"/>
      <name val="微软雅黑"/>
      <family val="2"/>
      <charset val="134"/>
    </font>
    <font>
      <b/>
      <sz val="11"/>
      <color rgb="FF44546A"/>
      <name val="宋体"/>
      <family val="2"/>
      <charset val="134"/>
      <scheme val="minor"/>
    </font>
    <font>
      <b/>
      <sz val="13"/>
      <color rgb="FF44546A"/>
      <name val="宋体"/>
      <family val="2"/>
      <charset val="134"/>
      <scheme val="minor"/>
    </font>
    <font>
      <b/>
      <sz val="15"/>
      <color rgb="FF44546A"/>
      <name val="宋体"/>
      <family val="2"/>
      <charset val="134"/>
      <scheme val="minor"/>
    </font>
    <font>
      <b/>
      <sz val="18"/>
      <color rgb="FF44546A"/>
      <name val="宋体"/>
      <family val="2"/>
      <charset val="134"/>
      <scheme val="minor"/>
    </font>
    <font>
      <u val="single"/>
      <sz val="11"/>
      <color rgb="FF0563C1"/>
      <name val="宋体"/>
      <family val="2"/>
      <charset val="134"/>
      <scheme val="minor"/>
    </font>
    <font>
      <sz val="10"/>
      <color rgb="FF000000"/>
      <name val="Arial"/>
      <family val="2"/>
    </font>
  </fonts>
  <fills count="40">
    <fill>
      <patternFill patternType="none"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theme="4" tint="-0.49997"/>
        <bgColor indexed="64"/>
      </patternFill>
    </fill>
    <fill>
      <patternFill patternType="solid">
        <fgColor rgb="FFE46C0A"/>
        <bgColor indexed="64"/>
      </patternFill>
    </fill>
    <fill>
      <patternFill patternType="solid">
        <fgColor theme="0" tint="-0.49997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E7F1F9"/>
        <bgColor indexed="64"/>
      </patternFill>
    </fill>
    <fill>
      <patternFill patternType="solid">
        <fgColor theme="1" tint="0.49998"/>
        <bgColor indexed="64"/>
      </patternFill>
    </fill>
    <fill>
      <gradientFill>
        <stop position="0">
          <color theme="4" tint="-0.49799"/>
        </stop>
        <stop position="0.5">
          <color rgb="FF733C80"/>
        </stop>
        <stop position="1">
          <color theme="4" tint="-0.49799"/>
        </stop>
      </gradientFill>
    </fill>
  </fills>
  <borders count="7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medium">
        <color rgb="FFFF0000"/>
      </left>
      <right/>
      <top style="medium">
        <color rgb="FFFF0000"/>
      </top>
      <bottom style="medium">
        <color rgb="FFFF0000"/>
      </bottom>
    </border>
    <border>
      <left/>
      <right style="medium">
        <color rgb="FFFF0000"/>
      </right>
      <top style="medium">
        <color rgb="FFFF0000"/>
      </top>
      <bottom style="medium">
        <color rgb="FFFF0000"/>
      </bottom>
    </border>
    <border>
      <left style="thin">
        <color theme="4" tint="-0.24994"/>
      </left>
      <right style="thin">
        <color theme="0"/>
      </right>
      <top style="thin">
        <color theme="4" tint="-0.24994"/>
      </top>
      <bottom style="thin">
        <color theme="4" tint="-0.24994"/>
      </bottom>
    </border>
    <border>
      <left style="thin">
        <color theme="0"/>
      </left>
      <right style="thin">
        <color theme="0"/>
      </right>
      <top style="thin">
        <color theme="4" tint="-0.24994"/>
      </top>
      <bottom style="thin">
        <color theme="4" tint="-0.24994"/>
      </bottom>
    </border>
    <border>
      <left style="thin">
        <color theme="0"/>
      </left>
      <right style="thin">
        <color theme="0"/>
      </right>
      <top style="thin">
        <color theme="4" tint="-0.24994"/>
      </top>
      <bottom style="thin">
        <color theme="0"/>
      </bottom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4" tint="-0.24994"/>
      </bottom>
    </border>
    <border>
      <left style="thin">
        <color theme="5" tint="0.39982"/>
      </left>
      <right style="thin">
        <color auto="1"/>
      </right>
      <top style="thin">
        <color auto="1"/>
      </top>
      <bottom/>
    </border>
    <border>
      <left style="thin">
        <color auto="1"/>
      </left>
      <right style="thin">
        <color auto="1"/>
      </right>
      <top/>
      <bottom/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thin">
        <color theme="5" tint="0.39982"/>
      </left>
      <right style="thin">
        <color auto="1"/>
      </right>
      <top/>
      <bottom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theme="5" tint="0.39982"/>
      </left>
      <right style="thin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theme="0"/>
      </left>
      <right style="thin">
        <color theme="4" tint="-0.24994"/>
      </right>
      <top style="thin">
        <color theme="4" tint="-0.24994"/>
      </top>
      <bottom style="thin">
        <color theme="0"/>
      </bottom>
    </border>
    <border>
      <left/>
      <right/>
      <top/>
      <bottom style="thin">
        <color theme="5" tint="-0.24994"/>
      </bottom>
    </border>
    <border>
      <left style="thin">
        <color theme="0"/>
      </left>
      <right style="thin">
        <color theme="4" tint="-0.24994"/>
      </right>
      <top style="thin">
        <color theme="0"/>
      </top>
      <bottom style="thin">
        <color theme="4" tint="-0.24994"/>
      </bottom>
    </border>
    <border>
      <left style="thin">
        <color theme="5" tint="-0.24994"/>
      </left>
      <right/>
      <top/>
      <bottom/>
    </border>
    <border>
      <left style="thin">
        <color auto="1"/>
      </left>
      <right style="thin">
        <color theme="5" tint="0.39982"/>
      </right>
      <top/>
      <bottom style="thin">
        <color auto="1"/>
      </bottom>
    </border>
    <border>
      <left style="thin">
        <color auto="1"/>
      </left>
      <right style="thin">
        <color theme="5" tint="0.39982"/>
      </right>
      <top style="thin">
        <color auto="1"/>
      </top>
      <bottom style="thin">
        <color auto="1"/>
      </bottom>
    </border>
    <border>
      <left/>
      <right style="thin">
        <color theme="5" tint="-0.24994"/>
      </right>
      <top/>
      <bottom/>
    </border>
    <border>
      <left style="thin">
        <color auto="1"/>
      </left>
      <right style="thin">
        <color auto="1"/>
      </right>
      <top style="thin">
        <color auto="1"/>
      </top>
      <bottom style="thin">
        <color theme="5" tint="0.39982"/>
      </bottom>
    </border>
    <border>
      <left style="thin">
        <color auto="1"/>
      </left>
      <right style="thin">
        <color theme="5" tint="0.39982"/>
      </right>
      <top style="thin">
        <color auto="1"/>
      </top>
      <bottom style="thin">
        <color theme="5" tint="0.39982"/>
      </bottom>
    </border>
    <border>
      <left style="thin">
        <color theme="4" tint="-0.24994"/>
      </left>
      <right style="thin">
        <color theme="0"/>
      </right>
      <top style="thin">
        <color theme="4" tint="-0.24994"/>
      </top>
      <bottom style="thin">
        <color theme="0"/>
      </bottom>
    </border>
    <border>
      <left style="thin">
        <color theme="4" tint="-0.24994"/>
      </left>
      <right style="thin">
        <color theme="0"/>
      </right>
      <top style="thin">
        <color theme="0"/>
      </top>
      <bottom style="thin">
        <color theme="4" tint="-0.24994"/>
      </bottom>
    </border>
    <border>
      <left style="medium">
        <color theme="5" tint="-0.24994"/>
      </left>
      <right style="thin">
        <color theme="0"/>
      </right>
      <top/>
      <bottom style="thin">
        <color theme="0"/>
      </bottom>
    </border>
    <border>
      <left style="medium">
        <color theme="5" tint="-0.24994"/>
      </left>
      <right style="thin">
        <color theme="0"/>
      </right>
      <top style="thin">
        <color theme="0"/>
      </top>
      <bottom style="thin">
        <color theme="0"/>
      </bottom>
    </border>
    <border>
      <left/>
      <right style="medium">
        <color theme="5" tint="-0.24994"/>
      </right>
      <top/>
      <bottom/>
    </border>
    <border>
      <left/>
      <right/>
      <top/>
      <bottom style="medium">
        <color theme="5" tint="-0.24994"/>
      </bottom>
    </border>
    <border>
      <left/>
      <right style="medium">
        <color theme="5" tint="-0.24994"/>
      </right>
      <top/>
      <bottom style="medium">
        <color theme="5" tint="-0.24994"/>
      </bottom>
    </border>
    <border>
      <left/>
      <right/>
      <top/>
      <bottom style="thin">
        <color rgb="FFFF0000"/>
      </bottom>
    </border>
    <border>
      <left style="thin">
        <color theme="0"/>
      </left>
      <right style="thin">
        <color theme="0"/>
      </right>
      <top style="thin">
        <color theme="0"/>
      </top>
      <bottom/>
    </border>
    <border>
      <left style="thin">
        <color theme="0"/>
      </left>
      <right style="thin">
        <color theme="0"/>
      </right>
      <top/>
      <bottom/>
    </border>
    <border>
      <left style="thin">
        <color theme="5" tint="-0.24997"/>
      </left>
      <right style="thin">
        <color theme="0"/>
      </right>
      <top style="thin">
        <color theme="5" tint="-0.24997"/>
      </top>
      <bottom style="thin">
        <color theme="5" tint="-0.24997"/>
      </bottom>
    </border>
    <border>
      <left style="thin">
        <color theme="0"/>
      </left>
      <right style="thin">
        <color theme="0"/>
      </right>
      <top style="thin">
        <color theme="5" tint="-0.24997"/>
      </top>
      <bottom style="thin">
        <color theme="5" tint="-0.24997"/>
      </bottom>
    </border>
    <border>
      <left style="thin">
        <color theme="0"/>
      </left>
      <right/>
      <top style="thin">
        <color theme="0"/>
      </top>
      <bottom style="thin">
        <color theme="0"/>
      </bottom>
    </border>
    <border>
      <left/>
      <right/>
      <top style="thin">
        <color theme="0"/>
      </top>
      <bottom style="thin">
        <color theme="0"/>
      </bottom>
    </border>
    <border>
      <left/>
      <right style="thin">
        <color theme="0"/>
      </right>
      <top style="thin">
        <color theme="0"/>
      </top>
      <bottom style="thin">
        <color theme="0"/>
      </bottom>
    </border>
    <border>
      <left style="thin">
        <color theme="0"/>
      </left>
      <right style="thin">
        <color theme="5" tint="-0.24997"/>
      </right>
      <top style="thin">
        <color theme="5" tint="-0.24997"/>
      </top>
      <bottom style="thin">
        <color theme="5" tint="-0.24997"/>
      </bottom>
    </border>
    <border>
      <left/>
      <right/>
      <top/>
      <bottom style="thin">
        <color theme="0"/>
      </bottom>
    </border>
    <border>
      <left style="thin">
        <color theme="0"/>
      </left>
      <right style="thin">
        <color theme="0"/>
      </right>
      <top style="thin">
        <color theme="4" tint="-0.24994"/>
      </top>
      <bottom/>
    </border>
    <border>
      <left style="thin">
        <color theme="0"/>
      </left>
      <right style="thin">
        <color theme="0"/>
      </right>
      <top/>
      <bottom style="thin">
        <color theme="4" tint="-0.24994"/>
      </bottom>
    </border>
    <border>
      <left style="thick">
        <color rgb="FFFF0000"/>
      </left>
      <right style="thick">
        <color rgb="FFFF0000"/>
      </right>
      <top style="thick">
        <color rgb="FFFF0000"/>
      </top>
      <bottom/>
    </border>
    <border>
      <left style="thick">
        <color rgb="FFFF0000"/>
      </left>
      <right style="thick">
        <color rgb="FFFF0000"/>
      </right>
      <top/>
      <bottom/>
    </border>
    <border>
      <left style="thick">
        <color rgb="FFFF0000"/>
      </left>
      <right style="thick">
        <color rgb="FFFF0000"/>
      </right>
      <top/>
      <bottom style="thick">
        <color rgb="FFFF0000"/>
      </bottom>
    </border>
    <border>
      <left style="thin">
        <color theme="4" tint="-0.24994"/>
      </left>
      <right style="thin">
        <color theme="4" tint="-0.24994"/>
      </right>
      <top style="thin">
        <color theme="4" tint="-0.24994"/>
      </top>
      <bottom style="thin">
        <color theme="4" tint="-0.24994"/>
      </bottom>
    </border>
    <border>
      <left style="medium">
        <color theme="4" tint="-0.49997"/>
      </left>
      <right/>
      <top/>
      <bottom/>
    </border>
    <border>
      <left/>
      <right style="thin">
        <color theme="0"/>
      </right>
      <top/>
      <bottom/>
    </border>
    <border>
      <left style="thin">
        <color theme="0"/>
      </left>
      <right/>
      <top/>
      <bottom/>
    </border>
    <border>
      <left style="medium">
        <color theme="4" tint="-0.49997"/>
      </left>
      <right/>
      <top/>
      <bottom style="medium">
        <color theme="4" tint="-0.49997"/>
      </bottom>
    </border>
    <border>
      <left/>
      <right/>
      <top/>
      <bottom style="medium">
        <color theme="4" tint="-0.49997"/>
      </bottom>
    </border>
    <border>
      <left/>
      <right style="medium">
        <color theme="4" tint="-0.49997"/>
      </right>
      <top/>
      <bottom/>
    </border>
    <border>
      <left/>
      <right style="thin">
        <color theme="0"/>
      </right>
      <top/>
      <bottom style="thin">
        <color theme="0"/>
      </bottom>
    </border>
    <border>
      <left style="thin">
        <color theme="0"/>
      </left>
      <right style="thin">
        <color theme="0"/>
      </right>
      <top/>
      <bottom style="thin">
        <color theme="0"/>
      </bottom>
    </border>
    <border>
      <left style="thin">
        <color theme="0"/>
      </left>
      <right/>
      <top/>
      <bottom style="thin">
        <color theme="0"/>
      </bottom>
    </border>
    <border>
      <left/>
      <right style="thin">
        <color theme="0"/>
      </right>
      <top style="thin">
        <color theme="0"/>
      </top>
      <bottom/>
    </border>
    <border>
      <left style="thin">
        <color theme="0"/>
      </left>
      <right/>
      <top style="thin">
        <color theme="0"/>
      </top>
      <bottom/>
    </border>
    <border>
      <left/>
      <right style="medium">
        <color theme="4" tint="-0.49997"/>
      </right>
      <top/>
      <bottom style="medium">
        <color theme="4" tint="-0.49997"/>
      </bottom>
    </border>
    <border>
      <left style="thin">
        <color auto="1"/>
      </left>
      <right/>
      <top style="thin">
        <color auto="1"/>
      </top>
      <bottom/>
    </border>
    <border>
      <left/>
      <right style="thin">
        <color auto="1"/>
      </right>
      <top style="thin">
        <color auto="1"/>
      </top>
      <bottom/>
    </border>
    <border>
      <left style="thin">
        <color auto="1"/>
      </left>
      <right/>
      <top/>
      <bottom/>
    </border>
    <border>
      <left/>
      <right style="thin">
        <color auto="1"/>
      </right>
      <top/>
      <bottom/>
    </border>
    <border>
      <left style="thin">
        <color auto="1"/>
      </left>
      <right/>
      <top/>
      <bottom style="thin">
        <color auto="1"/>
      </bottom>
    </border>
    <border>
      <left/>
      <right style="thin">
        <color auto="1"/>
      </right>
      <top/>
      <bottom style="thin">
        <color auto="1"/>
      </bottom>
    </border>
  </borders>
  <cellStyleXfs count="69">
    <xf numFmtId="0" fontId="59" fillId="0" borderId="0">
      <alignment vertical="center"/>
      <protection/>
    </xf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9" fontId="94" fillId="0" borderId="0" applyFill="0" applyBorder="0" applyAlignment="0" applyProtection="0"/>
    <xf numFmtId="44" fontId="94" fillId="0" borderId="0" applyFill="0" applyBorder="0" applyAlignment="0" applyProtection="0"/>
    <xf numFmtId="42" fontId="94" fillId="0" borderId="0" applyFill="0" applyBorder="0" applyAlignment="0" applyProtection="0"/>
    <xf numFmtId="43" fontId="94" fillId="0" borderId="0" applyFill="0" applyBorder="0" applyAlignment="0" applyProtection="0"/>
    <xf numFmtId="41" fontId="94" fillId="0" borderId="0" applyFill="0" applyBorder="0" applyAlignment="0" applyProtection="0"/>
    <xf numFmtId="42" fontId="59" fillId="0" borderId="0" applyFill="0" applyBorder="0" applyProtection="0">
      <alignment/>
    </xf>
    <xf numFmtId="0" fontId="59" fillId="2" borderId="0" applyNumberFormat="0" applyBorder="0" applyProtection="0">
      <alignment/>
    </xf>
    <xf numFmtId="0" fontId="43" fillId="3" borderId="1" applyNumberFormat="0" applyProtection="0">
      <alignment/>
    </xf>
    <xf numFmtId="44" fontId="59" fillId="0" borderId="0" applyFill="0" applyBorder="0" applyProtection="0">
      <alignment/>
    </xf>
    <xf numFmtId="41" fontId="59" fillId="0" borderId="0" applyFill="0" applyBorder="0" applyProtection="0">
      <alignment/>
    </xf>
    <xf numFmtId="0" fontId="59" fillId="4" borderId="0" applyNumberFormat="0" applyBorder="0" applyProtection="0">
      <alignment/>
    </xf>
    <xf numFmtId="0" fontId="40" fillId="5" borderId="0" applyNumberFormat="0" applyBorder="0" applyProtection="0">
      <alignment/>
    </xf>
    <xf numFmtId="43" fontId="59" fillId="0" borderId="0" applyFill="0" applyBorder="0" applyProtection="0">
      <alignment/>
    </xf>
    <xf numFmtId="0" fontId="87" fillId="6" borderId="0" applyNumberFormat="0" applyBorder="0" applyProtection="0">
      <alignment/>
    </xf>
    <xf numFmtId="0" fontId="93" fillId="0" borderId="0" applyNumberFormat="0" applyFill="0" applyBorder="0" applyProtection="0">
      <alignment/>
    </xf>
    <xf numFmtId="9" fontId="59" fillId="0" borderId="0" applyFill="0" applyBorder="0" applyProtection="0">
      <alignment/>
    </xf>
    <xf numFmtId="0" fontId="47" fillId="0" borderId="0" applyNumberFormat="0" applyFill="0" applyBorder="0" applyProtection="0">
      <alignment/>
    </xf>
    <xf numFmtId="0" fontId="59" fillId="7" borderId="2" applyNumberFormat="0" applyProtection="0">
      <alignment/>
    </xf>
    <xf numFmtId="0" fontId="87" fillId="8" borderId="0" applyNumberFormat="0" applyBorder="0" applyProtection="0">
      <alignment/>
    </xf>
    <xf numFmtId="0" fontId="89" fillId="0" borderId="0" applyNumberFormat="0" applyFill="0" applyBorder="0" applyProtection="0">
      <alignment/>
    </xf>
    <xf numFmtId="0" fontId="34" fillId="0" borderId="0" applyNumberFormat="0" applyFill="0" applyBorder="0" applyProtection="0">
      <alignment/>
    </xf>
    <xf numFmtId="0" fontId="92" fillId="0" borderId="0" applyNumberFormat="0" applyFill="0" applyBorder="0" applyProtection="0">
      <alignment/>
    </xf>
    <xf numFmtId="0" fontId="49" fillId="0" borderId="0" applyNumberFormat="0" applyFill="0" applyBorder="0" applyProtection="0">
      <alignment/>
    </xf>
    <xf numFmtId="0" fontId="91" fillId="0" borderId="3" applyNumberFormat="0" applyFill="0" applyProtection="0">
      <alignment/>
    </xf>
    <xf numFmtId="0" fontId="90" fillId="0" borderId="3" applyNumberFormat="0" applyFill="0" applyProtection="0">
      <alignment/>
    </xf>
    <xf numFmtId="0" fontId="87" fillId="9" borderId="0" applyNumberFormat="0" applyBorder="0" applyProtection="0">
      <alignment/>
    </xf>
    <xf numFmtId="0" fontId="89" fillId="0" borderId="4" applyNumberFormat="0" applyFill="0" applyProtection="0">
      <alignment/>
    </xf>
    <xf numFmtId="0" fontId="87" fillId="10" borderId="0" applyNumberFormat="0" applyBorder="0" applyProtection="0">
      <alignment/>
    </xf>
    <xf numFmtId="0" fontId="50" fillId="11" borderId="5" applyNumberFormat="0" applyProtection="0">
      <alignment/>
    </xf>
    <xf numFmtId="0" fontId="44" fillId="11" borderId="1" applyNumberFormat="0" applyProtection="0">
      <alignment/>
    </xf>
    <xf numFmtId="0" fontId="52" fillId="12" borderId="6" applyNumberFormat="0" applyProtection="0">
      <alignment/>
    </xf>
    <xf numFmtId="0" fontId="59" fillId="13" borderId="0" applyNumberFormat="0" applyBorder="0" applyProtection="0">
      <alignment/>
    </xf>
    <xf numFmtId="0" fontId="87" fillId="14" borderId="0" applyNumberFormat="0" applyBorder="0" applyProtection="0">
      <alignment/>
    </xf>
    <xf numFmtId="0" fontId="42" fillId="0" borderId="7" applyNumberFormat="0" applyFill="0" applyProtection="0">
      <alignment/>
    </xf>
    <xf numFmtId="0" fontId="76" fillId="0" borderId="8" applyNumberFormat="0" applyFill="0" applyProtection="0">
      <alignment/>
    </xf>
    <xf numFmtId="0" fontId="53" fillId="15" borderId="0" applyNumberFormat="0" applyBorder="0" applyProtection="0">
      <alignment/>
    </xf>
    <xf numFmtId="0" fontId="51" fillId="16" borderId="0" applyNumberFormat="0" applyBorder="0" applyProtection="0">
      <alignment/>
    </xf>
    <xf numFmtId="0" fontId="59" fillId="17" borderId="0" applyNumberFormat="0" applyBorder="0" applyProtection="0">
      <alignment/>
    </xf>
    <xf numFmtId="0" fontId="87" fillId="18" borderId="0" applyNumberFormat="0" applyBorder="0" applyProtection="0">
      <alignment/>
    </xf>
    <xf numFmtId="0" fontId="59" fillId="19" borderId="0" applyNumberFormat="0" applyBorder="0" applyProtection="0">
      <alignment/>
    </xf>
    <xf numFmtId="0" fontId="59" fillId="20" borderId="0" applyNumberFormat="0" applyBorder="0" applyProtection="0">
      <alignment/>
    </xf>
    <xf numFmtId="0" fontId="59" fillId="21" borderId="0" applyNumberFormat="0" applyBorder="0" applyProtection="0">
      <alignment/>
    </xf>
    <xf numFmtId="0" fontId="59" fillId="22" borderId="0" applyNumberFormat="0" applyBorder="0" applyProtection="0">
      <alignment/>
    </xf>
    <xf numFmtId="0" fontId="87" fillId="23" borderId="0" applyNumberFormat="0" applyBorder="0" applyProtection="0">
      <alignment/>
    </xf>
    <xf numFmtId="0" fontId="87" fillId="24" borderId="0" applyNumberFormat="0" applyBorder="0" applyProtection="0">
      <alignment/>
    </xf>
    <xf numFmtId="0" fontId="59" fillId="25" borderId="0" applyNumberFormat="0" applyBorder="0" applyProtection="0">
      <alignment/>
    </xf>
    <xf numFmtId="0" fontId="59" fillId="26" borderId="0" applyNumberFormat="0" applyBorder="0" applyProtection="0">
      <alignment/>
    </xf>
    <xf numFmtId="0" fontId="87" fillId="27" borderId="0" applyNumberFormat="0" applyBorder="0" applyProtection="0">
      <alignment/>
    </xf>
    <xf numFmtId="0" fontId="59" fillId="28" borderId="0" applyNumberFormat="0" applyBorder="0" applyProtection="0">
      <alignment/>
    </xf>
    <xf numFmtId="0" fontId="87" fillId="29" borderId="0" applyNumberFormat="0" applyBorder="0" applyProtection="0">
      <alignment/>
    </xf>
    <xf numFmtId="0" fontId="87" fillId="30" borderId="0" applyNumberFormat="0" applyBorder="0" applyProtection="0">
      <alignment/>
    </xf>
    <xf numFmtId="0" fontId="59" fillId="31" borderId="0" applyNumberFormat="0" applyBorder="0" applyProtection="0">
      <alignment/>
    </xf>
    <xf numFmtId="0" fontId="87" fillId="32" borderId="0" applyNumberFormat="0" applyBorder="0" applyProtection="0">
      <alignment/>
    </xf>
    <xf numFmtId="0" fontId="59" fillId="0" borderId="0">
      <alignment vertical="center"/>
      <protection/>
    </xf>
  </cellStyleXfs>
  <cellXfs count="177">
    <xf numFmtId="0" fontId="59" fillId="0" borderId="0" xfId="0" applyFont="1" applyAlignment="1">
      <alignment vertical="center"/>
    </xf>
    <xf numFmtId="0" fontId="59" fillId="0" borderId="0" xfId="0" applyNumberFormat="1" applyFont="1" applyAlignment="1">
      <alignment horizontal="center" vertical="center"/>
    </xf>
    <xf numFmtId="0" fontId="59" fillId="0" borderId="0" xfId="0" applyFont="1" applyAlignment="1">
      <alignment horizontal="center" vertical="center"/>
    </xf>
    <xf numFmtId="14" fontId="59" fillId="0" borderId="0" xfId="0" applyNumberFormat="1" applyFont="1" applyAlignment="1">
      <alignment horizontal="center" vertical="center"/>
    </xf>
    <xf numFmtId="0" fontId="59" fillId="0" borderId="0" xfId="0" applyFont="1" applyAlignment="1">
      <alignment vertical="center"/>
    </xf>
    <xf numFmtId="0" fontId="59" fillId="0" borderId="0" xfId="0" applyFont="1" applyAlignment="1" applyProtection="1">
      <alignment vertical="center"/>
      <protection hidden="1"/>
    </xf>
    <xf numFmtId="0" fontId="84" fillId="0" borderId="0" xfId="0" applyFont="1" applyAlignment="1" applyProtection="1">
      <alignment vertical="center" shrinkToFit="1"/>
      <protection hidden="1"/>
    </xf>
    <xf numFmtId="0" fontId="87" fillId="0" borderId="0" xfId="0" applyFont="1" applyAlignment="1" applyProtection="1">
      <alignment vertical="center" shrinkToFit="1"/>
      <protection hidden="1"/>
    </xf>
    <xf numFmtId="0" fontId="59" fillId="0" borderId="0" xfId="0" applyFont="1" applyAlignment="1" applyProtection="1">
      <alignment horizontal="center" vertical="center" shrinkToFit="1"/>
      <protection hidden="1"/>
    </xf>
    <xf numFmtId="0" fontId="59" fillId="0" borderId="0" xfId="0" applyFont="1" applyAlignment="1" applyProtection="1">
      <alignment vertical="center" shrinkToFit="1"/>
      <protection hidden="1"/>
    </xf>
    <xf numFmtId="0" fontId="88" fillId="33" borderId="9" xfId="0" applyFont="1" applyFill="1" applyBorder="1" applyAlignment="1" applyProtection="1">
      <alignment horizontal="center" vertical="center" shrinkToFit="1"/>
      <protection hidden="1"/>
    </xf>
    <xf numFmtId="0" fontId="88" fillId="33" borderId="10" xfId="0" applyFont="1" applyFill="1" applyBorder="1" applyAlignment="1" applyProtection="1">
      <alignment horizontal="center" vertical="center" shrinkToFit="1"/>
      <protection hidden="1"/>
    </xf>
    <xf numFmtId="0" fontId="80" fillId="0" borderId="0" xfId="0" applyFont="1" applyBorder="1" applyAlignment="1" applyProtection="1">
      <alignment vertical="center" shrinkToFit="1"/>
      <protection hidden="1"/>
    </xf>
    <xf numFmtId="0" fontId="80" fillId="0" borderId="0" xfId="0" applyFont="1" applyBorder="1" applyAlignment="1" applyProtection="1">
      <alignment horizontal="left" vertical="center" shrinkToFit="1"/>
      <protection hidden="1"/>
    </xf>
    <xf numFmtId="0" fontId="87" fillId="0" borderId="0" xfId="0" applyFont="1" applyAlignment="1" applyProtection="1">
      <alignment horizontal="center" vertical="center" shrinkToFit="1"/>
      <protection hidden="1"/>
    </xf>
    <xf numFmtId="0" fontId="61" fillId="33" borderId="11" xfId="0" applyFont="1" applyFill="1" applyBorder="1" applyAlignment="1" applyProtection="1">
      <alignment horizontal="center" vertical="center" shrinkToFit="1"/>
      <protection hidden="1"/>
    </xf>
    <xf numFmtId="0" fontId="61" fillId="33" borderId="12" xfId="0" applyFont="1" applyFill="1" applyBorder="1" applyAlignment="1" applyProtection="1">
      <alignment horizontal="center" vertical="center" shrinkToFit="1"/>
      <protection hidden="1"/>
    </xf>
    <xf numFmtId="0" fontId="61" fillId="33" borderId="13" xfId="0" applyFont="1" applyFill="1" applyBorder="1" applyAlignment="1" applyProtection="1">
      <alignment horizontal="center" vertical="center" shrinkToFit="1"/>
      <protection hidden="1"/>
    </xf>
    <xf numFmtId="176" fontId="65" fillId="33" borderId="14" xfId="0" applyNumberFormat="1" applyFont="1" applyFill="1" applyBorder="1" applyAlignment="1" applyProtection="1">
      <alignment horizontal="center" vertical="center" shrinkToFit="1"/>
      <protection hidden="1"/>
    </xf>
    <xf numFmtId="0" fontId="86" fillId="0" borderId="15" xfId="0" applyFont="1" applyBorder="1" applyAlignment="1" applyProtection="1">
      <alignment horizontal="center" vertical="center" shrinkToFit="1"/>
      <protection hidden="1"/>
    </xf>
    <xf numFmtId="0" fontId="59" fillId="0" borderId="16" xfId="0" applyFont="1" applyBorder="1" applyAlignment="1" applyProtection="1">
      <alignment horizontal="center" vertical="center" shrinkToFit="1"/>
      <protection hidden="1"/>
    </xf>
    <xf numFmtId="0" fontId="59" fillId="0" borderId="17" xfId="0" applyFont="1" applyBorder="1" applyAlignment="1" applyProtection="1">
      <alignment horizontal="center" vertical="center" shrinkToFit="1"/>
      <protection hidden="1"/>
    </xf>
    <xf numFmtId="0" fontId="59" fillId="0" borderId="17" xfId="0" applyFont="1" applyBorder="1" applyAlignment="1" applyProtection="1">
      <alignment horizontal="center" vertical="center" shrinkToFit="1"/>
      <protection hidden="1" locked="0"/>
    </xf>
    <xf numFmtId="0" fontId="59" fillId="0" borderId="17" xfId="0" applyFont="1" applyBorder="1" applyAlignment="1" applyProtection="1">
      <alignment horizontal="center" vertical="center" shrinkToFit="1"/>
      <protection hidden="1" locked="0"/>
    </xf>
    <xf numFmtId="0" fontId="86" fillId="0" borderId="18" xfId="0" applyFont="1" applyBorder="1" applyAlignment="1" applyProtection="1">
      <alignment horizontal="center" vertical="center" shrinkToFit="1"/>
      <protection hidden="1"/>
    </xf>
    <xf numFmtId="0" fontId="59" fillId="0" borderId="19" xfId="0" applyFont="1" applyBorder="1" applyAlignment="1" applyProtection="1">
      <alignment horizontal="center" vertical="center" shrinkToFit="1"/>
      <protection hidden="1"/>
    </xf>
    <xf numFmtId="0" fontId="86" fillId="0" borderId="20" xfId="0" applyFont="1" applyBorder="1" applyAlignment="1" applyProtection="1">
      <alignment horizontal="center" vertical="center" shrinkToFit="1"/>
      <protection hidden="1"/>
    </xf>
    <xf numFmtId="0" fontId="59" fillId="0" borderId="17" xfId="0" applyFont="1" applyBorder="1" applyAlignment="1" applyProtection="1">
      <alignment horizontal="center" vertical="center" shrinkToFit="1"/>
      <protection hidden="1"/>
    </xf>
    <xf numFmtId="0" fontId="59" fillId="0" borderId="21" xfId="0" applyFont="1" applyBorder="1" applyAlignment="1" applyProtection="1">
      <alignment horizontal="center" vertical="center" shrinkToFit="1"/>
      <protection hidden="1"/>
    </xf>
    <xf numFmtId="0" fontId="59" fillId="0" borderId="19" xfId="0" applyFont="1" applyBorder="1" applyAlignment="1" applyProtection="1">
      <alignment horizontal="center" vertical="center" shrinkToFit="1"/>
      <protection hidden="1" locked="0"/>
    </xf>
    <xf numFmtId="0" fontId="59" fillId="0" borderId="19" xfId="0" applyFont="1" applyBorder="1" applyAlignment="1" applyProtection="1">
      <alignment horizontal="center" vertical="center" shrinkToFit="1"/>
      <protection hidden="1" locked="0"/>
    </xf>
    <xf numFmtId="0" fontId="85" fillId="0" borderId="0" xfId="29" applyFont="1" applyBorder="1" applyAlignment="1" applyProtection="1">
      <alignment shrinkToFit="1"/>
      <protection hidden="1"/>
    </xf>
    <xf numFmtId="0" fontId="61" fillId="33" borderId="22" xfId="0" applyFont="1" applyFill="1" applyBorder="1" applyAlignment="1" applyProtection="1">
      <alignment horizontal="center" vertical="center" shrinkToFit="1"/>
      <protection hidden="1"/>
    </xf>
    <xf numFmtId="0" fontId="65" fillId="34" borderId="23" xfId="29" applyFont="1" applyFill="1" applyBorder="1" applyAlignment="1" applyProtection="1">
      <alignment horizontal="center" vertical="center" shrinkToFit="1"/>
      <protection hidden="1"/>
    </xf>
    <xf numFmtId="0" fontId="84" fillId="0" borderId="0" xfId="0" applyFont="1" applyAlignment="1" applyProtection="1">
      <alignment horizontal="center" vertical="center" shrinkToFit="1"/>
      <protection hidden="1"/>
    </xf>
    <xf numFmtId="0" fontId="72" fillId="34" borderId="0" xfId="29" applyFont="1" applyFill="1" applyBorder="1" applyAlignment="1" applyProtection="1">
      <alignment horizontal="center" vertical="center" shrinkToFit="1"/>
      <protection hidden="1"/>
    </xf>
    <xf numFmtId="176" fontId="65" fillId="33" borderId="24" xfId="0" applyNumberFormat="1" applyFont="1" applyFill="1" applyBorder="1" applyAlignment="1" applyProtection="1">
      <alignment horizontal="center" vertical="center" shrinkToFit="1"/>
      <protection hidden="1"/>
    </xf>
    <xf numFmtId="0" fontId="12" fillId="33" borderId="25" xfId="0" applyFont="1" applyFill="1" applyBorder="1" applyAlignment="1" applyProtection="1">
      <alignment horizontal="left" vertical="center" wrapText="1" shrinkToFit="1"/>
      <protection hidden="1"/>
    </xf>
    <xf numFmtId="0" fontId="12" fillId="33" borderId="0" xfId="0" applyFont="1" applyFill="1" applyBorder="1" applyAlignment="1" applyProtection="1">
      <alignment horizontal="left" vertical="center" wrapText="1" shrinkToFit="1"/>
      <protection hidden="1"/>
    </xf>
    <xf numFmtId="0" fontId="59" fillId="0" borderId="26" xfId="0" applyFont="1" applyBorder="1" applyAlignment="1" applyProtection="1">
      <alignment horizontal="center" vertical="center" shrinkToFit="1"/>
      <protection hidden="1" locked="0"/>
    </xf>
    <xf numFmtId="0" fontId="76" fillId="0" borderId="17" xfId="29" applyFont="1" applyBorder="1" applyAlignment="1" applyProtection="1">
      <alignment horizontal="center" vertical="center" shrinkToFit="1"/>
      <protection hidden="1"/>
    </xf>
    <xf numFmtId="0" fontId="83" fillId="0" borderId="17" xfId="0" applyFont="1" applyBorder="1" applyAlignment="1" applyProtection="1">
      <alignment horizontal="center" vertical="center" shrinkToFit="1"/>
      <protection hidden="1" locked="0"/>
    </xf>
    <xf numFmtId="0" fontId="59" fillId="0" borderId="27" xfId="0" applyFont="1" applyBorder="1" applyAlignment="1" applyProtection="1">
      <alignment horizontal="center" vertical="center" shrinkToFit="1"/>
      <protection hidden="1" locked="0"/>
    </xf>
    <xf numFmtId="0" fontId="82" fillId="0" borderId="17" xfId="0" applyFont="1" applyBorder="1" applyAlignment="1" applyProtection="1">
      <alignment horizontal="center" vertical="center" shrinkToFit="1"/>
      <protection hidden="1" locked="0"/>
    </xf>
    <xf numFmtId="0" fontId="76" fillId="0" borderId="0" xfId="29" applyFont="1" applyBorder="1" applyAlignment="1" applyProtection="1">
      <alignment horizontal="center" vertical="center" shrinkToFit="1"/>
      <protection hidden="1"/>
    </xf>
    <xf numFmtId="0" fontId="76" fillId="0" borderId="0" xfId="0" applyFont="1" applyBorder="1" applyAlignment="1" applyProtection="1">
      <alignment horizontal="center" vertical="center" shrinkToFit="1"/>
      <protection hidden="1"/>
    </xf>
    <xf numFmtId="0" fontId="72" fillId="34" borderId="28" xfId="29" applyFont="1" applyFill="1" applyBorder="1" applyAlignment="1" applyProtection="1">
      <alignment horizontal="center" vertical="center" shrinkToFit="1"/>
      <protection hidden="1"/>
    </xf>
    <xf numFmtId="0" fontId="59" fillId="0" borderId="19" xfId="29" applyFont="1" applyBorder="1" applyAlignment="1" applyProtection="1">
      <alignment horizontal="center" vertical="center" shrinkToFit="1"/>
      <protection hidden="1"/>
    </xf>
    <xf numFmtId="0" fontId="59" fillId="0" borderId="19" xfId="0" applyFont="1" applyBorder="1" applyAlignment="1" applyProtection="1">
      <alignment horizontal="center" vertical="center" shrinkToFit="1"/>
      <protection hidden="1"/>
    </xf>
    <xf numFmtId="0" fontId="59" fillId="0" borderId="19" xfId="0" applyFont="1" applyBorder="1" applyAlignment="1" applyProtection="1">
      <alignment vertical="center" shrinkToFit="1"/>
      <protection hidden="1"/>
    </xf>
    <xf numFmtId="0" fontId="59" fillId="0" borderId="0" xfId="0" applyFont="1" applyAlignment="1" applyProtection="1">
      <alignment vertical="center" shrinkToFit="1"/>
      <protection hidden="1"/>
    </xf>
    <xf numFmtId="0" fontId="59" fillId="0" borderId="0" xfId="0" applyFont="1" applyAlignment="1" applyProtection="1">
      <alignment vertical="center" shrinkToFit="1"/>
      <protection hidden="1"/>
    </xf>
    <xf numFmtId="0" fontId="59" fillId="0" borderId="29" xfId="0" applyFont="1" applyBorder="1" applyAlignment="1" applyProtection="1">
      <alignment horizontal="center" vertical="center" shrinkToFit="1"/>
      <protection hidden="1"/>
    </xf>
    <xf numFmtId="0" fontId="59" fillId="0" borderId="29" xfId="0" applyFont="1" applyBorder="1" applyAlignment="1" applyProtection="1">
      <alignment horizontal="center" vertical="center" shrinkToFit="1"/>
      <protection hidden="1" locked="0"/>
    </xf>
    <xf numFmtId="0" fontId="59" fillId="0" borderId="29" xfId="0" applyFont="1" applyBorder="1" applyAlignment="1" applyProtection="1">
      <alignment horizontal="center" vertical="center" shrinkToFit="1"/>
      <protection hidden="1" locked="0"/>
    </xf>
    <xf numFmtId="0" fontId="59" fillId="0" borderId="30" xfId="0" applyFont="1" applyBorder="1" applyAlignment="1" applyProtection="1">
      <alignment horizontal="center" vertical="center" shrinkToFit="1"/>
      <protection hidden="1" locked="0"/>
    </xf>
    <xf numFmtId="0" fontId="81" fillId="0" borderId="0" xfId="0" applyFont="1" applyAlignment="1" applyProtection="1">
      <alignment horizontal="center" vertical="center" shrinkToFit="1"/>
      <protection hidden="1"/>
    </xf>
    <xf numFmtId="0" fontId="80" fillId="0" borderId="0" xfId="0" applyFont="1" applyAlignment="1" applyProtection="1">
      <alignment vertical="center" shrinkToFit="1"/>
      <protection hidden="1"/>
    </xf>
    <xf numFmtId="0" fontId="72" fillId="33" borderId="31" xfId="0" applyFont="1" applyFill="1" applyBorder="1" applyAlignment="1" applyProtection="1">
      <alignment horizontal="center" vertical="center" shrinkToFit="1"/>
      <protection hidden="1"/>
    </xf>
    <xf numFmtId="0" fontId="72" fillId="33" borderId="13" xfId="0" applyFont="1" applyFill="1" applyBorder="1" applyAlignment="1" applyProtection="1">
      <alignment horizontal="center" vertical="center" shrinkToFit="1"/>
      <protection hidden="1"/>
    </xf>
    <xf numFmtId="0" fontId="72" fillId="33" borderId="32" xfId="0" applyFont="1" applyFill="1" applyBorder="1" applyAlignment="1" applyProtection="1">
      <alignment horizontal="center" vertical="center" shrinkToFit="1"/>
      <protection hidden="1"/>
    </xf>
    <xf numFmtId="0" fontId="72" fillId="33" borderId="14" xfId="0" applyFont="1" applyFill="1" applyBorder="1" applyAlignment="1" applyProtection="1">
      <alignment horizontal="center" vertical="center" shrinkToFit="1"/>
      <protection hidden="1"/>
    </xf>
    <xf numFmtId="0" fontId="79" fillId="0" borderId="33" xfId="0" applyFont="1" applyFill="1" applyBorder="1" applyAlignment="1" applyProtection="1">
      <alignment horizontal="center" vertical="center" shrinkToFit="1"/>
      <protection hidden="1"/>
    </xf>
    <xf numFmtId="0" fontId="59" fillId="0" borderId="0" xfId="0" applyFont="1" applyBorder="1" applyAlignment="1" applyProtection="1">
      <alignment horizontal="center" vertical="center" shrinkToFit="1"/>
      <protection hidden="1" locked="0"/>
    </xf>
    <xf numFmtId="49" fontId="59" fillId="0" borderId="0" xfId="0" applyNumberFormat="1" applyFont="1" applyBorder="1" applyAlignment="1" applyProtection="1">
      <alignment horizontal="center" vertical="center" shrinkToFit="1"/>
      <protection hidden="1" locked="0"/>
    </xf>
    <xf numFmtId="0" fontId="59" fillId="0" borderId="0" xfId="0" applyNumberFormat="1" applyFont="1" applyBorder="1" applyAlignment="1" applyProtection="1">
      <alignment horizontal="center" vertical="center" shrinkToFit="1"/>
      <protection hidden="1"/>
    </xf>
    <xf numFmtId="177" fontId="59" fillId="0" borderId="0" xfId="0" applyNumberFormat="1" applyFont="1" applyBorder="1" applyAlignment="1" applyProtection="1">
      <alignment horizontal="center" vertical="center" shrinkToFit="1"/>
      <protection hidden="1"/>
    </xf>
    <xf numFmtId="178" fontId="59" fillId="0" borderId="0" xfId="0" applyNumberFormat="1" applyFont="1" applyBorder="1" applyAlignment="1" applyProtection="1">
      <alignment horizontal="center" vertical="center" shrinkToFit="1"/>
      <protection hidden="1"/>
    </xf>
    <xf numFmtId="49" fontId="59" fillId="0" borderId="0" xfId="0" applyNumberFormat="1" applyFont="1" applyBorder="1" applyAlignment="1" applyProtection="1">
      <alignment horizontal="center" vertical="center" shrinkToFit="1"/>
      <protection hidden="1" locked="0"/>
    </xf>
    <xf numFmtId="0" fontId="79" fillId="0" borderId="34" xfId="0" applyFont="1" applyFill="1" applyBorder="1" applyAlignment="1" applyProtection="1">
      <alignment horizontal="center" vertical="center" shrinkToFit="1"/>
      <protection hidden="1"/>
    </xf>
    <xf numFmtId="0" fontId="72" fillId="33" borderId="22" xfId="0" applyFont="1" applyFill="1" applyBorder="1" applyAlignment="1" applyProtection="1">
      <alignment horizontal="center" vertical="center" shrinkToFit="1"/>
      <protection hidden="1"/>
    </xf>
    <xf numFmtId="0" fontId="72" fillId="33" borderId="24" xfId="0" applyFont="1" applyFill="1" applyBorder="1" applyAlignment="1" applyProtection="1">
      <alignment horizontal="center" vertical="center" shrinkToFit="1"/>
      <protection hidden="1"/>
    </xf>
    <xf numFmtId="0" fontId="59" fillId="0" borderId="0" xfId="0" applyFont="1" applyBorder="1" applyAlignment="1" applyProtection="1">
      <alignment horizontal="center" vertical="center" shrinkToFit="1"/>
      <protection hidden="1" locked="0"/>
    </xf>
    <xf numFmtId="177" fontId="59" fillId="0" borderId="0" xfId="0" applyNumberFormat="1" applyFont="1" applyBorder="1" applyAlignment="1" applyProtection="1">
      <alignment horizontal="center" vertical="center" shrinkToFit="1"/>
      <protection hidden="1" locked="0"/>
    </xf>
    <xf numFmtId="0" fontId="59" fillId="0" borderId="35" xfId="0" applyFont="1" applyBorder="1" applyAlignment="1" applyProtection="1">
      <alignment horizontal="center" vertical="center" shrinkToFit="1"/>
      <protection hidden="1" locked="0"/>
    </xf>
    <xf numFmtId="0" fontId="59" fillId="0" borderId="36" xfId="0" applyFont="1" applyBorder="1" applyAlignment="1" applyProtection="1">
      <alignment horizontal="center" vertical="center" shrinkToFit="1"/>
      <protection hidden="1" locked="0"/>
    </xf>
    <xf numFmtId="49" fontId="59" fillId="0" borderId="36" xfId="0" applyNumberFormat="1" applyFont="1" applyBorder="1" applyAlignment="1" applyProtection="1">
      <alignment horizontal="center" vertical="center" shrinkToFit="1"/>
      <protection hidden="1" locked="0"/>
    </xf>
    <xf numFmtId="0" fontId="59" fillId="0" borderId="36" xfId="0" applyFont="1" applyBorder="1" applyAlignment="1" applyProtection="1">
      <alignment horizontal="center" vertical="center" shrinkToFit="1"/>
      <protection hidden="1" locked="0"/>
    </xf>
    <xf numFmtId="177" fontId="59" fillId="0" borderId="36" xfId="0" applyNumberFormat="1" applyFont="1" applyBorder="1" applyAlignment="1" applyProtection="1">
      <alignment horizontal="center" vertical="center" shrinkToFit="1"/>
      <protection hidden="1" locked="0"/>
    </xf>
    <xf numFmtId="0" fontId="59" fillId="0" borderId="37" xfId="0" applyFont="1" applyBorder="1" applyAlignment="1" applyProtection="1">
      <alignment horizontal="center" vertical="center" shrinkToFit="1"/>
      <protection hidden="1" locked="0"/>
    </xf>
    <xf numFmtId="0" fontId="78" fillId="0" borderId="0" xfId="0" applyFont="1" applyAlignment="1" applyProtection="1">
      <alignment vertical="center" shrinkToFit="1"/>
      <protection hidden="1"/>
    </xf>
    <xf numFmtId="0" fontId="77" fillId="0" borderId="0" xfId="0" applyFont="1" applyAlignment="1" applyProtection="1">
      <alignment vertical="center" shrinkToFit="1"/>
      <protection hidden="1"/>
    </xf>
    <xf numFmtId="0" fontId="76" fillId="0" borderId="0" xfId="0" applyFont="1" applyAlignment="1" applyProtection="1">
      <alignment vertical="center" shrinkToFit="1"/>
      <protection hidden="1"/>
    </xf>
    <xf numFmtId="0" fontId="75" fillId="0" borderId="0" xfId="0" applyFont="1" applyAlignment="1" applyProtection="1">
      <alignment vertical="center" shrinkToFit="1"/>
      <protection hidden="1"/>
    </xf>
    <xf numFmtId="0" fontId="74" fillId="0" borderId="0" xfId="0" applyFont="1" applyAlignment="1" applyProtection="1">
      <alignment horizontal="center" vertical="center" shrinkToFit="1"/>
      <protection hidden="1"/>
    </xf>
    <xf numFmtId="0" fontId="74" fillId="10" borderId="38" xfId="0" applyFont="1" applyFill="1" applyBorder="1" applyAlignment="1" applyProtection="1">
      <alignment horizontal="center" vertical="center" shrinkToFit="1"/>
      <protection hidden="1" locked="0"/>
    </xf>
    <xf numFmtId="0" fontId="73" fillId="0" borderId="0" xfId="0" applyFont="1" applyAlignment="1" applyProtection="1">
      <alignment vertical="center" shrinkToFit="1"/>
      <protection hidden="1"/>
    </xf>
    <xf numFmtId="0" fontId="72" fillId="33" borderId="39" xfId="0" applyFont="1" applyFill="1" applyBorder="1" applyAlignment="1" applyProtection="1">
      <alignment horizontal="center" vertical="center" shrinkToFit="1"/>
      <protection hidden="1"/>
    </xf>
    <xf numFmtId="0" fontId="61" fillId="33" borderId="39" xfId="0" applyFont="1" applyFill="1" applyBorder="1" applyAlignment="1" applyProtection="1">
      <alignment horizontal="center" vertical="center" shrinkToFit="1"/>
      <protection hidden="1"/>
    </xf>
    <xf numFmtId="0" fontId="72" fillId="33" borderId="40" xfId="0" applyFont="1" applyFill="1" applyBorder="1" applyAlignment="1" applyProtection="1">
      <alignment horizontal="center" vertical="center" shrinkToFit="1"/>
      <protection hidden="1"/>
    </xf>
    <xf numFmtId="0" fontId="61" fillId="33" borderId="40" xfId="0" applyFont="1" applyFill="1" applyBorder="1" applyAlignment="1" applyProtection="1">
      <alignment horizontal="center" vertical="center" shrinkToFit="1"/>
      <protection hidden="1"/>
    </xf>
    <xf numFmtId="0" fontId="71" fillId="0" borderId="0" xfId="0" applyFont="1" applyBorder="1" applyAlignment="1" applyProtection="1">
      <alignment horizontal="center" vertical="center" shrinkToFit="1"/>
      <protection hidden="1"/>
    </xf>
    <xf numFmtId="0" fontId="59" fillId="0" borderId="0" xfId="0" applyFont="1" applyBorder="1" applyAlignment="1" applyProtection="1">
      <alignment horizontal="center" vertical="center" shrinkToFit="1"/>
      <protection hidden="1"/>
    </xf>
    <xf numFmtId="0" fontId="52" fillId="0" borderId="0" xfId="0" applyFont="1" applyAlignment="1" applyProtection="1">
      <alignment vertical="center" shrinkToFit="1"/>
      <protection hidden="1"/>
    </xf>
    <xf numFmtId="0" fontId="70" fillId="33" borderId="41" xfId="0" applyFont="1" applyFill="1" applyBorder="1" applyAlignment="1" applyProtection="1">
      <alignment horizontal="center" vertical="center" shrinkToFit="1"/>
      <protection hidden="1"/>
    </xf>
    <xf numFmtId="0" fontId="70" fillId="33" borderId="42" xfId="0" applyFont="1" applyFill="1" applyBorder="1" applyAlignment="1" applyProtection="1">
      <alignment horizontal="center" vertical="center" shrinkToFit="1"/>
      <protection hidden="1"/>
    </xf>
    <xf numFmtId="0" fontId="68" fillId="33" borderId="43" xfId="0" applyFont="1" applyFill="1" applyBorder="1" applyAlignment="1" applyProtection="1">
      <alignment horizontal="center" vertical="center" shrinkToFit="1"/>
      <protection hidden="1"/>
    </xf>
    <xf numFmtId="0" fontId="68" fillId="33" borderId="44" xfId="0" applyFont="1" applyFill="1" applyBorder="1" applyAlignment="1" applyProtection="1">
      <alignment horizontal="center" vertical="center" shrinkToFit="1"/>
      <protection hidden="1"/>
    </xf>
    <xf numFmtId="0" fontId="69" fillId="0" borderId="0" xfId="0" applyFont="1" applyBorder="1" applyAlignment="1" applyProtection="1">
      <alignment horizontal="center" vertical="center" shrinkToFit="1"/>
      <protection hidden="1"/>
    </xf>
    <xf numFmtId="0" fontId="52" fillId="33" borderId="42" xfId="0" applyFont="1" applyFill="1" applyBorder="1" applyAlignment="1" applyProtection="1">
      <alignment horizontal="center" vertical="center" shrinkToFit="1"/>
      <protection hidden="1"/>
    </xf>
    <xf numFmtId="0" fontId="68" fillId="33" borderId="45" xfId="0" applyFont="1" applyFill="1" applyBorder="1" applyAlignment="1" applyProtection="1">
      <alignment horizontal="center" vertical="center" shrinkToFit="1"/>
      <protection hidden="1"/>
    </xf>
    <xf numFmtId="0" fontId="52" fillId="33" borderId="46" xfId="0" applyFont="1" applyFill="1" applyBorder="1" applyAlignment="1" applyProtection="1">
      <alignment horizontal="center" vertical="center" shrinkToFit="1"/>
      <protection hidden="1"/>
    </xf>
    <xf numFmtId="0" fontId="67" fillId="0" borderId="47" xfId="0" applyFont="1" applyBorder="1" applyAlignment="1" applyProtection="1">
      <alignment vertical="top" shrinkToFit="1"/>
      <protection hidden="1"/>
    </xf>
    <xf numFmtId="0" fontId="67" fillId="0" borderId="47" xfId="0" applyFont="1" applyBorder="1" applyAlignment="1" applyProtection="1">
      <alignment horizontal="center" vertical="top" shrinkToFit="1"/>
      <protection hidden="1"/>
    </xf>
    <xf numFmtId="0" fontId="67" fillId="10" borderId="38" xfId="0" applyFont="1" applyFill="1" applyBorder="1" applyAlignment="1" applyProtection="1">
      <alignment horizontal="center" vertical="top" shrinkToFit="1"/>
      <protection hidden="1" locked="0"/>
    </xf>
    <xf numFmtId="0" fontId="67" fillId="0" borderId="0" xfId="0" applyFont="1" applyBorder="1" applyAlignment="1" applyProtection="1">
      <alignment horizontal="left" vertical="top" shrinkToFit="1"/>
      <protection hidden="1"/>
    </xf>
    <xf numFmtId="0" fontId="52" fillId="0" borderId="0" xfId="0" applyFont="1" applyAlignment="1" applyProtection="1">
      <alignment horizontal="center" vertical="center" shrinkToFit="1"/>
      <protection hidden="1"/>
    </xf>
    <xf numFmtId="0" fontId="61" fillId="33" borderId="31" xfId="0" applyFont="1" applyFill="1" applyBorder="1" applyAlignment="1" applyProtection="1">
      <alignment horizontal="center" vertical="center" shrinkToFit="1"/>
      <protection hidden="1"/>
    </xf>
    <xf numFmtId="0" fontId="61" fillId="33" borderId="48" xfId="0" applyFont="1" applyFill="1" applyBorder="1" applyAlignment="1" applyProtection="1">
      <alignment horizontal="center" vertical="center" shrinkToFit="1"/>
      <protection hidden="1"/>
    </xf>
    <xf numFmtId="179" fontId="61" fillId="33" borderId="13" xfId="0" applyNumberFormat="1" applyFont="1" applyFill="1" applyBorder="1" applyAlignment="1" applyProtection="1">
      <alignment horizontal="center" vertical="center" shrinkToFit="1"/>
      <protection hidden="1"/>
    </xf>
    <xf numFmtId="0" fontId="61" fillId="33" borderId="32" xfId="0" applyFont="1" applyFill="1" applyBorder="1" applyAlignment="1" applyProtection="1">
      <alignment horizontal="center" vertical="center" shrinkToFit="1"/>
      <protection hidden="1"/>
    </xf>
    <xf numFmtId="0" fontId="61" fillId="33" borderId="14" xfId="0" applyFont="1" applyFill="1" applyBorder="1" applyAlignment="1" applyProtection="1">
      <alignment horizontal="center" vertical="center" shrinkToFit="1"/>
      <protection hidden="1"/>
    </xf>
    <xf numFmtId="0" fontId="61" fillId="33" borderId="49" xfId="0" applyFont="1" applyFill="1" applyBorder="1" applyAlignment="1" applyProtection="1">
      <alignment horizontal="center" vertical="center" shrinkToFit="1"/>
      <protection hidden="1"/>
    </xf>
    <xf numFmtId="0" fontId="66" fillId="0" borderId="16" xfId="0" applyFont="1" applyBorder="1" applyAlignment="1" applyProtection="1">
      <alignment horizontal="center" vertical="center" shrinkToFit="1"/>
      <protection hidden="1"/>
    </xf>
    <xf numFmtId="0" fontId="59" fillId="0" borderId="17" xfId="0" applyNumberFormat="1" applyFont="1" applyBorder="1" applyAlignment="1" applyProtection="1">
      <alignment horizontal="center" vertical="center" shrinkToFit="1"/>
      <protection hidden="1"/>
    </xf>
    <xf numFmtId="0" fontId="66" fillId="0" borderId="17" xfId="0" applyFont="1" applyBorder="1" applyAlignment="1" applyProtection="1">
      <alignment horizontal="center" vertical="center" shrinkToFit="1"/>
      <protection hidden="1"/>
    </xf>
    <xf numFmtId="0" fontId="66" fillId="0" borderId="21" xfId="0" applyFont="1" applyBorder="1" applyAlignment="1" applyProtection="1">
      <alignment horizontal="center" vertical="center" shrinkToFit="1"/>
      <protection hidden="1"/>
    </xf>
    <xf numFmtId="0" fontId="65" fillId="33" borderId="14" xfId="0" applyFont="1" applyFill="1" applyBorder="1" applyAlignment="1" applyProtection="1">
      <alignment horizontal="center" vertical="center" shrinkToFit="1"/>
      <protection hidden="1"/>
    </xf>
    <xf numFmtId="0" fontId="65" fillId="33" borderId="24" xfId="0" applyFont="1" applyFill="1" applyBorder="1" applyAlignment="1" applyProtection="1">
      <alignment horizontal="center" vertical="center" shrinkToFit="1"/>
      <protection hidden="1"/>
    </xf>
    <xf numFmtId="0" fontId="64" fillId="0" borderId="0" xfId="0" applyFont="1" applyAlignment="1">
      <alignment vertical="center"/>
    </xf>
    <xf numFmtId="0" fontId="59" fillId="35" borderId="0" xfId="0" applyFont="1" applyFill="1" applyAlignment="1">
      <alignment vertical="center"/>
    </xf>
    <xf numFmtId="0" fontId="34" fillId="36" borderId="50" xfId="0" applyFont="1" applyFill="1" applyBorder="1" applyAlignment="1">
      <alignment vertical="center"/>
    </xf>
    <xf numFmtId="0" fontId="59" fillId="33" borderId="51" xfId="0" applyFont="1" applyFill="1" applyBorder="1" applyAlignment="1">
      <alignment horizontal="center" vertical="center"/>
    </xf>
    <xf numFmtId="0" fontId="59" fillId="35" borderId="0" xfId="0" applyFont="1" applyFill="1" applyAlignment="1">
      <alignment vertical="center"/>
    </xf>
    <xf numFmtId="0" fontId="64" fillId="35" borderId="0" xfId="0" applyFont="1" applyFill="1" applyAlignment="1">
      <alignment vertical="center"/>
    </xf>
    <xf numFmtId="0" fontId="59" fillId="33" borderId="52" xfId="0" applyFont="1" applyFill="1" applyBorder="1" applyAlignment="1">
      <alignment horizontal="center" vertical="center"/>
    </xf>
    <xf numFmtId="0" fontId="61" fillId="33" borderId="53" xfId="0" applyFont="1" applyFill="1" applyBorder="1" applyAlignment="1">
      <alignment horizontal="right" vertical="center"/>
    </xf>
    <xf numFmtId="178" fontId="64" fillId="37" borderId="53" xfId="0" applyNumberFormat="1" applyFont="1" applyFill="1" applyBorder="1" applyAlignment="1" applyProtection="1">
      <alignment horizontal="center" vertical="center"/>
      <protection locked="0"/>
    </xf>
    <xf numFmtId="0" fontId="59" fillId="38" borderId="0" xfId="68" applyFont="1" applyFill="1" applyAlignment="1" applyProtection="1">
      <alignment vertical="center" shrinkToFit="1"/>
      <protection hidden="1"/>
    </xf>
    <xf numFmtId="0" fontId="59" fillId="38" borderId="0" xfId="68" applyFont="1" applyFill="1" applyAlignment="1" applyProtection="1">
      <alignment vertical="center"/>
      <protection hidden="1"/>
    </xf>
    <xf numFmtId="0" fontId="62" fillId="33" borderId="54" xfId="68" applyFont="1" applyFill="1" applyBorder="1" applyAlignment="1" applyProtection="1">
      <alignment vertical="center" shrinkToFit="1"/>
      <protection hidden="1"/>
    </xf>
    <xf numFmtId="0" fontId="62" fillId="33" borderId="0" xfId="68" applyFont="1" applyFill="1" applyBorder="1" applyAlignment="1" applyProtection="1">
      <alignment vertical="center" shrinkToFit="1"/>
      <protection hidden="1"/>
    </xf>
    <xf numFmtId="0" fontId="59" fillId="38" borderId="54" xfId="68" applyFont="1" applyFill="1" applyBorder="1" applyAlignment="1" applyProtection="1">
      <alignment horizontal="center" vertical="center"/>
      <protection hidden="1"/>
    </xf>
    <xf numFmtId="0" fontId="59" fillId="38" borderId="0" xfId="68" applyFont="1" applyFill="1" applyBorder="1" applyAlignment="1" applyProtection="1">
      <alignment horizontal="center" vertical="center"/>
      <protection hidden="1"/>
    </xf>
    <xf numFmtId="0" fontId="61" fillId="39" borderId="0" xfId="68" applyFont="1" applyFill="1" applyBorder="1" applyAlignment="1" applyProtection="1">
      <alignment horizontal="center" vertical="center"/>
      <protection hidden="1"/>
    </xf>
    <xf numFmtId="0" fontId="63" fillId="33" borderId="0" xfId="29" applyFont="1" applyFill="1" applyBorder="1" applyAlignment="1" applyProtection="1">
      <alignment horizontal="center" vertical="center" shrinkToFit="1"/>
      <protection hidden="1"/>
    </xf>
    <xf numFmtId="0" fontId="63" fillId="33" borderId="40" xfId="29" applyFont="1" applyFill="1" applyBorder="1" applyAlignment="1" applyProtection="1">
      <alignment horizontal="center" vertical="center" shrinkToFit="1"/>
      <protection hidden="1"/>
    </xf>
    <xf numFmtId="0" fontId="37" fillId="33" borderId="0" xfId="68" applyFont="1" applyFill="1" applyBorder="1" applyAlignment="1" applyProtection="1">
      <alignment horizontal="center" vertical="center" shrinkToFit="1"/>
      <protection hidden="1"/>
    </xf>
    <xf numFmtId="0" fontId="59" fillId="38" borderId="0" xfId="68" applyFont="1" applyFill="1" applyBorder="1" applyAlignment="1" applyProtection="1">
      <alignment horizontal="center" vertical="center"/>
      <protection hidden="1"/>
    </xf>
    <xf numFmtId="0" fontId="59" fillId="38" borderId="54" xfId="68" applyFont="1" applyFill="1" applyBorder="1" applyAlignment="1" applyProtection="1">
      <alignment horizontal="center" vertical="center" shrinkToFit="1"/>
      <protection hidden="1"/>
    </xf>
    <xf numFmtId="0" fontId="61" fillId="39" borderId="0" xfId="68" applyFont="1" applyFill="1" applyBorder="1" applyAlignment="1" applyProtection="1">
      <alignment horizontal="center" vertical="center" shrinkToFit="1"/>
      <protection hidden="1"/>
    </xf>
    <xf numFmtId="0" fontId="61" fillId="38" borderId="0" xfId="0" applyFont="1" applyFill="1" applyBorder="1" applyAlignment="1" applyProtection="1">
      <alignment horizontal="center" shrinkToFit="1"/>
      <protection hidden="1"/>
    </xf>
    <xf numFmtId="0" fontId="60" fillId="33" borderId="55" xfId="29" applyFont="1" applyFill="1" applyBorder="1" applyAlignment="1" applyProtection="1">
      <alignment horizontal="center" vertical="center" shrinkToFit="1"/>
      <protection hidden="1"/>
    </xf>
    <xf numFmtId="0" fontId="60" fillId="33" borderId="40" xfId="29" applyFont="1" applyFill="1" applyBorder="1" applyAlignment="1" applyProtection="1">
      <alignment horizontal="center" vertical="center" shrinkToFit="1"/>
      <protection hidden="1"/>
    </xf>
    <xf numFmtId="0" fontId="60" fillId="33" borderId="56" xfId="29" applyFont="1" applyFill="1" applyBorder="1" applyAlignment="1" applyProtection="1">
      <alignment horizontal="center" vertical="center" shrinkToFit="1"/>
      <protection hidden="1"/>
    </xf>
    <xf numFmtId="0" fontId="59" fillId="38" borderId="54" xfId="68" applyFont="1" applyFill="1" applyBorder="1" applyAlignment="1" applyProtection="1">
      <alignment vertical="center"/>
      <protection hidden="1"/>
    </xf>
    <xf numFmtId="0" fontId="59" fillId="38" borderId="0" xfId="68" applyFont="1" applyFill="1" applyBorder="1" applyAlignment="1" applyProtection="1">
      <alignment vertical="center"/>
      <protection hidden="1"/>
    </xf>
    <xf numFmtId="0" fontId="59" fillId="33" borderId="54" xfId="68" applyFont="1" applyFill="1" applyBorder="1" applyAlignment="1" applyProtection="1">
      <alignment horizontal="center" vertical="center"/>
      <protection hidden="1"/>
    </xf>
    <xf numFmtId="0" fontId="59" fillId="33" borderId="0" xfId="68" applyFont="1" applyFill="1" applyBorder="1" applyAlignment="1" applyProtection="1">
      <alignment horizontal="center" vertical="center"/>
      <protection hidden="1"/>
    </xf>
    <xf numFmtId="0" fontId="59" fillId="0" borderId="0" xfId="0" applyFont="1" applyFill="1" applyAlignment="1">
      <alignment vertical="center"/>
    </xf>
    <xf numFmtId="0" fontId="59" fillId="33" borderId="57" xfId="68" applyFont="1" applyFill="1" applyBorder="1" applyAlignment="1" applyProtection="1">
      <alignment horizontal="center" vertical="center"/>
      <protection hidden="1"/>
    </xf>
    <xf numFmtId="0" fontId="59" fillId="33" borderId="58" xfId="68" applyFont="1" applyFill="1" applyBorder="1" applyAlignment="1" applyProtection="1">
      <alignment horizontal="center" vertical="center"/>
      <protection hidden="1"/>
    </xf>
    <xf numFmtId="0" fontId="62" fillId="33" borderId="59" xfId="68" applyFont="1" applyFill="1" applyBorder="1" applyAlignment="1" applyProtection="1">
      <alignment vertical="center" shrinkToFit="1"/>
      <protection hidden="1"/>
    </xf>
    <xf numFmtId="0" fontId="59" fillId="38" borderId="59" xfId="68" applyFont="1" applyFill="1" applyBorder="1" applyAlignment="1" applyProtection="1">
      <alignment horizontal="center" vertical="center"/>
      <protection hidden="1"/>
    </xf>
    <xf numFmtId="0" fontId="61" fillId="39" borderId="0" xfId="0" applyFont="1" applyFill="1" applyBorder="1" applyAlignment="1" applyProtection="1">
      <alignment horizontal="center" vertical="center" shrinkToFit="1"/>
      <protection hidden="1"/>
    </xf>
    <xf numFmtId="0" fontId="59" fillId="38" borderId="59" xfId="68" applyFont="1" applyFill="1" applyBorder="1" applyAlignment="1" applyProtection="1">
      <alignment horizontal="center" vertical="center" shrinkToFit="1"/>
      <protection hidden="1"/>
    </xf>
    <xf numFmtId="0" fontId="60" fillId="33" borderId="60" xfId="29" applyFont="1" applyFill="1" applyBorder="1" applyAlignment="1" applyProtection="1">
      <alignment horizontal="center" vertical="center" shrinkToFit="1"/>
      <protection hidden="1"/>
    </xf>
    <xf numFmtId="0" fontId="60" fillId="33" borderId="61" xfId="29" applyFont="1" applyFill="1" applyBorder="1" applyAlignment="1" applyProtection="1">
      <alignment horizontal="center" vertical="center" shrinkToFit="1"/>
      <protection hidden="1"/>
    </xf>
    <xf numFmtId="0" fontId="60" fillId="33" borderId="61" xfId="29" applyNumberFormat="1" applyFont="1" applyFill="1" applyBorder="1" applyAlignment="1" applyProtection="1">
      <alignment horizontal="center" vertical="center" shrinkToFit="1"/>
      <protection hidden="1"/>
    </xf>
    <xf numFmtId="0" fontId="60" fillId="33" borderId="62" xfId="29" applyNumberFormat="1" applyFont="1" applyFill="1" applyBorder="1" applyAlignment="1" applyProtection="1">
      <alignment horizontal="center" vertical="center" shrinkToFit="1"/>
      <protection hidden="1"/>
    </xf>
    <xf numFmtId="0" fontId="60" fillId="33" borderId="63" xfId="29" applyFont="1" applyFill="1" applyBorder="1" applyAlignment="1" applyProtection="1">
      <alignment horizontal="center" vertical="center" shrinkToFit="1"/>
      <protection hidden="1"/>
    </xf>
    <xf numFmtId="0" fontId="60" fillId="33" borderId="39" xfId="29" applyFont="1" applyFill="1" applyBorder="1" applyAlignment="1" applyProtection="1">
      <alignment horizontal="center" vertical="center" shrinkToFit="1"/>
      <protection hidden="1"/>
    </xf>
    <xf numFmtId="0" fontId="60" fillId="33" borderId="39" xfId="29" applyNumberFormat="1" applyFont="1" applyFill="1" applyBorder="1" applyAlignment="1" applyProtection="1">
      <alignment horizontal="center" vertical="center" shrinkToFit="1"/>
      <protection hidden="1"/>
    </xf>
    <xf numFmtId="0" fontId="60" fillId="33" borderId="64" xfId="29" applyNumberFormat="1" applyFont="1" applyFill="1" applyBorder="1" applyAlignment="1" applyProtection="1">
      <alignment horizontal="center" vertical="center" shrinkToFit="1"/>
      <protection hidden="1"/>
    </xf>
    <xf numFmtId="0" fontId="59" fillId="38" borderId="59" xfId="68" applyFont="1" applyFill="1" applyBorder="1" applyAlignment="1" applyProtection="1">
      <alignment vertical="center"/>
      <protection hidden="1"/>
    </xf>
    <xf numFmtId="0" fontId="59" fillId="33" borderId="59" xfId="68" applyFont="1" applyFill="1" applyBorder="1" applyAlignment="1" applyProtection="1">
      <alignment horizontal="center" vertical="center"/>
      <protection hidden="1"/>
    </xf>
    <xf numFmtId="0" fontId="59" fillId="33" borderId="65" xfId="68" applyFont="1" applyFill="1" applyBorder="1" applyAlignment="1" applyProtection="1">
      <alignment horizontal="center" vertical="center"/>
      <protection hidden="1"/>
    </xf>
    <xf numFmtId="0" fontId="58" fillId="0" borderId="66" xfId="0" applyFont="1" applyBorder="1" applyAlignment="1">
      <alignment horizontal="center" vertical="center" wrapText="1"/>
    </xf>
    <xf numFmtId="0" fontId="58" fillId="0" borderId="67" xfId="0" applyFont="1" applyBorder="1" applyAlignment="1">
      <alignment horizontal="center" vertical="center" wrapText="1"/>
    </xf>
    <xf numFmtId="0" fontId="58" fillId="0" borderId="68" xfId="0" applyFont="1" applyBorder="1" applyAlignment="1">
      <alignment horizontal="center" vertical="center" wrapText="1"/>
    </xf>
    <xf numFmtId="0" fontId="58" fillId="0" borderId="69" xfId="0" applyFont="1" applyBorder="1" applyAlignment="1">
      <alignment horizontal="center" vertical="center" wrapText="1"/>
    </xf>
    <xf numFmtId="0" fontId="58" fillId="0" borderId="70" xfId="0" applyFont="1" applyBorder="1" applyAlignment="1">
      <alignment horizontal="center" vertical="center" wrapText="1"/>
    </xf>
    <xf numFmtId="0" fontId="58" fillId="0" borderId="71" xfId="0" applyFont="1" applyBorder="1" applyAlignment="1">
      <alignment horizontal="center" vertical="center" wrapText="1"/>
    </xf>
    <xf numFmtId="0" fontId="57" fillId="0" borderId="19" xfId="0" applyFont="1" applyBorder="1" applyAlignment="1">
      <alignment vertical="center"/>
    </xf>
    <xf numFmtId="0" fontId="56" fillId="0" borderId="19" xfId="29" applyFont="1" applyBorder="1" applyAlignment="1" applyProtection="1">
      <alignment vertical="center"/>
      <protection/>
    </xf>
    <xf numFmtId="0" fontId="55" fillId="0" borderId="19" xfId="0" applyFont="1" applyBorder="1" applyAlignment="1">
      <alignment vertical="center"/>
    </xf>
    <xf numFmtId="0" fontId="54" fillId="0" borderId="0" xfId="0" applyFont="1" applyAlignment="1">
      <alignment vertical="center"/>
    </xf>
  </cellXfs>
  <cellStyles count="55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输出" xfId="43" builtinId="21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60% - 强调文字颜色 6" xfId="67" builtinId="52"/>
    <cellStyle name="常规 2" xfId="68"/>
  </cellStyles>
  <dxfs count="15">
    <dxf>
      <font>
        <b/>
        <i val="0"/>
        <strike val="0"/>
        <color theme="0"/>
      </font>
      <fill>
        <gradientFill>
          <stop position="0">
            <color rgb="FFFF0000"/>
          </stop>
          <stop position="0.5">
            <color theme="4" tint="-0.49799"/>
          </stop>
          <stop position="1">
            <color rgb="FFFF0000"/>
          </stop>
        </gradientFill>
      </fill>
    </dxf>
    <dxf>
      <font>
        <color theme="0"/>
      </font>
    </dxf>
    <dxf>
      <border>
        <left style="thin">
          <color theme="4" tint="-0.24994"/>
        </left>
        <right style="thin">
          <color theme="4" tint="-0.24994"/>
        </right>
        <top style="thin">
          <color theme="4" tint="-0.24994"/>
        </top>
        <bottom style="thin">
          <color theme="4" tint="-0.24994"/>
        </bottom>
      </border>
    </dxf>
    <dxf>
      <fill>
        <patternFill patternType="solid">
          <bgColor theme="4" tint="0.79995"/>
        </patternFill>
      </fill>
    </dxf>
    <dxf>
      <font>
        <color theme="0" tint="-0.04998"/>
      </font>
      <fill>
        <gradientFill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ont>
        <color theme="0"/>
      </font>
      <fill>
        <gradientFill>
          <stop position="0">
            <color theme="0"/>
          </stop>
          <stop position="0.5">
            <color theme="4" tint="-0.25097"/>
          </stop>
          <stop position="1">
            <color theme="0"/>
          </stop>
        </gradientFill>
      </fill>
    </dxf>
    <dxf>
      <font>
        <color theme="0"/>
      </font>
      <fill>
        <gradientFill>
          <stop position="0">
            <color theme="0"/>
          </stop>
          <stop position="0.5">
            <color theme="1" tint="0.34901"/>
          </stop>
          <stop position="1">
            <color theme="0"/>
          </stop>
        </gradientFill>
      </fill>
    </dxf>
    <dxf>
      <font>
        <color theme="0"/>
      </font>
      <fill>
        <gradientFill>
          <stop position="0">
            <color theme="0"/>
          </stop>
          <stop position="0.5">
            <color rgb="FFFF0000"/>
          </stop>
          <stop position="1">
            <color theme="0"/>
          </stop>
        </gradientFill>
      </fill>
    </dxf>
    <dxf>
      <font>
        <color theme="0"/>
      </font>
      <fill>
        <gradientFill>
          <stop position="0">
            <color theme="0"/>
          </stop>
          <stop position="0.5">
            <color rgb="FF00B050"/>
          </stop>
          <stop position="1">
            <color theme="0"/>
          </stop>
        </gradientFill>
      </fill>
    </dxf>
    <dxf>
      <font>
        <color theme="0"/>
      </font>
      <fill>
        <gradientFill>
          <stop position="0">
            <color theme="4" tint="-0.49799"/>
          </stop>
          <stop position="0.5">
            <color rgb="FFFF0000"/>
          </stop>
          <stop position="1">
            <color theme="4" tint="-0.49799"/>
          </stop>
        </gradientFill>
      </fill>
    </dxf>
    <dxf>
      <fill>
        <patternFill patternType="solid">
          <bgColor rgb="FFE7F1F9"/>
        </patternFill>
      </fill>
    </dxf>
    <dxf>
      <border>
        <top style="dashed">
          <color rgb="FFFF0000"/>
        </top>
        <bottom style="dashed">
          <color rgb="FFFF0000"/>
        </bottom>
      </border>
    </dxf>
    <dxf>
      <font>
        <color theme="0"/>
      </font>
      <fill>
        <gradientFill>
          <stop position="0">
            <color theme="0"/>
          </stop>
          <stop position="0.5">
            <color theme="2" tint="-0.4979"/>
          </stop>
          <stop position="1">
            <color theme="0"/>
          </stop>
        </gradientFill>
      </fill>
    </dxf>
    <dxf>
      <font>
        <b/>
        <i val="0"/>
        <color theme="4" tint="-0.49997"/>
      </font>
      <fill>
        <patternFill patternType="solid">
          <bgColor theme="0"/>
        </patternFill>
      </fill>
    </dxf>
    <dxf>
      <font>
        <color theme="0"/>
      </font>
      <fill>
        <patternFill patternType="solid">
          <bgColor theme="4" tint="-0.49997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3" Type="http://schemas.openxmlformats.org/officeDocument/2006/relationships/worksheet" Target="worksheets/sheet11.xml" /><Relationship Id="rId73" Type="http://schemas.openxmlformats.org/officeDocument/2006/relationships/calcChain" Target="calcChain.xml" /><Relationship Id="rId18" Type="http://schemas.openxmlformats.org/officeDocument/2006/relationships/worksheet" Target="worksheets/sheet16.xml" /><Relationship Id="rId19" Type="http://schemas.openxmlformats.org/officeDocument/2006/relationships/worksheet" Target="worksheets/sheet17.xml" /><Relationship Id="rId34" Type="http://schemas.openxmlformats.org/officeDocument/2006/relationships/worksheet" Target="worksheets/sheet32.xml" /><Relationship Id="rId35" Type="http://schemas.openxmlformats.org/officeDocument/2006/relationships/worksheet" Target="worksheets/sheet33.xml" /><Relationship Id="rId36" Type="http://schemas.openxmlformats.org/officeDocument/2006/relationships/worksheet" Target="worksheets/sheet34.xml" /><Relationship Id="rId37" Type="http://schemas.openxmlformats.org/officeDocument/2006/relationships/worksheet" Target="worksheets/sheet35.xml" /><Relationship Id="rId30" Type="http://schemas.openxmlformats.org/officeDocument/2006/relationships/worksheet" Target="worksheets/sheet28.xml" /><Relationship Id="rId31" Type="http://schemas.openxmlformats.org/officeDocument/2006/relationships/worksheet" Target="worksheets/sheet29.xml" /><Relationship Id="rId32" Type="http://schemas.openxmlformats.org/officeDocument/2006/relationships/worksheet" Target="worksheets/sheet30.xml" /><Relationship Id="rId33" Type="http://schemas.openxmlformats.org/officeDocument/2006/relationships/worksheet" Target="worksheets/sheet31.xml" /><Relationship Id="rId9" Type="http://schemas.openxmlformats.org/officeDocument/2006/relationships/worksheet" Target="worksheets/sheet7.xml" /><Relationship Id="rId38" Type="http://schemas.openxmlformats.org/officeDocument/2006/relationships/worksheet" Target="worksheets/sheet36.xml" /><Relationship Id="rId39" Type="http://schemas.openxmlformats.org/officeDocument/2006/relationships/worksheet" Target="worksheets/sheet37.xml" /><Relationship Id="rId54" Type="http://schemas.openxmlformats.org/officeDocument/2006/relationships/worksheet" Target="worksheets/sheet52.xml" /><Relationship Id="rId55" Type="http://schemas.openxmlformats.org/officeDocument/2006/relationships/worksheet" Target="worksheets/sheet53.xml" /><Relationship Id="rId56" Type="http://schemas.openxmlformats.org/officeDocument/2006/relationships/worksheet" Target="worksheets/sheet54.xml" /><Relationship Id="rId57" Type="http://schemas.openxmlformats.org/officeDocument/2006/relationships/worksheet" Target="worksheets/sheet55.xml" /><Relationship Id="rId50" Type="http://schemas.openxmlformats.org/officeDocument/2006/relationships/worksheet" Target="worksheets/sheet48.xml" /><Relationship Id="rId51" Type="http://schemas.openxmlformats.org/officeDocument/2006/relationships/worksheet" Target="worksheets/sheet49.xml" /><Relationship Id="rId52" Type="http://schemas.openxmlformats.org/officeDocument/2006/relationships/worksheet" Target="worksheets/sheet50.xml" /><Relationship Id="rId53" Type="http://schemas.openxmlformats.org/officeDocument/2006/relationships/worksheet" Target="worksheets/sheet51.xml" /><Relationship Id="rId58" Type="http://schemas.openxmlformats.org/officeDocument/2006/relationships/worksheet" Target="worksheets/sheet56.xml" /><Relationship Id="rId59" Type="http://schemas.openxmlformats.org/officeDocument/2006/relationships/worksheet" Target="worksheets/sheet57.xml" /><Relationship Id="rId5" Type="http://schemas.openxmlformats.org/officeDocument/2006/relationships/worksheet" Target="worksheets/sheet3.xml" /><Relationship Id="rId71" Type="http://schemas.openxmlformats.org/officeDocument/2006/relationships/worksheet" Target="worksheets/sheet69.xml" /><Relationship Id="rId1" Type="http://schemas.openxmlformats.org/officeDocument/2006/relationships/theme" Target="theme/theme1.xml" /><Relationship Id="rId7" Type="http://schemas.openxmlformats.org/officeDocument/2006/relationships/worksheet" Target="worksheets/sheet5.xml" /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8" Type="http://schemas.openxmlformats.org/officeDocument/2006/relationships/worksheet" Target="worksheets/sheet6.xml" /><Relationship Id="rId24" Type="http://schemas.openxmlformats.org/officeDocument/2006/relationships/worksheet" Target="worksheets/sheet22.xml" /><Relationship Id="rId25" Type="http://schemas.openxmlformats.org/officeDocument/2006/relationships/worksheet" Target="worksheets/sheet23.xml" /><Relationship Id="rId26" Type="http://schemas.openxmlformats.org/officeDocument/2006/relationships/worksheet" Target="worksheets/sheet24.xml" /><Relationship Id="rId27" Type="http://schemas.openxmlformats.org/officeDocument/2006/relationships/worksheet" Target="worksheets/sheet25.xml" /><Relationship Id="rId20" Type="http://schemas.openxmlformats.org/officeDocument/2006/relationships/worksheet" Target="worksheets/sheet18.xml" /><Relationship Id="rId21" Type="http://schemas.openxmlformats.org/officeDocument/2006/relationships/worksheet" Target="worksheets/sheet19.xml" /><Relationship Id="rId22" Type="http://schemas.openxmlformats.org/officeDocument/2006/relationships/worksheet" Target="worksheets/sheet20.xml" /><Relationship Id="rId23" Type="http://schemas.openxmlformats.org/officeDocument/2006/relationships/worksheet" Target="worksheets/sheet21.xml" /><Relationship Id="rId28" Type="http://schemas.openxmlformats.org/officeDocument/2006/relationships/worksheet" Target="worksheets/sheet26.xml" /><Relationship Id="rId29" Type="http://schemas.openxmlformats.org/officeDocument/2006/relationships/worksheet" Target="worksheets/sheet27.xml" /><Relationship Id="rId44" Type="http://schemas.openxmlformats.org/officeDocument/2006/relationships/worksheet" Target="worksheets/sheet42.xml" /><Relationship Id="rId45" Type="http://schemas.openxmlformats.org/officeDocument/2006/relationships/worksheet" Target="worksheets/sheet43.xml" /><Relationship Id="rId46" Type="http://schemas.openxmlformats.org/officeDocument/2006/relationships/worksheet" Target="worksheets/sheet44.xml" /><Relationship Id="rId47" Type="http://schemas.openxmlformats.org/officeDocument/2006/relationships/worksheet" Target="worksheets/sheet45.xml" /><Relationship Id="rId40" Type="http://schemas.openxmlformats.org/officeDocument/2006/relationships/worksheet" Target="worksheets/sheet38.xml" /><Relationship Id="rId41" Type="http://schemas.openxmlformats.org/officeDocument/2006/relationships/worksheet" Target="worksheets/sheet39.xml" /><Relationship Id="rId42" Type="http://schemas.openxmlformats.org/officeDocument/2006/relationships/worksheet" Target="worksheets/sheet40.xml" /><Relationship Id="rId43" Type="http://schemas.openxmlformats.org/officeDocument/2006/relationships/worksheet" Target="worksheets/sheet41.xml" /><Relationship Id="rId48" Type="http://schemas.openxmlformats.org/officeDocument/2006/relationships/worksheet" Target="worksheets/sheet46.xml" /><Relationship Id="rId49" Type="http://schemas.openxmlformats.org/officeDocument/2006/relationships/worksheet" Target="worksheets/sheet47.xml" /><Relationship Id="rId64" Type="http://schemas.openxmlformats.org/officeDocument/2006/relationships/worksheet" Target="worksheets/sheet62.xml" /><Relationship Id="rId65" Type="http://schemas.openxmlformats.org/officeDocument/2006/relationships/worksheet" Target="worksheets/sheet63.xml" /><Relationship Id="rId4" Type="http://schemas.openxmlformats.org/officeDocument/2006/relationships/worksheet" Target="worksheets/sheet2.xml" /><Relationship Id="rId67" Type="http://schemas.openxmlformats.org/officeDocument/2006/relationships/worksheet" Target="worksheets/sheet65.xml" /><Relationship Id="rId60" Type="http://schemas.openxmlformats.org/officeDocument/2006/relationships/worksheet" Target="worksheets/sheet58.xml" /><Relationship Id="rId61" Type="http://schemas.openxmlformats.org/officeDocument/2006/relationships/worksheet" Target="worksheets/sheet59.xml" /><Relationship Id="rId62" Type="http://schemas.openxmlformats.org/officeDocument/2006/relationships/worksheet" Target="worksheets/sheet60.xml" /><Relationship Id="rId63" Type="http://schemas.openxmlformats.org/officeDocument/2006/relationships/worksheet" Target="worksheets/sheet61.xml" /><Relationship Id="rId68" Type="http://schemas.openxmlformats.org/officeDocument/2006/relationships/worksheet" Target="worksheets/sheet66.xml" /><Relationship Id="rId69" Type="http://schemas.openxmlformats.org/officeDocument/2006/relationships/worksheet" Target="worksheets/sheet67.xml" /><Relationship Id="rId70" Type="http://schemas.openxmlformats.org/officeDocument/2006/relationships/worksheet" Target="worksheets/sheet68.xml" /><Relationship Id="rId6" Type="http://schemas.openxmlformats.org/officeDocument/2006/relationships/worksheet" Target="worksheets/sheet4.xml" /><Relationship Id="rId66" Type="http://schemas.openxmlformats.org/officeDocument/2006/relationships/worksheet" Target="worksheets/sheet64.xml" /><Relationship Id="rId72" Type="http://schemas.openxmlformats.org/officeDocument/2006/relationships/sharedStrings" Target="sharedStrings.xml" /><Relationship Id="rId14" Type="http://schemas.openxmlformats.org/officeDocument/2006/relationships/worksheet" Target="worksheets/sheet12.xml" /><Relationship Id="rId15" Type="http://schemas.openxmlformats.org/officeDocument/2006/relationships/worksheet" Target="worksheets/sheet13.xml" /><Relationship Id="rId16" Type="http://schemas.openxmlformats.org/officeDocument/2006/relationships/worksheet" Target="worksheets/sheet14.xml" /><Relationship Id="rId17" Type="http://schemas.openxmlformats.org/officeDocument/2006/relationships/worksheet" Target="worksheets/sheet15.xml" /><Relationship Id="rId10" Type="http://schemas.openxmlformats.org/officeDocument/2006/relationships/worksheet" Target="worksheets/sheet8.xml" /><Relationship Id="rId11" Type="http://schemas.openxmlformats.org/officeDocument/2006/relationships/worksheet" Target="worksheets/sheet9.xml" /><Relationship Id="rId12" Type="http://schemas.openxmlformats.org/officeDocument/2006/relationships/worksheet" Target="worksheets/sheet10.xml" /></Relationships>
</file>

<file path=xl/drawings/_rels/drawing1.xml.rels><?xml version="1.0" encoding="UTF-8" standalone="yes"?><Relationships xmlns="http://schemas.openxmlformats.org/package/2006/relationships"><Relationship Id="rId5" Type="http://schemas.openxmlformats.org/officeDocument/2006/relationships/image" Target="../media/image6.png" /><Relationship Id="rId1" Type="http://schemas.openxmlformats.org/officeDocument/2006/relationships/image" Target="../media/image3.png" /><Relationship Id="rId2" Type="http://schemas.openxmlformats.org/officeDocument/2006/relationships/image" Target="../media/image4.png" /><Relationship Id="rId8" Type="http://schemas.openxmlformats.org/officeDocument/2006/relationships/hyperlink" Target="#&#21592;&#24037;&#20449;&#24687;&#34920;!C4" /><Relationship Id="rId4" Type="http://schemas.openxmlformats.org/officeDocument/2006/relationships/image" Target="../media/image1.png" /><Relationship Id="rId9" Type="http://schemas.openxmlformats.org/officeDocument/2006/relationships/image" Target="../media/image7.png" /><Relationship Id="rId6" Type="http://schemas.openxmlformats.org/officeDocument/2006/relationships/image" Target="../media/image2.png" /><Relationship Id="rId3" Type="http://schemas.openxmlformats.org/officeDocument/2006/relationships/hyperlink" Target="#&#31995;&#32479;&#35774;&#32622;!E5" /><Relationship Id="rId7" Type="http://schemas.openxmlformats.org/officeDocument/2006/relationships/image" Target="../media/image5.png" 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hyperlink" Target="#&#39318;&#39029;!F23" /><Relationship Id="rId2" Type="http://schemas.openxmlformats.org/officeDocument/2006/relationships/image" Target="../media/image6.png" 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hyperlink" Target="#&#39318;&#39029;!F23" /><Relationship Id="rId2" Type="http://schemas.openxmlformats.org/officeDocument/2006/relationships/image" Target="../media/image8.png" /></Relationships>
</file>

<file path=xl/drawings/_rels/drawing4.xml.rels><?xml version="1.0" encoding="UTF-8" standalone="yes"?><Relationships xmlns="http://schemas.openxmlformats.org/package/2006/relationships"><Relationship Id="rId1" Type="http://schemas.openxmlformats.org/officeDocument/2006/relationships/hyperlink" Target="#&#39318;&#39029;!F23" /><Relationship Id="rId2" Type="http://schemas.openxmlformats.org/officeDocument/2006/relationships/image" Target="../media/image9.png" /></Relationships>
</file>

<file path=xl/drawings/_rels/drawing5.xml.rels><?xml version="1.0" encoding="UTF-8" standalone="yes"?><Relationships xmlns="http://schemas.openxmlformats.org/package/2006/relationships"><Relationship Id="rId1" Type="http://schemas.openxmlformats.org/officeDocument/2006/relationships/hyperlink" Target="#&#39318;&#39029;!F23" /><Relationship Id="rId2" Type="http://schemas.openxmlformats.org/officeDocument/2006/relationships/image" Target="../media/image10.png" /></Relationships>
</file>

<file path=xl/drawings/_rels/drawing6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7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8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9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10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11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12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13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14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15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16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17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18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19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20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21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22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23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24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25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26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27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28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29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30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31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32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33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34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35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36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37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38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39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40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41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42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43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44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45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46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47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48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49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50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51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52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53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54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55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56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57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_rels/drawing58.xml.rels><?xml version="1.0" encoding="UTF-8" standalone="yes"?><Relationships xmlns="http://schemas.openxmlformats.org/package/2006/relationships"><Relationship Id="rId1" Type="http://schemas.openxmlformats.org/officeDocument/2006/relationships/image" Target="../media/image11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11</xdr:col>
      <xdr:colOff>400050</xdr:colOff>
      <xdr:row>18</xdr:row>
      <xdr:rowOff>152400</xdr:rowOff>
    </xdr:from>
    <xdr:to>
      <xdr:col>13</xdr:col>
      <xdr:colOff>103451</xdr:colOff>
      <xdr:row>23</xdr:row>
      <xdr:rowOff>114300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2e7076f5-481b-48db-b396-9f8309188400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427720" y="3901440"/>
          <a:ext cx="1013460" cy="960120"/>
        </a:xfrm>
        <a:prstGeom prst="rect"/>
      </xdr:spPr>
    </xdr:pic>
    <xdr:clientData/>
  </xdr:twoCellAnchor>
  <xdr:twoCellAnchor>
    <xdr:from>
      <xdr:col>1</xdr:col>
      <xdr:colOff>9525</xdr:colOff>
      <xdr:row>1</xdr:row>
      <xdr:rowOff>0</xdr:rowOff>
    </xdr:from>
    <xdr:to>
      <xdr:col>3</xdr:col>
      <xdr:colOff>104775</xdr:colOff>
      <xdr:row>2</xdr:row>
      <xdr:rowOff>0</xdr:rowOff>
    </xdr:to>
    <xdr:grpSp>
      <xdr:nvGrpSpPr>
        <xdr:cNvPr id="6" name="组合 5">
          <a:extLst>
            <a:ext uri="{FF2B5EF4-FFF2-40B4-BE49-F238E27FC236}">
              <a16:creationId xmlns:a16="http://schemas.microsoft.com/office/drawing/2014/main" id="{5c4e1cad-1ac8-4345-bc74-3f1c35b08280}"/>
            </a:ext>
          </a:extLst>
        </xdr:cNvPr>
        <xdr:cNvGrpSpPr>
          <a:grpSpLocks/>
        </xdr:cNvGrpSpPr>
      </xdr:nvGrpSpPr>
      <xdr:grpSpPr>
        <a:xfrm>
          <a:off x="1478280" y="99060"/>
          <a:ext cx="1409700" cy="1242060"/>
          <a:chOff x="7077076" y="85724"/>
          <a:chExt cx="1666874" cy="1038226"/>
        </a:xfrm>
      </xdr:grpSpPr>
      <xdr:sp>
        <xdr:nvSpPr>
          <xdr:cNvPr id="7" name="平行四边形 6">
            <a:extLst>
              <a:ext uri="{FF2B5EF4-FFF2-40B4-BE49-F238E27FC236}">
                <a16:creationId xmlns:a16="http://schemas.microsoft.com/office/drawing/2014/main" id="{f104224b-c045-4812-a689-446bf5d6c277}"/>
              </a:ext>
            </a:extLst>
          </xdr:cNvPr>
          <xdr:cNvSpPr/>
        </xdr:nvSpPr>
        <xdr:spPr>
          <a:xfrm>
            <a:off x="7077076" y="85724"/>
            <a:ext cx="962023" cy="1038225"/>
          </a:xfrm>
          <a:prstGeom prst="parallelogram">
            <a:avLst>
              <a:gd name="adj" fmla="val 62636"/>
            </a:avLst>
          </a:prstGeom>
          <a:solidFill>
            <a:srgbClr val="733C80"/>
          </a:solidFill>
          <a:ln>
            <a:noFill/>
          </a:ln>
        </xdr:spPr>
        <xdr:style>
          <a:lnRef idx="2">
            <a:schemeClr val="accent4">
              <a:shade val="50000"/>
            </a:schemeClr>
          </a:lnRef>
          <a:fillRef idx="1">
            <a:schemeClr val="accent4"/>
          </a:fillRef>
          <a:effectRef idx="0">
            <a:schemeClr val="accent4"/>
          </a:effectRef>
          <a:fontRef idx="minor">
            <a:schemeClr val="bg1"/>
          </a:fontRef>
        </xdr:style>
        <xdr:txBody>
          <a:bodyPr vertOverflow="clip" horzOverflow="clip" rtlCol="0" anchor="t"/>
          <a:lstStyle/>
          <a:p>
            <a:pPr algn="l"/>
            <a:endParaRPr altLang="en-US" lang="zh-CN" sz="1100"/>
          </a:p>
        </xdr:txBody>
      </xdr:sp>
      <xdr:sp>
        <xdr:nvSpPr>
          <xdr:cNvPr id="8" name="平行四边形 7">
            <a:extLst>
              <a:ext uri="{FF2B5EF4-FFF2-40B4-BE49-F238E27FC236}">
                <a16:creationId xmlns:a16="http://schemas.microsoft.com/office/drawing/2014/main" id="{a153bb8b-7eda-4e40-bd00-603ff7ce09c4}"/>
              </a:ext>
            </a:extLst>
          </xdr:cNvPr>
          <xdr:cNvSpPr/>
        </xdr:nvSpPr>
        <xdr:spPr>
          <a:xfrm>
            <a:off x="7429500" y="85725"/>
            <a:ext cx="962023" cy="1038225"/>
          </a:xfrm>
          <a:prstGeom prst="parallelogram">
            <a:avLst>
              <a:gd name="adj" fmla="val 62636"/>
            </a:avLst>
          </a:prstGeom>
          <a:solidFill>
            <a:srgbClr val="8F4B9F"/>
          </a:solidFill>
          <a:ln>
            <a:noFill/>
          </a:ln>
        </xdr:spPr>
        <xdr:style>
          <a:lnRef idx="2">
            <a:schemeClr val="accent4">
              <a:shade val="50000"/>
            </a:schemeClr>
          </a:lnRef>
          <a:fillRef idx="1">
            <a:schemeClr val="accent4"/>
          </a:fillRef>
          <a:effectRef idx="0">
            <a:schemeClr val="accent4"/>
          </a:effectRef>
          <a:fontRef idx="minor">
            <a:schemeClr val="bg1"/>
          </a:fontRef>
        </xdr:style>
        <xdr:txBody>
          <a:bodyPr vertOverflow="clip" horzOverflow="clip" rtlCol="0" anchor="t"/>
          <a:lstStyle/>
          <a:p>
            <a:pPr algn="l"/>
            <a:endParaRPr altLang="en-US" lang="zh-CN" sz="1100"/>
          </a:p>
        </xdr:txBody>
      </xdr:sp>
      <xdr:sp>
        <xdr:nvSpPr>
          <xdr:cNvPr id="9" name="平行四边形 8">
            <a:extLst>
              <a:ext uri="{FF2B5EF4-FFF2-40B4-BE49-F238E27FC236}">
                <a16:creationId xmlns:a16="http://schemas.microsoft.com/office/drawing/2014/main" id="{65b7d740-4ac4-458e-afad-3ad19c750b85}"/>
              </a:ext>
            </a:extLst>
          </xdr:cNvPr>
          <xdr:cNvSpPr/>
        </xdr:nvSpPr>
        <xdr:spPr>
          <a:xfrm>
            <a:off x="7781927" y="85725"/>
            <a:ext cx="962023" cy="1038225"/>
          </a:xfrm>
          <a:prstGeom prst="parallelogram">
            <a:avLst>
              <a:gd name="adj" fmla="val 62636"/>
            </a:avLst>
          </a:prstGeom>
          <a:solidFill>
            <a:schemeClr val="tx2">
              <a:lumMod val="60000"/>
              <a:lumOff val="40000"/>
            </a:schemeClr>
          </a:solidFill>
          <a:ln>
            <a:noFill/>
          </a:ln>
        </xdr:spPr>
        <xdr:style>
          <a:lnRef idx="2">
            <a:schemeClr val="accent4">
              <a:shade val="50000"/>
            </a:schemeClr>
          </a:lnRef>
          <a:fillRef idx="1">
            <a:schemeClr val="accent4"/>
          </a:fillRef>
          <a:effectRef idx="0">
            <a:schemeClr val="accent4"/>
          </a:effectRef>
          <a:fontRef idx="minor">
            <a:schemeClr val="bg1"/>
          </a:fontRef>
        </xdr:style>
        <xdr:txBody>
          <a:bodyPr vertOverflow="clip" horzOverflow="clip" rtlCol="0" anchor="t"/>
          <a:lstStyle/>
          <a:p>
            <a:pPr algn="l"/>
            <a:endParaRPr altLang="en-US" lang="zh-CN" sz="1100"/>
          </a:p>
        </xdr:txBody>
      </xdr:sp>
    </xdr:grpSp>
    <xdr:clientData/>
  </xdr:twoCellAnchor>
  <xdr:twoCellAnchor>
    <xdr:from>
      <xdr:col>1</xdr:col>
      <xdr:colOff>0</xdr:colOff>
      <xdr:row>1</xdr:row>
      <xdr:rowOff>0</xdr:rowOff>
    </xdr:from>
    <xdr:to>
      <xdr:col>13</xdr:col>
      <xdr:colOff>0</xdr:colOff>
      <xdr:row>2</xdr:row>
      <xdr:rowOff>0</xdr:rowOff>
    </xdr:to>
    <xdr:sp>
      <xdr:nvSpPr>
        <xdr:cNvPr id="10" name="矩形 9">
          <a:extLst>
            <a:ext uri="{FF2B5EF4-FFF2-40B4-BE49-F238E27FC236}">
              <a16:creationId xmlns:a16="http://schemas.microsoft.com/office/drawing/2014/main" id="{11649d56-6926-4285-a252-203f19a4c53e}"/>
            </a:ext>
          </a:extLst>
        </xdr:cNvPr>
        <xdr:cNvSpPr/>
      </xdr:nvSpPr>
      <xdr:spPr>
        <a:xfrm>
          <a:off x="1470660" y="99060"/>
          <a:ext cx="7863840" cy="1242060"/>
        </a:xfrm>
        <a:prstGeom prst="rect"/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lIns="0" tIns="0" rIns="0" bIns="0" vertOverflow="overflow" horzOverflow="overflow" rtlCol="0" anchor="ctr" anchorCtr="0"/>
        <a:lstStyle/>
        <a:p>
          <a:pPr algn="ctr"/>
          <a:r>
            <a:rPr altLang="en-US" lang="zh-CN" sz="44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简单员工考勤管理系统</a:t>
          </a:r>
          <a:r>
            <a:rPr altLang="zh-CN" lang="en-US" sz="44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V1.2</a:t>
          </a:r>
          <a:endParaRPr altLang="en-US" lang="zh-CN" sz="4400" b="1">
            <a:latin typeface="微软雅黑" panose="020B0503020204020204" pitchFamily="34" charset="-122"/>
            <a:ea typeface="微软雅黑" panose="020B0503020204020204" pitchFamily="34" charset="-122"/>
          </a:endParaRPr>
        </a:p>
      </xdr:txBody>
    </xdr:sp>
    <xdr:clientData/>
  </xdr:twoCellAnchor>
  <xdr:twoCellAnchor>
    <xdr:from>
      <xdr:col>1</xdr:col>
      <xdr:colOff>0</xdr:colOff>
      <xdr:row>21</xdr:row>
      <xdr:rowOff>36649</xdr:rowOff>
    </xdr:from>
    <xdr:to>
      <xdr:col>13</xdr:col>
      <xdr:colOff>0</xdr:colOff>
      <xdr:row>22</xdr:row>
      <xdr:rowOff>107950</xdr:rowOff>
    </xdr:to>
    <xdr:sp>
      <xdr:nvSpPr>
        <xdr:cNvPr id="11" name="矩形 10">
          <a:extLst>
            <a:ext uri="{FF2B5EF4-FFF2-40B4-BE49-F238E27FC236}">
              <a16:creationId xmlns:a16="http://schemas.microsoft.com/office/drawing/2014/main" id="{f69cf1fd-1bd3-455f-a036-2f1e81c136a1}"/>
            </a:ext>
          </a:extLst>
        </xdr:cNvPr>
        <xdr:cNvSpPr/>
      </xdr:nvSpPr>
      <xdr:spPr>
        <a:xfrm>
          <a:off x="1470660" y="4404360"/>
          <a:ext cx="7863840" cy="274320"/>
        </a:xfrm>
        <a:prstGeom prst="rect"/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lIns="0" tIns="0" rIns="0" bIns="0" vertOverflow="overflow" horzOverflow="overflow" wrap="square" rtlCol="0" anchor="t"/>
        <a:lstStyle/>
        <a:p>
          <a:pPr algn="l"/>
          <a:r>
            <a:rPr altLang="en-US" lang="zh-CN" sz="10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 请在</a:t>
          </a:r>
          <a:r>
            <a:rPr altLang="zh-CN" lang="en-US" sz="10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WPS</a:t>
          </a:r>
          <a:r>
            <a:rPr altLang="en-US" lang="zh-CN" sz="10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稻壳，</a:t>
          </a:r>
          <a:r>
            <a:rPr altLang="zh-CN" lang="en-US" sz="10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www.docer.com </a:t>
          </a:r>
          <a:r>
            <a:rPr altLang="en-US" lang="zh-CN" sz="10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搜索“八不戒”，下载所需文档。或点击 </a:t>
          </a:r>
          <a:r>
            <a:rPr altLang="zh-CN" lang="en-US" sz="10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chn.docer.com/works?userid=202850317</a:t>
          </a:r>
          <a:endParaRPr altLang="en-US" lang="zh-CN" sz="1000" b="1">
            <a:latin typeface="微软雅黑" panose="020B0503020204020204" pitchFamily="34" charset="-122"/>
            <a:ea typeface="微软雅黑" panose="020B0503020204020204" pitchFamily="34" charset="-122"/>
          </a:endParaRPr>
        </a:p>
      </xdr:txBody>
    </xdr:sp>
    <xdr:clientData/>
  </xdr:twoCellAnchor>
  <xdr:twoCellAnchor>
    <xdr:from>
      <xdr:col>1</xdr:col>
      <xdr:colOff>0</xdr:colOff>
      <xdr:row>20</xdr:row>
      <xdr:rowOff>0</xdr:rowOff>
    </xdr:from>
    <xdr:to>
      <xdr:col>13</xdr:col>
      <xdr:colOff>0</xdr:colOff>
      <xdr:row>21</xdr:row>
      <xdr:rowOff>0</xdr:rowOff>
    </xdr:to>
    <xdr:sp>
      <xdr:nvSpPr>
        <xdr:cNvPr id="12" name="矩形 11">
          <a:extLst>
            <a:ext uri="{FF2B5EF4-FFF2-40B4-BE49-F238E27FC236}">
              <a16:creationId xmlns:a16="http://schemas.microsoft.com/office/drawing/2014/main" id="{b50e644d-82a8-46c9-92be-e18261b5d268}"/>
            </a:ext>
          </a:extLst>
        </xdr:cNvPr>
        <xdr:cNvSpPr/>
      </xdr:nvSpPr>
      <xdr:spPr>
        <a:xfrm>
          <a:off x="1470660" y="4160520"/>
          <a:ext cx="7863840" cy="205740"/>
        </a:xfrm>
        <a:prstGeom prst="rect"/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lIns="0" tIns="0" rIns="0" bIns="0" vertOverflow="overflow" horzOverflow="overflow" wrap="none" rtlCol="0" anchor="ctr"/>
        <a:lstStyle/>
        <a:p>
          <a:pPr algn="l"/>
          <a:r>
            <a:rPr altLang="en-US" lang="zh-CN" sz="10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 使用说明：请先设置年度并完善员工信息后，再进行考勤录入。红色单元格为当前周。如需要，点击上方视频操作演示按钮。</a:t>
          </a:r>
          <a:endParaRPr altLang="en-US" lang="zh-CN" sz="1000" b="1">
            <a:latin typeface="微软雅黑" panose="020B0503020204020204" pitchFamily="34" charset="-122"/>
            <a:ea typeface="微软雅黑" panose="020B0503020204020204" pitchFamily="34" charset="-122"/>
          </a:endParaRPr>
        </a:p>
      </xdr:txBody>
    </xdr:sp>
    <xdr:clientData/>
  </xdr:twoCellAnchor>
  <xdr:twoCellAnchor editAs="oneCell">
    <xdr:from>
      <xdr:col>9</xdr:col>
      <xdr:colOff>386919</xdr:colOff>
      <xdr:row>12</xdr:row>
      <xdr:rowOff>21936</xdr:rowOff>
    </xdr:from>
    <xdr:to>
      <xdr:col>9</xdr:col>
      <xdr:colOff>602568</xdr:colOff>
      <xdr:row>13</xdr:row>
      <xdr:rowOff>107724</xdr:rowOff>
    </xdr:to>
    <xdr:pic>
      <xdr:nvPicPr>
        <xdr:cNvPr id="14" name="图片 13">
          <a:hlinkClick r:id="rId3"/>
          <a:extLst>
            <a:ext uri="{FF2B5EF4-FFF2-40B4-BE49-F238E27FC236}">
              <a16:creationId xmlns:a16="http://schemas.microsoft.com/office/drawing/2014/main" id="{9f11f2d9-52f9-4d00-bd38-1eccc15c7162}"/>
            </a:ext>
          </a:extLst>
        </xdr:cNvPr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101840" y="3208020"/>
          <a:ext cx="213360" cy="220980"/>
        </a:xfrm>
        <a:prstGeom prst="rect"/>
      </xdr:spPr>
    </xdr:pic>
    <xdr:clientData/>
  </xdr:twoCellAnchor>
  <xdr:twoCellAnchor editAs="oneCell">
    <xdr:from>
      <xdr:col>2</xdr:col>
      <xdr:colOff>46846</xdr:colOff>
      <xdr:row>11</xdr:row>
      <xdr:rowOff>9848</xdr:rowOff>
    </xdr:from>
    <xdr:to>
      <xdr:col>2</xdr:col>
      <xdr:colOff>276135</xdr:colOff>
      <xdr:row>11</xdr:row>
      <xdr:rowOff>237526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836ee9e5-84fc-4b64-a504-e28cc7b3abf0}"/>
            </a:ext>
          </a:extLst>
        </xdr:cNvPr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171700" y="2941320"/>
          <a:ext cx="228600" cy="228600"/>
        </a:xfrm>
        <a:prstGeom prst="rect"/>
      </xdr:spPr>
    </xdr:pic>
    <xdr:clientData/>
  </xdr:twoCellAnchor>
  <xdr:twoCellAnchor editAs="oneCell">
    <xdr:from>
      <xdr:col>8</xdr:col>
      <xdr:colOff>51793</xdr:colOff>
      <xdr:row>11</xdr:row>
      <xdr:rowOff>15925</xdr:rowOff>
    </xdr:from>
    <xdr:to>
      <xdr:col>8</xdr:col>
      <xdr:colOff>287048</xdr:colOff>
      <xdr:row>12</xdr:row>
      <xdr:rowOff>3530</xdr:rowOff>
    </xdr:to>
    <xdr:pic>
      <xdr:nvPicPr>
        <xdr:cNvPr id="17" name="图片 16">
          <a:extLst>
            <a:ext uri="{FF2B5EF4-FFF2-40B4-BE49-F238E27FC236}">
              <a16:creationId xmlns:a16="http://schemas.microsoft.com/office/drawing/2014/main" id="{d01bcfd2-2530-4c02-afdd-638979f38906}"/>
            </a:ext>
          </a:extLst>
        </xdr:cNvPr>
        <xdr:cNvPicPr>
          <a:picLocks noChangeAspect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111240" y="2948940"/>
          <a:ext cx="236220" cy="236220"/>
        </a:xfrm>
        <a:prstGeom prst="rect"/>
      </xdr:spPr>
    </xdr:pic>
    <xdr:clientData/>
  </xdr:twoCellAnchor>
  <xdr:twoCellAnchor editAs="oneCell">
    <xdr:from>
      <xdr:col>8</xdr:col>
      <xdr:colOff>54875</xdr:colOff>
      <xdr:row>17</xdr:row>
      <xdr:rowOff>38100</xdr:rowOff>
    </xdr:from>
    <xdr:to>
      <xdr:col>8</xdr:col>
      <xdr:colOff>521406</xdr:colOff>
      <xdr:row>19</xdr:row>
      <xdr:rowOff>132552</xdr:rowOff>
    </xdr:to>
    <xdr:pic>
      <xdr:nvPicPr>
        <xdr:cNvPr id="18" name="图片 17">
          <a:extLst>
            <a:ext uri="{FF2B5EF4-FFF2-40B4-BE49-F238E27FC236}">
              <a16:creationId xmlns:a16="http://schemas.microsoft.com/office/drawing/2014/main" id="{ce54d103-8188-4f38-a807-3110c2210c32}"/>
            </a:ext>
          </a:extLst>
        </xdr:cNvPr>
        <xdr:cNvPicPr>
          <a:picLocks noChangeAspect="1"/>
        </xdr:cNvPicPr>
      </xdr:nvPicPr>
      <xdr:blipFill>
        <a:blip r:embed="rId6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6111240" y="3619500"/>
          <a:ext cx="464820" cy="464820"/>
        </a:xfrm>
        <a:prstGeom prst="rect"/>
      </xdr:spPr>
    </xdr:pic>
    <xdr:clientData/>
  </xdr:twoCellAnchor>
  <xdr:twoCellAnchor editAs="oneCell">
    <xdr:from>
      <xdr:col>11</xdr:col>
      <xdr:colOff>371475</xdr:colOff>
      <xdr:row>12</xdr:row>
      <xdr:rowOff>9525</xdr:rowOff>
    </xdr:from>
    <xdr:to>
      <xdr:col>11</xdr:col>
      <xdr:colOff>626176</xdr:colOff>
      <xdr:row>14</xdr:row>
      <xdr:rowOff>1867</xdr:rowOff>
    </xdr:to>
    <xdr:pic>
      <xdr:nvPicPr>
        <xdr:cNvPr id="20" name="图片 19">
          <a:hlinkClick r:id="rId8"/>
          <a:extLst>
            <a:ext uri="{FF2B5EF4-FFF2-40B4-BE49-F238E27FC236}">
              <a16:creationId xmlns:a16="http://schemas.microsoft.com/office/drawing/2014/main" id="{edba3e9a-aca5-42b3-8616-9133aba19f5f}"/>
            </a:ext>
          </a:extLst>
        </xdr:cNvPr>
        <xdr:cNvPicPr>
          <a:picLocks noChangeAspect="1"/>
        </xdr:cNvPicPr>
      </xdr:nvPicPr>
      <xdr:blipFill>
        <a:blip r:embed="rId7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8397240" y="3192780"/>
          <a:ext cx="251460" cy="266700"/>
        </a:xfrm>
        <a:prstGeom prst="rect"/>
      </xdr:spPr>
    </xdr:pic>
    <xdr:clientData/>
  </xdr:twoCellAnchor>
  <xdr:twoCellAnchor editAs="oneCell">
    <xdr:from>
      <xdr:col>2</xdr:col>
      <xdr:colOff>47625</xdr:colOff>
      <xdr:row>3</xdr:row>
      <xdr:rowOff>28576</xdr:rowOff>
    </xdr:from>
    <xdr:to>
      <xdr:col>2</xdr:col>
      <xdr:colOff>255015</xdr:colOff>
      <xdr:row>3</xdr:row>
      <xdr:rowOff>238126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de0056a3-bdb5-44de-88b6-fe082c4099b7}"/>
            </a:ext>
          </a:extLst>
        </xdr:cNvPr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171700" y="1493520"/>
          <a:ext cx="205740" cy="213360"/>
        </a:xfrm>
        <a:prstGeom prst="rect"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1</xdr:col>
      <xdr:colOff>0</xdr:colOff>
      <xdr:row>1</xdr:row>
      <xdr:rowOff>1</xdr:rowOff>
    </xdr:from>
    <xdr:to>
      <xdr:col>2</xdr:col>
      <xdr:colOff>9525</xdr:colOff>
      <xdr:row>4</xdr:row>
      <xdr:rowOff>285750</xdr:rowOff>
    </xdr:to>
    <xdr:sp>
      <xdr:nvSpPr>
        <xdr:cNvPr id="3" name="矩形 2">
          <a:extLst>
            <a:ext uri="{FF2B5EF4-FFF2-40B4-BE49-F238E27FC236}">
              <a16:creationId xmlns:a16="http://schemas.microsoft.com/office/drawing/2014/main" id="{0b00022d-0498-4073-85a0-90bba80da700}"/>
            </a:ext>
          </a:extLst>
        </xdr:cNvPr>
        <xdr:cNvSpPr/>
      </xdr:nvSpPr>
      <xdr:spPr>
        <a:xfrm>
          <a:off x="121920" y="175260"/>
          <a:ext cx="883920" cy="868680"/>
        </a:xfrm>
        <a:prstGeom prst="rect"/>
        <a:noFill/>
        <a:ln>
          <a:noFill/>
        </a:ln>
        <a:effectLst>
          <a:outerShdw blurRad="63500" sx="102000" sy="102000" algn="ctr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lIns="0" tIns="0" rIns="0" bIns="0" vertOverflow="overflow" horzOverflow="overflow" wrap="square" rtlCol="0" anchor="t"/>
        <a:lstStyle/>
        <a:p>
          <a:pPr algn="ctr"/>
          <a:r>
            <a:rPr altLang="en-US" lang="zh-CN" sz="20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年度</a:t>
          </a:r>
          <a:endParaRPr altLang="zh-CN" lang="en-US" sz="2000" b="1">
            <a:latin typeface="微软雅黑" panose="020B0503020204020204" pitchFamily="34" charset="-122"/>
            <a:ea typeface="微软雅黑" panose="020B0503020204020204" pitchFamily="34" charset="-122"/>
          </a:endParaRPr>
        </a:p>
        <a:p>
          <a:pPr algn="ctr"/>
          <a:r>
            <a:rPr altLang="en-US" lang="zh-CN" sz="2000" b="1">
              <a:solidFill>
                <a:schemeClr val="bg1"/>
              </a:solidFill>
              <a:latin typeface="微软雅黑" panose="020B0503020204020204" pitchFamily="34" charset="-122"/>
              <a:ea typeface="微软雅黑" panose="020B0503020204020204" pitchFamily="34" charset="-122"/>
            </a:rPr>
            <a:t>设置</a:t>
          </a:r>
          <a:endParaRPr altLang="en-US" lang="zh-CN" sz="2000" b="1">
            <a:latin typeface="微软雅黑" panose="020B0503020204020204" pitchFamily="34" charset="-122"/>
            <a:ea typeface="微软雅黑" panose="020B0503020204020204" pitchFamily="34" charset="-122"/>
          </a:endParaRPr>
        </a:p>
      </xdr:txBody>
    </xdr:sp>
    <xdr:clientData fPrintsWithSheet="0"/>
  </xdr:twoCellAnchor>
  <xdr:twoCellAnchor editAs="absolute">
    <xdr:from>
      <xdr:col>1</xdr:col>
      <xdr:colOff>9525</xdr:colOff>
      <xdr:row>5</xdr:row>
      <xdr:rowOff>38100</xdr:rowOff>
    </xdr:from>
    <xdr:to>
      <xdr:col>2</xdr:col>
      <xdr:colOff>0</xdr:colOff>
      <xdr:row>6</xdr:row>
      <xdr:rowOff>81280</xdr:rowOff>
    </xdr:to>
    <xdr:sp>
      <xdr:nvSpPr>
        <xdr:cNvPr id="7" name="矩形 6">
          <a:hlinkClick r:id="rId1"/>
          <a:extLst>
            <a:ext uri="{FF2B5EF4-FFF2-40B4-BE49-F238E27FC236}">
              <a16:creationId xmlns:a16="http://schemas.microsoft.com/office/drawing/2014/main" id="{e0768992-a14a-4049-88f7-0ec7fabdbb2b}"/>
            </a:ext>
          </a:extLst>
        </xdr:cNvPr>
        <xdr:cNvSpPr/>
      </xdr:nvSpPr>
      <xdr:spPr>
        <a:xfrm>
          <a:off x="129540" y="1112520"/>
          <a:ext cx="868680" cy="220980"/>
        </a:xfrm>
        <a:prstGeom prst="rect"/>
        <a:solidFill>
          <a:srgbClr val="E46C0A"/>
        </a:solidFill>
        <a:ln>
          <a:noFill/>
        </a:ln>
        <a:effectLst>
          <a:outerShdw blurRad="63500" sx="102000" sy="102000" algn="ctr" rotWithShape="0">
            <a:schemeClr val="tx1">
              <a:alpha val="40000"/>
            </a:scheme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lIns="0" tIns="45720" rIns="0" bIns="45720" vertOverflow="clip" horzOverflow="clip" wrap="square" rtlCol="0" anchor="ctr"/>
        <a:lstStyle/>
        <a:p>
          <a:pPr algn="ctr"/>
          <a:r>
            <a:rPr altLang="en-US" lang="zh-CN" sz="1100">
              <a:solidFill>
                <a:schemeClr val="bg1"/>
              </a:solidFill>
            </a:rPr>
            <a:t>返回首页</a:t>
          </a:r>
          <a:endParaRPr altLang="en-US" lang="zh-CN" sz="1100"/>
        </a:p>
      </xdr:txBody>
    </xdr:sp>
    <xdr:clientData fPrintsWithSheet="0"/>
  </xdr:twoCellAnchor>
  <xdr:twoCellAnchor editAs="oneCell">
    <xdr:from>
      <xdr:col>3</xdr:col>
      <xdr:colOff>28575</xdr:colOff>
      <xdr:row>0</xdr:row>
      <xdr:rowOff>76200</xdr:rowOff>
    </xdr:from>
    <xdr:to>
      <xdr:col>3</xdr:col>
      <xdr:colOff>466725</xdr:colOff>
      <xdr:row>2</xdr:row>
      <xdr:rowOff>162762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7527d72-daaf-406b-8a3d-bcec82dcd6c7}"/>
            </a:ext>
          </a:extLst>
        </xdr:cNvPr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150620" y="76200"/>
          <a:ext cx="434340" cy="426720"/>
        </a:xfrm>
        <a:prstGeom prst="rect"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absolute">
    <xdr:from>
      <xdr:col>0</xdr:col>
      <xdr:colOff>120650</xdr:colOff>
      <xdr:row>4</xdr:row>
      <xdr:rowOff>95250</xdr:rowOff>
    </xdr:from>
    <xdr:to>
      <xdr:col>2</xdr:col>
      <xdr:colOff>447675</xdr:colOff>
      <xdr:row>4</xdr:row>
      <xdr:rowOff>319405</xdr:rowOff>
    </xdr:to>
    <xdr:sp>
      <xdr:nvSpPr>
        <xdr:cNvPr id="3" name="矩形 2">
          <a:hlinkClick r:id="rId1"/>
          <a:extLst>
            <a:ext uri="{FF2B5EF4-FFF2-40B4-BE49-F238E27FC236}">
              <a16:creationId xmlns:a16="http://schemas.microsoft.com/office/drawing/2014/main" id="{d8858cb4-566d-42ee-aa10-2e94602535e7}"/>
            </a:ext>
          </a:extLst>
        </xdr:cNvPr>
        <xdr:cNvSpPr/>
      </xdr:nvSpPr>
      <xdr:spPr>
        <a:xfrm>
          <a:off x="121920" y="167640"/>
          <a:ext cx="914400" cy="220980"/>
        </a:xfrm>
        <a:prstGeom prst="rect"/>
        <a:solidFill>
          <a:srgbClr val="E46C0A"/>
        </a:solidFill>
        <a:ln>
          <a:noFill/>
        </a:ln>
        <a:effectLst>
          <a:outerShdw blurRad="63500" sx="102000" sy="102000" algn="ctr" rotWithShape="0">
            <a:schemeClr val="tx1">
              <a:alpha val="40000"/>
            </a:scheme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lIns="0" tIns="45720" rIns="0" bIns="45720" vertOverflow="clip" horzOverflow="clip" wrap="square" rtlCol="0" anchor="ctr"/>
        <a:lstStyle/>
        <a:p>
          <a:pPr algn="ctr"/>
          <a:r>
            <a:rPr altLang="en-US" lang="zh-CN" sz="1100">
              <a:solidFill>
                <a:schemeClr val="bg1"/>
              </a:solidFill>
            </a:rPr>
            <a:t>返回首页</a:t>
          </a:r>
          <a:endParaRPr altLang="en-US" lang="zh-CN" sz="1100"/>
        </a:p>
      </xdr:txBody>
    </xdr:sp>
    <xdr:clientData fPrintsWithSheet="0"/>
  </xdr:twoCellAnchor>
  <xdr:twoCellAnchor editAs="oneCell">
    <xdr:from>
      <xdr:col>3</xdr:col>
      <xdr:colOff>95250</xdr:colOff>
      <xdr:row>3</xdr:row>
      <xdr:rowOff>47625</xdr:rowOff>
    </xdr:from>
    <xdr:to>
      <xdr:col>3</xdr:col>
      <xdr:colOff>485775</xdr:colOff>
      <xdr:row>5</xdr:row>
      <xdr:rowOff>19050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4e8552e1-f482-4954-8f15-e1e6f7aade8d}"/>
            </a:ext>
          </a:extLst>
        </xdr:cNvPr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280160" y="45720"/>
          <a:ext cx="388620" cy="388620"/>
        </a:xfrm>
        <a:prstGeom prst="rect"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1</xdr:col>
      <xdr:colOff>9525</xdr:colOff>
      <xdr:row>6</xdr:row>
      <xdr:rowOff>19050</xdr:rowOff>
    </xdr:from>
    <xdr:to>
      <xdr:col>2</xdr:col>
      <xdr:colOff>0</xdr:colOff>
      <xdr:row>8</xdr:row>
      <xdr:rowOff>0</xdr:rowOff>
    </xdr:to>
    <xdr:cxnSp>
      <xdr:nvCxnSpPr>
        <xdr:cNvPr id="3" name="直接连接符 2">
          <a:extLst>
            <a:ext uri="{FF2B5EF4-FFF2-40B4-BE49-F238E27FC236}">
              <a16:creationId xmlns:a16="http://schemas.microsoft.com/office/drawing/2014/main" id="{075b555d-dcea-4dd2-a743-a0d6f182a26e}"/>
            </a:ext>
          </a:extLst>
        </xdr:cNvPr>
        <xdr:cNvCxnSpPr/>
      </xdr:nvCxnSpPr>
      <xdr:spPr>
        <a:xfrm>
          <a:off x="129540" y="495300"/>
          <a:ext cx="792480" cy="487680"/>
        </a:xfrm>
        <a:prstGeom prst="line"/>
        <a:ln>
          <a:solidFill>
            <a:schemeClr val="bg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absolute">
    <xdr:from>
      <xdr:col>1</xdr:col>
      <xdr:colOff>15875</xdr:colOff>
      <xdr:row>4</xdr:row>
      <xdr:rowOff>88900</xdr:rowOff>
    </xdr:from>
    <xdr:to>
      <xdr:col>2</xdr:col>
      <xdr:colOff>98425</xdr:colOff>
      <xdr:row>4</xdr:row>
      <xdr:rowOff>313055</xdr:rowOff>
    </xdr:to>
    <xdr:sp>
      <xdr:nvSpPr>
        <xdr:cNvPr id="5" name="矩形 4">
          <a:hlinkClick r:id="rId1"/>
          <a:extLst>
            <a:ext uri="{FF2B5EF4-FFF2-40B4-BE49-F238E27FC236}">
              <a16:creationId xmlns:a16="http://schemas.microsoft.com/office/drawing/2014/main" id="{2f7b3213-4155-4add-8d5d-3b4a69b56c4a}"/>
            </a:ext>
          </a:extLst>
        </xdr:cNvPr>
        <xdr:cNvSpPr/>
      </xdr:nvSpPr>
      <xdr:spPr>
        <a:xfrm>
          <a:off x="137160" y="152400"/>
          <a:ext cx="883920" cy="220980"/>
        </a:xfrm>
        <a:prstGeom prst="rect"/>
        <a:solidFill>
          <a:srgbClr val="E46C0A"/>
        </a:solidFill>
        <a:ln>
          <a:noFill/>
        </a:ln>
        <a:effectLst>
          <a:outerShdw blurRad="63500" sx="102000" sy="102000" algn="ctr" rotWithShape="0">
            <a:schemeClr val="tx1">
              <a:alpha val="40000"/>
            </a:scheme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lIns="0" tIns="45720" rIns="0" bIns="45720" vertOverflow="clip" horzOverflow="clip" wrap="square" rtlCol="0" anchor="ctr"/>
        <a:lstStyle/>
        <a:p>
          <a:pPr algn="ctr"/>
          <a:r>
            <a:rPr altLang="en-US" lang="zh-CN" sz="1100">
              <a:solidFill>
                <a:schemeClr val="bg1"/>
              </a:solidFill>
            </a:rPr>
            <a:t>返回首页</a:t>
          </a:r>
          <a:endParaRPr altLang="en-US" lang="zh-CN" sz="1100"/>
        </a:p>
      </xdr:txBody>
    </xdr:sp>
    <xdr:clientData fPrintsWithSheet="0"/>
  </xdr:twoCellAnchor>
  <xdr:twoCellAnchor editAs="oneCell">
    <xdr:from>
      <xdr:col>2</xdr:col>
      <xdr:colOff>161926</xdr:colOff>
      <xdr:row>3</xdr:row>
      <xdr:rowOff>28576</xdr:rowOff>
    </xdr:from>
    <xdr:to>
      <xdr:col>2</xdr:col>
      <xdr:colOff>581026</xdr:colOff>
      <xdr:row>5</xdr:row>
      <xdr:rowOff>38101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d062d05e-d885-4a8d-971e-2306175a5682}"/>
            </a:ext>
          </a:extLst>
        </xdr:cNvPr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082040" y="30480"/>
          <a:ext cx="419100" cy="419100"/>
        </a:xfrm>
        <a:prstGeom prst="rect"/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absolute">
    <xdr:from>
      <xdr:col>1</xdr:col>
      <xdr:colOff>161925</xdr:colOff>
      <xdr:row>0</xdr:row>
      <xdr:rowOff>123825</xdr:rowOff>
    </xdr:from>
    <xdr:to>
      <xdr:col>2</xdr:col>
      <xdr:colOff>523875</xdr:colOff>
      <xdr:row>0</xdr:row>
      <xdr:rowOff>347980</xdr:rowOff>
    </xdr:to>
    <xdr:sp>
      <xdr:nvSpPr>
        <xdr:cNvPr id="3" name="矩形 2">
          <a:hlinkClick r:id="rId1"/>
          <a:extLst>
            <a:ext uri="{FF2B5EF4-FFF2-40B4-BE49-F238E27FC236}">
              <a16:creationId xmlns:a16="http://schemas.microsoft.com/office/drawing/2014/main" id="{cbffaf80-bb9b-43df-bb71-931cdabd23d8}"/>
            </a:ext>
          </a:extLst>
        </xdr:cNvPr>
        <xdr:cNvSpPr/>
      </xdr:nvSpPr>
      <xdr:spPr>
        <a:xfrm>
          <a:off x="281940" y="121920"/>
          <a:ext cx="861060" cy="220980"/>
        </a:xfrm>
        <a:prstGeom prst="rect"/>
        <a:solidFill>
          <a:srgbClr val="E46C0A"/>
        </a:solidFill>
        <a:ln>
          <a:noFill/>
        </a:ln>
        <a:effectLst>
          <a:outerShdw blurRad="63500" sx="102000" sy="102000" algn="ctr" rotWithShape="0">
            <a:schemeClr val="tx1">
              <a:alpha val="40000"/>
            </a:scheme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lIns="0" tIns="45720" rIns="0" bIns="45720" vertOverflow="clip" horzOverflow="clip" wrap="square" rtlCol="0" anchor="ctr"/>
        <a:lstStyle/>
        <a:p>
          <a:pPr algn="ctr"/>
          <a:r>
            <a:rPr altLang="en-US" lang="zh-CN" sz="1100">
              <a:solidFill>
                <a:schemeClr val="bg1"/>
              </a:solidFill>
            </a:rPr>
            <a:t>返回首页</a:t>
          </a:r>
          <a:endParaRPr altLang="en-US" lang="zh-CN" sz="1100"/>
        </a:p>
      </xdr:txBody>
    </xdr:sp>
    <xdr:clientData fPrintsWithSheet="0"/>
  </xdr:twoCellAnchor>
  <xdr:twoCellAnchor editAs="oneCell">
    <xdr:from>
      <xdr:col>4</xdr:col>
      <xdr:colOff>123825</xdr:colOff>
      <xdr:row>0</xdr:row>
      <xdr:rowOff>0</xdr:rowOff>
    </xdr:from>
    <xdr:to>
      <xdr:col>5</xdr:col>
      <xdr:colOff>142875</xdr:colOff>
      <xdr:row>1</xdr:row>
      <xdr:rowOff>0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21dab370-77a1-4aad-bd03-8f1ab69f52d3}"/>
            </a:ext>
          </a:extLst>
        </xdr:cNvPr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2895600" y="0"/>
          <a:ext cx="434340" cy="434340"/>
        </a:xfrm>
        <a:prstGeom prst="rect"/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4da2cfe5-0453-486d-88c4-05096579a122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c1fdf8f2-6c00-41d6-badd-08e5a060f250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e51a0e4a-59fe-4f17-a0d6-65824ec85d5f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5999cbe6-22dd-4535-b648-28465cd4ce49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952529a1-327a-41f1-9374-30a75ea881f1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3331b0af-9a69-40be-a117-00167d6c354e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5d067193-b58c-492c-a865-e5309ced3a1c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f58dcb2f-1924-4444-9009-d36c370fb74a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5b0d9524-2212-460f-abeb-db401d4ddcd1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fb8b2399-25a1-465f-bd60-b91be412c80e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dde38972-d5a0-45e8-918f-34463c765c9f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ae84d963-94a2-437a-a410-80871c25e13a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650bc992-1297-4f25-b11b-20d28e6e9f51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a44d950e-9698-466d-9e38-dac2ea0c132e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28dc507b-e7c9-4cd6-9b82-1c6e93d71fcd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2c922cc9-1174-4395-9952-b5f428455169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f305e6f0-c6c6-41b0-9dc4-12044d26093c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6991058a-5e40-479c-b459-894c636e86f7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a6bec7c8-aa05-407a-91d1-3d415c5b0fe9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90dee025-f71a-4d50-85b4-b0252f6adeca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2a476710-289e-4af7-8dcc-3a91cb99c067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25c6ecb0-d4c3-41f9-ba1c-efca8675fa82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e5fd8200-4f52-439e-bf6b-44ec85e5f992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14fc97f3-6a7b-4ab4-855a-cbf12a838774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b6fd6d2f-4e32-451b-99ee-c174ae1d4c9a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d673ddc1-1d93-4cbd-bf9b-f58b8d9d6233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a0f57d83-4835-41b8-a4fb-7f2504402bcb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1940c639-b929-493c-80a1-2602b3986f52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1c6e5eeb-9386-406b-acd0-c524f45e8cce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65f2de62-c1fe-477f-aa0e-163f6a63cb84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9ddc2ba8-8733-4b82-8568-e5651fed5ea2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8177ea38-5012-4ac4-999b-c79d0d28d039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5bc21065-5e30-4861-aebf-52b10f954209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771188d6-b967-4dd9-9266-d6d32d7a9cc0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4fe84f46-54b6-4c18-9072-3517be04a1eb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c8f8bd98-ec41-451d-9392-6edccfcc7d24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ff1c3eea-2ed9-4f3e-a698-89552ab760d9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1455603b-2cfd-413a-92fb-f1039ebade2b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307f1d10-d020-46da-829e-6bee05ae0a8d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d801eadd-6886-436e-bc41-be251135fd81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d36170-43da-47f1-9edb-c8a25506b0e8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a95988eb-8362-4ed6-beb0-7f668b00b0c8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3afb708a-c7d2-4432-bef9-fd761ad88ea6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723313ca-2371-4e01-b8a0-eecf50b7483b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ef1b7c19-6624-4af2-bf13-0d4637e879f7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f9e6ac-79b5-4571-8797-346a525bc45c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73ee8f62-87f1-461f-8d7d-b860032da8a2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ca3b1e6e-9d19-40e9-bf89-b81a21fcfc20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46bfe403-c2af-4291-a719-ea0e6d97b985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7a038db8-2376-4d60-98d4-7cb7783b21c1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be381431-8716-4d2a-b0ff-e1c8146f9a58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d2ad0665-27fa-4bfb-9a59-ce7757a68dac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3</xdr:col>
      <xdr:colOff>152401</xdr:colOff>
      <xdr:row>4</xdr:row>
      <xdr:rowOff>1</xdr:rowOff>
    </xdr:from>
    <xdr:to>
      <xdr:col>3</xdr:col>
      <xdr:colOff>571501</xdr:colOff>
      <xdr:row>5</xdr:row>
      <xdr:rowOff>19051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efb7a27-f0f3-4246-ad44-7a667a94962f}"/>
            </a:ext>
          </a:extLst>
        </xdr:cNvPr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577340" y="60960"/>
          <a:ext cx="419100" cy="419100"/>
        </a:xfrm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hyperlink" Target="https://www.zxgj.cn/m/tuance" TargetMode="External" /><Relationship Id="rId2" Type="http://schemas.openxmlformats.org/officeDocument/2006/relationships/printerSettings" Target="../printerSettings/printerSettings1.bin" 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 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 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 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 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 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 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 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 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 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 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 /></Relationships>
</file>

<file path=xl/worksheets/_rels/sheet1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 /></Relationships>
</file>

<file path=xl/worksheets/_rels/sheet1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4.xml" /></Relationships>
</file>

<file path=xl/worksheets/_rels/sheet1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5.xml" /></Relationships>
</file>

<file path=xl/worksheets/_rels/sheet1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6.xml" /></Relationships>
</file>

<file path=xl/worksheets/_rels/sheet1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7.xml" /></Relationships>
</file>

<file path=xl/worksheets/_rels/sheet1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8.xml" /></Relationships>
</file>

<file path=xl/worksheets/_rels/sheet2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9.xml" /></Relationships>
</file>

<file path=xl/worksheets/_rels/sheet2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0.xml" /></Relationships>
</file>

<file path=xl/worksheets/_rels/sheet2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1.xml" /></Relationships>
</file>

<file path=xl/worksheets/_rels/sheet2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2.xml" /></Relationships>
</file>

<file path=xl/worksheets/_rels/sheet2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3.xml" /></Relationships>
</file>

<file path=xl/worksheets/_rels/sheet2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4.xml" /></Relationships>
</file>

<file path=xl/worksheets/_rels/sheet2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5.xml" /></Relationships>
</file>

<file path=xl/worksheets/_rels/sheet2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6.xml" /></Relationships>
</file>

<file path=xl/worksheets/_rels/sheet2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7.xml" /></Relationships>
</file>

<file path=xl/worksheets/_rels/sheet2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8.xml" /></Relationships>
</file>

<file path=xl/worksheets/_rels/sheet3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9.xml" /></Relationships>
</file>

<file path=xl/worksheets/_rels/sheet3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0.xml" /></Relationships>
</file>

<file path=xl/worksheets/_rels/sheet3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1.xml" /></Relationships>
</file>

<file path=xl/worksheets/_rels/sheet3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2.xml" /></Relationships>
</file>

<file path=xl/worksheets/_rels/sheet3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3.xml" /></Relationships>
</file>

<file path=xl/worksheets/_rels/sheet3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4.xml" /></Relationships>
</file>

<file path=xl/worksheets/_rels/sheet3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5.xml" /></Relationships>
</file>

<file path=xl/worksheets/_rels/sheet3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6.xml" /></Relationships>
</file>

<file path=xl/worksheets/_rels/sheet3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7.xml" /></Relationships>
</file>

<file path=xl/worksheets/_rels/sheet3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8.xml" /></Relationships>
</file>

<file path=xl/worksheets/_rels/sheet4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9.xml" /></Relationships>
</file>

<file path=xl/worksheets/_rels/sheet4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0.xml" /></Relationships>
</file>

<file path=xl/worksheets/_rels/sheet4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1.xml" /></Relationships>
</file>

<file path=xl/worksheets/_rels/sheet4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2.xml" /></Relationships>
</file>

<file path=xl/worksheets/_rels/sheet4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3.xml" /></Relationships>
</file>

<file path=xl/worksheets/_rels/sheet4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4.xml" /></Relationships>
</file>

<file path=xl/worksheets/_rels/sheet4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5.xml" /></Relationships>
</file>

<file path=xl/worksheets/_rels/sheet4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6.xml" /></Relationships>
</file>

<file path=xl/worksheets/_rels/sheet4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7.xml" /></Relationships>
</file>

<file path=xl/worksheets/_rels/sheet4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8.xml" /></Relationships>
</file>

<file path=xl/worksheets/_rels/sheet5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9.xml" /></Relationships>
</file>

<file path=xl/worksheets/_rels/sheet5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0.xml" /></Relationships>
</file>

<file path=xl/worksheets/_rels/sheet5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1.xml" /></Relationships>
</file>

<file path=xl/worksheets/_rels/sheet5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2.xml" /></Relationships>
</file>

<file path=xl/worksheets/_rels/sheet5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3.xml" /></Relationships>
</file>

<file path=xl/worksheets/_rels/sheet5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4.xml" /></Relationships>
</file>

<file path=xl/worksheets/_rels/sheet5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5.xml" /></Relationships>
</file>

<file path=xl/worksheets/_rels/sheet5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6.xml" /></Relationships>
</file>

<file path=xl/worksheets/_rels/sheet5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7.xml" /></Relationships>
</file>

<file path=xl/worksheets/_rels/sheet5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8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000-000000000000}">
  <dimension ref="B2:X23"/>
  <sheetViews>
    <sheetView showGridLines="0" showRowColHeaders="0" tabSelected="1" zoomScale="120" zoomScaleNormal="120" workbookViewId="0" topLeftCell="A1">
      <selection pane="topLeft" activeCell="G12" sqref="G12:H14"/>
    </sheetView>
  </sheetViews>
  <sheetFormatPr defaultColWidth="9" defaultRowHeight="13.5"/>
  <cols>
    <col min="1" max="1" width="19.3" style="129" customWidth="1"/>
    <col min="2" max="13" width="8.6" style="129" customWidth="1"/>
    <col min="14" max="14" width="9" style="129"/>
    <col min="15" max="24" width="4.6" style="129" hidden="1" customWidth="1"/>
    <col min="25" max="16384" width="9" style="129"/>
  </cols>
  <sheetData>
    <row r="1" ht="8.1" customHeight="1"/>
    <row r="2" spans="2:13" ht="98.1" customHeight="1">
      <c r="B2" s="130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52"/>
    </row>
    <row r="3" spans="2:13" ht="9.95" customHeight="1">
      <c r="B3" s="132"/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53"/>
    </row>
    <row r="4" spans="2:13" ht="20.1" customHeight="1">
      <c r="B4" s="132"/>
      <c r="C4" s="134" t="str">
        <f>"考勤录入(当前年度"&amp;系统设置!E5&amp;"年)"</f>
        <v>考勤录入(当前年度2018年)</v>
      </c>
      <c r="D4" s="134"/>
      <c r="E4" s="134"/>
      <c r="F4" s="134"/>
      <c r="G4" s="134"/>
      <c r="H4" s="134"/>
      <c r="I4" s="134"/>
      <c r="J4" s="134"/>
      <c r="K4" s="134"/>
      <c r="L4" s="134"/>
      <c r="M4" s="153"/>
    </row>
    <row r="5" spans="2:24" ht="15" customHeight="1">
      <c r="B5" s="132"/>
      <c r="C5" s="135" t="str">
        <f>HYPERLINK("#第"&amp;O5&amp;"周!E9","第"&amp;O5&amp;"周")</f>
        <v>第1周</v>
      </c>
      <c r="D5" s="136" t="str">
        <f t="shared" si="0" ref="D5:L10">HYPERLINK("#第"&amp;P5&amp;"周!E9","第"&amp;P5&amp;"周")</f>
        <v>第2周</v>
      </c>
      <c r="E5" s="136" t="str">
        <f t="shared" si="0"/>
        <v>第3周</v>
      </c>
      <c r="F5" s="136" t="str">
        <f t="shared" si="0"/>
        <v>第4周</v>
      </c>
      <c r="G5" s="136" t="str">
        <f t="shared" si="0"/>
        <v>第5周</v>
      </c>
      <c r="H5" s="136" t="str">
        <f t="shared" si="0"/>
        <v>第6周</v>
      </c>
      <c r="I5" s="136" t="str">
        <f t="shared" si="0"/>
        <v>第7周</v>
      </c>
      <c r="J5" s="136" t="str">
        <f t="shared" si="0"/>
        <v>第8周</v>
      </c>
      <c r="K5" s="136" t="str">
        <f t="shared" si="0"/>
        <v>第9周</v>
      </c>
      <c r="L5" s="135" t="str">
        <f t="shared" si="0"/>
        <v>第10周</v>
      </c>
      <c r="M5" s="153"/>
      <c r="O5" s="129">
        <v>1</v>
      </c>
      <c r="P5" s="129">
        <v>2</v>
      </c>
      <c r="Q5" s="129">
        <v>3</v>
      </c>
      <c r="R5" s="129">
        <v>4</v>
      </c>
      <c r="S5" s="129">
        <v>5</v>
      </c>
      <c r="T5" s="129">
        <v>6</v>
      </c>
      <c r="U5" s="129">
        <v>7</v>
      </c>
      <c r="V5" s="129">
        <v>8</v>
      </c>
      <c r="W5" s="129">
        <v>9</v>
      </c>
      <c r="X5" s="129">
        <v>10</v>
      </c>
    </row>
    <row r="6" spans="2:24" ht="15" customHeight="1">
      <c r="B6" s="132"/>
      <c r="C6" s="135" t="str">
        <f>HYPERLINK("#第"&amp;O6&amp;"周!E9","第"&amp;O6&amp;"周")</f>
        <v>第11周</v>
      </c>
      <c r="D6" s="136" t="str">
        <f t="shared" si="0"/>
        <v>第12周</v>
      </c>
      <c r="E6" s="136" t="str">
        <f t="shared" si="0"/>
        <v>第13周</v>
      </c>
      <c r="F6" s="136" t="str">
        <f t="shared" si="0"/>
        <v>第14周</v>
      </c>
      <c r="G6" s="136" t="str">
        <f t="shared" si="0"/>
        <v>第15周</v>
      </c>
      <c r="H6" s="136" t="str">
        <f t="shared" si="0"/>
        <v>第16周</v>
      </c>
      <c r="I6" s="136" t="str">
        <f t="shared" si="0"/>
        <v>第17周</v>
      </c>
      <c r="J6" s="136" t="str">
        <f t="shared" si="0"/>
        <v>第18周</v>
      </c>
      <c r="K6" s="136" t="str">
        <f t="shared" si="0"/>
        <v>第19周</v>
      </c>
      <c r="L6" s="135" t="str">
        <f t="shared" si="0"/>
        <v>第20周</v>
      </c>
      <c r="M6" s="153"/>
      <c r="O6" s="129">
        <v>11</v>
      </c>
      <c r="P6" s="129">
        <v>12</v>
      </c>
      <c r="Q6" s="129">
        <v>13</v>
      </c>
      <c r="R6" s="129">
        <v>14</v>
      </c>
      <c r="S6" s="129">
        <v>15</v>
      </c>
      <c r="T6" s="129">
        <v>16</v>
      </c>
      <c r="U6" s="129">
        <v>17</v>
      </c>
      <c r="V6" s="129">
        <v>18</v>
      </c>
      <c r="W6" s="129">
        <v>19</v>
      </c>
      <c r="X6" s="129">
        <v>20</v>
      </c>
    </row>
    <row r="7" spans="2:24" ht="15" customHeight="1">
      <c r="B7" s="132"/>
      <c r="C7" s="135" t="str">
        <f t="shared" si="1" ref="C7:C10">HYPERLINK("#第"&amp;O7&amp;"周!E9","第"&amp;O7&amp;"周")</f>
        <v>第21周</v>
      </c>
      <c r="D7" s="136" t="str">
        <f t="shared" si="0"/>
        <v>第22周</v>
      </c>
      <c r="E7" s="136" t="str">
        <f t="shared" si="0"/>
        <v>第23周</v>
      </c>
      <c r="F7" s="136" t="str">
        <f t="shared" si="0"/>
        <v>第24周</v>
      </c>
      <c r="G7" s="136" t="str">
        <f t="shared" si="0"/>
        <v>第25周</v>
      </c>
      <c r="H7" s="136" t="str">
        <f t="shared" si="0"/>
        <v>第26周</v>
      </c>
      <c r="I7" s="136" t="str">
        <f t="shared" si="0"/>
        <v>第27周</v>
      </c>
      <c r="J7" s="136" t="str">
        <f t="shared" si="0"/>
        <v>第28周</v>
      </c>
      <c r="K7" s="136" t="str">
        <f t="shared" si="0"/>
        <v>第29周</v>
      </c>
      <c r="L7" s="135" t="str">
        <f t="shared" si="0"/>
        <v>第30周</v>
      </c>
      <c r="M7" s="153"/>
      <c r="O7" s="129">
        <v>21</v>
      </c>
      <c r="P7" s="129">
        <v>22</v>
      </c>
      <c r="Q7" s="129">
        <v>23</v>
      </c>
      <c r="R7" s="129">
        <v>24</v>
      </c>
      <c r="S7" s="129">
        <v>25</v>
      </c>
      <c r="T7" s="129">
        <v>26</v>
      </c>
      <c r="U7" s="129">
        <v>27</v>
      </c>
      <c r="V7" s="129">
        <v>28</v>
      </c>
      <c r="W7" s="129">
        <v>29</v>
      </c>
      <c r="X7" s="129">
        <v>30</v>
      </c>
    </row>
    <row r="8" spans="2:24" ht="15" customHeight="1">
      <c r="B8" s="132"/>
      <c r="C8" s="135" t="str">
        <f t="shared" si="1"/>
        <v>第31周</v>
      </c>
      <c r="D8" s="136" t="str">
        <f t="shared" si="0"/>
        <v>第32周</v>
      </c>
      <c r="E8" s="136" t="str">
        <f t="shared" si="0"/>
        <v>第33周</v>
      </c>
      <c r="F8" s="136" t="str">
        <f t="shared" si="0"/>
        <v>第34周</v>
      </c>
      <c r="G8" s="136" t="str">
        <f t="shared" si="0"/>
        <v>第35周</v>
      </c>
      <c r="H8" s="136" t="str">
        <f t="shared" si="0"/>
        <v>第36周</v>
      </c>
      <c r="I8" s="136" t="str">
        <f t="shared" si="0"/>
        <v>第37周</v>
      </c>
      <c r="J8" s="136" t="str">
        <f t="shared" si="0"/>
        <v>第38周</v>
      </c>
      <c r="K8" s="136" t="str">
        <f t="shared" si="0"/>
        <v>第39周</v>
      </c>
      <c r="L8" s="135" t="str">
        <f t="shared" si="0"/>
        <v>第40周</v>
      </c>
      <c r="M8" s="153"/>
      <c r="O8" s="129">
        <v>31</v>
      </c>
      <c r="P8" s="129">
        <v>32</v>
      </c>
      <c r="Q8" s="129">
        <v>33</v>
      </c>
      <c r="R8" s="129">
        <v>34</v>
      </c>
      <c r="S8" s="129">
        <v>35</v>
      </c>
      <c r="T8" s="129">
        <v>36</v>
      </c>
      <c r="U8" s="129">
        <v>37</v>
      </c>
      <c r="V8" s="129">
        <v>38</v>
      </c>
      <c r="W8" s="129">
        <v>39</v>
      </c>
      <c r="X8" s="129">
        <v>40</v>
      </c>
    </row>
    <row r="9" spans="2:24" ht="15" customHeight="1">
      <c r="B9" s="132"/>
      <c r="C9" s="135" t="str">
        <f t="shared" si="1"/>
        <v>第41周</v>
      </c>
      <c r="D9" s="136" t="str">
        <f t="shared" si="0"/>
        <v>第42周</v>
      </c>
      <c r="E9" s="136" t="str">
        <f t="shared" si="0"/>
        <v>第43周</v>
      </c>
      <c r="F9" s="136" t="str">
        <f t="shared" si="0"/>
        <v>第44周</v>
      </c>
      <c r="G9" s="136" t="str">
        <f t="shared" si="0"/>
        <v>第45周</v>
      </c>
      <c r="H9" s="136" t="str">
        <f t="shared" si="0"/>
        <v>第46周</v>
      </c>
      <c r="I9" s="136" t="str">
        <f t="shared" si="0"/>
        <v>第47周</v>
      </c>
      <c r="J9" s="136" t="str">
        <f t="shared" si="0"/>
        <v>第48周</v>
      </c>
      <c r="K9" s="136" t="str">
        <f t="shared" si="0"/>
        <v>第49周</v>
      </c>
      <c r="L9" s="135" t="str">
        <f t="shared" si="0"/>
        <v>第50周</v>
      </c>
      <c r="M9" s="153"/>
      <c r="O9" s="129">
        <v>41</v>
      </c>
      <c r="P9" s="129">
        <v>42</v>
      </c>
      <c r="Q9" s="129">
        <v>43</v>
      </c>
      <c r="R9" s="129">
        <v>44</v>
      </c>
      <c r="S9" s="129">
        <v>45</v>
      </c>
      <c r="T9" s="129">
        <v>46</v>
      </c>
      <c r="U9" s="129">
        <v>47</v>
      </c>
      <c r="V9" s="129">
        <v>48</v>
      </c>
      <c r="W9" s="129">
        <v>49</v>
      </c>
      <c r="X9" s="129">
        <v>50</v>
      </c>
    </row>
    <row r="10" spans="2:17" ht="15" customHeight="1">
      <c r="B10" s="132"/>
      <c r="C10" s="135" t="str">
        <f t="shared" si="1"/>
        <v>第51周</v>
      </c>
      <c r="D10" s="136" t="str">
        <f t="shared" si="0"/>
        <v>第52周</v>
      </c>
      <c r="E10" s="136" t="str">
        <f t="shared" si="0"/>
        <v>第53周</v>
      </c>
      <c r="F10" s="137" t="s">
        <v>0</v>
      </c>
      <c r="G10" s="137"/>
      <c r="H10" s="137"/>
      <c r="I10" s="137"/>
      <c r="J10" s="137"/>
      <c r="K10" s="137"/>
      <c r="L10" s="137"/>
      <c r="M10" s="153"/>
      <c r="O10" s="129">
        <v>51</v>
      </c>
      <c r="P10" s="129">
        <v>52</v>
      </c>
      <c r="Q10" s="129">
        <v>53</v>
      </c>
    </row>
    <row r="11" spans="2:13" ht="6" customHeight="1">
      <c r="B11" s="132"/>
      <c r="C11" s="138"/>
      <c r="D11" s="138"/>
      <c r="E11" s="138"/>
      <c r="F11" s="138"/>
      <c r="G11" s="138"/>
      <c r="H11" s="138"/>
      <c r="I11" s="138"/>
      <c r="J11" s="138"/>
      <c r="K11" s="138"/>
      <c r="L11" s="138"/>
      <c r="M11" s="153"/>
    </row>
    <row r="12" spans="2:13" s="128" customFormat="1" ht="20.1" customHeight="1">
      <c r="B12" s="139"/>
      <c r="C12" s="140" t="s">
        <v>1</v>
      </c>
      <c r="D12" s="140"/>
      <c r="E12" s="140"/>
      <c r="F12" s="140"/>
      <c r="G12" s="141"/>
      <c r="H12" s="141"/>
      <c r="I12" s="154" t="s">
        <v>2</v>
      </c>
      <c r="J12" s="154"/>
      <c r="K12" s="154"/>
      <c r="L12" s="154"/>
      <c r="M12" s="155"/>
    </row>
    <row r="13" spans="2:20" s="128" customFormat="1" ht="11.1" customHeight="1">
      <c r="B13" s="139"/>
      <c r="C13" s="142" t="s">
        <v>3</v>
      </c>
      <c r="D13" s="143"/>
      <c r="E13" s="143" t="s">
        <v>4</v>
      </c>
      <c r="F13" s="144"/>
      <c r="G13" s="141"/>
      <c r="H13" s="141"/>
      <c r="I13" s="156" t="s">
        <v>5</v>
      </c>
      <c r="J13" s="157"/>
      <c r="K13" s="158" t="s">
        <v>6</v>
      </c>
      <c r="L13" s="159"/>
      <c r="M13" s="155"/>
      <c r="O13" s="128">
        <v>1</v>
      </c>
      <c r="P13" s="128">
        <v>2</v>
      </c>
      <c r="Q13" s="128">
        <v>3</v>
      </c>
      <c r="R13" s="128">
        <v>4</v>
      </c>
      <c r="S13" s="128">
        <v>5</v>
      </c>
      <c r="T13" s="128">
        <v>6</v>
      </c>
    </row>
    <row r="14" spans="2:20" s="128" customFormat="1" ht="11.1" customHeight="1">
      <c r="B14" s="139"/>
      <c r="C14" s="142"/>
      <c r="D14" s="143"/>
      <c r="E14" s="143"/>
      <c r="F14" s="144"/>
      <c r="G14" s="141"/>
      <c r="H14" s="141"/>
      <c r="I14" s="160"/>
      <c r="J14" s="161"/>
      <c r="K14" s="162"/>
      <c r="L14" s="163"/>
      <c r="M14" s="155"/>
      <c r="O14" s="128">
        <v>7</v>
      </c>
      <c r="P14" s="128">
        <v>8</v>
      </c>
      <c r="Q14" s="128">
        <v>9</v>
      </c>
      <c r="R14" s="128">
        <v>10</v>
      </c>
      <c r="S14" s="128">
        <v>11</v>
      </c>
      <c r="T14" s="128">
        <v>12</v>
      </c>
    </row>
    <row r="15" spans="2:13" ht="9.95" customHeight="1">
      <c r="B15" s="132"/>
      <c r="C15" s="133"/>
      <c r="D15" s="133"/>
      <c r="E15" s="133"/>
      <c r="F15" s="133"/>
      <c r="G15" s="133"/>
      <c r="H15" s="133"/>
      <c r="I15" s="133"/>
      <c r="J15" s="133"/>
      <c r="K15" s="133"/>
      <c r="L15" s="133"/>
      <c r="M15" s="153"/>
    </row>
    <row r="16" spans="2:13" ht="14.1" customHeight="1" hidden="1">
      <c r="B16" s="145"/>
      <c r="C16" s="146"/>
      <c r="D16" s="146"/>
      <c r="E16" s="146"/>
      <c r="F16" s="146"/>
      <c r="G16" s="146"/>
      <c r="H16" s="146"/>
      <c r="I16" s="146"/>
      <c r="J16" s="146"/>
      <c r="K16" s="146"/>
      <c r="L16" s="146"/>
      <c r="M16" s="164"/>
    </row>
    <row r="17" spans="2:13" ht="3" customHeight="1" hidden="1">
      <c r="B17" s="145"/>
      <c r="C17" s="146"/>
      <c r="D17" s="146"/>
      <c r="E17" s="146"/>
      <c r="F17" s="146"/>
      <c r="G17" s="146"/>
      <c r="H17" s="146"/>
      <c r="I17" s="146"/>
      <c r="J17" s="146"/>
      <c r="K17" s="146"/>
      <c r="L17" s="146"/>
      <c r="M17" s="164"/>
    </row>
    <row r="18" spans="2:13" ht="13.5">
      <c r="B18" s="147"/>
      <c r="C18" s="148"/>
      <c r="D18" s="148"/>
      <c r="E18" s="148"/>
      <c r="F18" s="148"/>
      <c r="G18" s="149" t="s">
        <v>7</v>
      </c>
      <c r="H18" s="149"/>
      <c r="I18" s="148"/>
      <c r="J18" s="148"/>
      <c r="K18" s="148"/>
      <c r="L18" s="148"/>
      <c r="M18" s="165"/>
    </row>
    <row r="19" spans="2:13" ht="16.5" customHeight="1">
      <c r="B19" s="147"/>
      <c r="C19" s="148"/>
      <c r="D19" s="148"/>
      <c r="E19" s="148"/>
      <c r="F19" s="148"/>
      <c r="G19" s="149"/>
      <c r="H19" s="149"/>
      <c r="I19" s="148"/>
      <c r="J19" s="148"/>
      <c r="K19" s="148"/>
      <c r="L19" s="148"/>
      <c r="M19" s="165"/>
    </row>
    <row r="20" spans="2:13" ht="16.5" customHeight="1">
      <c r="B20" s="147"/>
      <c r="C20" s="148"/>
      <c r="D20" s="148"/>
      <c r="E20" s="148"/>
      <c r="F20" s="148"/>
      <c r="G20" s="148"/>
      <c r="H20" s="148"/>
      <c r="I20" s="148"/>
      <c r="J20" s="148"/>
      <c r="K20" s="148"/>
      <c r="L20" s="148"/>
      <c r="M20" s="165"/>
    </row>
    <row r="21" spans="2:13" ht="16.5" customHeight="1">
      <c r="B21" s="147"/>
      <c r="C21" s="148"/>
      <c r="D21" s="148"/>
      <c r="E21" s="148"/>
      <c r="F21" s="148"/>
      <c r="G21" s="148"/>
      <c r="H21" s="148"/>
      <c r="I21" s="148"/>
      <c r="J21" s="148"/>
      <c r="K21" s="148"/>
      <c r="L21" s="148"/>
      <c r="M21" s="165"/>
    </row>
    <row r="22" spans="2:13" ht="16.5" customHeight="1">
      <c r="B22" s="147"/>
      <c r="C22" s="148"/>
      <c r="D22" s="148"/>
      <c r="E22" s="148"/>
      <c r="F22" s="148"/>
      <c r="G22" s="148"/>
      <c r="H22" s="148"/>
      <c r="I22" s="148"/>
      <c r="J22" s="148"/>
      <c r="K22" s="148"/>
      <c r="L22" s="148"/>
      <c r="M22" s="165"/>
    </row>
    <row r="23" spans="2:13" ht="14.25" customHeight="1" thickBot="1">
      <c r="B23" s="150"/>
      <c r="C23" s="151"/>
      <c r="D23" s="151"/>
      <c r="E23" s="151"/>
      <c r="F23" s="151"/>
      <c r="G23" s="151"/>
      <c r="H23" s="151"/>
      <c r="I23" s="151"/>
      <c r="J23" s="151"/>
      <c r="K23" s="151"/>
      <c r="L23" s="151"/>
      <c r="M23" s="166"/>
    </row>
  </sheetData>
  <mergeCells count="18">
    <mergeCell ref="C3:L3"/>
    <mergeCell ref="C4:L4"/>
    <mergeCell ref="F10:L10"/>
    <mergeCell ref="C11:L11"/>
    <mergeCell ref="C12:F12"/>
    <mergeCell ref="I12:L12"/>
    <mergeCell ref="C15:L15"/>
    <mergeCell ref="B3:B15"/>
    <mergeCell ref="M3:M15"/>
    <mergeCell ref="B20:M23"/>
    <mergeCell ref="C13:D14"/>
    <mergeCell ref="E13:F14"/>
    <mergeCell ref="I13:J14"/>
    <mergeCell ref="K13:L14"/>
    <mergeCell ref="G18:H19"/>
    <mergeCell ref="G12:H14"/>
    <mergeCell ref="B18:F19"/>
    <mergeCell ref="I18:M19"/>
  </mergeCells>
  <conditionalFormatting sqref="C5:L9 C10:F10">
    <cfRule type="expression" priority="1" dxfId="0">
      <formula>C5="第"&amp;WEEKNUM(TODAY(),2)&amp;"周"</formula>
    </cfRule>
  </conditionalFormatting>
  <hyperlinks>
    <hyperlink ref="C13:D14" location="每月考勤记录!A1" display="每月考勤记录"/>
    <hyperlink ref="E13:F14" location="个人全年考勤记录!D9" display="个人全年考勤记录"/>
    <hyperlink ref="I13:J14" location="系统设置!E5" display="年度设置"/>
    <hyperlink ref="K13:L14" location="员工信息表!C4" display="员工信息"/>
  </hyperlinks>
  <pageMargins left="0.699305555555556" right="0.699305555555556" top="0.75" bottom="0.75" header="0.3" footer="0.3"/>
  <pageSetup orientation="portrait" paperSize="9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a521212a-57d3-437d-870b-c34b362db4d1}">
  <dimension ref="B4:C13"/>
  <sheetViews>
    <sheetView workbookViewId="0" topLeftCell="A1">
      <selection pane="topLeft" activeCell="I16" sqref="I16"/>
    </sheetView>
  </sheetViews>
  <sheetFormatPr defaultRowHeight="25.95" customHeight="1"/>
  <cols>
    <col min="1" max="1" width="8.9" style="176" customWidth="1"/>
    <col min="2" max="2" width="45.8" style="176" customWidth="1"/>
    <col min="3" max="3" width="57.2" style="176" customWidth="1"/>
    <col min="4" max="16384" width="8.9" style="176"/>
  </cols>
  <sheetData>
    <row r="4" spans="2:3" ht="25.95" customHeight="1">
      <c r="B4" s="167" t="s">
        <v>61</v>
      </c>
      <c r="C4" s="168"/>
    </row>
    <row r="5" spans="2:3" ht="25.95" customHeight="1">
      <c r="B5" s="169"/>
      <c r="C5" s="170"/>
    </row>
    <row r="6" spans="2:3" ht="25.95" customHeight="1">
      <c r="B6" s="169"/>
      <c r="C6" s="170"/>
    </row>
    <row r="7" spans="2:3" ht="25.95" customHeight="1">
      <c r="B7" s="171"/>
      <c r="C7" s="172"/>
    </row>
    <row r="8" spans="2:3" ht="25.95" customHeight="1">
      <c r="B8" s="173" t="s">
        <v>62</v>
      </c>
      <c r="C8" s="174" t="s">
        <v>63</v>
      </c>
    </row>
    <row r="9" spans="2:3" ht="25.95" customHeight="1">
      <c r="B9" s="175"/>
      <c r="C9" s="175"/>
    </row>
    <row r="10" spans="2:3" ht="25.95" customHeight="1">
      <c r="B10" s="175"/>
      <c r="C10" s="175"/>
    </row>
    <row r="11" spans="2:3" ht="25.95" customHeight="1">
      <c r="B11" s="173" t="s">
        <v>64</v>
      </c>
      <c r="C11" s="174" t="s">
        <v>65</v>
      </c>
    </row>
    <row r="12" spans="2:3" ht="25.95" customHeight="1">
      <c r="B12" s="175"/>
      <c r="C12" s="175"/>
    </row>
    <row r="13" spans="2:3" ht="25.95" customHeight="1">
      <c r="B13" s="175"/>
      <c r="C13" s="175"/>
    </row>
  </sheetData>
  <mergeCells count="1">
    <mergeCell ref="B4:C7"/>
  </mergeCells>
  <hyperlinks>
    <hyperlink ref="C8" r:id="rId1" display="https://www.zxgj.cn/m/tuance"/>
  </hyperlinks>
  <pageMargins left="0.7" right="0.7" top="0.75" bottom="0.75" header="0.3" footer="0.3"/>
  <pageSetup orientation="landscape" paperSize="9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100-000000000000}">
  <dimension ref="A1:F9"/>
  <sheetViews>
    <sheetView showGridLines="0" workbookViewId="0" topLeftCell="A1">
      <selection pane="topLeft" activeCell="E5" sqref="E5"/>
    </sheetView>
  </sheetViews>
  <sheetFormatPr defaultColWidth="9" defaultRowHeight="13.5" outlineLevelCol="5"/>
  <cols>
    <col min="1" max="1" width="1.6" customWidth="1"/>
    <col min="2" max="2" width="11.5" customWidth="1"/>
    <col min="3" max="3" width="1.6" customWidth="1"/>
    <col min="4" max="4" width="20.4" customWidth="1"/>
    <col min="5" max="5" width="10.6" customWidth="1"/>
  </cols>
  <sheetData>
    <row r="1" spans="1:6" ht="14.25" thickTop="1">
      <c r="A1" s="120"/>
      <c r="B1" s="121"/>
      <c r="C1" s="120"/>
      <c r="D1" s="120"/>
      <c r="E1" s="120"/>
      <c r="F1" s="120"/>
    </row>
    <row r="2" spans="1:6" ht="13.5">
      <c r="A2" s="120"/>
      <c r="B2" s="122"/>
      <c r="C2" s="123"/>
      <c r="D2" s="123"/>
      <c r="E2" s="120"/>
      <c r="F2" s="120"/>
    </row>
    <row r="3" spans="1:6" s="119" customFormat="1" ht="20.25">
      <c r="A3" s="124"/>
      <c r="B3" s="122"/>
      <c r="C3" s="124"/>
      <c r="D3" s="124"/>
      <c r="E3" s="124"/>
      <c r="F3" s="124"/>
    </row>
    <row r="4" spans="1:6" ht="13.5">
      <c r="A4" s="120"/>
      <c r="B4" s="122"/>
      <c r="C4" s="120"/>
      <c r="D4" s="120"/>
      <c r="E4" s="120"/>
      <c r="F4" s="120"/>
    </row>
    <row r="5" spans="1:6" ht="24.75" customHeight="1" thickBot="1">
      <c r="A5" s="120"/>
      <c r="B5" s="125"/>
      <c r="C5" s="120"/>
      <c r="D5" s="126" t="s">
        <v>8</v>
      </c>
      <c r="E5" s="127">
        <v>2018</v>
      </c>
      <c r="F5" s="120"/>
    </row>
    <row r="6" spans="1:6" ht="14.25" thickTop="1">
      <c r="A6" s="120"/>
      <c r="B6" s="120"/>
      <c r="C6" s="120"/>
      <c r="D6" s="120"/>
      <c r="E6" s="120"/>
      <c r="F6" s="120"/>
    </row>
    <row r="7" spans="1:6" ht="13.5">
      <c r="A7" s="120"/>
      <c r="B7" s="120"/>
      <c r="C7" s="120"/>
      <c r="D7" s="120"/>
      <c r="E7" s="120"/>
      <c r="F7" s="120"/>
    </row>
    <row r="8" spans="1:6" ht="13.5">
      <c r="A8" s="120"/>
      <c r="B8" s="120"/>
      <c r="C8" s="120"/>
      <c r="D8" s="120"/>
      <c r="E8" s="120"/>
      <c r="F8" s="120"/>
    </row>
    <row r="9" spans="1:6" ht="13.5">
      <c r="A9" s="120"/>
      <c r="B9" s="120"/>
      <c r="C9" s="120"/>
      <c r="D9" s="120"/>
      <c r="E9" s="120"/>
      <c r="F9" s="120"/>
    </row>
  </sheetData>
  <sheetProtection selectLockedCells="1"/>
  <mergeCells count="1">
    <mergeCell ref="B2:B5"/>
  </mergeCells>
  <dataValidations count="1">
    <dataValidation type="list" allowBlank="1" showInputMessage="1" showErrorMessage="1" sqref="E5">
      <formula1>参数表!$B$1:$B$8</formula1>
    </dataValidation>
  </dataValidations>
  <pageMargins left="0.699305555555556" right="0.699305555555556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200-000000000000}">
  <sheetPr>
    <pageSetUpPr fitToPage="1"/>
  </sheetPr>
  <dimension ref="A5:AR572"/>
  <sheetViews>
    <sheetView showGridLines="0" workbookViewId="0" topLeftCell="A4">
      <pane xSplit="4" ySplit="5" topLeftCell="E9" activePane="bottomRight" state="frozen"/>
      <selection pane="topLeft" activeCell="A4" sqref="A4"/>
      <selection pane="bottomLeft" activeCell="A1" sqref="A1"/>
      <selection pane="topRight" activeCell="A1" sqref="A1"/>
      <selection pane="bottomRight" activeCell="K28" sqref="K28"/>
    </sheetView>
  </sheetViews>
  <sheetFormatPr defaultColWidth="9" defaultRowHeight="13.5"/>
  <cols>
    <col min="1" max="1" width="1.6" style="14" customWidth="1"/>
    <col min="2" max="2" width="6.1" style="8" customWidth="1"/>
    <col min="3" max="4" width="7.8" style="8" customWidth="1"/>
    <col min="5" max="11" width="5" style="8" customWidth="1"/>
    <col min="12" max="35" width="5" style="9" customWidth="1"/>
    <col min="36" max="44" width="5.3" style="8" customWidth="1"/>
    <col min="45" max="16384" width="9" style="9"/>
  </cols>
  <sheetData>
    <row r="1" ht="13.5" hidden="1"/>
    <row r="2" ht="13.5" hidden="1"/>
    <row r="3" ht="13.5" hidden="1"/>
    <row r="4" ht="5.45" customHeight="1"/>
    <row r="5" spans="4:44" ht="27.95" customHeight="1">
      <c r="D5" s="102"/>
      <c r="E5" s="103" t="str">
        <f>A7&amp;"年"</f>
        <v>2018年</v>
      </c>
      <c r="F5" s="103"/>
      <c r="G5" s="103"/>
      <c r="H5" s="104">
        <v>1</v>
      </c>
      <c r="I5" s="104"/>
      <c r="J5" s="103" t="s">
        <v>9</v>
      </c>
      <c r="K5" s="103"/>
      <c r="L5" s="103"/>
      <c r="M5" s="103"/>
      <c r="N5" s="102"/>
      <c r="O5" t="s">
        <v>10</v>
      </c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</row>
    <row r="6" spans="4:44" ht="5.1" customHeight="1"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5"/>
      <c r="AI6" s="105"/>
      <c r="AJ6" s="105"/>
      <c r="AK6" s="105"/>
      <c r="AL6" s="105"/>
      <c r="AM6" s="105"/>
      <c r="AN6" s="105"/>
      <c r="AO6" s="105"/>
      <c r="AP6" s="105"/>
      <c r="AQ6" s="105"/>
      <c r="AR6" s="105"/>
    </row>
    <row r="7" spans="1:44" s="6" customFormat="1" ht="20.1" customHeight="1">
      <c r="A7" s="106">
        <f>系统设置!E5</f>
        <v>2018</v>
      </c>
      <c r="B7" s="107" t="s">
        <v>11</v>
      </c>
      <c r="C7" s="17" t="s">
        <v>12</v>
      </c>
      <c r="D7" s="108" t="s">
        <v>13</v>
      </c>
      <c r="E7" s="109">
        <f>IF(MONTH(DATE($A$7,$H$5,COLUMN(A5)))=$H$5,DATE($A$7,$H$5,COLUMN(A5)),"")</f>
        <v>43101</v>
      </c>
      <c r="F7" s="109">
        <f t="shared" si="0" ref="F7:AI7">IF(MONTH(DATE($A$7,$H$5,COLUMN(B5)))=$H$5,DATE($A$7,$H$5,COLUMN(B5)),"")</f>
        <v>43102</v>
      </c>
      <c r="G7" s="109">
        <f t="shared" si="0"/>
        <v>43103</v>
      </c>
      <c r="H7" s="109">
        <f t="shared" si="0"/>
        <v>43104</v>
      </c>
      <c r="I7" s="109">
        <f t="shared" si="0"/>
        <v>43105</v>
      </c>
      <c r="J7" s="109">
        <f t="shared" si="0"/>
        <v>43106</v>
      </c>
      <c r="K7" s="109">
        <f t="shared" si="0"/>
        <v>43107</v>
      </c>
      <c r="L7" s="109">
        <f t="shared" si="0"/>
        <v>43108</v>
      </c>
      <c r="M7" s="109">
        <f t="shared" si="0"/>
        <v>43109</v>
      </c>
      <c r="N7" s="109">
        <f t="shared" si="0"/>
        <v>43110</v>
      </c>
      <c r="O7" s="109">
        <f t="shared" si="0"/>
        <v>43111</v>
      </c>
      <c r="P7" s="109">
        <f t="shared" si="0"/>
        <v>43112</v>
      </c>
      <c r="Q7" s="109">
        <f t="shared" si="0"/>
        <v>43113</v>
      </c>
      <c r="R7" s="109">
        <f t="shared" si="0"/>
        <v>43114</v>
      </c>
      <c r="S7" s="109">
        <f t="shared" si="0"/>
        <v>43115</v>
      </c>
      <c r="T7" s="109">
        <f t="shared" si="0"/>
        <v>43116</v>
      </c>
      <c r="U7" s="109">
        <f t="shared" si="0"/>
        <v>43117</v>
      </c>
      <c r="V7" s="109">
        <f t="shared" si="0"/>
        <v>43118</v>
      </c>
      <c r="W7" s="109">
        <f t="shared" si="0"/>
        <v>43119</v>
      </c>
      <c r="X7" s="109">
        <f t="shared" si="0"/>
        <v>43120</v>
      </c>
      <c r="Y7" s="109">
        <f t="shared" si="0"/>
        <v>43121</v>
      </c>
      <c r="Z7" s="109">
        <f t="shared" si="0"/>
        <v>43122</v>
      </c>
      <c r="AA7" s="109">
        <f t="shared" si="0"/>
        <v>43123</v>
      </c>
      <c r="AB7" s="109">
        <f t="shared" si="0"/>
        <v>43124</v>
      </c>
      <c r="AC7" s="109">
        <f t="shared" si="0"/>
        <v>43125</v>
      </c>
      <c r="AD7" s="109">
        <f t="shared" si="0"/>
        <v>43126</v>
      </c>
      <c r="AE7" s="109">
        <f t="shared" si="0"/>
        <v>43127</v>
      </c>
      <c r="AF7" s="109">
        <f t="shared" si="0"/>
        <v>43128</v>
      </c>
      <c r="AG7" s="109">
        <f t="shared" si="0"/>
        <v>43129</v>
      </c>
      <c r="AH7" s="109">
        <f t="shared" si="0"/>
        <v>43130</v>
      </c>
      <c r="AI7" s="109">
        <f t="shared" si="0"/>
        <v>43131</v>
      </c>
      <c r="AJ7" s="17" t="s">
        <v>14</v>
      </c>
      <c r="AK7" s="17"/>
      <c r="AL7" s="17"/>
      <c r="AM7" s="17"/>
      <c r="AN7" s="17"/>
      <c r="AO7" s="17"/>
      <c r="AP7" s="17"/>
      <c r="AQ7" s="17"/>
      <c r="AR7" s="32"/>
    </row>
    <row r="8" spans="2:44" ht="20.1" customHeight="1">
      <c r="B8" s="110"/>
      <c r="C8" s="111"/>
      <c r="D8" s="112"/>
      <c r="E8" s="18" t="str">
        <f>TEXT(E7,"AAA")</f>
        <v>一</v>
      </c>
      <c r="F8" s="18" t="str">
        <f t="shared" si="1" ref="F8:AI8">TEXT(F7,"AAA")</f>
        <v>二</v>
      </c>
      <c r="G8" s="18" t="str">
        <f t="shared" si="1"/>
        <v>三</v>
      </c>
      <c r="H8" s="18" t="str">
        <f t="shared" si="1"/>
        <v>四</v>
      </c>
      <c r="I8" s="18" t="str">
        <f t="shared" si="1"/>
        <v>五</v>
      </c>
      <c r="J8" s="18" t="str">
        <f t="shared" si="1"/>
        <v>六</v>
      </c>
      <c r="K8" s="18" t="str">
        <f t="shared" si="1"/>
        <v>日</v>
      </c>
      <c r="L8" s="18" t="str">
        <f t="shared" si="1"/>
        <v>一</v>
      </c>
      <c r="M8" s="18" t="str">
        <f t="shared" si="1"/>
        <v>二</v>
      </c>
      <c r="N8" s="18" t="str">
        <f t="shared" si="1"/>
        <v>三</v>
      </c>
      <c r="O8" s="18" t="str">
        <f t="shared" si="1"/>
        <v>四</v>
      </c>
      <c r="P8" s="18" t="str">
        <f t="shared" si="1"/>
        <v>五</v>
      </c>
      <c r="Q8" s="18" t="str">
        <f t="shared" si="1"/>
        <v>六</v>
      </c>
      <c r="R8" s="18" t="str">
        <f t="shared" si="1"/>
        <v>日</v>
      </c>
      <c r="S8" s="18" t="str">
        <f t="shared" si="1"/>
        <v>一</v>
      </c>
      <c r="T8" s="18" t="str">
        <f t="shared" si="1"/>
        <v>二</v>
      </c>
      <c r="U8" s="18" t="str">
        <f t="shared" si="1"/>
        <v>三</v>
      </c>
      <c r="V8" s="18" t="str">
        <f t="shared" si="1"/>
        <v>四</v>
      </c>
      <c r="W8" s="18" t="str">
        <f t="shared" si="1"/>
        <v>五</v>
      </c>
      <c r="X8" s="18" t="str">
        <f t="shared" si="1"/>
        <v>六</v>
      </c>
      <c r="Y8" s="18" t="str">
        <f t="shared" si="1"/>
        <v>日</v>
      </c>
      <c r="Z8" s="18" t="str">
        <f t="shared" si="1"/>
        <v>一</v>
      </c>
      <c r="AA8" s="18" t="str">
        <f t="shared" si="1"/>
        <v>二</v>
      </c>
      <c r="AB8" s="18" t="str">
        <f t="shared" si="1"/>
        <v>三</v>
      </c>
      <c r="AC8" s="18" t="str">
        <f t="shared" si="1"/>
        <v>四</v>
      </c>
      <c r="AD8" s="18" t="str">
        <f t="shared" si="1"/>
        <v>五</v>
      </c>
      <c r="AE8" s="18" t="str">
        <f t="shared" si="1"/>
        <v>六</v>
      </c>
      <c r="AF8" s="18" t="str">
        <f t="shared" si="1"/>
        <v>日</v>
      </c>
      <c r="AG8" s="18" t="str">
        <f t="shared" si="1"/>
        <v>一</v>
      </c>
      <c r="AH8" s="18" t="str">
        <f t="shared" si="1"/>
        <v>二</v>
      </c>
      <c r="AI8" s="18" t="str">
        <f t="shared" si="1"/>
        <v>三</v>
      </c>
      <c r="AJ8" s="117" t="s">
        <v>15</v>
      </c>
      <c r="AK8" s="117" t="s">
        <v>16</v>
      </c>
      <c r="AL8" s="117" t="s">
        <v>17</v>
      </c>
      <c r="AM8" s="117" t="s">
        <v>18</v>
      </c>
      <c r="AN8" s="117" t="s">
        <v>19</v>
      </c>
      <c r="AO8" s="117" t="s">
        <v>20</v>
      </c>
      <c r="AP8" s="117" t="s">
        <v>21</v>
      </c>
      <c r="AQ8" s="117" t="s">
        <v>22</v>
      </c>
      <c r="AR8" s="118" t="s">
        <v>23</v>
      </c>
    </row>
    <row r="9" spans="1:44" ht="18" customHeight="1">
      <c r="A9" s="7"/>
      <c r="B9" s="113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114" t="str">
        <f ca="1">IFERROR(IF($C9="","",INDIRECT("第"&amp;VLOOKUP(E$7,INDIRECT($A$7&amp;"!A:D"),2,FALSE)&amp;"周"&amp;"!"&amp;ADDRESS(ROW(),VLOOKUP(E$7,INDIRECT($A$7&amp;"!A:D"),4,FALSE)+4))),"")</f>
        <v/>
      </c>
      <c r="F9" s="114" t="str">
        <f ca="1" t="shared" si="2" ref="F9:AI9">IFERROR(IF($C9="","",INDIRECT("第"&amp;VLOOKUP(F$7,INDIRECT($A$7&amp;"!A:D"),2,FALSE)&amp;"周"&amp;"!"&amp;ADDRESS(ROW(),VLOOKUP(F$7,INDIRECT($A$7&amp;"!A:D"),4,FALSE)+4))),"")</f>
        <v/>
      </c>
      <c r="G9" s="114" t="str">
        <f t="shared" ca="1" si="2"/>
        <v/>
      </c>
      <c r="H9" s="114" t="str">
        <f t="shared" ca="1" si="2"/>
        <v/>
      </c>
      <c r="I9" s="114" t="str">
        <f t="shared" ca="1" si="2"/>
        <v/>
      </c>
      <c r="J9" s="114" t="str">
        <f t="shared" ca="1" si="2"/>
        <v/>
      </c>
      <c r="K9" s="114" t="str">
        <f t="shared" ca="1" si="2"/>
        <v/>
      </c>
      <c r="L9" s="114" t="str">
        <f t="shared" ca="1" si="2"/>
        <v/>
      </c>
      <c r="M9" s="114" t="str">
        <f t="shared" ca="1" si="2"/>
        <v/>
      </c>
      <c r="N9" s="114" t="str">
        <f t="shared" ca="1" si="2"/>
        <v/>
      </c>
      <c r="O9" s="114" t="str">
        <f t="shared" ca="1" si="2"/>
        <v/>
      </c>
      <c r="P9" s="114" t="str">
        <f t="shared" ca="1" si="2"/>
        <v/>
      </c>
      <c r="Q9" s="114" t="str">
        <f t="shared" ca="1" si="2"/>
        <v/>
      </c>
      <c r="R9" s="114" t="str">
        <f t="shared" ca="1" si="2"/>
        <v/>
      </c>
      <c r="S9" s="114" t="str">
        <f t="shared" ca="1" si="2"/>
        <v/>
      </c>
      <c r="T9" s="114" t="str">
        <f t="shared" ca="1" si="2"/>
        <v/>
      </c>
      <c r="U9" s="114" t="str">
        <f t="shared" ca="1" si="2"/>
        <v/>
      </c>
      <c r="V9" s="114" t="str">
        <f t="shared" ca="1" si="2"/>
        <v/>
      </c>
      <c r="W9" s="114" t="str">
        <f t="shared" ca="1" si="2"/>
        <v/>
      </c>
      <c r="X9" s="114" t="str">
        <f t="shared" ca="1" si="2"/>
        <v/>
      </c>
      <c r="Y9" s="114" t="str">
        <f t="shared" ca="1" si="2"/>
        <v/>
      </c>
      <c r="Z9" s="114" t="str">
        <f t="shared" ca="1" si="2"/>
        <v/>
      </c>
      <c r="AA9" s="114" t="str">
        <f t="shared" ca="1" si="2"/>
        <v/>
      </c>
      <c r="AB9" s="114" t="str">
        <f t="shared" ca="1" si="2"/>
        <v/>
      </c>
      <c r="AC9" s="114" t="str">
        <f t="shared" ca="1" si="2"/>
        <v/>
      </c>
      <c r="AD9" s="114" t="str">
        <f t="shared" ca="1" si="2"/>
        <v/>
      </c>
      <c r="AE9" s="114" t="str">
        <f t="shared" ca="1" si="2"/>
        <v/>
      </c>
      <c r="AF9" s="114" t="str">
        <f t="shared" ca="1" si="2"/>
        <v/>
      </c>
      <c r="AG9" s="114" t="str">
        <f t="shared" ca="1" si="2"/>
        <v/>
      </c>
      <c r="AH9" s="114" t="str">
        <f t="shared" ca="1" si="2"/>
        <v/>
      </c>
      <c r="AI9" s="114" t="str">
        <f t="shared" ca="1" si="2"/>
        <v/>
      </c>
      <c r="AJ9" s="21">
        <f ca="1">COUNTIF($E9:$AI11,AJ$8)</f>
        <v>0</v>
      </c>
      <c r="AK9" s="21">
        <f ca="1" t="shared" si="3" ref="AK9:AR9">COUNTIF($E9:$AI11,AK$8)</f>
        <v>0</v>
      </c>
      <c r="AL9" s="21">
        <f t="shared" ca="1" si="3"/>
        <v>0</v>
      </c>
      <c r="AM9" s="21">
        <f t="shared" ca="1" si="3"/>
        <v>0</v>
      </c>
      <c r="AN9" s="21">
        <f t="shared" ca="1" si="3"/>
        <v>0</v>
      </c>
      <c r="AO9" s="21">
        <f t="shared" ca="1" si="3"/>
        <v>0</v>
      </c>
      <c r="AP9" s="21">
        <f t="shared" ca="1" si="3"/>
        <v>0</v>
      </c>
      <c r="AQ9" s="21">
        <f t="shared" ca="1" si="3"/>
        <v>0</v>
      </c>
      <c r="AR9" s="21">
        <f t="shared" ca="1" si="3"/>
        <v>0</v>
      </c>
    </row>
    <row r="10" spans="1:44" ht="18" customHeight="1">
      <c r="A10" s="7"/>
      <c r="B10" s="113"/>
      <c r="C10" s="20"/>
      <c r="D10" s="25" t="s">
        <v>25</v>
      </c>
      <c r="E10" s="114" t="str">
        <f ca="1">IFERROR(IF($C9="","",INDIRECT("第"&amp;VLOOKUP(E$7,INDIRECT($A$7&amp;"!A:D"),2,FALSE)&amp;"周"&amp;"!"&amp;ADDRESS(ROW(),VLOOKUP(E$7,INDIRECT($A$7&amp;"!A:D"),4,FALSE)+4))),"")</f>
        <v/>
      </c>
      <c r="F10" s="114" t="str">
        <f ca="1" t="shared" si="4" ref="F10:AI10">IFERROR(IF($C9="","",INDIRECT("第"&amp;VLOOKUP(F$7,INDIRECT($A$7&amp;"!A:D"),2,FALSE)&amp;"周"&amp;"!"&amp;ADDRESS(ROW(),VLOOKUP(F$7,INDIRECT($A$7&amp;"!A:D"),4,FALSE)+4))),"")</f>
        <v/>
      </c>
      <c r="G10" s="114" t="str">
        <f t="shared" ca="1" si="4"/>
        <v/>
      </c>
      <c r="H10" s="114" t="str">
        <f t="shared" ca="1" si="4"/>
        <v/>
      </c>
      <c r="I10" s="114" t="str">
        <f t="shared" ca="1" si="4"/>
        <v/>
      </c>
      <c r="J10" s="114" t="str">
        <f t="shared" ca="1" si="4"/>
        <v/>
      </c>
      <c r="K10" s="114" t="str">
        <f t="shared" ca="1" si="4"/>
        <v/>
      </c>
      <c r="L10" s="114" t="str">
        <f t="shared" ca="1" si="4"/>
        <v/>
      </c>
      <c r="M10" s="114" t="str">
        <f t="shared" ca="1" si="4"/>
        <v/>
      </c>
      <c r="N10" s="114" t="str">
        <f t="shared" ca="1" si="4"/>
        <v/>
      </c>
      <c r="O10" s="114" t="str">
        <f t="shared" ca="1" si="4"/>
        <v/>
      </c>
      <c r="P10" s="114" t="str">
        <f t="shared" ca="1" si="4"/>
        <v/>
      </c>
      <c r="Q10" s="114" t="str">
        <f t="shared" ca="1" si="4"/>
        <v/>
      </c>
      <c r="R10" s="114" t="str">
        <f t="shared" ca="1" si="4"/>
        <v/>
      </c>
      <c r="S10" s="114" t="str">
        <f t="shared" ca="1" si="4"/>
        <v/>
      </c>
      <c r="T10" s="114" t="str">
        <f t="shared" ca="1" si="4"/>
        <v/>
      </c>
      <c r="U10" s="114" t="str">
        <f t="shared" ca="1" si="4"/>
        <v/>
      </c>
      <c r="V10" s="114" t="str">
        <f t="shared" ca="1" si="4"/>
        <v/>
      </c>
      <c r="W10" s="114" t="str">
        <f t="shared" ca="1" si="4"/>
        <v/>
      </c>
      <c r="X10" s="114" t="str">
        <f t="shared" ca="1" si="4"/>
        <v/>
      </c>
      <c r="Y10" s="114" t="str">
        <f t="shared" ca="1" si="4"/>
        <v/>
      </c>
      <c r="Z10" s="114" t="str">
        <f t="shared" ca="1" si="4"/>
        <v/>
      </c>
      <c r="AA10" s="114" t="str">
        <f t="shared" ca="1" si="4"/>
        <v/>
      </c>
      <c r="AB10" s="114" t="str">
        <f t="shared" ca="1" si="4"/>
        <v/>
      </c>
      <c r="AC10" s="114" t="str">
        <f t="shared" ca="1" si="4"/>
        <v/>
      </c>
      <c r="AD10" s="114" t="str">
        <f t="shared" ca="1" si="4"/>
        <v/>
      </c>
      <c r="AE10" s="114" t="str">
        <f t="shared" ca="1" si="4"/>
        <v/>
      </c>
      <c r="AF10" s="114" t="str">
        <f t="shared" ca="1" si="4"/>
        <v/>
      </c>
      <c r="AG10" s="114" t="str">
        <f t="shared" ca="1" si="4"/>
        <v/>
      </c>
      <c r="AH10" s="114" t="str">
        <f t="shared" ca="1" si="4"/>
        <v/>
      </c>
      <c r="AI10" s="114" t="str">
        <f t="shared" ca="1" si="4"/>
        <v/>
      </c>
      <c r="AJ10" s="25"/>
      <c r="AK10" s="25"/>
      <c r="AL10" s="25"/>
      <c r="AM10" s="25"/>
      <c r="AN10" s="25"/>
      <c r="AO10" s="25"/>
      <c r="AP10" s="25"/>
      <c r="AQ10" s="25"/>
      <c r="AR10" s="25"/>
    </row>
    <row r="11" spans="1:44" ht="18" customHeight="1">
      <c r="A11" s="7"/>
      <c r="B11" s="115"/>
      <c r="C11" s="27"/>
      <c r="D11" s="25" t="s">
        <v>26</v>
      </c>
      <c r="E11" s="114" t="str">
        <f ca="1">IFERROR(IF($C9="","",INDIRECT("第"&amp;VLOOKUP(E$7,INDIRECT($A$7&amp;"!A:D"),2,FALSE)&amp;"周"&amp;"!"&amp;ADDRESS(ROW(),VLOOKUP(E$7,INDIRECT($A$7&amp;"!A:D"),4,FALSE)+4))),"")</f>
        <v/>
      </c>
      <c r="F11" s="114" t="str">
        <f ca="1" t="shared" si="5" ref="F11:AI11">IFERROR(IF($C9="","",INDIRECT("第"&amp;VLOOKUP(F$7,INDIRECT($A$7&amp;"!A:D"),2,FALSE)&amp;"周"&amp;"!"&amp;ADDRESS(ROW(),VLOOKUP(F$7,INDIRECT($A$7&amp;"!A:D"),4,FALSE)+4))),"")</f>
        <v/>
      </c>
      <c r="G11" s="114" t="str">
        <f t="shared" ca="1" si="5"/>
        <v/>
      </c>
      <c r="H11" s="114" t="str">
        <f t="shared" ca="1" si="5"/>
        <v/>
      </c>
      <c r="I11" s="114" t="str">
        <f t="shared" ca="1" si="5"/>
        <v/>
      </c>
      <c r="J11" s="114" t="str">
        <f t="shared" ca="1" si="5"/>
        <v/>
      </c>
      <c r="K11" s="114" t="str">
        <f t="shared" ca="1" si="5"/>
        <v/>
      </c>
      <c r="L11" s="114" t="str">
        <f t="shared" ca="1" si="5"/>
        <v/>
      </c>
      <c r="M11" s="114" t="str">
        <f t="shared" ca="1" si="5"/>
        <v/>
      </c>
      <c r="N11" s="114" t="str">
        <f t="shared" ca="1" si="5"/>
        <v/>
      </c>
      <c r="O11" s="114" t="str">
        <f t="shared" ca="1" si="5"/>
        <v/>
      </c>
      <c r="P11" s="114" t="str">
        <f t="shared" ca="1" si="5"/>
        <v/>
      </c>
      <c r="Q11" s="114" t="str">
        <f t="shared" ca="1" si="5"/>
        <v/>
      </c>
      <c r="R11" s="114" t="str">
        <f t="shared" ca="1" si="5"/>
        <v/>
      </c>
      <c r="S11" s="114" t="str">
        <f t="shared" ca="1" si="5"/>
        <v/>
      </c>
      <c r="T11" s="114" t="str">
        <f t="shared" ca="1" si="5"/>
        <v/>
      </c>
      <c r="U11" s="114" t="str">
        <f t="shared" ca="1" si="5"/>
        <v/>
      </c>
      <c r="V11" s="114" t="str">
        <f t="shared" ca="1" si="5"/>
        <v/>
      </c>
      <c r="W11" s="114" t="str">
        <f t="shared" ca="1" si="5"/>
        <v/>
      </c>
      <c r="X11" s="114" t="str">
        <f t="shared" ca="1" si="5"/>
        <v/>
      </c>
      <c r="Y11" s="114" t="str">
        <f t="shared" ca="1" si="5"/>
        <v/>
      </c>
      <c r="Z11" s="114" t="str">
        <f t="shared" ca="1" si="5"/>
        <v/>
      </c>
      <c r="AA11" s="114" t="str">
        <f t="shared" ca="1" si="5"/>
        <v/>
      </c>
      <c r="AB11" s="114" t="str">
        <f t="shared" ca="1" si="5"/>
        <v/>
      </c>
      <c r="AC11" s="114" t="str">
        <f t="shared" ca="1" si="5"/>
        <v/>
      </c>
      <c r="AD11" s="114" t="str">
        <f t="shared" ca="1" si="5"/>
        <v/>
      </c>
      <c r="AE11" s="114" t="str">
        <f t="shared" ca="1" si="5"/>
        <v/>
      </c>
      <c r="AF11" s="114" t="str">
        <f t="shared" ca="1" si="5"/>
        <v/>
      </c>
      <c r="AG11" s="114" t="str">
        <f t="shared" ca="1" si="5"/>
        <v/>
      </c>
      <c r="AH11" s="114" t="str">
        <f t="shared" ca="1" si="5"/>
        <v/>
      </c>
      <c r="AI11" s="114" t="str">
        <f t="shared" ca="1" si="5"/>
        <v/>
      </c>
      <c r="AJ11" s="25"/>
      <c r="AK11" s="25"/>
      <c r="AL11" s="25"/>
      <c r="AM11" s="25"/>
      <c r="AN11" s="25"/>
      <c r="AO11" s="25"/>
      <c r="AP11" s="25"/>
      <c r="AQ11" s="25"/>
      <c r="AR11" s="25"/>
    </row>
    <row r="12" spans="1:44" ht="18" customHeight="1">
      <c r="A12" s="7"/>
      <c r="B12" s="116">
        <f>ROW()/3-2</f>
        <v>2</v>
      </c>
      <c r="C12" s="20" t="str">
        <f ca="1">INDIRECT("员工信息表!C"&amp;(B12+3))&amp;IF(INDIRECT("员工信息表!O"&amp;(B12+3))="离职","(离职)","")</f>
        <v/>
      </c>
      <c r="D12" s="25" t="s">
        <v>24</v>
      </c>
      <c r="E12" s="114" t="str">
        <f ca="1" t="shared" si="6" ref="E12:T12">IFERROR(IF($C12="","",INDIRECT("第"&amp;VLOOKUP(E$7,INDIRECT($A$7&amp;"!A:D"),2,FALSE)&amp;"周"&amp;"!"&amp;ADDRESS(ROW(),VLOOKUP(E$7,INDIRECT($A$7&amp;"!A:D"),4,FALSE)+4))),"")</f>
        <v/>
      </c>
      <c r="F12" s="114" t="str">
        <f t="shared" ca="1" si="6"/>
        <v/>
      </c>
      <c r="G12" s="114" t="str">
        <f t="shared" ca="1" si="6"/>
        <v/>
      </c>
      <c r="H12" s="114" t="str">
        <f t="shared" ca="1" si="6"/>
        <v/>
      </c>
      <c r="I12" s="114" t="str">
        <f t="shared" ca="1" si="6"/>
        <v/>
      </c>
      <c r="J12" s="114" t="str">
        <f t="shared" ca="1" si="6"/>
        <v/>
      </c>
      <c r="K12" s="114" t="str">
        <f t="shared" ca="1" si="6"/>
        <v/>
      </c>
      <c r="L12" s="114" t="str">
        <f t="shared" ca="1" si="6"/>
        <v/>
      </c>
      <c r="M12" s="114" t="str">
        <f t="shared" ca="1" si="6"/>
        <v/>
      </c>
      <c r="N12" s="114" t="str">
        <f t="shared" ca="1" si="6"/>
        <v/>
      </c>
      <c r="O12" s="114" t="str">
        <f t="shared" ca="1" si="6"/>
        <v/>
      </c>
      <c r="P12" s="114" t="str">
        <f t="shared" ca="1" si="6"/>
        <v/>
      </c>
      <c r="Q12" s="114" t="str">
        <f t="shared" ca="1" si="6"/>
        <v/>
      </c>
      <c r="R12" s="114" t="str">
        <f t="shared" ca="1" si="6"/>
        <v/>
      </c>
      <c r="S12" s="114" t="str">
        <f t="shared" ca="1" si="6"/>
        <v/>
      </c>
      <c r="T12" s="114" t="str">
        <f t="shared" ca="1" si="6"/>
        <v/>
      </c>
      <c r="U12" s="114" t="str">
        <f ca="1" t="shared" si="7" ref="U12:AI12">IFERROR(IF($C12="","",INDIRECT("第"&amp;VLOOKUP(U$7,INDIRECT($A$7&amp;"!A:D"),2,FALSE)&amp;"周"&amp;"!"&amp;ADDRESS(ROW(),VLOOKUP(U$7,INDIRECT($A$7&amp;"!A:D"),4,FALSE)+4))),"")</f>
        <v/>
      </c>
      <c r="V12" s="114" t="str">
        <f t="shared" ca="1" si="7"/>
        <v/>
      </c>
      <c r="W12" s="114" t="str">
        <f t="shared" ca="1" si="7"/>
        <v/>
      </c>
      <c r="X12" s="114" t="str">
        <f t="shared" ca="1" si="7"/>
        <v/>
      </c>
      <c r="Y12" s="114" t="str">
        <f t="shared" ca="1" si="7"/>
        <v/>
      </c>
      <c r="Z12" s="114" t="str">
        <f t="shared" ca="1" si="7"/>
        <v/>
      </c>
      <c r="AA12" s="114" t="str">
        <f t="shared" ca="1" si="7"/>
        <v/>
      </c>
      <c r="AB12" s="114" t="str">
        <f t="shared" ca="1" si="7"/>
        <v/>
      </c>
      <c r="AC12" s="114" t="str">
        <f t="shared" ca="1" si="7"/>
        <v/>
      </c>
      <c r="AD12" s="114" t="str">
        <f t="shared" ca="1" si="7"/>
        <v/>
      </c>
      <c r="AE12" s="114" t="str">
        <f t="shared" ca="1" si="7"/>
        <v/>
      </c>
      <c r="AF12" s="114" t="str">
        <f t="shared" ca="1" si="7"/>
        <v/>
      </c>
      <c r="AG12" s="114" t="str">
        <f t="shared" ca="1" si="7"/>
        <v/>
      </c>
      <c r="AH12" s="114" t="str">
        <f t="shared" ca="1" si="7"/>
        <v/>
      </c>
      <c r="AI12" s="114" t="str">
        <f t="shared" ca="1" si="7"/>
        <v/>
      </c>
      <c r="AJ12" s="25">
        <f ca="1">COUNTIF($E12:$AI14,AJ$8)</f>
        <v>0</v>
      </c>
      <c r="AK12" s="25">
        <f ca="1" t="shared" si="8" ref="AK12:AR12">COUNTIF($E12:$AI14,AK$8)</f>
        <v>0</v>
      </c>
      <c r="AL12" s="25">
        <f t="shared" ca="1" si="8"/>
        <v>0</v>
      </c>
      <c r="AM12" s="25">
        <f t="shared" ca="1" si="8"/>
        <v>0</v>
      </c>
      <c r="AN12" s="25">
        <f t="shared" ca="1" si="8"/>
        <v>0</v>
      </c>
      <c r="AO12" s="25">
        <f t="shared" ca="1" si="8"/>
        <v>0</v>
      </c>
      <c r="AP12" s="25">
        <f t="shared" ca="1" si="8"/>
        <v>0</v>
      </c>
      <c r="AQ12" s="25">
        <f t="shared" ca="1" si="8"/>
        <v>0</v>
      </c>
      <c r="AR12" s="25">
        <f t="shared" ca="1" si="8"/>
        <v>0</v>
      </c>
    </row>
    <row r="13" spans="1:44" ht="18" customHeight="1">
      <c r="A13" s="7"/>
      <c r="B13" s="113"/>
      <c r="C13" s="20"/>
      <c r="D13" s="25" t="s">
        <v>25</v>
      </c>
      <c r="E13" s="114" t="str">
        <f ca="1" t="shared" si="9" ref="E13">IFERROR(IF($C12="","",INDIRECT("第"&amp;VLOOKUP(E$7,INDIRECT($A$7&amp;"!A:D"),2,FALSE)&amp;"周"&amp;"!"&amp;ADDRESS(ROW(),VLOOKUP(E$7,INDIRECT($A$7&amp;"!A:D"),4,FALSE)+4))),"")</f>
        <v/>
      </c>
      <c r="F13" s="114" t="str">
        <f ca="1" t="shared" si="10" ref="F13">IFERROR(IF($C12="","",INDIRECT("第"&amp;VLOOKUP(F$7,INDIRECT($A$7&amp;"!A:D"),2,FALSE)&amp;"周"&amp;"!"&amp;ADDRESS(ROW(),VLOOKUP(F$7,INDIRECT($A$7&amp;"!A:D"),4,FALSE)+4))),"")</f>
        <v/>
      </c>
      <c r="G13" s="114" t="str">
        <f ca="1" t="shared" si="11" ref="G13">IFERROR(IF($C12="","",INDIRECT("第"&amp;VLOOKUP(G$7,INDIRECT($A$7&amp;"!A:D"),2,FALSE)&amp;"周"&amp;"!"&amp;ADDRESS(ROW(),VLOOKUP(G$7,INDIRECT($A$7&amp;"!A:D"),4,FALSE)+4))),"")</f>
        <v/>
      </c>
      <c r="H13" s="114" t="str">
        <f ca="1" t="shared" si="12" ref="H13">IFERROR(IF($C12="","",INDIRECT("第"&amp;VLOOKUP(H$7,INDIRECT($A$7&amp;"!A:D"),2,FALSE)&amp;"周"&amp;"!"&amp;ADDRESS(ROW(),VLOOKUP(H$7,INDIRECT($A$7&amp;"!A:D"),4,FALSE)+4))),"")</f>
        <v/>
      </c>
      <c r="I13" s="114" t="str">
        <f ca="1" t="shared" si="13" ref="I13">IFERROR(IF($C12="","",INDIRECT("第"&amp;VLOOKUP(I$7,INDIRECT($A$7&amp;"!A:D"),2,FALSE)&amp;"周"&amp;"!"&amp;ADDRESS(ROW(),VLOOKUP(I$7,INDIRECT($A$7&amp;"!A:D"),4,FALSE)+4))),"")</f>
        <v/>
      </c>
      <c r="J13" s="114" t="str">
        <f ca="1" t="shared" si="14" ref="J13">IFERROR(IF($C12="","",INDIRECT("第"&amp;VLOOKUP(J$7,INDIRECT($A$7&amp;"!A:D"),2,FALSE)&amp;"周"&amp;"!"&amp;ADDRESS(ROW(),VLOOKUP(J$7,INDIRECT($A$7&amp;"!A:D"),4,FALSE)+4))),"")</f>
        <v/>
      </c>
      <c r="K13" s="114" t="str">
        <f ca="1" t="shared" si="15" ref="K13">IFERROR(IF($C12="","",INDIRECT("第"&amp;VLOOKUP(K$7,INDIRECT($A$7&amp;"!A:D"),2,FALSE)&amp;"周"&amp;"!"&amp;ADDRESS(ROW(),VLOOKUP(K$7,INDIRECT($A$7&amp;"!A:D"),4,FALSE)+4))),"")</f>
        <v/>
      </c>
      <c r="L13" s="114" t="str">
        <f ca="1" t="shared" si="16" ref="L13">IFERROR(IF($C12="","",INDIRECT("第"&amp;VLOOKUP(L$7,INDIRECT($A$7&amp;"!A:D"),2,FALSE)&amp;"周"&amp;"!"&amp;ADDRESS(ROW(),VLOOKUP(L$7,INDIRECT($A$7&amp;"!A:D"),4,FALSE)+4))),"")</f>
        <v/>
      </c>
      <c r="M13" s="114" t="str">
        <f ca="1" t="shared" si="17" ref="M13">IFERROR(IF($C12="","",INDIRECT("第"&amp;VLOOKUP(M$7,INDIRECT($A$7&amp;"!A:D"),2,FALSE)&amp;"周"&amp;"!"&amp;ADDRESS(ROW(),VLOOKUP(M$7,INDIRECT($A$7&amp;"!A:D"),4,FALSE)+4))),"")</f>
        <v/>
      </c>
      <c r="N13" s="114" t="str">
        <f ca="1" t="shared" si="18" ref="N13">IFERROR(IF($C12="","",INDIRECT("第"&amp;VLOOKUP(N$7,INDIRECT($A$7&amp;"!A:D"),2,FALSE)&amp;"周"&amp;"!"&amp;ADDRESS(ROW(),VLOOKUP(N$7,INDIRECT($A$7&amp;"!A:D"),4,FALSE)+4))),"")</f>
        <v/>
      </c>
      <c r="O13" s="114" t="str">
        <f ca="1" t="shared" si="19" ref="O13">IFERROR(IF($C12="","",INDIRECT("第"&amp;VLOOKUP(O$7,INDIRECT($A$7&amp;"!A:D"),2,FALSE)&amp;"周"&amp;"!"&amp;ADDRESS(ROW(),VLOOKUP(O$7,INDIRECT($A$7&amp;"!A:D"),4,FALSE)+4))),"")</f>
        <v/>
      </c>
      <c r="P13" s="114" t="str">
        <f ca="1" t="shared" si="20" ref="P13">IFERROR(IF($C12="","",INDIRECT("第"&amp;VLOOKUP(P$7,INDIRECT($A$7&amp;"!A:D"),2,FALSE)&amp;"周"&amp;"!"&amp;ADDRESS(ROW(),VLOOKUP(P$7,INDIRECT($A$7&amp;"!A:D"),4,FALSE)+4))),"")</f>
        <v/>
      </c>
      <c r="Q13" s="114" t="str">
        <f ca="1" t="shared" si="21" ref="Q13">IFERROR(IF($C12="","",INDIRECT("第"&amp;VLOOKUP(Q$7,INDIRECT($A$7&amp;"!A:D"),2,FALSE)&amp;"周"&amp;"!"&amp;ADDRESS(ROW(),VLOOKUP(Q$7,INDIRECT($A$7&amp;"!A:D"),4,FALSE)+4))),"")</f>
        <v/>
      </c>
      <c r="R13" s="114" t="str">
        <f ca="1" t="shared" si="22" ref="R13">IFERROR(IF($C12="","",INDIRECT("第"&amp;VLOOKUP(R$7,INDIRECT($A$7&amp;"!A:D"),2,FALSE)&amp;"周"&amp;"!"&amp;ADDRESS(ROW(),VLOOKUP(R$7,INDIRECT($A$7&amp;"!A:D"),4,FALSE)+4))),"")</f>
        <v/>
      </c>
      <c r="S13" s="114" t="str">
        <f ca="1" t="shared" si="23" ref="S13">IFERROR(IF($C12="","",INDIRECT("第"&amp;VLOOKUP(S$7,INDIRECT($A$7&amp;"!A:D"),2,FALSE)&amp;"周"&amp;"!"&amp;ADDRESS(ROW(),VLOOKUP(S$7,INDIRECT($A$7&amp;"!A:D"),4,FALSE)+4))),"")</f>
        <v/>
      </c>
      <c r="T13" s="114" t="str">
        <f ca="1" t="shared" si="24" ref="T13">IFERROR(IF($C12="","",INDIRECT("第"&amp;VLOOKUP(T$7,INDIRECT($A$7&amp;"!A:D"),2,FALSE)&amp;"周"&amp;"!"&amp;ADDRESS(ROW(),VLOOKUP(T$7,INDIRECT($A$7&amp;"!A:D"),4,FALSE)+4))),"")</f>
        <v/>
      </c>
      <c r="U13" s="114" t="str">
        <f ca="1" t="shared" si="25" ref="U13">IFERROR(IF($C12="","",INDIRECT("第"&amp;VLOOKUP(U$7,INDIRECT($A$7&amp;"!A:D"),2,FALSE)&amp;"周"&amp;"!"&amp;ADDRESS(ROW(),VLOOKUP(U$7,INDIRECT($A$7&amp;"!A:D"),4,FALSE)+4))),"")</f>
        <v/>
      </c>
      <c r="V13" s="114" t="str">
        <f ca="1" t="shared" si="26" ref="V13">IFERROR(IF($C12="","",INDIRECT("第"&amp;VLOOKUP(V$7,INDIRECT($A$7&amp;"!A:D"),2,FALSE)&amp;"周"&amp;"!"&amp;ADDRESS(ROW(),VLOOKUP(V$7,INDIRECT($A$7&amp;"!A:D"),4,FALSE)+4))),"")</f>
        <v/>
      </c>
      <c r="W13" s="114" t="str">
        <f ca="1" t="shared" si="27" ref="W13">IFERROR(IF($C12="","",INDIRECT("第"&amp;VLOOKUP(W$7,INDIRECT($A$7&amp;"!A:D"),2,FALSE)&amp;"周"&amp;"!"&amp;ADDRESS(ROW(),VLOOKUP(W$7,INDIRECT($A$7&amp;"!A:D"),4,FALSE)+4))),"")</f>
        <v/>
      </c>
      <c r="X13" s="114" t="str">
        <f ca="1" t="shared" si="28" ref="X13">IFERROR(IF($C12="","",INDIRECT("第"&amp;VLOOKUP(X$7,INDIRECT($A$7&amp;"!A:D"),2,FALSE)&amp;"周"&amp;"!"&amp;ADDRESS(ROW(),VLOOKUP(X$7,INDIRECT($A$7&amp;"!A:D"),4,FALSE)+4))),"")</f>
        <v/>
      </c>
      <c r="Y13" s="114" t="str">
        <f ca="1" t="shared" si="29" ref="Y13">IFERROR(IF($C12="","",INDIRECT("第"&amp;VLOOKUP(Y$7,INDIRECT($A$7&amp;"!A:D"),2,FALSE)&amp;"周"&amp;"!"&amp;ADDRESS(ROW(),VLOOKUP(Y$7,INDIRECT($A$7&amp;"!A:D"),4,FALSE)+4))),"")</f>
        <v/>
      </c>
      <c r="Z13" s="114" t="str">
        <f ca="1" t="shared" si="30" ref="Z13">IFERROR(IF($C12="","",INDIRECT("第"&amp;VLOOKUP(Z$7,INDIRECT($A$7&amp;"!A:D"),2,FALSE)&amp;"周"&amp;"!"&amp;ADDRESS(ROW(),VLOOKUP(Z$7,INDIRECT($A$7&amp;"!A:D"),4,FALSE)+4))),"")</f>
        <v/>
      </c>
      <c r="AA13" s="114" t="str">
        <f ca="1" t="shared" si="31" ref="AA13">IFERROR(IF($C12="","",INDIRECT("第"&amp;VLOOKUP(AA$7,INDIRECT($A$7&amp;"!A:D"),2,FALSE)&amp;"周"&amp;"!"&amp;ADDRESS(ROW(),VLOOKUP(AA$7,INDIRECT($A$7&amp;"!A:D"),4,FALSE)+4))),"")</f>
        <v/>
      </c>
      <c r="AB13" s="114" t="str">
        <f ca="1" t="shared" si="32" ref="AB13">IFERROR(IF($C12="","",INDIRECT("第"&amp;VLOOKUP(AB$7,INDIRECT($A$7&amp;"!A:D"),2,FALSE)&amp;"周"&amp;"!"&amp;ADDRESS(ROW(),VLOOKUP(AB$7,INDIRECT($A$7&amp;"!A:D"),4,FALSE)+4))),"")</f>
        <v/>
      </c>
      <c r="AC13" s="114" t="str">
        <f ca="1" t="shared" si="33" ref="AC13">IFERROR(IF($C12="","",INDIRECT("第"&amp;VLOOKUP(AC$7,INDIRECT($A$7&amp;"!A:D"),2,FALSE)&amp;"周"&amp;"!"&amp;ADDRESS(ROW(),VLOOKUP(AC$7,INDIRECT($A$7&amp;"!A:D"),4,FALSE)+4))),"")</f>
        <v/>
      </c>
      <c r="AD13" s="114" t="str">
        <f ca="1" t="shared" si="34" ref="AD13">IFERROR(IF($C12="","",INDIRECT("第"&amp;VLOOKUP(AD$7,INDIRECT($A$7&amp;"!A:D"),2,FALSE)&amp;"周"&amp;"!"&amp;ADDRESS(ROW(),VLOOKUP(AD$7,INDIRECT($A$7&amp;"!A:D"),4,FALSE)+4))),"")</f>
        <v/>
      </c>
      <c r="AE13" s="114" t="str">
        <f ca="1" t="shared" si="35" ref="AE13">IFERROR(IF($C12="","",INDIRECT("第"&amp;VLOOKUP(AE$7,INDIRECT($A$7&amp;"!A:D"),2,FALSE)&amp;"周"&amp;"!"&amp;ADDRESS(ROW(),VLOOKUP(AE$7,INDIRECT($A$7&amp;"!A:D"),4,FALSE)+4))),"")</f>
        <v/>
      </c>
      <c r="AF13" s="114" t="str">
        <f ca="1" t="shared" si="36" ref="AF13">IFERROR(IF($C12="","",INDIRECT("第"&amp;VLOOKUP(AF$7,INDIRECT($A$7&amp;"!A:D"),2,FALSE)&amp;"周"&amp;"!"&amp;ADDRESS(ROW(),VLOOKUP(AF$7,INDIRECT($A$7&amp;"!A:D"),4,FALSE)+4))),"")</f>
        <v/>
      </c>
      <c r="AG13" s="114" t="str">
        <f ca="1" t="shared" si="37" ref="AG13">IFERROR(IF($C12="","",INDIRECT("第"&amp;VLOOKUP(AG$7,INDIRECT($A$7&amp;"!A:D"),2,FALSE)&amp;"周"&amp;"!"&amp;ADDRESS(ROW(),VLOOKUP(AG$7,INDIRECT($A$7&amp;"!A:D"),4,FALSE)+4))),"")</f>
        <v/>
      </c>
      <c r="AH13" s="114" t="str">
        <f ca="1" t="shared" si="38" ref="AH13">IFERROR(IF($C12="","",INDIRECT("第"&amp;VLOOKUP(AH$7,INDIRECT($A$7&amp;"!A:D"),2,FALSE)&amp;"周"&amp;"!"&amp;ADDRESS(ROW(),VLOOKUP(AH$7,INDIRECT($A$7&amp;"!A:D"),4,FALSE)+4))),"")</f>
        <v/>
      </c>
      <c r="AI13" s="114" t="str">
        <f ca="1" t="shared" si="39" ref="AI13">IFERROR(IF($C12="","",INDIRECT("第"&amp;VLOOKUP(AI$7,INDIRECT($A$7&amp;"!A:D"),2,FALSE)&amp;"周"&amp;"!"&amp;ADDRESS(ROW(),VLOOKUP(AI$7,INDIRECT($A$7&amp;"!A:D"),4,FALSE)+4))),"")</f>
        <v/>
      </c>
      <c r="AJ13" s="25"/>
      <c r="AK13" s="25"/>
      <c r="AL13" s="25"/>
      <c r="AM13" s="25"/>
      <c r="AN13" s="25"/>
      <c r="AO13" s="25"/>
      <c r="AP13" s="25"/>
      <c r="AQ13" s="25"/>
      <c r="AR13" s="25"/>
    </row>
    <row r="14" spans="1:44" ht="18" customHeight="1">
      <c r="A14" s="7"/>
      <c r="B14" s="115"/>
      <c r="C14" s="27"/>
      <c r="D14" s="25" t="s">
        <v>26</v>
      </c>
      <c r="E14" s="114" t="str">
        <f ca="1" t="shared" si="40" ref="E14:AI14">IFERROR(IF($C12="","",INDIRECT("第"&amp;VLOOKUP(E$7,INDIRECT($A$7&amp;"!A:D"),2,FALSE)&amp;"周"&amp;"!"&amp;ADDRESS(ROW(),VLOOKUP(E$7,INDIRECT($A$7&amp;"!A:D"),4,FALSE)+4))),"")</f>
        <v/>
      </c>
      <c r="F14" s="114" t="str">
        <f t="shared" ca="1" si="40"/>
        <v/>
      </c>
      <c r="G14" s="114" t="str">
        <f t="shared" ca="1" si="40"/>
        <v/>
      </c>
      <c r="H14" s="114" t="str">
        <f t="shared" ca="1" si="40"/>
        <v/>
      </c>
      <c r="I14" s="114" t="str">
        <f t="shared" ca="1" si="40"/>
        <v/>
      </c>
      <c r="J14" s="114" t="str">
        <f t="shared" ca="1" si="40"/>
        <v/>
      </c>
      <c r="K14" s="114" t="str">
        <f t="shared" ca="1" si="40"/>
        <v/>
      </c>
      <c r="L14" s="114" t="str">
        <f t="shared" ca="1" si="40"/>
        <v/>
      </c>
      <c r="M14" s="114" t="str">
        <f t="shared" ca="1" si="40"/>
        <v/>
      </c>
      <c r="N14" s="114" t="str">
        <f t="shared" ca="1" si="40"/>
        <v/>
      </c>
      <c r="O14" s="114" t="str">
        <f t="shared" ca="1" si="40"/>
        <v/>
      </c>
      <c r="P14" s="114" t="str">
        <f t="shared" ca="1" si="40"/>
        <v/>
      </c>
      <c r="Q14" s="114" t="str">
        <f t="shared" ca="1" si="40"/>
        <v/>
      </c>
      <c r="R14" s="114" t="str">
        <f t="shared" ca="1" si="40"/>
        <v/>
      </c>
      <c r="S14" s="114" t="str">
        <f t="shared" ca="1" si="40"/>
        <v/>
      </c>
      <c r="T14" s="114" t="str">
        <f t="shared" ca="1" si="40"/>
        <v/>
      </c>
      <c r="U14" s="114" t="str">
        <f t="shared" ca="1" si="40"/>
        <v/>
      </c>
      <c r="V14" s="114" t="str">
        <f t="shared" ca="1" si="40"/>
        <v/>
      </c>
      <c r="W14" s="114" t="str">
        <f t="shared" ca="1" si="40"/>
        <v/>
      </c>
      <c r="X14" s="114" t="str">
        <f t="shared" ca="1" si="40"/>
        <v/>
      </c>
      <c r="Y14" s="114" t="str">
        <f t="shared" ca="1" si="40"/>
        <v/>
      </c>
      <c r="Z14" s="114" t="str">
        <f t="shared" ca="1" si="40"/>
        <v/>
      </c>
      <c r="AA14" s="114" t="str">
        <f t="shared" ca="1" si="40"/>
        <v/>
      </c>
      <c r="AB14" s="114" t="str">
        <f t="shared" ca="1" si="40"/>
        <v/>
      </c>
      <c r="AC14" s="114" t="str">
        <f t="shared" ca="1" si="40"/>
        <v/>
      </c>
      <c r="AD14" s="114" t="str">
        <f t="shared" ca="1" si="40"/>
        <v/>
      </c>
      <c r="AE14" s="114" t="str">
        <f t="shared" ca="1" si="40"/>
        <v/>
      </c>
      <c r="AF14" s="114" t="str">
        <f t="shared" ca="1" si="40"/>
        <v/>
      </c>
      <c r="AG14" s="114" t="str">
        <f t="shared" ca="1" si="40"/>
        <v/>
      </c>
      <c r="AH14" s="114" t="str">
        <f t="shared" ca="1" si="40"/>
        <v/>
      </c>
      <c r="AI14" s="114" t="str">
        <f t="shared" ca="1" si="40"/>
        <v/>
      </c>
      <c r="AJ14" s="25"/>
      <c r="AK14" s="25"/>
      <c r="AL14" s="25"/>
      <c r="AM14" s="25"/>
      <c r="AN14" s="25"/>
      <c r="AO14" s="25"/>
      <c r="AP14" s="25"/>
      <c r="AQ14" s="25"/>
      <c r="AR14" s="25"/>
    </row>
    <row r="15" spans="1:44" ht="18" customHeight="1">
      <c r="A15" s="7"/>
      <c r="B15" s="116">
        <f t="shared" si="41" ref="B15">ROW()/3-2</f>
        <v>3</v>
      </c>
      <c r="C15" s="20" t="str">
        <f ca="1">INDIRECT("员工信息表!C"&amp;(B15+3))&amp;IF(INDIRECT("员工信息表!O"&amp;(B15+3))="离职","(离职)","")</f>
        <v/>
      </c>
      <c r="D15" s="25" t="s">
        <v>24</v>
      </c>
      <c r="E15" s="114" t="str">
        <f ca="1" t="shared" si="42" ref="E15:T15">IFERROR(IF($C15="","",INDIRECT("第"&amp;VLOOKUP(E$7,INDIRECT($A$7&amp;"!A:D"),2,FALSE)&amp;"周"&amp;"!"&amp;ADDRESS(ROW(),VLOOKUP(E$7,INDIRECT($A$7&amp;"!A:D"),4,FALSE)+4))),"")</f>
        <v/>
      </c>
      <c r="F15" s="114" t="str">
        <f t="shared" ca="1" si="42"/>
        <v/>
      </c>
      <c r="G15" s="114" t="str">
        <f t="shared" ca="1" si="42"/>
        <v/>
      </c>
      <c r="H15" s="114" t="str">
        <f t="shared" ca="1" si="42"/>
        <v/>
      </c>
      <c r="I15" s="114" t="str">
        <f t="shared" ca="1" si="42"/>
        <v/>
      </c>
      <c r="J15" s="114" t="str">
        <f t="shared" ca="1" si="42"/>
        <v/>
      </c>
      <c r="K15" s="114" t="str">
        <f t="shared" ca="1" si="42"/>
        <v/>
      </c>
      <c r="L15" s="114" t="str">
        <f t="shared" ca="1" si="42"/>
        <v/>
      </c>
      <c r="M15" s="114" t="str">
        <f t="shared" ca="1" si="42"/>
        <v/>
      </c>
      <c r="N15" s="114" t="str">
        <f t="shared" ca="1" si="42"/>
        <v/>
      </c>
      <c r="O15" s="114" t="str">
        <f t="shared" ca="1" si="42"/>
        <v/>
      </c>
      <c r="P15" s="114" t="str">
        <f t="shared" ca="1" si="42"/>
        <v/>
      </c>
      <c r="Q15" s="114" t="str">
        <f t="shared" ca="1" si="42"/>
        <v/>
      </c>
      <c r="R15" s="114" t="str">
        <f t="shared" ca="1" si="42"/>
        <v/>
      </c>
      <c r="S15" s="114" t="str">
        <f t="shared" ca="1" si="42"/>
        <v/>
      </c>
      <c r="T15" s="114" t="str">
        <f t="shared" ca="1" si="42"/>
        <v/>
      </c>
      <c r="U15" s="114" t="str">
        <f ca="1" t="shared" si="43" ref="U15:AI15">IFERROR(IF($C15="","",INDIRECT("第"&amp;VLOOKUP(U$7,INDIRECT($A$7&amp;"!A:D"),2,FALSE)&amp;"周"&amp;"!"&amp;ADDRESS(ROW(),VLOOKUP(U$7,INDIRECT($A$7&amp;"!A:D"),4,FALSE)+4))),"")</f>
        <v/>
      </c>
      <c r="V15" s="114" t="str">
        <f t="shared" ca="1" si="43"/>
        <v/>
      </c>
      <c r="W15" s="114" t="str">
        <f t="shared" ca="1" si="43"/>
        <v/>
      </c>
      <c r="X15" s="114" t="str">
        <f t="shared" ca="1" si="43"/>
        <v/>
      </c>
      <c r="Y15" s="114" t="str">
        <f t="shared" ca="1" si="43"/>
        <v/>
      </c>
      <c r="Z15" s="114" t="str">
        <f t="shared" ca="1" si="43"/>
        <v/>
      </c>
      <c r="AA15" s="114" t="str">
        <f t="shared" ca="1" si="43"/>
        <v/>
      </c>
      <c r="AB15" s="114" t="str">
        <f t="shared" ca="1" si="43"/>
        <v/>
      </c>
      <c r="AC15" s="114" t="str">
        <f t="shared" ca="1" si="43"/>
        <v/>
      </c>
      <c r="AD15" s="114" t="str">
        <f t="shared" ca="1" si="43"/>
        <v/>
      </c>
      <c r="AE15" s="114" t="str">
        <f t="shared" ca="1" si="43"/>
        <v/>
      </c>
      <c r="AF15" s="114" t="str">
        <f t="shared" ca="1" si="43"/>
        <v/>
      </c>
      <c r="AG15" s="114" t="str">
        <f t="shared" ca="1" si="43"/>
        <v/>
      </c>
      <c r="AH15" s="114" t="str">
        <f t="shared" ca="1" si="43"/>
        <v/>
      </c>
      <c r="AI15" s="114" t="str">
        <f t="shared" ca="1" si="43"/>
        <v/>
      </c>
      <c r="AJ15" s="25">
        <f ca="1" t="shared" si="44" ref="AJ15:AR15">COUNTIF($E15:$AI17,AJ$8)</f>
        <v>0</v>
      </c>
      <c r="AK15" s="25">
        <f t="shared" ca="1" si="44"/>
        <v>0</v>
      </c>
      <c r="AL15" s="25">
        <f t="shared" ca="1" si="44"/>
        <v>0</v>
      </c>
      <c r="AM15" s="25">
        <f t="shared" ca="1" si="44"/>
        <v>0</v>
      </c>
      <c r="AN15" s="25">
        <f t="shared" ca="1" si="44"/>
        <v>0</v>
      </c>
      <c r="AO15" s="25">
        <f t="shared" ca="1" si="44"/>
        <v>0</v>
      </c>
      <c r="AP15" s="25">
        <f t="shared" ca="1" si="44"/>
        <v>0</v>
      </c>
      <c r="AQ15" s="25">
        <f t="shared" ca="1" si="44"/>
        <v>0</v>
      </c>
      <c r="AR15" s="25">
        <f t="shared" ca="1" si="44"/>
        <v>0</v>
      </c>
    </row>
    <row r="16" spans="1:44" ht="18" customHeight="1">
      <c r="A16" s="7"/>
      <c r="B16" s="113"/>
      <c r="C16" s="20"/>
      <c r="D16" s="25" t="s">
        <v>25</v>
      </c>
      <c r="E16" s="114" t="str">
        <f ca="1" t="shared" si="45" ref="E16">IFERROR(IF($C15="","",INDIRECT("第"&amp;VLOOKUP(E$7,INDIRECT($A$7&amp;"!A:D"),2,FALSE)&amp;"周"&amp;"!"&amp;ADDRESS(ROW(),VLOOKUP(E$7,INDIRECT($A$7&amp;"!A:D"),4,FALSE)+4))),"")</f>
        <v/>
      </c>
      <c r="F16" s="114" t="str">
        <f ca="1" t="shared" si="46" ref="F16">IFERROR(IF($C15="","",INDIRECT("第"&amp;VLOOKUP(F$7,INDIRECT($A$7&amp;"!A:D"),2,FALSE)&amp;"周"&amp;"!"&amp;ADDRESS(ROW(),VLOOKUP(F$7,INDIRECT($A$7&amp;"!A:D"),4,FALSE)+4))),"")</f>
        <v/>
      </c>
      <c r="G16" s="114" t="str">
        <f ca="1" t="shared" si="47" ref="G16">IFERROR(IF($C15="","",INDIRECT("第"&amp;VLOOKUP(G$7,INDIRECT($A$7&amp;"!A:D"),2,FALSE)&amp;"周"&amp;"!"&amp;ADDRESS(ROW(),VLOOKUP(G$7,INDIRECT($A$7&amp;"!A:D"),4,FALSE)+4))),"")</f>
        <v/>
      </c>
      <c r="H16" s="114" t="str">
        <f ca="1" t="shared" si="48" ref="H16">IFERROR(IF($C15="","",INDIRECT("第"&amp;VLOOKUP(H$7,INDIRECT($A$7&amp;"!A:D"),2,FALSE)&amp;"周"&amp;"!"&amp;ADDRESS(ROW(),VLOOKUP(H$7,INDIRECT($A$7&amp;"!A:D"),4,FALSE)+4))),"")</f>
        <v/>
      </c>
      <c r="I16" s="114" t="str">
        <f ca="1" t="shared" si="49" ref="I16">IFERROR(IF($C15="","",INDIRECT("第"&amp;VLOOKUP(I$7,INDIRECT($A$7&amp;"!A:D"),2,FALSE)&amp;"周"&amp;"!"&amp;ADDRESS(ROW(),VLOOKUP(I$7,INDIRECT($A$7&amp;"!A:D"),4,FALSE)+4))),"")</f>
        <v/>
      </c>
      <c r="J16" s="114" t="str">
        <f ca="1" t="shared" si="50" ref="J16">IFERROR(IF($C15="","",INDIRECT("第"&amp;VLOOKUP(J$7,INDIRECT($A$7&amp;"!A:D"),2,FALSE)&amp;"周"&amp;"!"&amp;ADDRESS(ROW(),VLOOKUP(J$7,INDIRECT($A$7&amp;"!A:D"),4,FALSE)+4))),"")</f>
        <v/>
      </c>
      <c r="K16" s="114" t="str">
        <f ca="1" t="shared" si="51" ref="K16">IFERROR(IF($C15="","",INDIRECT("第"&amp;VLOOKUP(K$7,INDIRECT($A$7&amp;"!A:D"),2,FALSE)&amp;"周"&amp;"!"&amp;ADDRESS(ROW(),VLOOKUP(K$7,INDIRECT($A$7&amp;"!A:D"),4,FALSE)+4))),"")</f>
        <v/>
      </c>
      <c r="L16" s="114" t="str">
        <f ca="1" t="shared" si="52" ref="L16">IFERROR(IF($C15="","",INDIRECT("第"&amp;VLOOKUP(L$7,INDIRECT($A$7&amp;"!A:D"),2,FALSE)&amp;"周"&amp;"!"&amp;ADDRESS(ROW(),VLOOKUP(L$7,INDIRECT($A$7&amp;"!A:D"),4,FALSE)+4))),"")</f>
        <v/>
      </c>
      <c r="M16" s="114" t="str">
        <f ca="1" t="shared" si="53" ref="M16">IFERROR(IF($C15="","",INDIRECT("第"&amp;VLOOKUP(M$7,INDIRECT($A$7&amp;"!A:D"),2,FALSE)&amp;"周"&amp;"!"&amp;ADDRESS(ROW(),VLOOKUP(M$7,INDIRECT($A$7&amp;"!A:D"),4,FALSE)+4))),"")</f>
        <v/>
      </c>
      <c r="N16" s="114" t="str">
        <f ca="1" t="shared" si="54" ref="N16">IFERROR(IF($C15="","",INDIRECT("第"&amp;VLOOKUP(N$7,INDIRECT($A$7&amp;"!A:D"),2,FALSE)&amp;"周"&amp;"!"&amp;ADDRESS(ROW(),VLOOKUP(N$7,INDIRECT($A$7&amp;"!A:D"),4,FALSE)+4))),"")</f>
        <v/>
      </c>
      <c r="O16" s="114" t="str">
        <f ca="1" t="shared" si="55" ref="O16">IFERROR(IF($C15="","",INDIRECT("第"&amp;VLOOKUP(O$7,INDIRECT($A$7&amp;"!A:D"),2,FALSE)&amp;"周"&amp;"!"&amp;ADDRESS(ROW(),VLOOKUP(O$7,INDIRECT($A$7&amp;"!A:D"),4,FALSE)+4))),"")</f>
        <v/>
      </c>
      <c r="P16" s="114" t="str">
        <f ca="1" t="shared" si="56" ref="P16">IFERROR(IF($C15="","",INDIRECT("第"&amp;VLOOKUP(P$7,INDIRECT($A$7&amp;"!A:D"),2,FALSE)&amp;"周"&amp;"!"&amp;ADDRESS(ROW(),VLOOKUP(P$7,INDIRECT($A$7&amp;"!A:D"),4,FALSE)+4))),"")</f>
        <v/>
      </c>
      <c r="Q16" s="114" t="str">
        <f ca="1" t="shared" si="57" ref="Q16">IFERROR(IF($C15="","",INDIRECT("第"&amp;VLOOKUP(Q$7,INDIRECT($A$7&amp;"!A:D"),2,FALSE)&amp;"周"&amp;"!"&amp;ADDRESS(ROW(),VLOOKUP(Q$7,INDIRECT($A$7&amp;"!A:D"),4,FALSE)+4))),"")</f>
        <v/>
      </c>
      <c r="R16" s="114" t="str">
        <f ca="1" t="shared" si="58" ref="R16">IFERROR(IF($C15="","",INDIRECT("第"&amp;VLOOKUP(R$7,INDIRECT($A$7&amp;"!A:D"),2,FALSE)&amp;"周"&amp;"!"&amp;ADDRESS(ROW(),VLOOKUP(R$7,INDIRECT($A$7&amp;"!A:D"),4,FALSE)+4))),"")</f>
        <v/>
      </c>
      <c r="S16" s="114" t="str">
        <f ca="1" t="shared" si="59" ref="S16">IFERROR(IF($C15="","",INDIRECT("第"&amp;VLOOKUP(S$7,INDIRECT($A$7&amp;"!A:D"),2,FALSE)&amp;"周"&amp;"!"&amp;ADDRESS(ROW(),VLOOKUP(S$7,INDIRECT($A$7&amp;"!A:D"),4,FALSE)+4))),"")</f>
        <v/>
      </c>
      <c r="T16" s="114" t="str">
        <f ca="1" t="shared" si="60" ref="T16">IFERROR(IF($C15="","",INDIRECT("第"&amp;VLOOKUP(T$7,INDIRECT($A$7&amp;"!A:D"),2,FALSE)&amp;"周"&amp;"!"&amp;ADDRESS(ROW(),VLOOKUP(T$7,INDIRECT($A$7&amp;"!A:D"),4,FALSE)+4))),"")</f>
        <v/>
      </c>
      <c r="U16" s="114" t="str">
        <f ca="1" t="shared" si="61" ref="U16">IFERROR(IF($C15="","",INDIRECT("第"&amp;VLOOKUP(U$7,INDIRECT($A$7&amp;"!A:D"),2,FALSE)&amp;"周"&amp;"!"&amp;ADDRESS(ROW(),VLOOKUP(U$7,INDIRECT($A$7&amp;"!A:D"),4,FALSE)+4))),"")</f>
        <v/>
      </c>
      <c r="V16" s="114" t="str">
        <f ca="1" t="shared" si="62" ref="V16">IFERROR(IF($C15="","",INDIRECT("第"&amp;VLOOKUP(V$7,INDIRECT($A$7&amp;"!A:D"),2,FALSE)&amp;"周"&amp;"!"&amp;ADDRESS(ROW(),VLOOKUP(V$7,INDIRECT($A$7&amp;"!A:D"),4,FALSE)+4))),"")</f>
        <v/>
      </c>
      <c r="W16" s="114" t="str">
        <f ca="1" t="shared" si="63" ref="W16">IFERROR(IF($C15="","",INDIRECT("第"&amp;VLOOKUP(W$7,INDIRECT($A$7&amp;"!A:D"),2,FALSE)&amp;"周"&amp;"!"&amp;ADDRESS(ROW(),VLOOKUP(W$7,INDIRECT($A$7&amp;"!A:D"),4,FALSE)+4))),"")</f>
        <v/>
      </c>
      <c r="X16" s="114" t="str">
        <f ca="1" t="shared" si="64" ref="X16">IFERROR(IF($C15="","",INDIRECT("第"&amp;VLOOKUP(X$7,INDIRECT($A$7&amp;"!A:D"),2,FALSE)&amp;"周"&amp;"!"&amp;ADDRESS(ROW(),VLOOKUP(X$7,INDIRECT($A$7&amp;"!A:D"),4,FALSE)+4))),"")</f>
        <v/>
      </c>
      <c r="Y16" s="114" t="str">
        <f ca="1" t="shared" si="65" ref="Y16">IFERROR(IF($C15="","",INDIRECT("第"&amp;VLOOKUP(Y$7,INDIRECT($A$7&amp;"!A:D"),2,FALSE)&amp;"周"&amp;"!"&amp;ADDRESS(ROW(),VLOOKUP(Y$7,INDIRECT($A$7&amp;"!A:D"),4,FALSE)+4))),"")</f>
        <v/>
      </c>
      <c r="Z16" s="114" t="str">
        <f ca="1" t="shared" si="66" ref="Z16">IFERROR(IF($C15="","",INDIRECT("第"&amp;VLOOKUP(Z$7,INDIRECT($A$7&amp;"!A:D"),2,FALSE)&amp;"周"&amp;"!"&amp;ADDRESS(ROW(),VLOOKUP(Z$7,INDIRECT($A$7&amp;"!A:D"),4,FALSE)+4))),"")</f>
        <v/>
      </c>
      <c r="AA16" s="114" t="str">
        <f ca="1" t="shared" si="67" ref="AA16">IFERROR(IF($C15="","",INDIRECT("第"&amp;VLOOKUP(AA$7,INDIRECT($A$7&amp;"!A:D"),2,FALSE)&amp;"周"&amp;"!"&amp;ADDRESS(ROW(),VLOOKUP(AA$7,INDIRECT($A$7&amp;"!A:D"),4,FALSE)+4))),"")</f>
        <v/>
      </c>
      <c r="AB16" s="114" t="str">
        <f ca="1" t="shared" si="68" ref="AB16">IFERROR(IF($C15="","",INDIRECT("第"&amp;VLOOKUP(AB$7,INDIRECT($A$7&amp;"!A:D"),2,FALSE)&amp;"周"&amp;"!"&amp;ADDRESS(ROW(),VLOOKUP(AB$7,INDIRECT($A$7&amp;"!A:D"),4,FALSE)+4))),"")</f>
        <v/>
      </c>
      <c r="AC16" s="114" t="str">
        <f ca="1" t="shared" si="69" ref="AC16">IFERROR(IF($C15="","",INDIRECT("第"&amp;VLOOKUP(AC$7,INDIRECT($A$7&amp;"!A:D"),2,FALSE)&amp;"周"&amp;"!"&amp;ADDRESS(ROW(),VLOOKUP(AC$7,INDIRECT($A$7&amp;"!A:D"),4,FALSE)+4))),"")</f>
        <v/>
      </c>
      <c r="AD16" s="114" t="str">
        <f ca="1" t="shared" si="70" ref="AD16">IFERROR(IF($C15="","",INDIRECT("第"&amp;VLOOKUP(AD$7,INDIRECT($A$7&amp;"!A:D"),2,FALSE)&amp;"周"&amp;"!"&amp;ADDRESS(ROW(),VLOOKUP(AD$7,INDIRECT($A$7&amp;"!A:D"),4,FALSE)+4))),"")</f>
        <v/>
      </c>
      <c r="AE16" s="114" t="str">
        <f ca="1" t="shared" si="71" ref="AE16">IFERROR(IF($C15="","",INDIRECT("第"&amp;VLOOKUP(AE$7,INDIRECT($A$7&amp;"!A:D"),2,FALSE)&amp;"周"&amp;"!"&amp;ADDRESS(ROW(),VLOOKUP(AE$7,INDIRECT($A$7&amp;"!A:D"),4,FALSE)+4))),"")</f>
        <v/>
      </c>
      <c r="AF16" s="114" t="str">
        <f ca="1" t="shared" si="72" ref="AF16">IFERROR(IF($C15="","",INDIRECT("第"&amp;VLOOKUP(AF$7,INDIRECT($A$7&amp;"!A:D"),2,FALSE)&amp;"周"&amp;"!"&amp;ADDRESS(ROW(),VLOOKUP(AF$7,INDIRECT($A$7&amp;"!A:D"),4,FALSE)+4))),"")</f>
        <v/>
      </c>
      <c r="AG16" s="114" t="str">
        <f ca="1" t="shared" si="73" ref="AG16">IFERROR(IF($C15="","",INDIRECT("第"&amp;VLOOKUP(AG$7,INDIRECT($A$7&amp;"!A:D"),2,FALSE)&amp;"周"&amp;"!"&amp;ADDRESS(ROW(),VLOOKUP(AG$7,INDIRECT($A$7&amp;"!A:D"),4,FALSE)+4))),"")</f>
        <v/>
      </c>
      <c r="AH16" s="114" t="str">
        <f ca="1" t="shared" si="74" ref="AH16">IFERROR(IF($C15="","",INDIRECT("第"&amp;VLOOKUP(AH$7,INDIRECT($A$7&amp;"!A:D"),2,FALSE)&amp;"周"&amp;"!"&amp;ADDRESS(ROW(),VLOOKUP(AH$7,INDIRECT($A$7&amp;"!A:D"),4,FALSE)+4))),"")</f>
        <v/>
      </c>
      <c r="AI16" s="114" t="str">
        <f ca="1" t="shared" si="75" ref="AI16">IFERROR(IF($C15="","",INDIRECT("第"&amp;VLOOKUP(AI$7,INDIRECT($A$7&amp;"!A:D"),2,FALSE)&amp;"周"&amp;"!"&amp;ADDRESS(ROW(),VLOOKUP(AI$7,INDIRECT($A$7&amp;"!A:D"),4,FALSE)+4))),"")</f>
        <v/>
      </c>
      <c r="AJ16" s="25"/>
      <c r="AK16" s="25"/>
      <c r="AL16" s="25"/>
      <c r="AM16" s="25"/>
      <c r="AN16" s="25"/>
      <c r="AO16" s="25"/>
      <c r="AP16" s="25"/>
      <c r="AQ16" s="25"/>
      <c r="AR16" s="25"/>
    </row>
    <row r="17" spans="1:44" ht="18" customHeight="1">
      <c r="A17" s="7"/>
      <c r="B17" s="115"/>
      <c r="C17" s="27"/>
      <c r="D17" s="25" t="s">
        <v>26</v>
      </c>
      <c r="E17" s="114" t="str">
        <f ca="1" t="shared" si="76" ref="E17:AI17">IFERROR(IF($C15="","",INDIRECT("第"&amp;VLOOKUP(E$7,INDIRECT($A$7&amp;"!A:D"),2,FALSE)&amp;"周"&amp;"!"&amp;ADDRESS(ROW(),VLOOKUP(E$7,INDIRECT($A$7&amp;"!A:D"),4,FALSE)+4))),"")</f>
        <v/>
      </c>
      <c r="F17" s="114" t="str">
        <f t="shared" ca="1" si="76"/>
        <v/>
      </c>
      <c r="G17" s="114" t="str">
        <f t="shared" ca="1" si="76"/>
        <v/>
      </c>
      <c r="H17" s="114" t="str">
        <f t="shared" ca="1" si="76"/>
        <v/>
      </c>
      <c r="I17" s="114" t="str">
        <f t="shared" ca="1" si="76"/>
        <v/>
      </c>
      <c r="J17" s="114" t="str">
        <f t="shared" ca="1" si="76"/>
        <v/>
      </c>
      <c r="K17" s="114" t="str">
        <f t="shared" ca="1" si="76"/>
        <v/>
      </c>
      <c r="L17" s="114" t="str">
        <f t="shared" ca="1" si="76"/>
        <v/>
      </c>
      <c r="M17" s="114" t="str">
        <f t="shared" ca="1" si="76"/>
        <v/>
      </c>
      <c r="N17" s="114" t="str">
        <f t="shared" ca="1" si="76"/>
        <v/>
      </c>
      <c r="O17" s="114" t="str">
        <f t="shared" ca="1" si="76"/>
        <v/>
      </c>
      <c r="P17" s="114" t="str">
        <f t="shared" ca="1" si="76"/>
        <v/>
      </c>
      <c r="Q17" s="114" t="str">
        <f t="shared" ca="1" si="76"/>
        <v/>
      </c>
      <c r="R17" s="114" t="str">
        <f t="shared" ca="1" si="76"/>
        <v/>
      </c>
      <c r="S17" s="114" t="str">
        <f t="shared" ca="1" si="76"/>
        <v/>
      </c>
      <c r="T17" s="114" t="str">
        <f t="shared" ca="1" si="76"/>
        <v/>
      </c>
      <c r="U17" s="114" t="str">
        <f t="shared" ca="1" si="76"/>
        <v/>
      </c>
      <c r="V17" s="114" t="str">
        <f t="shared" ca="1" si="76"/>
        <v/>
      </c>
      <c r="W17" s="114" t="str">
        <f t="shared" ca="1" si="76"/>
        <v/>
      </c>
      <c r="X17" s="114" t="str">
        <f t="shared" ca="1" si="76"/>
        <v/>
      </c>
      <c r="Y17" s="114" t="str">
        <f t="shared" ca="1" si="76"/>
        <v/>
      </c>
      <c r="Z17" s="114" t="str">
        <f t="shared" ca="1" si="76"/>
        <v/>
      </c>
      <c r="AA17" s="114" t="str">
        <f t="shared" ca="1" si="76"/>
        <v/>
      </c>
      <c r="AB17" s="114" t="str">
        <f t="shared" ca="1" si="76"/>
        <v/>
      </c>
      <c r="AC17" s="114" t="str">
        <f t="shared" ca="1" si="76"/>
        <v/>
      </c>
      <c r="AD17" s="114" t="str">
        <f t="shared" ca="1" si="76"/>
        <v/>
      </c>
      <c r="AE17" s="114" t="str">
        <f t="shared" ca="1" si="76"/>
        <v/>
      </c>
      <c r="AF17" s="114" t="str">
        <f t="shared" ca="1" si="76"/>
        <v/>
      </c>
      <c r="AG17" s="114" t="str">
        <f t="shared" ca="1" si="76"/>
        <v/>
      </c>
      <c r="AH17" s="114" t="str">
        <f t="shared" ca="1" si="76"/>
        <v/>
      </c>
      <c r="AI17" s="114" t="str">
        <f t="shared" ca="1" si="76"/>
        <v/>
      </c>
      <c r="AJ17" s="25"/>
      <c r="AK17" s="25"/>
      <c r="AL17" s="25"/>
      <c r="AM17" s="25"/>
      <c r="AN17" s="25"/>
      <c r="AO17" s="25"/>
      <c r="AP17" s="25"/>
      <c r="AQ17" s="25"/>
      <c r="AR17" s="25"/>
    </row>
    <row r="18" spans="1:44" ht="18" customHeight="1">
      <c r="A18" s="7"/>
      <c r="B18" s="116">
        <f t="shared" si="77" ref="B18">ROW()/3-2</f>
        <v>4</v>
      </c>
      <c r="C18" s="20" t="str">
        <f ca="1">INDIRECT("员工信息表!C"&amp;(B18+3))&amp;IF(INDIRECT("员工信息表!O"&amp;(B18+3))="离职","(离职)","")</f>
        <v/>
      </c>
      <c r="D18" s="25" t="s">
        <v>24</v>
      </c>
      <c r="E18" s="114" t="str">
        <f ca="1" t="shared" si="78" ref="E18:T18">IFERROR(IF($C18="","",INDIRECT("第"&amp;VLOOKUP(E$7,INDIRECT($A$7&amp;"!A:D"),2,FALSE)&amp;"周"&amp;"!"&amp;ADDRESS(ROW(),VLOOKUP(E$7,INDIRECT($A$7&amp;"!A:D"),4,FALSE)+4))),"")</f>
        <v/>
      </c>
      <c r="F18" s="114" t="str">
        <f t="shared" ca="1" si="78"/>
        <v/>
      </c>
      <c r="G18" s="114" t="str">
        <f t="shared" ca="1" si="78"/>
        <v/>
      </c>
      <c r="H18" s="114" t="str">
        <f t="shared" ca="1" si="78"/>
        <v/>
      </c>
      <c r="I18" s="114" t="str">
        <f t="shared" ca="1" si="78"/>
        <v/>
      </c>
      <c r="J18" s="114" t="str">
        <f t="shared" ca="1" si="78"/>
        <v/>
      </c>
      <c r="K18" s="114" t="str">
        <f t="shared" ca="1" si="78"/>
        <v/>
      </c>
      <c r="L18" s="114" t="str">
        <f t="shared" ca="1" si="78"/>
        <v/>
      </c>
      <c r="M18" s="114" t="str">
        <f t="shared" ca="1" si="78"/>
        <v/>
      </c>
      <c r="N18" s="114" t="str">
        <f t="shared" ca="1" si="78"/>
        <v/>
      </c>
      <c r="O18" s="114" t="str">
        <f t="shared" ca="1" si="78"/>
        <v/>
      </c>
      <c r="P18" s="114" t="str">
        <f t="shared" ca="1" si="78"/>
        <v/>
      </c>
      <c r="Q18" s="114" t="str">
        <f t="shared" ca="1" si="78"/>
        <v/>
      </c>
      <c r="R18" s="114" t="str">
        <f t="shared" ca="1" si="78"/>
        <v/>
      </c>
      <c r="S18" s="114" t="str">
        <f t="shared" ca="1" si="78"/>
        <v/>
      </c>
      <c r="T18" s="114" t="str">
        <f t="shared" ca="1" si="78"/>
        <v/>
      </c>
      <c r="U18" s="114" t="str">
        <f ca="1" t="shared" si="79" ref="U18:AI18">IFERROR(IF($C18="","",INDIRECT("第"&amp;VLOOKUP(U$7,INDIRECT($A$7&amp;"!A:D"),2,FALSE)&amp;"周"&amp;"!"&amp;ADDRESS(ROW(),VLOOKUP(U$7,INDIRECT($A$7&amp;"!A:D"),4,FALSE)+4))),"")</f>
        <v/>
      </c>
      <c r="V18" s="114" t="str">
        <f t="shared" ca="1" si="79"/>
        <v/>
      </c>
      <c r="W18" s="114" t="str">
        <f t="shared" ca="1" si="79"/>
        <v/>
      </c>
      <c r="X18" s="114" t="str">
        <f t="shared" ca="1" si="79"/>
        <v/>
      </c>
      <c r="Y18" s="114" t="str">
        <f t="shared" ca="1" si="79"/>
        <v/>
      </c>
      <c r="Z18" s="114" t="str">
        <f t="shared" ca="1" si="79"/>
        <v/>
      </c>
      <c r="AA18" s="114" t="str">
        <f t="shared" ca="1" si="79"/>
        <v/>
      </c>
      <c r="AB18" s="114" t="str">
        <f t="shared" ca="1" si="79"/>
        <v/>
      </c>
      <c r="AC18" s="114" t="str">
        <f t="shared" ca="1" si="79"/>
        <v/>
      </c>
      <c r="AD18" s="114" t="str">
        <f t="shared" ca="1" si="79"/>
        <v/>
      </c>
      <c r="AE18" s="114" t="str">
        <f t="shared" ca="1" si="79"/>
        <v/>
      </c>
      <c r="AF18" s="114" t="str">
        <f t="shared" ca="1" si="79"/>
        <v/>
      </c>
      <c r="AG18" s="114" t="str">
        <f t="shared" ca="1" si="79"/>
        <v/>
      </c>
      <c r="AH18" s="114" t="str">
        <f t="shared" ca="1" si="79"/>
        <v/>
      </c>
      <c r="AI18" s="114" t="str">
        <f t="shared" ca="1" si="79"/>
        <v/>
      </c>
      <c r="AJ18" s="25">
        <f ca="1" t="shared" si="80" ref="AJ18:AR18">COUNTIF($E18:$AI20,AJ$8)</f>
        <v>0</v>
      </c>
      <c r="AK18" s="25">
        <f t="shared" ca="1" si="80"/>
        <v>0</v>
      </c>
      <c r="AL18" s="25">
        <f t="shared" ca="1" si="80"/>
        <v>0</v>
      </c>
      <c r="AM18" s="25">
        <f t="shared" ca="1" si="80"/>
        <v>0</v>
      </c>
      <c r="AN18" s="25">
        <f t="shared" ca="1" si="80"/>
        <v>0</v>
      </c>
      <c r="AO18" s="25">
        <f t="shared" ca="1" si="80"/>
        <v>0</v>
      </c>
      <c r="AP18" s="25">
        <f t="shared" ca="1" si="80"/>
        <v>0</v>
      </c>
      <c r="AQ18" s="25">
        <f t="shared" ca="1" si="80"/>
        <v>0</v>
      </c>
      <c r="AR18" s="25">
        <f t="shared" ca="1" si="80"/>
        <v>0</v>
      </c>
    </row>
    <row r="19" spans="1:44" ht="18" customHeight="1">
      <c r="A19" s="7"/>
      <c r="B19" s="113"/>
      <c r="C19" s="20"/>
      <c r="D19" s="25" t="s">
        <v>25</v>
      </c>
      <c r="E19" s="114" t="str">
        <f ca="1" t="shared" si="81" ref="E19">IFERROR(IF($C18="","",INDIRECT("第"&amp;VLOOKUP(E$7,INDIRECT($A$7&amp;"!A:D"),2,FALSE)&amp;"周"&amp;"!"&amp;ADDRESS(ROW(),VLOOKUP(E$7,INDIRECT($A$7&amp;"!A:D"),4,FALSE)+4))),"")</f>
        <v/>
      </c>
      <c r="F19" s="114" t="str">
        <f ca="1" t="shared" si="82" ref="F19">IFERROR(IF($C18="","",INDIRECT("第"&amp;VLOOKUP(F$7,INDIRECT($A$7&amp;"!A:D"),2,FALSE)&amp;"周"&amp;"!"&amp;ADDRESS(ROW(),VLOOKUP(F$7,INDIRECT($A$7&amp;"!A:D"),4,FALSE)+4))),"")</f>
        <v/>
      </c>
      <c r="G19" s="114" t="str">
        <f ca="1" t="shared" si="83" ref="G19">IFERROR(IF($C18="","",INDIRECT("第"&amp;VLOOKUP(G$7,INDIRECT($A$7&amp;"!A:D"),2,FALSE)&amp;"周"&amp;"!"&amp;ADDRESS(ROW(),VLOOKUP(G$7,INDIRECT($A$7&amp;"!A:D"),4,FALSE)+4))),"")</f>
        <v/>
      </c>
      <c r="H19" s="114" t="str">
        <f ca="1" t="shared" si="84" ref="H19">IFERROR(IF($C18="","",INDIRECT("第"&amp;VLOOKUP(H$7,INDIRECT($A$7&amp;"!A:D"),2,FALSE)&amp;"周"&amp;"!"&amp;ADDRESS(ROW(),VLOOKUP(H$7,INDIRECT($A$7&amp;"!A:D"),4,FALSE)+4))),"")</f>
        <v/>
      </c>
      <c r="I19" s="114" t="str">
        <f ca="1" t="shared" si="85" ref="I19">IFERROR(IF($C18="","",INDIRECT("第"&amp;VLOOKUP(I$7,INDIRECT($A$7&amp;"!A:D"),2,FALSE)&amp;"周"&amp;"!"&amp;ADDRESS(ROW(),VLOOKUP(I$7,INDIRECT($A$7&amp;"!A:D"),4,FALSE)+4))),"")</f>
        <v/>
      </c>
      <c r="J19" s="114" t="str">
        <f ca="1" t="shared" si="86" ref="J19">IFERROR(IF($C18="","",INDIRECT("第"&amp;VLOOKUP(J$7,INDIRECT($A$7&amp;"!A:D"),2,FALSE)&amp;"周"&amp;"!"&amp;ADDRESS(ROW(),VLOOKUP(J$7,INDIRECT($A$7&amp;"!A:D"),4,FALSE)+4))),"")</f>
        <v/>
      </c>
      <c r="K19" s="114" t="str">
        <f ca="1" t="shared" si="87" ref="K19">IFERROR(IF($C18="","",INDIRECT("第"&amp;VLOOKUP(K$7,INDIRECT($A$7&amp;"!A:D"),2,FALSE)&amp;"周"&amp;"!"&amp;ADDRESS(ROW(),VLOOKUP(K$7,INDIRECT($A$7&amp;"!A:D"),4,FALSE)+4))),"")</f>
        <v/>
      </c>
      <c r="L19" s="114" t="str">
        <f ca="1" t="shared" si="88" ref="L19">IFERROR(IF($C18="","",INDIRECT("第"&amp;VLOOKUP(L$7,INDIRECT($A$7&amp;"!A:D"),2,FALSE)&amp;"周"&amp;"!"&amp;ADDRESS(ROW(),VLOOKUP(L$7,INDIRECT($A$7&amp;"!A:D"),4,FALSE)+4))),"")</f>
        <v/>
      </c>
      <c r="M19" s="114" t="str">
        <f ca="1" t="shared" si="89" ref="M19">IFERROR(IF($C18="","",INDIRECT("第"&amp;VLOOKUP(M$7,INDIRECT($A$7&amp;"!A:D"),2,FALSE)&amp;"周"&amp;"!"&amp;ADDRESS(ROW(),VLOOKUP(M$7,INDIRECT($A$7&amp;"!A:D"),4,FALSE)+4))),"")</f>
        <v/>
      </c>
      <c r="N19" s="114" t="str">
        <f ca="1" t="shared" si="90" ref="N19">IFERROR(IF($C18="","",INDIRECT("第"&amp;VLOOKUP(N$7,INDIRECT($A$7&amp;"!A:D"),2,FALSE)&amp;"周"&amp;"!"&amp;ADDRESS(ROW(),VLOOKUP(N$7,INDIRECT($A$7&amp;"!A:D"),4,FALSE)+4))),"")</f>
        <v/>
      </c>
      <c r="O19" s="114" t="str">
        <f ca="1" t="shared" si="91" ref="O19">IFERROR(IF($C18="","",INDIRECT("第"&amp;VLOOKUP(O$7,INDIRECT($A$7&amp;"!A:D"),2,FALSE)&amp;"周"&amp;"!"&amp;ADDRESS(ROW(),VLOOKUP(O$7,INDIRECT($A$7&amp;"!A:D"),4,FALSE)+4))),"")</f>
        <v/>
      </c>
      <c r="P19" s="114" t="str">
        <f ca="1" t="shared" si="92" ref="P19">IFERROR(IF($C18="","",INDIRECT("第"&amp;VLOOKUP(P$7,INDIRECT($A$7&amp;"!A:D"),2,FALSE)&amp;"周"&amp;"!"&amp;ADDRESS(ROW(),VLOOKUP(P$7,INDIRECT($A$7&amp;"!A:D"),4,FALSE)+4))),"")</f>
        <v/>
      </c>
      <c r="Q19" s="114" t="str">
        <f ca="1" t="shared" si="93" ref="Q19">IFERROR(IF($C18="","",INDIRECT("第"&amp;VLOOKUP(Q$7,INDIRECT($A$7&amp;"!A:D"),2,FALSE)&amp;"周"&amp;"!"&amp;ADDRESS(ROW(),VLOOKUP(Q$7,INDIRECT($A$7&amp;"!A:D"),4,FALSE)+4))),"")</f>
        <v/>
      </c>
      <c r="R19" s="114" t="str">
        <f ca="1" t="shared" si="94" ref="R19">IFERROR(IF($C18="","",INDIRECT("第"&amp;VLOOKUP(R$7,INDIRECT($A$7&amp;"!A:D"),2,FALSE)&amp;"周"&amp;"!"&amp;ADDRESS(ROW(),VLOOKUP(R$7,INDIRECT($A$7&amp;"!A:D"),4,FALSE)+4))),"")</f>
        <v/>
      </c>
      <c r="S19" s="114" t="str">
        <f ca="1" t="shared" si="95" ref="S19">IFERROR(IF($C18="","",INDIRECT("第"&amp;VLOOKUP(S$7,INDIRECT($A$7&amp;"!A:D"),2,FALSE)&amp;"周"&amp;"!"&amp;ADDRESS(ROW(),VLOOKUP(S$7,INDIRECT($A$7&amp;"!A:D"),4,FALSE)+4))),"")</f>
        <v/>
      </c>
      <c r="T19" s="114" t="str">
        <f ca="1" t="shared" si="96" ref="T19">IFERROR(IF($C18="","",INDIRECT("第"&amp;VLOOKUP(T$7,INDIRECT($A$7&amp;"!A:D"),2,FALSE)&amp;"周"&amp;"!"&amp;ADDRESS(ROW(),VLOOKUP(T$7,INDIRECT($A$7&amp;"!A:D"),4,FALSE)+4))),"")</f>
        <v/>
      </c>
      <c r="U19" s="114" t="str">
        <f ca="1" t="shared" si="97" ref="U19">IFERROR(IF($C18="","",INDIRECT("第"&amp;VLOOKUP(U$7,INDIRECT($A$7&amp;"!A:D"),2,FALSE)&amp;"周"&amp;"!"&amp;ADDRESS(ROW(),VLOOKUP(U$7,INDIRECT($A$7&amp;"!A:D"),4,FALSE)+4))),"")</f>
        <v/>
      </c>
      <c r="V19" s="114" t="str">
        <f ca="1" t="shared" si="98" ref="V19">IFERROR(IF($C18="","",INDIRECT("第"&amp;VLOOKUP(V$7,INDIRECT($A$7&amp;"!A:D"),2,FALSE)&amp;"周"&amp;"!"&amp;ADDRESS(ROW(),VLOOKUP(V$7,INDIRECT($A$7&amp;"!A:D"),4,FALSE)+4))),"")</f>
        <v/>
      </c>
      <c r="W19" s="114" t="str">
        <f ca="1" t="shared" si="99" ref="W19">IFERROR(IF($C18="","",INDIRECT("第"&amp;VLOOKUP(W$7,INDIRECT($A$7&amp;"!A:D"),2,FALSE)&amp;"周"&amp;"!"&amp;ADDRESS(ROW(),VLOOKUP(W$7,INDIRECT($A$7&amp;"!A:D"),4,FALSE)+4))),"")</f>
        <v/>
      </c>
      <c r="X19" s="114" t="str">
        <f ca="1" t="shared" si="100" ref="X19">IFERROR(IF($C18="","",INDIRECT("第"&amp;VLOOKUP(X$7,INDIRECT($A$7&amp;"!A:D"),2,FALSE)&amp;"周"&amp;"!"&amp;ADDRESS(ROW(),VLOOKUP(X$7,INDIRECT($A$7&amp;"!A:D"),4,FALSE)+4))),"")</f>
        <v/>
      </c>
      <c r="Y19" s="114" t="str">
        <f ca="1" t="shared" si="101" ref="Y19">IFERROR(IF($C18="","",INDIRECT("第"&amp;VLOOKUP(Y$7,INDIRECT($A$7&amp;"!A:D"),2,FALSE)&amp;"周"&amp;"!"&amp;ADDRESS(ROW(),VLOOKUP(Y$7,INDIRECT($A$7&amp;"!A:D"),4,FALSE)+4))),"")</f>
        <v/>
      </c>
      <c r="Z19" s="114" t="str">
        <f ca="1" t="shared" si="102" ref="Z19">IFERROR(IF($C18="","",INDIRECT("第"&amp;VLOOKUP(Z$7,INDIRECT($A$7&amp;"!A:D"),2,FALSE)&amp;"周"&amp;"!"&amp;ADDRESS(ROW(),VLOOKUP(Z$7,INDIRECT($A$7&amp;"!A:D"),4,FALSE)+4))),"")</f>
        <v/>
      </c>
      <c r="AA19" s="114" t="str">
        <f ca="1" t="shared" si="103" ref="AA19">IFERROR(IF($C18="","",INDIRECT("第"&amp;VLOOKUP(AA$7,INDIRECT($A$7&amp;"!A:D"),2,FALSE)&amp;"周"&amp;"!"&amp;ADDRESS(ROW(),VLOOKUP(AA$7,INDIRECT($A$7&amp;"!A:D"),4,FALSE)+4))),"")</f>
        <v/>
      </c>
      <c r="AB19" s="114" t="str">
        <f ca="1" t="shared" si="104" ref="AB19">IFERROR(IF($C18="","",INDIRECT("第"&amp;VLOOKUP(AB$7,INDIRECT($A$7&amp;"!A:D"),2,FALSE)&amp;"周"&amp;"!"&amp;ADDRESS(ROW(),VLOOKUP(AB$7,INDIRECT($A$7&amp;"!A:D"),4,FALSE)+4))),"")</f>
        <v/>
      </c>
      <c r="AC19" s="114" t="str">
        <f ca="1" t="shared" si="105" ref="AC19">IFERROR(IF($C18="","",INDIRECT("第"&amp;VLOOKUP(AC$7,INDIRECT($A$7&amp;"!A:D"),2,FALSE)&amp;"周"&amp;"!"&amp;ADDRESS(ROW(),VLOOKUP(AC$7,INDIRECT($A$7&amp;"!A:D"),4,FALSE)+4))),"")</f>
        <v/>
      </c>
      <c r="AD19" s="114" t="str">
        <f ca="1" t="shared" si="106" ref="AD19">IFERROR(IF($C18="","",INDIRECT("第"&amp;VLOOKUP(AD$7,INDIRECT($A$7&amp;"!A:D"),2,FALSE)&amp;"周"&amp;"!"&amp;ADDRESS(ROW(),VLOOKUP(AD$7,INDIRECT($A$7&amp;"!A:D"),4,FALSE)+4))),"")</f>
        <v/>
      </c>
      <c r="AE19" s="114" t="str">
        <f ca="1" t="shared" si="107" ref="AE19">IFERROR(IF($C18="","",INDIRECT("第"&amp;VLOOKUP(AE$7,INDIRECT($A$7&amp;"!A:D"),2,FALSE)&amp;"周"&amp;"!"&amp;ADDRESS(ROW(),VLOOKUP(AE$7,INDIRECT($A$7&amp;"!A:D"),4,FALSE)+4))),"")</f>
        <v/>
      </c>
      <c r="AF19" s="114" t="str">
        <f ca="1" t="shared" si="108" ref="AF19">IFERROR(IF($C18="","",INDIRECT("第"&amp;VLOOKUP(AF$7,INDIRECT($A$7&amp;"!A:D"),2,FALSE)&amp;"周"&amp;"!"&amp;ADDRESS(ROW(),VLOOKUP(AF$7,INDIRECT($A$7&amp;"!A:D"),4,FALSE)+4))),"")</f>
        <v/>
      </c>
      <c r="AG19" s="114" t="str">
        <f ca="1" t="shared" si="109" ref="AG19">IFERROR(IF($C18="","",INDIRECT("第"&amp;VLOOKUP(AG$7,INDIRECT($A$7&amp;"!A:D"),2,FALSE)&amp;"周"&amp;"!"&amp;ADDRESS(ROW(),VLOOKUP(AG$7,INDIRECT($A$7&amp;"!A:D"),4,FALSE)+4))),"")</f>
        <v/>
      </c>
      <c r="AH19" s="114" t="str">
        <f ca="1" t="shared" si="110" ref="AH19">IFERROR(IF($C18="","",INDIRECT("第"&amp;VLOOKUP(AH$7,INDIRECT($A$7&amp;"!A:D"),2,FALSE)&amp;"周"&amp;"!"&amp;ADDRESS(ROW(),VLOOKUP(AH$7,INDIRECT($A$7&amp;"!A:D"),4,FALSE)+4))),"")</f>
        <v/>
      </c>
      <c r="AI19" s="114" t="str">
        <f ca="1" t="shared" si="111" ref="AI19">IFERROR(IF($C18="","",INDIRECT("第"&amp;VLOOKUP(AI$7,INDIRECT($A$7&amp;"!A:D"),2,FALSE)&amp;"周"&amp;"!"&amp;ADDRESS(ROW(),VLOOKUP(AI$7,INDIRECT($A$7&amp;"!A:D"),4,FALSE)+4))),"")</f>
        <v/>
      </c>
      <c r="AJ19" s="25"/>
      <c r="AK19" s="25"/>
      <c r="AL19" s="25"/>
      <c r="AM19" s="25"/>
      <c r="AN19" s="25"/>
      <c r="AO19" s="25"/>
      <c r="AP19" s="25"/>
      <c r="AQ19" s="25"/>
      <c r="AR19" s="25"/>
    </row>
    <row r="20" spans="1:44" ht="18" customHeight="1">
      <c r="A20" s="7"/>
      <c r="B20" s="115"/>
      <c r="C20" s="27"/>
      <c r="D20" s="25" t="s">
        <v>26</v>
      </c>
      <c r="E20" s="114" t="str">
        <f ca="1" t="shared" si="112" ref="E20:AI20">IFERROR(IF($C18="","",INDIRECT("第"&amp;VLOOKUP(E$7,INDIRECT($A$7&amp;"!A:D"),2,FALSE)&amp;"周"&amp;"!"&amp;ADDRESS(ROW(),VLOOKUP(E$7,INDIRECT($A$7&amp;"!A:D"),4,FALSE)+4))),"")</f>
        <v/>
      </c>
      <c r="F20" s="114" t="str">
        <f t="shared" ca="1" si="112"/>
        <v/>
      </c>
      <c r="G20" s="114" t="str">
        <f t="shared" ca="1" si="112"/>
        <v/>
      </c>
      <c r="H20" s="114" t="str">
        <f t="shared" ca="1" si="112"/>
        <v/>
      </c>
      <c r="I20" s="114" t="str">
        <f t="shared" ca="1" si="112"/>
        <v/>
      </c>
      <c r="J20" s="114" t="str">
        <f t="shared" ca="1" si="112"/>
        <v/>
      </c>
      <c r="K20" s="114" t="str">
        <f t="shared" ca="1" si="112"/>
        <v/>
      </c>
      <c r="L20" s="114" t="str">
        <f t="shared" ca="1" si="112"/>
        <v/>
      </c>
      <c r="M20" s="114" t="str">
        <f t="shared" ca="1" si="112"/>
        <v/>
      </c>
      <c r="N20" s="114" t="str">
        <f t="shared" ca="1" si="112"/>
        <v/>
      </c>
      <c r="O20" s="114" t="str">
        <f t="shared" ca="1" si="112"/>
        <v/>
      </c>
      <c r="P20" s="114" t="str">
        <f t="shared" ca="1" si="112"/>
        <v/>
      </c>
      <c r="Q20" s="114" t="str">
        <f t="shared" ca="1" si="112"/>
        <v/>
      </c>
      <c r="R20" s="114" t="str">
        <f t="shared" ca="1" si="112"/>
        <v/>
      </c>
      <c r="S20" s="114" t="str">
        <f t="shared" ca="1" si="112"/>
        <v/>
      </c>
      <c r="T20" s="114" t="str">
        <f t="shared" ca="1" si="112"/>
        <v/>
      </c>
      <c r="U20" s="114" t="str">
        <f t="shared" ca="1" si="112"/>
        <v/>
      </c>
      <c r="V20" s="114" t="str">
        <f t="shared" ca="1" si="112"/>
        <v/>
      </c>
      <c r="W20" s="114" t="str">
        <f t="shared" ca="1" si="112"/>
        <v/>
      </c>
      <c r="X20" s="114" t="str">
        <f t="shared" ca="1" si="112"/>
        <v/>
      </c>
      <c r="Y20" s="114" t="str">
        <f t="shared" ca="1" si="112"/>
        <v/>
      </c>
      <c r="Z20" s="114" t="str">
        <f t="shared" ca="1" si="112"/>
        <v/>
      </c>
      <c r="AA20" s="114" t="str">
        <f t="shared" ca="1" si="112"/>
        <v/>
      </c>
      <c r="AB20" s="114" t="str">
        <f t="shared" ca="1" si="112"/>
        <v/>
      </c>
      <c r="AC20" s="114" t="str">
        <f t="shared" ca="1" si="112"/>
        <v/>
      </c>
      <c r="AD20" s="114" t="str">
        <f t="shared" ca="1" si="112"/>
        <v/>
      </c>
      <c r="AE20" s="114" t="str">
        <f t="shared" ca="1" si="112"/>
        <v/>
      </c>
      <c r="AF20" s="114" t="str">
        <f t="shared" ca="1" si="112"/>
        <v/>
      </c>
      <c r="AG20" s="114" t="str">
        <f t="shared" ca="1" si="112"/>
        <v/>
      </c>
      <c r="AH20" s="114" t="str">
        <f t="shared" ca="1" si="112"/>
        <v/>
      </c>
      <c r="AI20" s="114" t="str">
        <f t="shared" ca="1" si="112"/>
        <v/>
      </c>
      <c r="AJ20" s="25"/>
      <c r="AK20" s="25"/>
      <c r="AL20" s="25"/>
      <c r="AM20" s="25"/>
      <c r="AN20" s="25"/>
      <c r="AO20" s="25"/>
      <c r="AP20" s="25"/>
      <c r="AQ20" s="25"/>
      <c r="AR20" s="25"/>
    </row>
    <row r="21" spans="1:44" ht="18" customHeight="1">
      <c r="A21" s="7"/>
      <c r="B21" s="116">
        <f t="shared" si="113" ref="B21">ROW()/3-2</f>
        <v>5</v>
      </c>
      <c r="C21" s="20" t="str">
        <f ca="1">INDIRECT("员工信息表!C"&amp;(B21+3))&amp;IF(INDIRECT("员工信息表!O"&amp;(B21+3))="离职","(离职)","")</f>
        <v/>
      </c>
      <c r="D21" s="25" t="s">
        <v>24</v>
      </c>
      <c r="E21" s="114" t="str">
        <f ca="1" t="shared" si="114" ref="E21:T21">IFERROR(IF($C21="","",INDIRECT("第"&amp;VLOOKUP(E$7,INDIRECT($A$7&amp;"!A:D"),2,FALSE)&amp;"周"&amp;"!"&amp;ADDRESS(ROW(),VLOOKUP(E$7,INDIRECT($A$7&amp;"!A:D"),4,FALSE)+4))),"")</f>
        <v/>
      </c>
      <c r="F21" s="114" t="str">
        <f t="shared" ca="1" si="114"/>
        <v/>
      </c>
      <c r="G21" s="114" t="str">
        <f t="shared" ca="1" si="114"/>
        <v/>
      </c>
      <c r="H21" s="114" t="str">
        <f t="shared" ca="1" si="114"/>
        <v/>
      </c>
      <c r="I21" s="114" t="str">
        <f t="shared" ca="1" si="114"/>
        <v/>
      </c>
      <c r="J21" s="114" t="str">
        <f t="shared" ca="1" si="114"/>
        <v/>
      </c>
      <c r="K21" s="114" t="str">
        <f t="shared" ca="1" si="114"/>
        <v/>
      </c>
      <c r="L21" s="114" t="str">
        <f t="shared" ca="1" si="114"/>
        <v/>
      </c>
      <c r="M21" s="114" t="str">
        <f t="shared" ca="1" si="114"/>
        <v/>
      </c>
      <c r="N21" s="114" t="str">
        <f t="shared" ca="1" si="114"/>
        <v/>
      </c>
      <c r="O21" s="114" t="str">
        <f t="shared" ca="1" si="114"/>
        <v/>
      </c>
      <c r="P21" s="114" t="str">
        <f t="shared" ca="1" si="114"/>
        <v/>
      </c>
      <c r="Q21" s="114" t="str">
        <f t="shared" ca="1" si="114"/>
        <v/>
      </c>
      <c r="R21" s="114" t="str">
        <f t="shared" ca="1" si="114"/>
        <v/>
      </c>
      <c r="S21" s="114" t="str">
        <f t="shared" ca="1" si="114"/>
        <v/>
      </c>
      <c r="T21" s="114" t="str">
        <f t="shared" ca="1" si="114"/>
        <v/>
      </c>
      <c r="U21" s="114" t="str">
        <f ca="1" t="shared" si="115" ref="U21:AI21">IFERROR(IF($C21="","",INDIRECT("第"&amp;VLOOKUP(U$7,INDIRECT($A$7&amp;"!A:D"),2,FALSE)&amp;"周"&amp;"!"&amp;ADDRESS(ROW(),VLOOKUP(U$7,INDIRECT($A$7&amp;"!A:D"),4,FALSE)+4))),"")</f>
        <v/>
      </c>
      <c r="V21" s="114" t="str">
        <f t="shared" ca="1" si="115"/>
        <v/>
      </c>
      <c r="W21" s="114" t="str">
        <f t="shared" ca="1" si="115"/>
        <v/>
      </c>
      <c r="X21" s="114" t="str">
        <f t="shared" ca="1" si="115"/>
        <v/>
      </c>
      <c r="Y21" s="114" t="str">
        <f t="shared" ca="1" si="115"/>
        <v/>
      </c>
      <c r="Z21" s="114" t="str">
        <f t="shared" ca="1" si="115"/>
        <v/>
      </c>
      <c r="AA21" s="114" t="str">
        <f t="shared" ca="1" si="115"/>
        <v/>
      </c>
      <c r="AB21" s="114" t="str">
        <f t="shared" ca="1" si="115"/>
        <v/>
      </c>
      <c r="AC21" s="114" t="str">
        <f t="shared" ca="1" si="115"/>
        <v/>
      </c>
      <c r="AD21" s="114" t="str">
        <f t="shared" ca="1" si="115"/>
        <v/>
      </c>
      <c r="AE21" s="114" t="str">
        <f t="shared" ca="1" si="115"/>
        <v/>
      </c>
      <c r="AF21" s="114" t="str">
        <f t="shared" ca="1" si="115"/>
        <v/>
      </c>
      <c r="AG21" s="114" t="str">
        <f t="shared" ca="1" si="115"/>
        <v/>
      </c>
      <c r="AH21" s="114" t="str">
        <f t="shared" ca="1" si="115"/>
        <v/>
      </c>
      <c r="AI21" s="114" t="str">
        <f t="shared" ca="1" si="115"/>
        <v/>
      </c>
      <c r="AJ21" s="25">
        <f ca="1" t="shared" si="116" ref="AJ21:AR21">COUNTIF($E21:$AI23,AJ$8)</f>
        <v>0</v>
      </c>
      <c r="AK21" s="25">
        <f t="shared" ca="1" si="116"/>
        <v>0</v>
      </c>
      <c r="AL21" s="25">
        <f t="shared" ca="1" si="116"/>
        <v>0</v>
      </c>
      <c r="AM21" s="25">
        <f t="shared" ca="1" si="116"/>
        <v>0</v>
      </c>
      <c r="AN21" s="25">
        <f t="shared" ca="1" si="116"/>
        <v>0</v>
      </c>
      <c r="AO21" s="25">
        <f t="shared" ca="1" si="116"/>
        <v>0</v>
      </c>
      <c r="AP21" s="25">
        <f t="shared" ca="1" si="116"/>
        <v>0</v>
      </c>
      <c r="AQ21" s="25">
        <f t="shared" ca="1" si="116"/>
        <v>0</v>
      </c>
      <c r="AR21" s="25">
        <f t="shared" ca="1" si="116"/>
        <v>0</v>
      </c>
    </row>
    <row r="22" spans="1:44" ht="18" customHeight="1">
      <c r="A22" s="7"/>
      <c r="B22" s="113"/>
      <c r="C22" s="20"/>
      <c r="D22" s="25" t="s">
        <v>25</v>
      </c>
      <c r="E22" s="114" t="str">
        <f ca="1" t="shared" si="117" ref="E22">IFERROR(IF($C21="","",INDIRECT("第"&amp;VLOOKUP(E$7,INDIRECT($A$7&amp;"!A:D"),2,FALSE)&amp;"周"&amp;"!"&amp;ADDRESS(ROW(),VLOOKUP(E$7,INDIRECT($A$7&amp;"!A:D"),4,FALSE)+4))),"")</f>
        <v/>
      </c>
      <c r="F22" s="114" t="str">
        <f ca="1" t="shared" si="118" ref="F22">IFERROR(IF($C21="","",INDIRECT("第"&amp;VLOOKUP(F$7,INDIRECT($A$7&amp;"!A:D"),2,FALSE)&amp;"周"&amp;"!"&amp;ADDRESS(ROW(),VLOOKUP(F$7,INDIRECT($A$7&amp;"!A:D"),4,FALSE)+4))),"")</f>
        <v/>
      </c>
      <c r="G22" s="114" t="str">
        <f ca="1" t="shared" si="119" ref="G22">IFERROR(IF($C21="","",INDIRECT("第"&amp;VLOOKUP(G$7,INDIRECT($A$7&amp;"!A:D"),2,FALSE)&amp;"周"&amp;"!"&amp;ADDRESS(ROW(),VLOOKUP(G$7,INDIRECT($A$7&amp;"!A:D"),4,FALSE)+4))),"")</f>
        <v/>
      </c>
      <c r="H22" s="114" t="str">
        <f ca="1" t="shared" si="120" ref="H22">IFERROR(IF($C21="","",INDIRECT("第"&amp;VLOOKUP(H$7,INDIRECT($A$7&amp;"!A:D"),2,FALSE)&amp;"周"&amp;"!"&amp;ADDRESS(ROW(),VLOOKUP(H$7,INDIRECT($A$7&amp;"!A:D"),4,FALSE)+4))),"")</f>
        <v/>
      </c>
      <c r="I22" s="114" t="str">
        <f ca="1" t="shared" si="121" ref="I22">IFERROR(IF($C21="","",INDIRECT("第"&amp;VLOOKUP(I$7,INDIRECT($A$7&amp;"!A:D"),2,FALSE)&amp;"周"&amp;"!"&amp;ADDRESS(ROW(),VLOOKUP(I$7,INDIRECT($A$7&amp;"!A:D"),4,FALSE)+4))),"")</f>
        <v/>
      </c>
      <c r="J22" s="114" t="str">
        <f ca="1" t="shared" si="122" ref="J22">IFERROR(IF($C21="","",INDIRECT("第"&amp;VLOOKUP(J$7,INDIRECT($A$7&amp;"!A:D"),2,FALSE)&amp;"周"&amp;"!"&amp;ADDRESS(ROW(),VLOOKUP(J$7,INDIRECT($A$7&amp;"!A:D"),4,FALSE)+4))),"")</f>
        <v/>
      </c>
      <c r="K22" s="114" t="str">
        <f ca="1" t="shared" si="123" ref="K22">IFERROR(IF($C21="","",INDIRECT("第"&amp;VLOOKUP(K$7,INDIRECT($A$7&amp;"!A:D"),2,FALSE)&amp;"周"&amp;"!"&amp;ADDRESS(ROW(),VLOOKUP(K$7,INDIRECT($A$7&amp;"!A:D"),4,FALSE)+4))),"")</f>
        <v/>
      </c>
      <c r="L22" s="114" t="str">
        <f ca="1" t="shared" si="124" ref="L22">IFERROR(IF($C21="","",INDIRECT("第"&amp;VLOOKUP(L$7,INDIRECT($A$7&amp;"!A:D"),2,FALSE)&amp;"周"&amp;"!"&amp;ADDRESS(ROW(),VLOOKUP(L$7,INDIRECT($A$7&amp;"!A:D"),4,FALSE)+4))),"")</f>
        <v/>
      </c>
      <c r="M22" s="114" t="str">
        <f ca="1" t="shared" si="125" ref="M22">IFERROR(IF($C21="","",INDIRECT("第"&amp;VLOOKUP(M$7,INDIRECT($A$7&amp;"!A:D"),2,FALSE)&amp;"周"&amp;"!"&amp;ADDRESS(ROW(),VLOOKUP(M$7,INDIRECT($A$7&amp;"!A:D"),4,FALSE)+4))),"")</f>
        <v/>
      </c>
      <c r="N22" s="114" t="str">
        <f ca="1" t="shared" si="126" ref="N22">IFERROR(IF($C21="","",INDIRECT("第"&amp;VLOOKUP(N$7,INDIRECT($A$7&amp;"!A:D"),2,FALSE)&amp;"周"&amp;"!"&amp;ADDRESS(ROW(),VLOOKUP(N$7,INDIRECT($A$7&amp;"!A:D"),4,FALSE)+4))),"")</f>
        <v/>
      </c>
      <c r="O22" s="114" t="str">
        <f ca="1" t="shared" si="127" ref="O22">IFERROR(IF($C21="","",INDIRECT("第"&amp;VLOOKUP(O$7,INDIRECT($A$7&amp;"!A:D"),2,FALSE)&amp;"周"&amp;"!"&amp;ADDRESS(ROW(),VLOOKUP(O$7,INDIRECT($A$7&amp;"!A:D"),4,FALSE)+4))),"")</f>
        <v/>
      </c>
      <c r="P22" s="114" t="str">
        <f ca="1" t="shared" si="128" ref="P22">IFERROR(IF($C21="","",INDIRECT("第"&amp;VLOOKUP(P$7,INDIRECT($A$7&amp;"!A:D"),2,FALSE)&amp;"周"&amp;"!"&amp;ADDRESS(ROW(),VLOOKUP(P$7,INDIRECT($A$7&amp;"!A:D"),4,FALSE)+4))),"")</f>
        <v/>
      </c>
      <c r="Q22" s="114" t="str">
        <f ca="1" t="shared" si="129" ref="Q22">IFERROR(IF($C21="","",INDIRECT("第"&amp;VLOOKUP(Q$7,INDIRECT($A$7&amp;"!A:D"),2,FALSE)&amp;"周"&amp;"!"&amp;ADDRESS(ROW(),VLOOKUP(Q$7,INDIRECT($A$7&amp;"!A:D"),4,FALSE)+4))),"")</f>
        <v/>
      </c>
      <c r="R22" s="114" t="str">
        <f ca="1" t="shared" si="130" ref="R22">IFERROR(IF($C21="","",INDIRECT("第"&amp;VLOOKUP(R$7,INDIRECT($A$7&amp;"!A:D"),2,FALSE)&amp;"周"&amp;"!"&amp;ADDRESS(ROW(),VLOOKUP(R$7,INDIRECT($A$7&amp;"!A:D"),4,FALSE)+4))),"")</f>
        <v/>
      </c>
      <c r="S22" s="114" t="str">
        <f ca="1" t="shared" si="131" ref="S22">IFERROR(IF($C21="","",INDIRECT("第"&amp;VLOOKUP(S$7,INDIRECT($A$7&amp;"!A:D"),2,FALSE)&amp;"周"&amp;"!"&amp;ADDRESS(ROW(),VLOOKUP(S$7,INDIRECT($A$7&amp;"!A:D"),4,FALSE)+4))),"")</f>
        <v/>
      </c>
      <c r="T22" s="114" t="str">
        <f ca="1" t="shared" si="132" ref="T22">IFERROR(IF($C21="","",INDIRECT("第"&amp;VLOOKUP(T$7,INDIRECT($A$7&amp;"!A:D"),2,FALSE)&amp;"周"&amp;"!"&amp;ADDRESS(ROW(),VLOOKUP(T$7,INDIRECT($A$7&amp;"!A:D"),4,FALSE)+4))),"")</f>
        <v/>
      </c>
      <c r="U22" s="114" t="str">
        <f ca="1" t="shared" si="133" ref="U22">IFERROR(IF($C21="","",INDIRECT("第"&amp;VLOOKUP(U$7,INDIRECT($A$7&amp;"!A:D"),2,FALSE)&amp;"周"&amp;"!"&amp;ADDRESS(ROW(),VLOOKUP(U$7,INDIRECT($A$7&amp;"!A:D"),4,FALSE)+4))),"")</f>
        <v/>
      </c>
      <c r="V22" s="114" t="str">
        <f ca="1" t="shared" si="134" ref="V22">IFERROR(IF($C21="","",INDIRECT("第"&amp;VLOOKUP(V$7,INDIRECT($A$7&amp;"!A:D"),2,FALSE)&amp;"周"&amp;"!"&amp;ADDRESS(ROW(),VLOOKUP(V$7,INDIRECT($A$7&amp;"!A:D"),4,FALSE)+4))),"")</f>
        <v/>
      </c>
      <c r="W22" s="114" t="str">
        <f ca="1" t="shared" si="135" ref="W22">IFERROR(IF($C21="","",INDIRECT("第"&amp;VLOOKUP(W$7,INDIRECT($A$7&amp;"!A:D"),2,FALSE)&amp;"周"&amp;"!"&amp;ADDRESS(ROW(),VLOOKUP(W$7,INDIRECT($A$7&amp;"!A:D"),4,FALSE)+4))),"")</f>
        <v/>
      </c>
      <c r="X22" s="114" t="str">
        <f ca="1" t="shared" si="136" ref="X22">IFERROR(IF($C21="","",INDIRECT("第"&amp;VLOOKUP(X$7,INDIRECT($A$7&amp;"!A:D"),2,FALSE)&amp;"周"&amp;"!"&amp;ADDRESS(ROW(),VLOOKUP(X$7,INDIRECT($A$7&amp;"!A:D"),4,FALSE)+4))),"")</f>
        <v/>
      </c>
      <c r="Y22" s="114" t="str">
        <f ca="1" t="shared" si="137" ref="Y22">IFERROR(IF($C21="","",INDIRECT("第"&amp;VLOOKUP(Y$7,INDIRECT($A$7&amp;"!A:D"),2,FALSE)&amp;"周"&amp;"!"&amp;ADDRESS(ROW(),VLOOKUP(Y$7,INDIRECT($A$7&amp;"!A:D"),4,FALSE)+4))),"")</f>
        <v/>
      </c>
      <c r="Z22" s="114" t="str">
        <f ca="1" t="shared" si="138" ref="Z22">IFERROR(IF($C21="","",INDIRECT("第"&amp;VLOOKUP(Z$7,INDIRECT($A$7&amp;"!A:D"),2,FALSE)&amp;"周"&amp;"!"&amp;ADDRESS(ROW(),VLOOKUP(Z$7,INDIRECT($A$7&amp;"!A:D"),4,FALSE)+4))),"")</f>
        <v/>
      </c>
      <c r="AA22" s="114" t="str">
        <f ca="1" t="shared" si="139" ref="AA22">IFERROR(IF($C21="","",INDIRECT("第"&amp;VLOOKUP(AA$7,INDIRECT($A$7&amp;"!A:D"),2,FALSE)&amp;"周"&amp;"!"&amp;ADDRESS(ROW(),VLOOKUP(AA$7,INDIRECT($A$7&amp;"!A:D"),4,FALSE)+4))),"")</f>
        <v/>
      </c>
      <c r="AB22" s="114" t="str">
        <f ca="1" t="shared" si="140" ref="AB22">IFERROR(IF($C21="","",INDIRECT("第"&amp;VLOOKUP(AB$7,INDIRECT($A$7&amp;"!A:D"),2,FALSE)&amp;"周"&amp;"!"&amp;ADDRESS(ROW(),VLOOKUP(AB$7,INDIRECT($A$7&amp;"!A:D"),4,FALSE)+4))),"")</f>
        <v/>
      </c>
      <c r="AC22" s="114" t="str">
        <f ca="1" t="shared" si="141" ref="AC22">IFERROR(IF($C21="","",INDIRECT("第"&amp;VLOOKUP(AC$7,INDIRECT($A$7&amp;"!A:D"),2,FALSE)&amp;"周"&amp;"!"&amp;ADDRESS(ROW(),VLOOKUP(AC$7,INDIRECT($A$7&amp;"!A:D"),4,FALSE)+4))),"")</f>
        <v/>
      </c>
      <c r="AD22" s="114" t="str">
        <f ca="1" t="shared" si="142" ref="AD22">IFERROR(IF($C21="","",INDIRECT("第"&amp;VLOOKUP(AD$7,INDIRECT($A$7&amp;"!A:D"),2,FALSE)&amp;"周"&amp;"!"&amp;ADDRESS(ROW(),VLOOKUP(AD$7,INDIRECT($A$7&amp;"!A:D"),4,FALSE)+4))),"")</f>
        <v/>
      </c>
      <c r="AE22" s="114" t="str">
        <f ca="1" t="shared" si="143" ref="AE22">IFERROR(IF($C21="","",INDIRECT("第"&amp;VLOOKUP(AE$7,INDIRECT($A$7&amp;"!A:D"),2,FALSE)&amp;"周"&amp;"!"&amp;ADDRESS(ROW(),VLOOKUP(AE$7,INDIRECT($A$7&amp;"!A:D"),4,FALSE)+4))),"")</f>
        <v/>
      </c>
      <c r="AF22" s="114" t="str">
        <f ca="1" t="shared" si="144" ref="AF22">IFERROR(IF($C21="","",INDIRECT("第"&amp;VLOOKUP(AF$7,INDIRECT($A$7&amp;"!A:D"),2,FALSE)&amp;"周"&amp;"!"&amp;ADDRESS(ROW(),VLOOKUP(AF$7,INDIRECT($A$7&amp;"!A:D"),4,FALSE)+4))),"")</f>
        <v/>
      </c>
      <c r="AG22" s="114" t="str">
        <f ca="1" t="shared" si="145" ref="AG22">IFERROR(IF($C21="","",INDIRECT("第"&amp;VLOOKUP(AG$7,INDIRECT($A$7&amp;"!A:D"),2,FALSE)&amp;"周"&amp;"!"&amp;ADDRESS(ROW(),VLOOKUP(AG$7,INDIRECT($A$7&amp;"!A:D"),4,FALSE)+4))),"")</f>
        <v/>
      </c>
      <c r="AH22" s="114" t="str">
        <f ca="1" t="shared" si="146" ref="AH22">IFERROR(IF($C21="","",INDIRECT("第"&amp;VLOOKUP(AH$7,INDIRECT($A$7&amp;"!A:D"),2,FALSE)&amp;"周"&amp;"!"&amp;ADDRESS(ROW(),VLOOKUP(AH$7,INDIRECT($A$7&amp;"!A:D"),4,FALSE)+4))),"")</f>
        <v/>
      </c>
      <c r="AI22" s="114" t="str">
        <f ca="1" t="shared" si="147" ref="AI22">IFERROR(IF($C21="","",INDIRECT("第"&amp;VLOOKUP(AI$7,INDIRECT($A$7&amp;"!A:D"),2,FALSE)&amp;"周"&amp;"!"&amp;ADDRESS(ROW(),VLOOKUP(AI$7,INDIRECT($A$7&amp;"!A:D"),4,FALSE)+4))),"")</f>
        <v/>
      </c>
      <c r="AJ22" s="25"/>
      <c r="AK22" s="25"/>
      <c r="AL22" s="25"/>
      <c r="AM22" s="25"/>
      <c r="AN22" s="25"/>
      <c r="AO22" s="25"/>
      <c r="AP22" s="25"/>
      <c r="AQ22" s="25"/>
      <c r="AR22" s="25"/>
    </row>
    <row r="23" spans="1:44" ht="18" customHeight="1">
      <c r="A23" s="7"/>
      <c r="B23" s="115"/>
      <c r="C23" s="27"/>
      <c r="D23" s="25" t="s">
        <v>26</v>
      </c>
      <c r="E23" s="114" t="str">
        <f ca="1" t="shared" si="148" ref="E23:AI23">IFERROR(IF($C21="","",INDIRECT("第"&amp;VLOOKUP(E$7,INDIRECT($A$7&amp;"!A:D"),2,FALSE)&amp;"周"&amp;"!"&amp;ADDRESS(ROW(),VLOOKUP(E$7,INDIRECT($A$7&amp;"!A:D"),4,FALSE)+4))),"")</f>
        <v/>
      </c>
      <c r="F23" s="114" t="str">
        <f t="shared" ca="1" si="148"/>
        <v/>
      </c>
      <c r="G23" s="114" t="str">
        <f t="shared" ca="1" si="148"/>
        <v/>
      </c>
      <c r="H23" s="114" t="str">
        <f t="shared" ca="1" si="148"/>
        <v/>
      </c>
      <c r="I23" s="114" t="str">
        <f t="shared" ca="1" si="148"/>
        <v/>
      </c>
      <c r="J23" s="114" t="str">
        <f t="shared" ca="1" si="148"/>
        <v/>
      </c>
      <c r="K23" s="114" t="str">
        <f t="shared" ca="1" si="148"/>
        <v/>
      </c>
      <c r="L23" s="114" t="str">
        <f t="shared" ca="1" si="148"/>
        <v/>
      </c>
      <c r="M23" s="114" t="str">
        <f t="shared" ca="1" si="148"/>
        <v/>
      </c>
      <c r="N23" s="114" t="str">
        <f t="shared" ca="1" si="148"/>
        <v/>
      </c>
      <c r="O23" s="114" t="str">
        <f t="shared" ca="1" si="148"/>
        <v/>
      </c>
      <c r="P23" s="114" t="str">
        <f t="shared" ca="1" si="148"/>
        <v/>
      </c>
      <c r="Q23" s="114" t="str">
        <f t="shared" ca="1" si="148"/>
        <v/>
      </c>
      <c r="R23" s="114" t="str">
        <f t="shared" ca="1" si="148"/>
        <v/>
      </c>
      <c r="S23" s="114" t="str">
        <f t="shared" ca="1" si="148"/>
        <v/>
      </c>
      <c r="T23" s="114" t="str">
        <f t="shared" ca="1" si="148"/>
        <v/>
      </c>
      <c r="U23" s="114" t="str">
        <f t="shared" ca="1" si="148"/>
        <v/>
      </c>
      <c r="V23" s="114" t="str">
        <f t="shared" ca="1" si="148"/>
        <v/>
      </c>
      <c r="W23" s="114" t="str">
        <f t="shared" ca="1" si="148"/>
        <v/>
      </c>
      <c r="X23" s="114" t="str">
        <f t="shared" ca="1" si="148"/>
        <v/>
      </c>
      <c r="Y23" s="114" t="str">
        <f t="shared" ca="1" si="148"/>
        <v/>
      </c>
      <c r="Z23" s="114" t="str">
        <f t="shared" ca="1" si="148"/>
        <v/>
      </c>
      <c r="AA23" s="114" t="str">
        <f t="shared" ca="1" si="148"/>
        <v/>
      </c>
      <c r="AB23" s="114" t="str">
        <f t="shared" ca="1" si="148"/>
        <v/>
      </c>
      <c r="AC23" s="114" t="str">
        <f t="shared" ca="1" si="148"/>
        <v/>
      </c>
      <c r="AD23" s="114" t="str">
        <f t="shared" ca="1" si="148"/>
        <v/>
      </c>
      <c r="AE23" s="114" t="str">
        <f t="shared" ca="1" si="148"/>
        <v/>
      </c>
      <c r="AF23" s="114" t="str">
        <f t="shared" ca="1" si="148"/>
        <v/>
      </c>
      <c r="AG23" s="114" t="str">
        <f t="shared" ca="1" si="148"/>
        <v/>
      </c>
      <c r="AH23" s="114" t="str">
        <f t="shared" ca="1" si="148"/>
        <v/>
      </c>
      <c r="AI23" s="114" t="str">
        <f t="shared" ca="1" si="148"/>
        <v/>
      </c>
      <c r="AJ23" s="25"/>
      <c r="AK23" s="25"/>
      <c r="AL23" s="25"/>
      <c r="AM23" s="25"/>
      <c r="AN23" s="25"/>
      <c r="AO23" s="25"/>
      <c r="AP23" s="25"/>
      <c r="AQ23" s="25"/>
      <c r="AR23" s="25"/>
    </row>
    <row r="24" spans="1:44" ht="18" customHeight="1">
      <c r="A24" s="7"/>
      <c r="B24" s="116">
        <f t="shared" si="149" ref="B24">ROW()/3-2</f>
        <v>6</v>
      </c>
      <c r="C24" s="20" t="str">
        <f ca="1">INDIRECT("员工信息表!C"&amp;(B24+3))&amp;IF(INDIRECT("员工信息表!O"&amp;(B24+3))="离职","(离职)","")</f>
        <v/>
      </c>
      <c r="D24" s="25" t="s">
        <v>24</v>
      </c>
      <c r="E24" s="114" t="str">
        <f ca="1" t="shared" si="150" ref="E24:T24">IFERROR(IF($C24="","",INDIRECT("第"&amp;VLOOKUP(E$7,INDIRECT($A$7&amp;"!A:D"),2,FALSE)&amp;"周"&amp;"!"&amp;ADDRESS(ROW(),VLOOKUP(E$7,INDIRECT($A$7&amp;"!A:D"),4,FALSE)+4))),"")</f>
        <v/>
      </c>
      <c r="F24" s="114" t="str">
        <f t="shared" ca="1" si="150"/>
        <v/>
      </c>
      <c r="G24" s="114" t="str">
        <f t="shared" ca="1" si="150"/>
        <v/>
      </c>
      <c r="H24" s="114" t="str">
        <f t="shared" ca="1" si="150"/>
        <v/>
      </c>
      <c r="I24" s="114" t="str">
        <f t="shared" ca="1" si="150"/>
        <v/>
      </c>
      <c r="J24" s="114" t="str">
        <f t="shared" ca="1" si="150"/>
        <v/>
      </c>
      <c r="K24" s="114" t="str">
        <f t="shared" ca="1" si="150"/>
        <v/>
      </c>
      <c r="L24" s="114" t="str">
        <f t="shared" ca="1" si="150"/>
        <v/>
      </c>
      <c r="M24" s="114" t="str">
        <f t="shared" ca="1" si="150"/>
        <v/>
      </c>
      <c r="N24" s="114" t="str">
        <f t="shared" ca="1" si="150"/>
        <v/>
      </c>
      <c r="O24" s="114" t="str">
        <f t="shared" ca="1" si="150"/>
        <v/>
      </c>
      <c r="P24" s="114" t="str">
        <f t="shared" ca="1" si="150"/>
        <v/>
      </c>
      <c r="Q24" s="114" t="str">
        <f t="shared" ca="1" si="150"/>
        <v/>
      </c>
      <c r="R24" s="114" t="str">
        <f t="shared" ca="1" si="150"/>
        <v/>
      </c>
      <c r="S24" s="114" t="str">
        <f t="shared" ca="1" si="150"/>
        <v/>
      </c>
      <c r="T24" s="114" t="str">
        <f t="shared" ca="1" si="150"/>
        <v/>
      </c>
      <c r="U24" s="114" t="str">
        <f ca="1" t="shared" si="151" ref="U24:AI24">IFERROR(IF($C24="","",INDIRECT("第"&amp;VLOOKUP(U$7,INDIRECT($A$7&amp;"!A:D"),2,FALSE)&amp;"周"&amp;"!"&amp;ADDRESS(ROW(),VLOOKUP(U$7,INDIRECT($A$7&amp;"!A:D"),4,FALSE)+4))),"")</f>
        <v/>
      </c>
      <c r="V24" s="114" t="str">
        <f t="shared" ca="1" si="151"/>
        <v/>
      </c>
      <c r="W24" s="114" t="str">
        <f t="shared" ca="1" si="151"/>
        <v/>
      </c>
      <c r="X24" s="114" t="str">
        <f t="shared" ca="1" si="151"/>
        <v/>
      </c>
      <c r="Y24" s="114" t="str">
        <f t="shared" ca="1" si="151"/>
        <v/>
      </c>
      <c r="Z24" s="114" t="str">
        <f t="shared" ca="1" si="151"/>
        <v/>
      </c>
      <c r="AA24" s="114" t="str">
        <f t="shared" ca="1" si="151"/>
        <v/>
      </c>
      <c r="AB24" s="114" t="str">
        <f t="shared" ca="1" si="151"/>
        <v/>
      </c>
      <c r="AC24" s="114" t="str">
        <f t="shared" ca="1" si="151"/>
        <v/>
      </c>
      <c r="AD24" s="114" t="str">
        <f t="shared" ca="1" si="151"/>
        <v/>
      </c>
      <c r="AE24" s="114" t="str">
        <f t="shared" ca="1" si="151"/>
        <v/>
      </c>
      <c r="AF24" s="114" t="str">
        <f t="shared" ca="1" si="151"/>
        <v/>
      </c>
      <c r="AG24" s="114" t="str">
        <f t="shared" ca="1" si="151"/>
        <v/>
      </c>
      <c r="AH24" s="114" t="str">
        <f t="shared" ca="1" si="151"/>
        <v/>
      </c>
      <c r="AI24" s="114" t="str">
        <f t="shared" ca="1" si="151"/>
        <v/>
      </c>
      <c r="AJ24" s="25">
        <f ca="1" t="shared" si="152" ref="AJ24:AR24">COUNTIF($E24:$AI26,AJ$8)</f>
        <v>0</v>
      </c>
      <c r="AK24" s="25">
        <f t="shared" ca="1" si="152"/>
        <v>0</v>
      </c>
      <c r="AL24" s="25">
        <f t="shared" ca="1" si="152"/>
        <v>0</v>
      </c>
      <c r="AM24" s="25">
        <f t="shared" ca="1" si="152"/>
        <v>0</v>
      </c>
      <c r="AN24" s="25">
        <f t="shared" ca="1" si="152"/>
        <v>0</v>
      </c>
      <c r="AO24" s="25">
        <f t="shared" ca="1" si="152"/>
        <v>0</v>
      </c>
      <c r="AP24" s="25">
        <f t="shared" ca="1" si="152"/>
        <v>0</v>
      </c>
      <c r="AQ24" s="25">
        <f t="shared" ca="1" si="152"/>
        <v>0</v>
      </c>
      <c r="AR24" s="25">
        <f t="shared" ca="1" si="152"/>
        <v>0</v>
      </c>
    </row>
    <row r="25" spans="1:44" ht="18" customHeight="1">
      <c r="A25" s="7"/>
      <c r="B25" s="113"/>
      <c r="C25" s="20"/>
      <c r="D25" s="25" t="s">
        <v>25</v>
      </c>
      <c r="E25" s="114" t="str">
        <f ca="1" t="shared" si="153" ref="E25">IFERROR(IF($C24="","",INDIRECT("第"&amp;VLOOKUP(E$7,INDIRECT($A$7&amp;"!A:D"),2,FALSE)&amp;"周"&amp;"!"&amp;ADDRESS(ROW(),VLOOKUP(E$7,INDIRECT($A$7&amp;"!A:D"),4,FALSE)+4))),"")</f>
        <v/>
      </c>
      <c r="F25" s="114" t="str">
        <f ca="1" t="shared" si="154" ref="F25">IFERROR(IF($C24="","",INDIRECT("第"&amp;VLOOKUP(F$7,INDIRECT($A$7&amp;"!A:D"),2,FALSE)&amp;"周"&amp;"!"&amp;ADDRESS(ROW(),VLOOKUP(F$7,INDIRECT($A$7&amp;"!A:D"),4,FALSE)+4))),"")</f>
        <v/>
      </c>
      <c r="G25" s="114" t="str">
        <f ca="1" t="shared" si="155" ref="G25">IFERROR(IF($C24="","",INDIRECT("第"&amp;VLOOKUP(G$7,INDIRECT($A$7&amp;"!A:D"),2,FALSE)&amp;"周"&amp;"!"&amp;ADDRESS(ROW(),VLOOKUP(G$7,INDIRECT($A$7&amp;"!A:D"),4,FALSE)+4))),"")</f>
        <v/>
      </c>
      <c r="H25" s="114" t="str">
        <f ca="1" t="shared" si="156" ref="H25">IFERROR(IF($C24="","",INDIRECT("第"&amp;VLOOKUP(H$7,INDIRECT($A$7&amp;"!A:D"),2,FALSE)&amp;"周"&amp;"!"&amp;ADDRESS(ROW(),VLOOKUP(H$7,INDIRECT($A$7&amp;"!A:D"),4,FALSE)+4))),"")</f>
        <v/>
      </c>
      <c r="I25" s="114" t="str">
        <f ca="1" t="shared" si="157" ref="I25">IFERROR(IF($C24="","",INDIRECT("第"&amp;VLOOKUP(I$7,INDIRECT($A$7&amp;"!A:D"),2,FALSE)&amp;"周"&amp;"!"&amp;ADDRESS(ROW(),VLOOKUP(I$7,INDIRECT($A$7&amp;"!A:D"),4,FALSE)+4))),"")</f>
        <v/>
      </c>
      <c r="J25" s="114" t="str">
        <f ca="1" t="shared" si="158" ref="J25">IFERROR(IF($C24="","",INDIRECT("第"&amp;VLOOKUP(J$7,INDIRECT($A$7&amp;"!A:D"),2,FALSE)&amp;"周"&amp;"!"&amp;ADDRESS(ROW(),VLOOKUP(J$7,INDIRECT($A$7&amp;"!A:D"),4,FALSE)+4))),"")</f>
        <v/>
      </c>
      <c r="K25" s="114" t="str">
        <f ca="1" t="shared" si="159" ref="K25">IFERROR(IF($C24="","",INDIRECT("第"&amp;VLOOKUP(K$7,INDIRECT($A$7&amp;"!A:D"),2,FALSE)&amp;"周"&amp;"!"&amp;ADDRESS(ROW(),VLOOKUP(K$7,INDIRECT($A$7&amp;"!A:D"),4,FALSE)+4))),"")</f>
        <v/>
      </c>
      <c r="L25" s="114" t="str">
        <f ca="1" t="shared" si="160" ref="L25">IFERROR(IF($C24="","",INDIRECT("第"&amp;VLOOKUP(L$7,INDIRECT($A$7&amp;"!A:D"),2,FALSE)&amp;"周"&amp;"!"&amp;ADDRESS(ROW(),VLOOKUP(L$7,INDIRECT($A$7&amp;"!A:D"),4,FALSE)+4))),"")</f>
        <v/>
      </c>
      <c r="M25" s="114" t="str">
        <f ca="1" t="shared" si="161" ref="M25">IFERROR(IF($C24="","",INDIRECT("第"&amp;VLOOKUP(M$7,INDIRECT($A$7&amp;"!A:D"),2,FALSE)&amp;"周"&amp;"!"&amp;ADDRESS(ROW(),VLOOKUP(M$7,INDIRECT($A$7&amp;"!A:D"),4,FALSE)+4))),"")</f>
        <v/>
      </c>
      <c r="N25" s="114" t="str">
        <f ca="1" t="shared" si="162" ref="N25">IFERROR(IF($C24="","",INDIRECT("第"&amp;VLOOKUP(N$7,INDIRECT($A$7&amp;"!A:D"),2,FALSE)&amp;"周"&amp;"!"&amp;ADDRESS(ROW(),VLOOKUP(N$7,INDIRECT($A$7&amp;"!A:D"),4,FALSE)+4))),"")</f>
        <v/>
      </c>
      <c r="O25" s="114" t="str">
        <f ca="1" t="shared" si="163" ref="O25">IFERROR(IF($C24="","",INDIRECT("第"&amp;VLOOKUP(O$7,INDIRECT($A$7&amp;"!A:D"),2,FALSE)&amp;"周"&amp;"!"&amp;ADDRESS(ROW(),VLOOKUP(O$7,INDIRECT($A$7&amp;"!A:D"),4,FALSE)+4))),"")</f>
        <v/>
      </c>
      <c r="P25" s="114" t="str">
        <f ca="1" t="shared" si="164" ref="P25">IFERROR(IF($C24="","",INDIRECT("第"&amp;VLOOKUP(P$7,INDIRECT($A$7&amp;"!A:D"),2,FALSE)&amp;"周"&amp;"!"&amp;ADDRESS(ROW(),VLOOKUP(P$7,INDIRECT($A$7&amp;"!A:D"),4,FALSE)+4))),"")</f>
        <v/>
      </c>
      <c r="Q25" s="114" t="str">
        <f ca="1" t="shared" si="165" ref="Q25">IFERROR(IF($C24="","",INDIRECT("第"&amp;VLOOKUP(Q$7,INDIRECT($A$7&amp;"!A:D"),2,FALSE)&amp;"周"&amp;"!"&amp;ADDRESS(ROW(),VLOOKUP(Q$7,INDIRECT($A$7&amp;"!A:D"),4,FALSE)+4))),"")</f>
        <v/>
      </c>
      <c r="R25" s="114" t="str">
        <f ca="1" t="shared" si="166" ref="R25">IFERROR(IF($C24="","",INDIRECT("第"&amp;VLOOKUP(R$7,INDIRECT($A$7&amp;"!A:D"),2,FALSE)&amp;"周"&amp;"!"&amp;ADDRESS(ROW(),VLOOKUP(R$7,INDIRECT($A$7&amp;"!A:D"),4,FALSE)+4))),"")</f>
        <v/>
      </c>
      <c r="S25" s="114" t="str">
        <f ca="1" t="shared" si="167" ref="S25">IFERROR(IF($C24="","",INDIRECT("第"&amp;VLOOKUP(S$7,INDIRECT($A$7&amp;"!A:D"),2,FALSE)&amp;"周"&amp;"!"&amp;ADDRESS(ROW(),VLOOKUP(S$7,INDIRECT($A$7&amp;"!A:D"),4,FALSE)+4))),"")</f>
        <v/>
      </c>
      <c r="T25" s="114" t="str">
        <f ca="1" t="shared" si="168" ref="T25">IFERROR(IF($C24="","",INDIRECT("第"&amp;VLOOKUP(T$7,INDIRECT($A$7&amp;"!A:D"),2,FALSE)&amp;"周"&amp;"!"&amp;ADDRESS(ROW(),VLOOKUP(T$7,INDIRECT($A$7&amp;"!A:D"),4,FALSE)+4))),"")</f>
        <v/>
      </c>
      <c r="U25" s="114" t="str">
        <f ca="1" t="shared" si="169" ref="U25">IFERROR(IF($C24="","",INDIRECT("第"&amp;VLOOKUP(U$7,INDIRECT($A$7&amp;"!A:D"),2,FALSE)&amp;"周"&amp;"!"&amp;ADDRESS(ROW(),VLOOKUP(U$7,INDIRECT($A$7&amp;"!A:D"),4,FALSE)+4))),"")</f>
        <v/>
      </c>
      <c r="V25" s="114" t="str">
        <f ca="1" t="shared" si="170" ref="V25">IFERROR(IF($C24="","",INDIRECT("第"&amp;VLOOKUP(V$7,INDIRECT($A$7&amp;"!A:D"),2,FALSE)&amp;"周"&amp;"!"&amp;ADDRESS(ROW(),VLOOKUP(V$7,INDIRECT($A$7&amp;"!A:D"),4,FALSE)+4))),"")</f>
        <v/>
      </c>
      <c r="W25" s="114" t="str">
        <f ca="1" t="shared" si="171" ref="W25">IFERROR(IF($C24="","",INDIRECT("第"&amp;VLOOKUP(W$7,INDIRECT($A$7&amp;"!A:D"),2,FALSE)&amp;"周"&amp;"!"&amp;ADDRESS(ROW(),VLOOKUP(W$7,INDIRECT($A$7&amp;"!A:D"),4,FALSE)+4))),"")</f>
        <v/>
      </c>
      <c r="X25" s="114" t="str">
        <f ca="1" t="shared" si="172" ref="X25">IFERROR(IF($C24="","",INDIRECT("第"&amp;VLOOKUP(X$7,INDIRECT($A$7&amp;"!A:D"),2,FALSE)&amp;"周"&amp;"!"&amp;ADDRESS(ROW(),VLOOKUP(X$7,INDIRECT($A$7&amp;"!A:D"),4,FALSE)+4))),"")</f>
        <v/>
      </c>
      <c r="Y25" s="114" t="str">
        <f ca="1" t="shared" si="173" ref="Y25">IFERROR(IF($C24="","",INDIRECT("第"&amp;VLOOKUP(Y$7,INDIRECT($A$7&amp;"!A:D"),2,FALSE)&amp;"周"&amp;"!"&amp;ADDRESS(ROW(),VLOOKUP(Y$7,INDIRECT($A$7&amp;"!A:D"),4,FALSE)+4))),"")</f>
        <v/>
      </c>
      <c r="Z25" s="114" t="str">
        <f ca="1" t="shared" si="174" ref="Z25">IFERROR(IF($C24="","",INDIRECT("第"&amp;VLOOKUP(Z$7,INDIRECT($A$7&amp;"!A:D"),2,FALSE)&amp;"周"&amp;"!"&amp;ADDRESS(ROW(),VLOOKUP(Z$7,INDIRECT($A$7&amp;"!A:D"),4,FALSE)+4))),"")</f>
        <v/>
      </c>
      <c r="AA25" s="114" t="str">
        <f ca="1" t="shared" si="175" ref="AA25">IFERROR(IF($C24="","",INDIRECT("第"&amp;VLOOKUP(AA$7,INDIRECT($A$7&amp;"!A:D"),2,FALSE)&amp;"周"&amp;"!"&amp;ADDRESS(ROW(),VLOOKUP(AA$7,INDIRECT($A$7&amp;"!A:D"),4,FALSE)+4))),"")</f>
        <v/>
      </c>
      <c r="AB25" s="114" t="str">
        <f ca="1" t="shared" si="176" ref="AB25">IFERROR(IF($C24="","",INDIRECT("第"&amp;VLOOKUP(AB$7,INDIRECT($A$7&amp;"!A:D"),2,FALSE)&amp;"周"&amp;"!"&amp;ADDRESS(ROW(),VLOOKUP(AB$7,INDIRECT($A$7&amp;"!A:D"),4,FALSE)+4))),"")</f>
        <v/>
      </c>
      <c r="AC25" s="114" t="str">
        <f ca="1" t="shared" si="177" ref="AC25">IFERROR(IF($C24="","",INDIRECT("第"&amp;VLOOKUP(AC$7,INDIRECT($A$7&amp;"!A:D"),2,FALSE)&amp;"周"&amp;"!"&amp;ADDRESS(ROW(),VLOOKUP(AC$7,INDIRECT($A$7&amp;"!A:D"),4,FALSE)+4))),"")</f>
        <v/>
      </c>
      <c r="AD25" s="114" t="str">
        <f ca="1" t="shared" si="178" ref="AD25">IFERROR(IF($C24="","",INDIRECT("第"&amp;VLOOKUP(AD$7,INDIRECT($A$7&amp;"!A:D"),2,FALSE)&amp;"周"&amp;"!"&amp;ADDRESS(ROW(),VLOOKUP(AD$7,INDIRECT($A$7&amp;"!A:D"),4,FALSE)+4))),"")</f>
        <v/>
      </c>
      <c r="AE25" s="114" t="str">
        <f ca="1" t="shared" si="179" ref="AE25">IFERROR(IF($C24="","",INDIRECT("第"&amp;VLOOKUP(AE$7,INDIRECT($A$7&amp;"!A:D"),2,FALSE)&amp;"周"&amp;"!"&amp;ADDRESS(ROW(),VLOOKUP(AE$7,INDIRECT($A$7&amp;"!A:D"),4,FALSE)+4))),"")</f>
        <v/>
      </c>
      <c r="AF25" s="114" t="str">
        <f ca="1" t="shared" si="180" ref="AF25">IFERROR(IF($C24="","",INDIRECT("第"&amp;VLOOKUP(AF$7,INDIRECT($A$7&amp;"!A:D"),2,FALSE)&amp;"周"&amp;"!"&amp;ADDRESS(ROW(),VLOOKUP(AF$7,INDIRECT($A$7&amp;"!A:D"),4,FALSE)+4))),"")</f>
        <v/>
      </c>
      <c r="AG25" s="114" t="str">
        <f ca="1" t="shared" si="181" ref="AG25">IFERROR(IF($C24="","",INDIRECT("第"&amp;VLOOKUP(AG$7,INDIRECT($A$7&amp;"!A:D"),2,FALSE)&amp;"周"&amp;"!"&amp;ADDRESS(ROW(),VLOOKUP(AG$7,INDIRECT($A$7&amp;"!A:D"),4,FALSE)+4))),"")</f>
        <v/>
      </c>
      <c r="AH25" s="114" t="str">
        <f ca="1" t="shared" si="182" ref="AH25">IFERROR(IF($C24="","",INDIRECT("第"&amp;VLOOKUP(AH$7,INDIRECT($A$7&amp;"!A:D"),2,FALSE)&amp;"周"&amp;"!"&amp;ADDRESS(ROW(),VLOOKUP(AH$7,INDIRECT($A$7&amp;"!A:D"),4,FALSE)+4))),"")</f>
        <v/>
      </c>
      <c r="AI25" s="114" t="str">
        <f ca="1" t="shared" si="183" ref="AI25">IFERROR(IF($C24="","",INDIRECT("第"&amp;VLOOKUP(AI$7,INDIRECT($A$7&amp;"!A:D"),2,FALSE)&amp;"周"&amp;"!"&amp;ADDRESS(ROW(),VLOOKUP(AI$7,INDIRECT($A$7&amp;"!A:D"),4,FALSE)+4))),"")</f>
        <v/>
      </c>
      <c r="AJ25" s="25"/>
      <c r="AK25" s="25"/>
      <c r="AL25" s="25"/>
      <c r="AM25" s="25"/>
      <c r="AN25" s="25"/>
      <c r="AO25" s="25"/>
      <c r="AP25" s="25"/>
      <c r="AQ25" s="25"/>
      <c r="AR25" s="25"/>
    </row>
    <row r="26" spans="1:44" ht="18" customHeight="1">
      <c r="A26" s="7"/>
      <c r="B26" s="115"/>
      <c r="C26" s="27"/>
      <c r="D26" s="25" t="s">
        <v>26</v>
      </c>
      <c r="E26" s="114" t="str">
        <f ca="1" t="shared" si="184" ref="E26:AI26">IFERROR(IF($C24="","",INDIRECT("第"&amp;VLOOKUP(E$7,INDIRECT($A$7&amp;"!A:D"),2,FALSE)&amp;"周"&amp;"!"&amp;ADDRESS(ROW(),VLOOKUP(E$7,INDIRECT($A$7&amp;"!A:D"),4,FALSE)+4))),"")</f>
        <v/>
      </c>
      <c r="F26" s="114" t="str">
        <f t="shared" ca="1" si="184"/>
        <v/>
      </c>
      <c r="G26" s="114" t="str">
        <f t="shared" ca="1" si="184"/>
        <v/>
      </c>
      <c r="H26" s="114" t="str">
        <f t="shared" ca="1" si="184"/>
        <v/>
      </c>
      <c r="I26" s="114" t="str">
        <f t="shared" ca="1" si="184"/>
        <v/>
      </c>
      <c r="J26" s="114" t="str">
        <f t="shared" ca="1" si="184"/>
        <v/>
      </c>
      <c r="K26" s="114" t="str">
        <f t="shared" ca="1" si="184"/>
        <v/>
      </c>
      <c r="L26" s="114" t="str">
        <f t="shared" ca="1" si="184"/>
        <v/>
      </c>
      <c r="M26" s="114" t="str">
        <f t="shared" ca="1" si="184"/>
        <v/>
      </c>
      <c r="N26" s="114" t="str">
        <f t="shared" ca="1" si="184"/>
        <v/>
      </c>
      <c r="O26" s="114" t="str">
        <f t="shared" ca="1" si="184"/>
        <v/>
      </c>
      <c r="P26" s="114" t="str">
        <f t="shared" ca="1" si="184"/>
        <v/>
      </c>
      <c r="Q26" s="114" t="str">
        <f t="shared" ca="1" si="184"/>
        <v/>
      </c>
      <c r="R26" s="114" t="str">
        <f t="shared" ca="1" si="184"/>
        <v/>
      </c>
      <c r="S26" s="114" t="str">
        <f t="shared" ca="1" si="184"/>
        <v/>
      </c>
      <c r="T26" s="114" t="str">
        <f t="shared" ca="1" si="184"/>
        <v/>
      </c>
      <c r="U26" s="114" t="str">
        <f t="shared" ca="1" si="184"/>
        <v/>
      </c>
      <c r="V26" s="114" t="str">
        <f t="shared" ca="1" si="184"/>
        <v/>
      </c>
      <c r="W26" s="114" t="str">
        <f t="shared" ca="1" si="184"/>
        <v/>
      </c>
      <c r="X26" s="114" t="str">
        <f t="shared" ca="1" si="184"/>
        <v/>
      </c>
      <c r="Y26" s="114" t="str">
        <f t="shared" ca="1" si="184"/>
        <v/>
      </c>
      <c r="Z26" s="114" t="str">
        <f t="shared" ca="1" si="184"/>
        <v/>
      </c>
      <c r="AA26" s="114" t="str">
        <f t="shared" ca="1" si="184"/>
        <v/>
      </c>
      <c r="AB26" s="114" t="str">
        <f t="shared" ca="1" si="184"/>
        <v/>
      </c>
      <c r="AC26" s="114" t="str">
        <f t="shared" ca="1" si="184"/>
        <v/>
      </c>
      <c r="AD26" s="114" t="str">
        <f t="shared" ca="1" si="184"/>
        <v/>
      </c>
      <c r="AE26" s="114" t="str">
        <f t="shared" ca="1" si="184"/>
        <v/>
      </c>
      <c r="AF26" s="114" t="str">
        <f t="shared" ca="1" si="184"/>
        <v/>
      </c>
      <c r="AG26" s="114" t="str">
        <f t="shared" ca="1" si="184"/>
        <v/>
      </c>
      <c r="AH26" s="114" t="str">
        <f t="shared" ca="1" si="184"/>
        <v/>
      </c>
      <c r="AI26" s="114" t="str">
        <f t="shared" ca="1" si="184"/>
        <v/>
      </c>
      <c r="AJ26" s="25"/>
      <c r="AK26" s="25"/>
      <c r="AL26" s="25"/>
      <c r="AM26" s="25"/>
      <c r="AN26" s="25"/>
      <c r="AO26" s="25"/>
      <c r="AP26" s="25"/>
      <c r="AQ26" s="25"/>
      <c r="AR26" s="25"/>
    </row>
    <row r="27" spans="1:44" ht="18" customHeight="1">
      <c r="A27" s="7"/>
      <c r="B27" s="116">
        <f t="shared" si="185" ref="B27">ROW()/3-2</f>
        <v>7</v>
      </c>
      <c r="C27" s="20" t="str">
        <f ca="1">INDIRECT("员工信息表!C"&amp;(B27+3))&amp;IF(INDIRECT("员工信息表!O"&amp;(B27+3))="离职","(离职)","")</f>
        <v/>
      </c>
      <c r="D27" s="25" t="s">
        <v>24</v>
      </c>
      <c r="E27" s="114" t="str">
        <f ca="1" t="shared" si="186" ref="E27:T27">IFERROR(IF($C27="","",INDIRECT("第"&amp;VLOOKUP(E$7,INDIRECT($A$7&amp;"!A:D"),2,FALSE)&amp;"周"&amp;"!"&amp;ADDRESS(ROW(),VLOOKUP(E$7,INDIRECT($A$7&amp;"!A:D"),4,FALSE)+4))),"")</f>
        <v/>
      </c>
      <c r="F27" s="114" t="str">
        <f t="shared" ca="1" si="186"/>
        <v/>
      </c>
      <c r="G27" s="114" t="str">
        <f t="shared" ca="1" si="186"/>
        <v/>
      </c>
      <c r="H27" s="114" t="str">
        <f t="shared" ca="1" si="186"/>
        <v/>
      </c>
      <c r="I27" s="114" t="str">
        <f t="shared" ca="1" si="186"/>
        <v/>
      </c>
      <c r="J27" s="114" t="str">
        <f t="shared" ca="1" si="186"/>
        <v/>
      </c>
      <c r="K27" s="114" t="str">
        <f t="shared" ca="1" si="186"/>
        <v/>
      </c>
      <c r="L27" s="114" t="str">
        <f t="shared" ca="1" si="186"/>
        <v/>
      </c>
      <c r="M27" s="114" t="str">
        <f t="shared" ca="1" si="186"/>
        <v/>
      </c>
      <c r="N27" s="114" t="str">
        <f t="shared" ca="1" si="186"/>
        <v/>
      </c>
      <c r="O27" s="114" t="str">
        <f t="shared" ca="1" si="186"/>
        <v/>
      </c>
      <c r="P27" s="114" t="str">
        <f t="shared" ca="1" si="186"/>
        <v/>
      </c>
      <c r="Q27" s="114" t="str">
        <f t="shared" ca="1" si="186"/>
        <v/>
      </c>
      <c r="R27" s="114" t="str">
        <f t="shared" ca="1" si="186"/>
        <v/>
      </c>
      <c r="S27" s="114" t="str">
        <f t="shared" ca="1" si="186"/>
        <v/>
      </c>
      <c r="T27" s="114" t="str">
        <f t="shared" ca="1" si="186"/>
        <v/>
      </c>
      <c r="U27" s="114" t="str">
        <f ca="1" t="shared" si="187" ref="U27:AI27">IFERROR(IF($C27="","",INDIRECT("第"&amp;VLOOKUP(U$7,INDIRECT($A$7&amp;"!A:D"),2,FALSE)&amp;"周"&amp;"!"&amp;ADDRESS(ROW(),VLOOKUP(U$7,INDIRECT($A$7&amp;"!A:D"),4,FALSE)+4))),"")</f>
        <v/>
      </c>
      <c r="V27" s="114" t="str">
        <f t="shared" ca="1" si="187"/>
        <v/>
      </c>
      <c r="W27" s="114" t="str">
        <f t="shared" ca="1" si="187"/>
        <v/>
      </c>
      <c r="X27" s="114" t="str">
        <f t="shared" ca="1" si="187"/>
        <v/>
      </c>
      <c r="Y27" s="114" t="str">
        <f t="shared" ca="1" si="187"/>
        <v/>
      </c>
      <c r="Z27" s="114" t="str">
        <f t="shared" ca="1" si="187"/>
        <v/>
      </c>
      <c r="AA27" s="114" t="str">
        <f t="shared" ca="1" si="187"/>
        <v/>
      </c>
      <c r="AB27" s="114" t="str">
        <f t="shared" ca="1" si="187"/>
        <v/>
      </c>
      <c r="AC27" s="114" t="str">
        <f t="shared" ca="1" si="187"/>
        <v/>
      </c>
      <c r="AD27" s="114" t="str">
        <f t="shared" ca="1" si="187"/>
        <v/>
      </c>
      <c r="AE27" s="114" t="str">
        <f t="shared" ca="1" si="187"/>
        <v/>
      </c>
      <c r="AF27" s="114" t="str">
        <f t="shared" ca="1" si="187"/>
        <v/>
      </c>
      <c r="AG27" s="114" t="str">
        <f t="shared" ca="1" si="187"/>
        <v/>
      </c>
      <c r="AH27" s="114" t="str">
        <f t="shared" ca="1" si="187"/>
        <v/>
      </c>
      <c r="AI27" s="114" t="str">
        <f t="shared" ca="1" si="187"/>
        <v/>
      </c>
      <c r="AJ27" s="25">
        <f ca="1" t="shared" si="188" ref="AJ27:AR27">COUNTIF($E27:$AI29,AJ$8)</f>
        <v>0</v>
      </c>
      <c r="AK27" s="25">
        <f t="shared" ca="1" si="188"/>
        <v>0</v>
      </c>
      <c r="AL27" s="25">
        <f t="shared" ca="1" si="188"/>
        <v>0</v>
      </c>
      <c r="AM27" s="25">
        <f t="shared" ca="1" si="188"/>
        <v>0</v>
      </c>
      <c r="AN27" s="25">
        <f t="shared" ca="1" si="188"/>
        <v>0</v>
      </c>
      <c r="AO27" s="25">
        <f t="shared" ca="1" si="188"/>
        <v>0</v>
      </c>
      <c r="AP27" s="25">
        <f t="shared" ca="1" si="188"/>
        <v>0</v>
      </c>
      <c r="AQ27" s="25">
        <f t="shared" ca="1" si="188"/>
        <v>0</v>
      </c>
      <c r="AR27" s="25">
        <f t="shared" ca="1" si="188"/>
        <v>0</v>
      </c>
    </row>
    <row r="28" spans="1:44" ht="18" customHeight="1">
      <c r="A28" s="7"/>
      <c r="B28" s="113"/>
      <c r="C28" s="20"/>
      <c r="D28" s="25" t="s">
        <v>25</v>
      </c>
      <c r="E28" s="114" t="str">
        <f ca="1" t="shared" si="189" ref="E28">IFERROR(IF($C27="","",INDIRECT("第"&amp;VLOOKUP(E$7,INDIRECT($A$7&amp;"!A:D"),2,FALSE)&amp;"周"&amp;"!"&amp;ADDRESS(ROW(),VLOOKUP(E$7,INDIRECT($A$7&amp;"!A:D"),4,FALSE)+4))),"")</f>
        <v/>
      </c>
      <c r="F28" s="114" t="str">
        <f ca="1" t="shared" si="190" ref="F28">IFERROR(IF($C27="","",INDIRECT("第"&amp;VLOOKUP(F$7,INDIRECT($A$7&amp;"!A:D"),2,FALSE)&amp;"周"&amp;"!"&amp;ADDRESS(ROW(),VLOOKUP(F$7,INDIRECT($A$7&amp;"!A:D"),4,FALSE)+4))),"")</f>
        <v/>
      </c>
      <c r="G28" s="114" t="str">
        <f ca="1" t="shared" si="191" ref="G28">IFERROR(IF($C27="","",INDIRECT("第"&amp;VLOOKUP(G$7,INDIRECT($A$7&amp;"!A:D"),2,FALSE)&amp;"周"&amp;"!"&amp;ADDRESS(ROW(),VLOOKUP(G$7,INDIRECT($A$7&amp;"!A:D"),4,FALSE)+4))),"")</f>
        <v/>
      </c>
      <c r="H28" s="114" t="str">
        <f ca="1" t="shared" si="192" ref="H28">IFERROR(IF($C27="","",INDIRECT("第"&amp;VLOOKUP(H$7,INDIRECT($A$7&amp;"!A:D"),2,FALSE)&amp;"周"&amp;"!"&amp;ADDRESS(ROW(),VLOOKUP(H$7,INDIRECT($A$7&amp;"!A:D"),4,FALSE)+4))),"")</f>
        <v/>
      </c>
      <c r="I28" s="114" t="str">
        <f ca="1" t="shared" si="193" ref="I28">IFERROR(IF($C27="","",INDIRECT("第"&amp;VLOOKUP(I$7,INDIRECT($A$7&amp;"!A:D"),2,FALSE)&amp;"周"&amp;"!"&amp;ADDRESS(ROW(),VLOOKUP(I$7,INDIRECT($A$7&amp;"!A:D"),4,FALSE)+4))),"")</f>
        <v/>
      </c>
      <c r="J28" s="114" t="str">
        <f ca="1" t="shared" si="194" ref="J28">IFERROR(IF($C27="","",INDIRECT("第"&amp;VLOOKUP(J$7,INDIRECT($A$7&amp;"!A:D"),2,FALSE)&amp;"周"&amp;"!"&amp;ADDRESS(ROW(),VLOOKUP(J$7,INDIRECT($A$7&amp;"!A:D"),4,FALSE)+4))),"")</f>
        <v/>
      </c>
      <c r="K28" s="114" t="str">
        <f ca="1" t="shared" si="195" ref="K28">IFERROR(IF($C27="","",INDIRECT("第"&amp;VLOOKUP(K$7,INDIRECT($A$7&amp;"!A:D"),2,FALSE)&amp;"周"&amp;"!"&amp;ADDRESS(ROW(),VLOOKUP(K$7,INDIRECT($A$7&amp;"!A:D"),4,FALSE)+4))),"")</f>
        <v/>
      </c>
      <c r="L28" s="114" t="str">
        <f ca="1" t="shared" si="196" ref="L28">IFERROR(IF($C27="","",INDIRECT("第"&amp;VLOOKUP(L$7,INDIRECT($A$7&amp;"!A:D"),2,FALSE)&amp;"周"&amp;"!"&amp;ADDRESS(ROW(),VLOOKUP(L$7,INDIRECT($A$7&amp;"!A:D"),4,FALSE)+4))),"")</f>
        <v/>
      </c>
      <c r="M28" s="114" t="str">
        <f ca="1" t="shared" si="197" ref="M28">IFERROR(IF($C27="","",INDIRECT("第"&amp;VLOOKUP(M$7,INDIRECT($A$7&amp;"!A:D"),2,FALSE)&amp;"周"&amp;"!"&amp;ADDRESS(ROW(),VLOOKUP(M$7,INDIRECT($A$7&amp;"!A:D"),4,FALSE)+4))),"")</f>
        <v/>
      </c>
      <c r="N28" s="114" t="str">
        <f ca="1" t="shared" si="198" ref="N28">IFERROR(IF($C27="","",INDIRECT("第"&amp;VLOOKUP(N$7,INDIRECT($A$7&amp;"!A:D"),2,FALSE)&amp;"周"&amp;"!"&amp;ADDRESS(ROW(),VLOOKUP(N$7,INDIRECT($A$7&amp;"!A:D"),4,FALSE)+4))),"")</f>
        <v/>
      </c>
      <c r="O28" s="114" t="str">
        <f ca="1" t="shared" si="199" ref="O28">IFERROR(IF($C27="","",INDIRECT("第"&amp;VLOOKUP(O$7,INDIRECT($A$7&amp;"!A:D"),2,FALSE)&amp;"周"&amp;"!"&amp;ADDRESS(ROW(),VLOOKUP(O$7,INDIRECT($A$7&amp;"!A:D"),4,FALSE)+4))),"")</f>
        <v/>
      </c>
      <c r="P28" s="114" t="str">
        <f ca="1" t="shared" si="200" ref="P28">IFERROR(IF($C27="","",INDIRECT("第"&amp;VLOOKUP(P$7,INDIRECT($A$7&amp;"!A:D"),2,FALSE)&amp;"周"&amp;"!"&amp;ADDRESS(ROW(),VLOOKUP(P$7,INDIRECT($A$7&amp;"!A:D"),4,FALSE)+4))),"")</f>
        <v/>
      </c>
      <c r="Q28" s="114" t="str">
        <f ca="1" t="shared" si="201" ref="Q28">IFERROR(IF($C27="","",INDIRECT("第"&amp;VLOOKUP(Q$7,INDIRECT($A$7&amp;"!A:D"),2,FALSE)&amp;"周"&amp;"!"&amp;ADDRESS(ROW(),VLOOKUP(Q$7,INDIRECT($A$7&amp;"!A:D"),4,FALSE)+4))),"")</f>
        <v/>
      </c>
      <c r="R28" s="114" t="str">
        <f ca="1" t="shared" si="202" ref="R28">IFERROR(IF($C27="","",INDIRECT("第"&amp;VLOOKUP(R$7,INDIRECT($A$7&amp;"!A:D"),2,FALSE)&amp;"周"&amp;"!"&amp;ADDRESS(ROW(),VLOOKUP(R$7,INDIRECT($A$7&amp;"!A:D"),4,FALSE)+4))),"")</f>
        <v/>
      </c>
      <c r="S28" s="114" t="str">
        <f ca="1" t="shared" si="203" ref="S28">IFERROR(IF($C27="","",INDIRECT("第"&amp;VLOOKUP(S$7,INDIRECT($A$7&amp;"!A:D"),2,FALSE)&amp;"周"&amp;"!"&amp;ADDRESS(ROW(),VLOOKUP(S$7,INDIRECT($A$7&amp;"!A:D"),4,FALSE)+4))),"")</f>
        <v/>
      </c>
      <c r="T28" s="114" t="str">
        <f ca="1" t="shared" si="204" ref="T28">IFERROR(IF($C27="","",INDIRECT("第"&amp;VLOOKUP(T$7,INDIRECT($A$7&amp;"!A:D"),2,FALSE)&amp;"周"&amp;"!"&amp;ADDRESS(ROW(),VLOOKUP(T$7,INDIRECT($A$7&amp;"!A:D"),4,FALSE)+4))),"")</f>
        <v/>
      </c>
      <c r="U28" s="114" t="str">
        <f ca="1" t="shared" si="205" ref="U28">IFERROR(IF($C27="","",INDIRECT("第"&amp;VLOOKUP(U$7,INDIRECT($A$7&amp;"!A:D"),2,FALSE)&amp;"周"&amp;"!"&amp;ADDRESS(ROW(),VLOOKUP(U$7,INDIRECT($A$7&amp;"!A:D"),4,FALSE)+4))),"")</f>
        <v/>
      </c>
      <c r="V28" s="114" t="str">
        <f ca="1" t="shared" si="206" ref="V28">IFERROR(IF($C27="","",INDIRECT("第"&amp;VLOOKUP(V$7,INDIRECT($A$7&amp;"!A:D"),2,FALSE)&amp;"周"&amp;"!"&amp;ADDRESS(ROW(),VLOOKUP(V$7,INDIRECT($A$7&amp;"!A:D"),4,FALSE)+4))),"")</f>
        <v/>
      </c>
      <c r="W28" s="114" t="str">
        <f ca="1" t="shared" si="207" ref="W28">IFERROR(IF($C27="","",INDIRECT("第"&amp;VLOOKUP(W$7,INDIRECT($A$7&amp;"!A:D"),2,FALSE)&amp;"周"&amp;"!"&amp;ADDRESS(ROW(),VLOOKUP(W$7,INDIRECT($A$7&amp;"!A:D"),4,FALSE)+4))),"")</f>
        <v/>
      </c>
      <c r="X28" s="114" t="str">
        <f ca="1" t="shared" si="208" ref="X28">IFERROR(IF($C27="","",INDIRECT("第"&amp;VLOOKUP(X$7,INDIRECT($A$7&amp;"!A:D"),2,FALSE)&amp;"周"&amp;"!"&amp;ADDRESS(ROW(),VLOOKUP(X$7,INDIRECT($A$7&amp;"!A:D"),4,FALSE)+4))),"")</f>
        <v/>
      </c>
      <c r="Y28" s="114" t="str">
        <f ca="1" t="shared" si="209" ref="Y28">IFERROR(IF($C27="","",INDIRECT("第"&amp;VLOOKUP(Y$7,INDIRECT($A$7&amp;"!A:D"),2,FALSE)&amp;"周"&amp;"!"&amp;ADDRESS(ROW(),VLOOKUP(Y$7,INDIRECT($A$7&amp;"!A:D"),4,FALSE)+4))),"")</f>
        <v/>
      </c>
      <c r="Z28" s="114" t="str">
        <f ca="1" t="shared" si="210" ref="Z28">IFERROR(IF($C27="","",INDIRECT("第"&amp;VLOOKUP(Z$7,INDIRECT($A$7&amp;"!A:D"),2,FALSE)&amp;"周"&amp;"!"&amp;ADDRESS(ROW(),VLOOKUP(Z$7,INDIRECT($A$7&amp;"!A:D"),4,FALSE)+4))),"")</f>
        <v/>
      </c>
      <c r="AA28" s="114" t="str">
        <f ca="1" t="shared" si="211" ref="AA28">IFERROR(IF($C27="","",INDIRECT("第"&amp;VLOOKUP(AA$7,INDIRECT($A$7&amp;"!A:D"),2,FALSE)&amp;"周"&amp;"!"&amp;ADDRESS(ROW(),VLOOKUP(AA$7,INDIRECT($A$7&amp;"!A:D"),4,FALSE)+4))),"")</f>
        <v/>
      </c>
      <c r="AB28" s="114" t="str">
        <f ca="1" t="shared" si="212" ref="AB28">IFERROR(IF($C27="","",INDIRECT("第"&amp;VLOOKUP(AB$7,INDIRECT($A$7&amp;"!A:D"),2,FALSE)&amp;"周"&amp;"!"&amp;ADDRESS(ROW(),VLOOKUP(AB$7,INDIRECT($A$7&amp;"!A:D"),4,FALSE)+4))),"")</f>
        <v/>
      </c>
      <c r="AC28" s="114" t="str">
        <f ca="1" t="shared" si="213" ref="AC28">IFERROR(IF($C27="","",INDIRECT("第"&amp;VLOOKUP(AC$7,INDIRECT($A$7&amp;"!A:D"),2,FALSE)&amp;"周"&amp;"!"&amp;ADDRESS(ROW(),VLOOKUP(AC$7,INDIRECT($A$7&amp;"!A:D"),4,FALSE)+4))),"")</f>
        <v/>
      </c>
      <c r="AD28" s="114" t="str">
        <f ca="1" t="shared" si="214" ref="AD28">IFERROR(IF($C27="","",INDIRECT("第"&amp;VLOOKUP(AD$7,INDIRECT($A$7&amp;"!A:D"),2,FALSE)&amp;"周"&amp;"!"&amp;ADDRESS(ROW(),VLOOKUP(AD$7,INDIRECT($A$7&amp;"!A:D"),4,FALSE)+4))),"")</f>
        <v/>
      </c>
      <c r="AE28" s="114" t="str">
        <f ca="1" t="shared" si="215" ref="AE28">IFERROR(IF($C27="","",INDIRECT("第"&amp;VLOOKUP(AE$7,INDIRECT($A$7&amp;"!A:D"),2,FALSE)&amp;"周"&amp;"!"&amp;ADDRESS(ROW(),VLOOKUP(AE$7,INDIRECT($A$7&amp;"!A:D"),4,FALSE)+4))),"")</f>
        <v/>
      </c>
      <c r="AF28" s="114" t="str">
        <f ca="1" t="shared" si="216" ref="AF28">IFERROR(IF($C27="","",INDIRECT("第"&amp;VLOOKUP(AF$7,INDIRECT($A$7&amp;"!A:D"),2,FALSE)&amp;"周"&amp;"!"&amp;ADDRESS(ROW(),VLOOKUP(AF$7,INDIRECT($A$7&amp;"!A:D"),4,FALSE)+4))),"")</f>
        <v/>
      </c>
      <c r="AG28" s="114" t="str">
        <f ca="1" t="shared" si="217" ref="AG28">IFERROR(IF($C27="","",INDIRECT("第"&amp;VLOOKUP(AG$7,INDIRECT($A$7&amp;"!A:D"),2,FALSE)&amp;"周"&amp;"!"&amp;ADDRESS(ROW(),VLOOKUP(AG$7,INDIRECT($A$7&amp;"!A:D"),4,FALSE)+4))),"")</f>
        <v/>
      </c>
      <c r="AH28" s="114" t="str">
        <f ca="1" t="shared" si="218" ref="AH28">IFERROR(IF($C27="","",INDIRECT("第"&amp;VLOOKUP(AH$7,INDIRECT($A$7&amp;"!A:D"),2,FALSE)&amp;"周"&amp;"!"&amp;ADDRESS(ROW(),VLOOKUP(AH$7,INDIRECT($A$7&amp;"!A:D"),4,FALSE)+4))),"")</f>
        <v/>
      </c>
      <c r="AI28" s="114" t="str">
        <f ca="1" t="shared" si="219" ref="AI28">IFERROR(IF($C27="","",INDIRECT("第"&amp;VLOOKUP(AI$7,INDIRECT($A$7&amp;"!A:D"),2,FALSE)&amp;"周"&amp;"!"&amp;ADDRESS(ROW(),VLOOKUP(AI$7,INDIRECT($A$7&amp;"!A:D"),4,FALSE)+4))),"")</f>
        <v/>
      </c>
      <c r="AJ28" s="25"/>
      <c r="AK28" s="25"/>
      <c r="AL28" s="25"/>
      <c r="AM28" s="25"/>
      <c r="AN28" s="25"/>
      <c r="AO28" s="25"/>
      <c r="AP28" s="25"/>
      <c r="AQ28" s="25"/>
      <c r="AR28" s="25"/>
    </row>
    <row r="29" spans="1:44" ht="18" customHeight="1">
      <c r="A29" s="7"/>
      <c r="B29" s="115"/>
      <c r="C29" s="27"/>
      <c r="D29" s="25" t="s">
        <v>26</v>
      </c>
      <c r="E29" s="114" t="str">
        <f ca="1" t="shared" si="220" ref="E29:AI29">IFERROR(IF($C27="","",INDIRECT("第"&amp;VLOOKUP(E$7,INDIRECT($A$7&amp;"!A:D"),2,FALSE)&amp;"周"&amp;"!"&amp;ADDRESS(ROW(),VLOOKUP(E$7,INDIRECT($A$7&amp;"!A:D"),4,FALSE)+4))),"")</f>
        <v/>
      </c>
      <c r="F29" s="114" t="str">
        <f t="shared" ca="1" si="220"/>
        <v/>
      </c>
      <c r="G29" s="114" t="str">
        <f t="shared" ca="1" si="220"/>
        <v/>
      </c>
      <c r="H29" s="114" t="str">
        <f t="shared" ca="1" si="220"/>
        <v/>
      </c>
      <c r="I29" s="114" t="str">
        <f t="shared" ca="1" si="220"/>
        <v/>
      </c>
      <c r="J29" s="114" t="str">
        <f t="shared" ca="1" si="220"/>
        <v/>
      </c>
      <c r="K29" s="114" t="str">
        <f t="shared" ca="1" si="220"/>
        <v/>
      </c>
      <c r="L29" s="114" t="str">
        <f t="shared" ca="1" si="220"/>
        <v/>
      </c>
      <c r="M29" s="114" t="str">
        <f t="shared" ca="1" si="220"/>
        <v/>
      </c>
      <c r="N29" s="114" t="str">
        <f t="shared" ca="1" si="220"/>
        <v/>
      </c>
      <c r="O29" s="114" t="str">
        <f t="shared" ca="1" si="220"/>
        <v/>
      </c>
      <c r="P29" s="114" t="str">
        <f t="shared" ca="1" si="220"/>
        <v/>
      </c>
      <c r="Q29" s="114" t="str">
        <f t="shared" ca="1" si="220"/>
        <v/>
      </c>
      <c r="R29" s="114" t="str">
        <f t="shared" ca="1" si="220"/>
        <v/>
      </c>
      <c r="S29" s="114" t="str">
        <f t="shared" ca="1" si="220"/>
        <v/>
      </c>
      <c r="T29" s="114" t="str">
        <f t="shared" ca="1" si="220"/>
        <v/>
      </c>
      <c r="U29" s="114" t="str">
        <f t="shared" ca="1" si="220"/>
        <v/>
      </c>
      <c r="V29" s="114" t="str">
        <f t="shared" ca="1" si="220"/>
        <v/>
      </c>
      <c r="W29" s="114" t="str">
        <f t="shared" ca="1" si="220"/>
        <v/>
      </c>
      <c r="X29" s="114" t="str">
        <f t="shared" ca="1" si="220"/>
        <v/>
      </c>
      <c r="Y29" s="114" t="str">
        <f t="shared" ca="1" si="220"/>
        <v/>
      </c>
      <c r="Z29" s="114" t="str">
        <f t="shared" ca="1" si="220"/>
        <v/>
      </c>
      <c r="AA29" s="114" t="str">
        <f t="shared" ca="1" si="220"/>
        <v/>
      </c>
      <c r="AB29" s="114" t="str">
        <f t="shared" ca="1" si="220"/>
        <v/>
      </c>
      <c r="AC29" s="114" t="str">
        <f t="shared" ca="1" si="220"/>
        <v/>
      </c>
      <c r="AD29" s="114" t="str">
        <f t="shared" ca="1" si="220"/>
        <v/>
      </c>
      <c r="AE29" s="114" t="str">
        <f t="shared" ca="1" si="220"/>
        <v/>
      </c>
      <c r="AF29" s="114" t="str">
        <f t="shared" ca="1" si="220"/>
        <v/>
      </c>
      <c r="AG29" s="114" t="str">
        <f t="shared" ca="1" si="220"/>
        <v/>
      </c>
      <c r="AH29" s="114" t="str">
        <f t="shared" ca="1" si="220"/>
        <v/>
      </c>
      <c r="AI29" s="114" t="str">
        <f t="shared" ca="1" si="220"/>
        <v/>
      </c>
      <c r="AJ29" s="25"/>
      <c r="AK29" s="25"/>
      <c r="AL29" s="25"/>
      <c r="AM29" s="25"/>
      <c r="AN29" s="25"/>
      <c r="AO29" s="25"/>
      <c r="AP29" s="25"/>
      <c r="AQ29" s="25"/>
      <c r="AR29" s="25"/>
    </row>
    <row r="30" spans="1:44" ht="18" customHeight="1">
      <c r="A30" s="7"/>
      <c r="B30" s="116">
        <f t="shared" si="221" ref="B30:B93">ROW()/3-2</f>
        <v>8</v>
      </c>
      <c r="C30" s="20" t="str">
        <f ca="1">INDIRECT("员工信息表!C"&amp;(B30+3))&amp;IF(INDIRECT("员工信息表!O"&amp;(B30+3))="离职","(离职)","")</f>
        <v/>
      </c>
      <c r="D30" s="25" t="s">
        <v>24</v>
      </c>
      <c r="E30" s="114" t="str">
        <f ca="1" t="shared" si="222" ref="E30:T30">IFERROR(IF($C30="","",INDIRECT("第"&amp;VLOOKUP(E$7,INDIRECT($A$7&amp;"!A:D"),2,FALSE)&amp;"周"&amp;"!"&amp;ADDRESS(ROW(),VLOOKUP(E$7,INDIRECT($A$7&amp;"!A:D"),4,FALSE)+4))),"")</f>
        <v/>
      </c>
      <c r="F30" s="114" t="str">
        <f t="shared" ca="1" si="222"/>
        <v/>
      </c>
      <c r="G30" s="114" t="str">
        <f t="shared" ca="1" si="222"/>
        <v/>
      </c>
      <c r="H30" s="114" t="str">
        <f t="shared" ca="1" si="222"/>
        <v/>
      </c>
      <c r="I30" s="114" t="str">
        <f t="shared" ca="1" si="222"/>
        <v/>
      </c>
      <c r="J30" s="114" t="str">
        <f t="shared" ca="1" si="222"/>
        <v/>
      </c>
      <c r="K30" s="114" t="str">
        <f t="shared" ca="1" si="222"/>
        <v/>
      </c>
      <c r="L30" s="114" t="str">
        <f t="shared" ca="1" si="222"/>
        <v/>
      </c>
      <c r="M30" s="114" t="str">
        <f t="shared" ca="1" si="222"/>
        <v/>
      </c>
      <c r="N30" s="114" t="str">
        <f t="shared" ca="1" si="222"/>
        <v/>
      </c>
      <c r="O30" s="114" t="str">
        <f t="shared" ca="1" si="222"/>
        <v/>
      </c>
      <c r="P30" s="114" t="str">
        <f t="shared" ca="1" si="222"/>
        <v/>
      </c>
      <c r="Q30" s="114" t="str">
        <f t="shared" ca="1" si="222"/>
        <v/>
      </c>
      <c r="R30" s="114" t="str">
        <f t="shared" ca="1" si="222"/>
        <v/>
      </c>
      <c r="S30" s="114" t="str">
        <f t="shared" ca="1" si="222"/>
        <v/>
      </c>
      <c r="T30" s="114" t="str">
        <f t="shared" ca="1" si="222"/>
        <v/>
      </c>
      <c r="U30" s="114" t="str">
        <f ca="1" t="shared" si="223" ref="U30:AI30">IFERROR(IF($C30="","",INDIRECT("第"&amp;VLOOKUP(U$7,INDIRECT($A$7&amp;"!A:D"),2,FALSE)&amp;"周"&amp;"!"&amp;ADDRESS(ROW(),VLOOKUP(U$7,INDIRECT($A$7&amp;"!A:D"),4,FALSE)+4))),"")</f>
        <v/>
      </c>
      <c r="V30" s="114" t="str">
        <f t="shared" ca="1" si="223"/>
        <v/>
      </c>
      <c r="W30" s="114" t="str">
        <f t="shared" ca="1" si="223"/>
        <v/>
      </c>
      <c r="X30" s="114" t="str">
        <f t="shared" ca="1" si="223"/>
        <v/>
      </c>
      <c r="Y30" s="114" t="str">
        <f t="shared" ca="1" si="223"/>
        <v/>
      </c>
      <c r="Z30" s="114" t="str">
        <f t="shared" ca="1" si="223"/>
        <v/>
      </c>
      <c r="AA30" s="114" t="str">
        <f t="shared" ca="1" si="223"/>
        <v/>
      </c>
      <c r="AB30" s="114" t="str">
        <f t="shared" ca="1" si="223"/>
        <v/>
      </c>
      <c r="AC30" s="114" t="str">
        <f t="shared" ca="1" si="223"/>
        <v/>
      </c>
      <c r="AD30" s="114" t="str">
        <f t="shared" ca="1" si="223"/>
        <v/>
      </c>
      <c r="AE30" s="114" t="str">
        <f t="shared" ca="1" si="223"/>
        <v/>
      </c>
      <c r="AF30" s="114" t="str">
        <f t="shared" ca="1" si="223"/>
        <v/>
      </c>
      <c r="AG30" s="114" t="str">
        <f t="shared" ca="1" si="223"/>
        <v/>
      </c>
      <c r="AH30" s="114" t="str">
        <f t="shared" ca="1" si="223"/>
        <v/>
      </c>
      <c r="AI30" s="114" t="str">
        <f t="shared" ca="1" si="223"/>
        <v/>
      </c>
      <c r="AJ30" s="25">
        <f ca="1" t="shared" si="224" ref="AJ30:AR30">COUNTIF($E30:$AI32,AJ$8)</f>
        <v>0</v>
      </c>
      <c r="AK30" s="25">
        <f t="shared" ca="1" si="224"/>
        <v>0</v>
      </c>
      <c r="AL30" s="25">
        <f t="shared" ca="1" si="224"/>
        <v>0</v>
      </c>
      <c r="AM30" s="25">
        <f t="shared" ca="1" si="224"/>
        <v>0</v>
      </c>
      <c r="AN30" s="25">
        <f t="shared" ca="1" si="224"/>
        <v>0</v>
      </c>
      <c r="AO30" s="25">
        <f t="shared" ca="1" si="224"/>
        <v>0</v>
      </c>
      <c r="AP30" s="25">
        <f t="shared" ca="1" si="224"/>
        <v>0</v>
      </c>
      <c r="AQ30" s="25">
        <f t="shared" ca="1" si="224"/>
        <v>0</v>
      </c>
      <c r="AR30" s="25">
        <f t="shared" ca="1" si="224"/>
        <v>0</v>
      </c>
    </row>
    <row r="31" spans="1:44" ht="18" customHeight="1">
      <c r="A31" s="7"/>
      <c r="B31" s="113"/>
      <c r="C31" s="20"/>
      <c r="D31" s="25" t="s">
        <v>25</v>
      </c>
      <c r="E31" s="114" t="str">
        <f ca="1" t="shared" si="225" ref="E31">IFERROR(IF($C30="","",INDIRECT("第"&amp;VLOOKUP(E$7,INDIRECT($A$7&amp;"!A:D"),2,FALSE)&amp;"周"&amp;"!"&amp;ADDRESS(ROW(),VLOOKUP(E$7,INDIRECT($A$7&amp;"!A:D"),4,FALSE)+4))),"")</f>
        <v/>
      </c>
      <c r="F31" s="114" t="str">
        <f ca="1" t="shared" si="226" ref="F31">IFERROR(IF($C30="","",INDIRECT("第"&amp;VLOOKUP(F$7,INDIRECT($A$7&amp;"!A:D"),2,FALSE)&amp;"周"&amp;"!"&amp;ADDRESS(ROW(),VLOOKUP(F$7,INDIRECT($A$7&amp;"!A:D"),4,FALSE)+4))),"")</f>
        <v/>
      </c>
      <c r="G31" s="114" t="str">
        <f ca="1" t="shared" si="227" ref="G31">IFERROR(IF($C30="","",INDIRECT("第"&amp;VLOOKUP(G$7,INDIRECT($A$7&amp;"!A:D"),2,FALSE)&amp;"周"&amp;"!"&amp;ADDRESS(ROW(),VLOOKUP(G$7,INDIRECT($A$7&amp;"!A:D"),4,FALSE)+4))),"")</f>
        <v/>
      </c>
      <c r="H31" s="114" t="str">
        <f ca="1" t="shared" si="228" ref="H31">IFERROR(IF($C30="","",INDIRECT("第"&amp;VLOOKUP(H$7,INDIRECT($A$7&amp;"!A:D"),2,FALSE)&amp;"周"&amp;"!"&amp;ADDRESS(ROW(),VLOOKUP(H$7,INDIRECT($A$7&amp;"!A:D"),4,FALSE)+4))),"")</f>
        <v/>
      </c>
      <c r="I31" s="114" t="str">
        <f ca="1" t="shared" si="229" ref="I31">IFERROR(IF($C30="","",INDIRECT("第"&amp;VLOOKUP(I$7,INDIRECT($A$7&amp;"!A:D"),2,FALSE)&amp;"周"&amp;"!"&amp;ADDRESS(ROW(),VLOOKUP(I$7,INDIRECT($A$7&amp;"!A:D"),4,FALSE)+4))),"")</f>
        <v/>
      </c>
      <c r="J31" s="114" t="str">
        <f ca="1" t="shared" si="230" ref="J31">IFERROR(IF($C30="","",INDIRECT("第"&amp;VLOOKUP(J$7,INDIRECT($A$7&amp;"!A:D"),2,FALSE)&amp;"周"&amp;"!"&amp;ADDRESS(ROW(),VLOOKUP(J$7,INDIRECT($A$7&amp;"!A:D"),4,FALSE)+4))),"")</f>
        <v/>
      </c>
      <c r="K31" s="114" t="str">
        <f ca="1" t="shared" si="231" ref="K31">IFERROR(IF($C30="","",INDIRECT("第"&amp;VLOOKUP(K$7,INDIRECT($A$7&amp;"!A:D"),2,FALSE)&amp;"周"&amp;"!"&amp;ADDRESS(ROW(),VLOOKUP(K$7,INDIRECT($A$7&amp;"!A:D"),4,FALSE)+4))),"")</f>
        <v/>
      </c>
      <c r="L31" s="114" t="str">
        <f ca="1" t="shared" si="232" ref="L31">IFERROR(IF($C30="","",INDIRECT("第"&amp;VLOOKUP(L$7,INDIRECT($A$7&amp;"!A:D"),2,FALSE)&amp;"周"&amp;"!"&amp;ADDRESS(ROW(),VLOOKUP(L$7,INDIRECT($A$7&amp;"!A:D"),4,FALSE)+4))),"")</f>
        <v/>
      </c>
      <c r="M31" s="114" t="str">
        <f ca="1" t="shared" si="233" ref="M31">IFERROR(IF($C30="","",INDIRECT("第"&amp;VLOOKUP(M$7,INDIRECT($A$7&amp;"!A:D"),2,FALSE)&amp;"周"&amp;"!"&amp;ADDRESS(ROW(),VLOOKUP(M$7,INDIRECT($A$7&amp;"!A:D"),4,FALSE)+4))),"")</f>
        <v/>
      </c>
      <c r="N31" s="114" t="str">
        <f ca="1" t="shared" si="234" ref="N31">IFERROR(IF($C30="","",INDIRECT("第"&amp;VLOOKUP(N$7,INDIRECT($A$7&amp;"!A:D"),2,FALSE)&amp;"周"&amp;"!"&amp;ADDRESS(ROW(),VLOOKUP(N$7,INDIRECT($A$7&amp;"!A:D"),4,FALSE)+4))),"")</f>
        <v/>
      </c>
      <c r="O31" s="114" t="str">
        <f ca="1" t="shared" si="235" ref="O31">IFERROR(IF($C30="","",INDIRECT("第"&amp;VLOOKUP(O$7,INDIRECT($A$7&amp;"!A:D"),2,FALSE)&amp;"周"&amp;"!"&amp;ADDRESS(ROW(),VLOOKUP(O$7,INDIRECT($A$7&amp;"!A:D"),4,FALSE)+4))),"")</f>
        <v/>
      </c>
      <c r="P31" s="114" t="str">
        <f ca="1" t="shared" si="236" ref="P31">IFERROR(IF($C30="","",INDIRECT("第"&amp;VLOOKUP(P$7,INDIRECT($A$7&amp;"!A:D"),2,FALSE)&amp;"周"&amp;"!"&amp;ADDRESS(ROW(),VLOOKUP(P$7,INDIRECT($A$7&amp;"!A:D"),4,FALSE)+4))),"")</f>
        <v/>
      </c>
      <c r="Q31" s="114" t="str">
        <f ca="1" t="shared" si="237" ref="Q31">IFERROR(IF($C30="","",INDIRECT("第"&amp;VLOOKUP(Q$7,INDIRECT($A$7&amp;"!A:D"),2,FALSE)&amp;"周"&amp;"!"&amp;ADDRESS(ROW(),VLOOKUP(Q$7,INDIRECT($A$7&amp;"!A:D"),4,FALSE)+4))),"")</f>
        <v/>
      </c>
      <c r="R31" s="114" t="str">
        <f ca="1" t="shared" si="238" ref="R31">IFERROR(IF($C30="","",INDIRECT("第"&amp;VLOOKUP(R$7,INDIRECT($A$7&amp;"!A:D"),2,FALSE)&amp;"周"&amp;"!"&amp;ADDRESS(ROW(),VLOOKUP(R$7,INDIRECT($A$7&amp;"!A:D"),4,FALSE)+4))),"")</f>
        <v/>
      </c>
      <c r="S31" s="114" t="str">
        <f ca="1" t="shared" si="239" ref="S31">IFERROR(IF($C30="","",INDIRECT("第"&amp;VLOOKUP(S$7,INDIRECT($A$7&amp;"!A:D"),2,FALSE)&amp;"周"&amp;"!"&amp;ADDRESS(ROW(),VLOOKUP(S$7,INDIRECT($A$7&amp;"!A:D"),4,FALSE)+4))),"")</f>
        <v/>
      </c>
      <c r="T31" s="114" t="str">
        <f ca="1" t="shared" si="240" ref="T31">IFERROR(IF($C30="","",INDIRECT("第"&amp;VLOOKUP(T$7,INDIRECT($A$7&amp;"!A:D"),2,FALSE)&amp;"周"&amp;"!"&amp;ADDRESS(ROW(),VLOOKUP(T$7,INDIRECT($A$7&amp;"!A:D"),4,FALSE)+4))),"")</f>
        <v/>
      </c>
      <c r="U31" s="114" t="str">
        <f ca="1" t="shared" si="241" ref="U31">IFERROR(IF($C30="","",INDIRECT("第"&amp;VLOOKUP(U$7,INDIRECT($A$7&amp;"!A:D"),2,FALSE)&amp;"周"&amp;"!"&amp;ADDRESS(ROW(),VLOOKUP(U$7,INDIRECT($A$7&amp;"!A:D"),4,FALSE)+4))),"")</f>
        <v/>
      </c>
      <c r="V31" s="114" t="str">
        <f ca="1" t="shared" si="242" ref="V31">IFERROR(IF($C30="","",INDIRECT("第"&amp;VLOOKUP(V$7,INDIRECT($A$7&amp;"!A:D"),2,FALSE)&amp;"周"&amp;"!"&amp;ADDRESS(ROW(),VLOOKUP(V$7,INDIRECT($A$7&amp;"!A:D"),4,FALSE)+4))),"")</f>
        <v/>
      </c>
      <c r="W31" s="114" t="str">
        <f ca="1" t="shared" si="243" ref="W31">IFERROR(IF($C30="","",INDIRECT("第"&amp;VLOOKUP(W$7,INDIRECT($A$7&amp;"!A:D"),2,FALSE)&amp;"周"&amp;"!"&amp;ADDRESS(ROW(),VLOOKUP(W$7,INDIRECT($A$7&amp;"!A:D"),4,FALSE)+4))),"")</f>
        <v/>
      </c>
      <c r="X31" s="114" t="str">
        <f ca="1" t="shared" si="244" ref="X31">IFERROR(IF($C30="","",INDIRECT("第"&amp;VLOOKUP(X$7,INDIRECT($A$7&amp;"!A:D"),2,FALSE)&amp;"周"&amp;"!"&amp;ADDRESS(ROW(),VLOOKUP(X$7,INDIRECT($A$7&amp;"!A:D"),4,FALSE)+4))),"")</f>
        <v/>
      </c>
      <c r="Y31" s="114" t="str">
        <f ca="1" t="shared" si="245" ref="Y31">IFERROR(IF($C30="","",INDIRECT("第"&amp;VLOOKUP(Y$7,INDIRECT($A$7&amp;"!A:D"),2,FALSE)&amp;"周"&amp;"!"&amp;ADDRESS(ROW(),VLOOKUP(Y$7,INDIRECT($A$7&amp;"!A:D"),4,FALSE)+4))),"")</f>
        <v/>
      </c>
      <c r="Z31" s="114" t="str">
        <f ca="1" t="shared" si="246" ref="Z31">IFERROR(IF($C30="","",INDIRECT("第"&amp;VLOOKUP(Z$7,INDIRECT($A$7&amp;"!A:D"),2,FALSE)&amp;"周"&amp;"!"&amp;ADDRESS(ROW(),VLOOKUP(Z$7,INDIRECT($A$7&amp;"!A:D"),4,FALSE)+4))),"")</f>
        <v/>
      </c>
      <c r="AA31" s="114" t="str">
        <f ca="1" t="shared" si="247" ref="AA31">IFERROR(IF($C30="","",INDIRECT("第"&amp;VLOOKUP(AA$7,INDIRECT($A$7&amp;"!A:D"),2,FALSE)&amp;"周"&amp;"!"&amp;ADDRESS(ROW(),VLOOKUP(AA$7,INDIRECT($A$7&amp;"!A:D"),4,FALSE)+4))),"")</f>
        <v/>
      </c>
      <c r="AB31" s="114" t="str">
        <f ca="1" t="shared" si="248" ref="AB31">IFERROR(IF($C30="","",INDIRECT("第"&amp;VLOOKUP(AB$7,INDIRECT($A$7&amp;"!A:D"),2,FALSE)&amp;"周"&amp;"!"&amp;ADDRESS(ROW(),VLOOKUP(AB$7,INDIRECT($A$7&amp;"!A:D"),4,FALSE)+4))),"")</f>
        <v/>
      </c>
      <c r="AC31" s="114" t="str">
        <f ca="1" t="shared" si="249" ref="AC31">IFERROR(IF($C30="","",INDIRECT("第"&amp;VLOOKUP(AC$7,INDIRECT($A$7&amp;"!A:D"),2,FALSE)&amp;"周"&amp;"!"&amp;ADDRESS(ROW(),VLOOKUP(AC$7,INDIRECT($A$7&amp;"!A:D"),4,FALSE)+4))),"")</f>
        <v/>
      </c>
      <c r="AD31" s="114" t="str">
        <f ca="1" t="shared" si="250" ref="AD31">IFERROR(IF($C30="","",INDIRECT("第"&amp;VLOOKUP(AD$7,INDIRECT($A$7&amp;"!A:D"),2,FALSE)&amp;"周"&amp;"!"&amp;ADDRESS(ROW(),VLOOKUP(AD$7,INDIRECT($A$7&amp;"!A:D"),4,FALSE)+4))),"")</f>
        <v/>
      </c>
      <c r="AE31" s="114" t="str">
        <f ca="1" t="shared" si="251" ref="AE31">IFERROR(IF($C30="","",INDIRECT("第"&amp;VLOOKUP(AE$7,INDIRECT($A$7&amp;"!A:D"),2,FALSE)&amp;"周"&amp;"!"&amp;ADDRESS(ROW(),VLOOKUP(AE$7,INDIRECT($A$7&amp;"!A:D"),4,FALSE)+4))),"")</f>
        <v/>
      </c>
      <c r="AF31" s="114" t="str">
        <f ca="1" t="shared" si="252" ref="AF31">IFERROR(IF($C30="","",INDIRECT("第"&amp;VLOOKUP(AF$7,INDIRECT($A$7&amp;"!A:D"),2,FALSE)&amp;"周"&amp;"!"&amp;ADDRESS(ROW(),VLOOKUP(AF$7,INDIRECT($A$7&amp;"!A:D"),4,FALSE)+4))),"")</f>
        <v/>
      </c>
      <c r="AG31" s="114" t="str">
        <f ca="1" t="shared" si="253" ref="AG31">IFERROR(IF($C30="","",INDIRECT("第"&amp;VLOOKUP(AG$7,INDIRECT($A$7&amp;"!A:D"),2,FALSE)&amp;"周"&amp;"!"&amp;ADDRESS(ROW(),VLOOKUP(AG$7,INDIRECT($A$7&amp;"!A:D"),4,FALSE)+4))),"")</f>
        <v/>
      </c>
      <c r="AH31" s="114" t="str">
        <f ca="1" t="shared" si="254" ref="AH31">IFERROR(IF($C30="","",INDIRECT("第"&amp;VLOOKUP(AH$7,INDIRECT($A$7&amp;"!A:D"),2,FALSE)&amp;"周"&amp;"!"&amp;ADDRESS(ROW(),VLOOKUP(AH$7,INDIRECT($A$7&amp;"!A:D"),4,FALSE)+4))),"")</f>
        <v/>
      </c>
      <c r="AI31" s="114" t="str">
        <f ca="1" t="shared" si="255" ref="AI31">IFERROR(IF($C30="","",INDIRECT("第"&amp;VLOOKUP(AI$7,INDIRECT($A$7&amp;"!A:D"),2,FALSE)&amp;"周"&amp;"!"&amp;ADDRESS(ROW(),VLOOKUP(AI$7,INDIRECT($A$7&amp;"!A:D"),4,FALSE)+4))),"")</f>
        <v/>
      </c>
      <c r="AJ31" s="25"/>
      <c r="AK31" s="25"/>
      <c r="AL31" s="25"/>
      <c r="AM31" s="25"/>
      <c r="AN31" s="25"/>
      <c r="AO31" s="25"/>
      <c r="AP31" s="25"/>
      <c r="AQ31" s="25"/>
      <c r="AR31" s="25"/>
    </row>
    <row r="32" spans="1:44" ht="18" customHeight="1">
      <c r="A32" s="7"/>
      <c r="B32" s="115"/>
      <c r="C32" s="27"/>
      <c r="D32" s="25" t="s">
        <v>26</v>
      </c>
      <c r="E32" s="114" t="str">
        <f ca="1" t="shared" si="256" ref="E32:AI32">IFERROR(IF($C30="","",INDIRECT("第"&amp;VLOOKUP(E$7,INDIRECT($A$7&amp;"!A:D"),2,FALSE)&amp;"周"&amp;"!"&amp;ADDRESS(ROW(),VLOOKUP(E$7,INDIRECT($A$7&amp;"!A:D"),4,FALSE)+4))),"")</f>
        <v/>
      </c>
      <c r="F32" s="114" t="str">
        <f t="shared" ca="1" si="256"/>
        <v/>
      </c>
      <c r="G32" s="114" t="str">
        <f t="shared" ca="1" si="256"/>
        <v/>
      </c>
      <c r="H32" s="114" t="str">
        <f t="shared" ca="1" si="256"/>
        <v/>
      </c>
      <c r="I32" s="114" t="str">
        <f t="shared" ca="1" si="256"/>
        <v/>
      </c>
      <c r="J32" s="114" t="str">
        <f t="shared" ca="1" si="256"/>
        <v/>
      </c>
      <c r="K32" s="114" t="str">
        <f t="shared" ca="1" si="256"/>
        <v/>
      </c>
      <c r="L32" s="114" t="str">
        <f t="shared" ca="1" si="256"/>
        <v/>
      </c>
      <c r="M32" s="114" t="str">
        <f t="shared" ca="1" si="256"/>
        <v/>
      </c>
      <c r="N32" s="114" t="str">
        <f t="shared" ca="1" si="256"/>
        <v/>
      </c>
      <c r="O32" s="114" t="str">
        <f t="shared" ca="1" si="256"/>
        <v/>
      </c>
      <c r="P32" s="114" t="str">
        <f t="shared" ca="1" si="256"/>
        <v/>
      </c>
      <c r="Q32" s="114" t="str">
        <f t="shared" ca="1" si="256"/>
        <v/>
      </c>
      <c r="R32" s="114" t="str">
        <f t="shared" ca="1" si="256"/>
        <v/>
      </c>
      <c r="S32" s="114" t="str">
        <f t="shared" ca="1" si="256"/>
        <v/>
      </c>
      <c r="T32" s="114" t="str">
        <f t="shared" ca="1" si="256"/>
        <v/>
      </c>
      <c r="U32" s="114" t="str">
        <f t="shared" ca="1" si="256"/>
        <v/>
      </c>
      <c r="V32" s="114" t="str">
        <f t="shared" ca="1" si="256"/>
        <v/>
      </c>
      <c r="W32" s="114" t="str">
        <f t="shared" ca="1" si="256"/>
        <v/>
      </c>
      <c r="X32" s="114" t="str">
        <f t="shared" ca="1" si="256"/>
        <v/>
      </c>
      <c r="Y32" s="114" t="str">
        <f t="shared" ca="1" si="256"/>
        <v/>
      </c>
      <c r="Z32" s="114" t="str">
        <f t="shared" ca="1" si="256"/>
        <v/>
      </c>
      <c r="AA32" s="114" t="str">
        <f t="shared" ca="1" si="256"/>
        <v/>
      </c>
      <c r="AB32" s="114" t="str">
        <f t="shared" ca="1" si="256"/>
        <v/>
      </c>
      <c r="AC32" s="114" t="str">
        <f t="shared" ca="1" si="256"/>
        <v/>
      </c>
      <c r="AD32" s="114" t="str">
        <f t="shared" ca="1" si="256"/>
        <v/>
      </c>
      <c r="AE32" s="114" t="str">
        <f t="shared" ca="1" si="256"/>
        <v/>
      </c>
      <c r="AF32" s="114" t="str">
        <f t="shared" ca="1" si="256"/>
        <v/>
      </c>
      <c r="AG32" s="114" t="str">
        <f t="shared" ca="1" si="256"/>
        <v/>
      </c>
      <c r="AH32" s="114" t="str">
        <f t="shared" ca="1" si="256"/>
        <v/>
      </c>
      <c r="AI32" s="114" t="str">
        <f t="shared" ca="1" si="256"/>
        <v/>
      </c>
      <c r="AJ32" s="25"/>
      <c r="AK32" s="25"/>
      <c r="AL32" s="25"/>
      <c r="AM32" s="25"/>
      <c r="AN32" s="25"/>
      <c r="AO32" s="25"/>
      <c r="AP32" s="25"/>
      <c r="AQ32" s="25"/>
      <c r="AR32" s="25"/>
    </row>
    <row r="33" spans="1:44" ht="18" customHeight="1">
      <c r="A33" s="7"/>
      <c r="B33" s="116">
        <f t="shared" si="221"/>
        <v>9</v>
      </c>
      <c r="C33" s="20" t="str">
        <f ca="1">INDIRECT("员工信息表!C"&amp;(B33+3))&amp;IF(INDIRECT("员工信息表!O"&amp;(B33+3))="离职","(离职)","")</f>
        <v/>
      </c>
      <c r="D33" s="25" t="s">
        <v>24</v>
      </c>
      <c r="E33" s="114" t="str">
        <f ca="1" t="shared" si="257" ref="E33:T33">IFERROR(IF($C33="","",INDIRECT("第"&amp;VLOOKUP(E$7,INDIRECT($A$7&amp;"!A:D"),2,FALSE)&amp;"周"&amp;"!"&amp;ADDRESS(ROW(),VLOOKUP(E$7,INDIRECT($A$7&amp;"!A:D"),4,FALSE)+4))),"")</f>
        <v/>
      </c>
      <c r="F33" s="114" t="str">
        <f t="shared" ca="1" si="257"/>
        <v/>
      </c>
      <c r="G33" s="114" t="str">
        <f t="shared" ca="1" si="257"/>
        <v/>
      </c>
      <c r="H33" s="114" t="str">
        <f t="shared" ca="1" si="257"/>
        <v/>
      </c>
      <c r="I33" s="114" t="str">
        <f t="shared" ca="1" si="257"/>
        <v/>
      </c>
      <c r="J33" s="114" t="str">
        <f t="shared" ca="1" si="257"/>
        <v/>
      </c>
      <c r="K33" s="114" t="str">
        <f t="shared" ca="1" si="257"/>
        <v/>
      </c>
      <c r="L33" s="114" t="str">
        <f t="shared" ca="1" si="257"/>
        <v/>
      </c>
      <c r="M33" s="114" t="str">
        <f t="shared" ca="1" si="257"/>
        <v/>
      </c>
      <c r="N33" s="114" t="str">
        <f t="shared" ca="1" si="257"/>
        <v/>
      </c>
      <c r="O33" s="114" t="str">
        <f t="shared" ca="1" si="257"/>
        <v/>
      </c>
      <c r="P33" s="114" t="str">
        <f t="shared" ca="1" si="257"/>
        <v/>
      </c>
      <c r="Q33" s="114" t="str">
        <f t="shared" ca="1" si="257"/>
        <v/>
      </c>
      <c r="R33" s="114" t="str">
        <f t="shared" ca="1" si="257"/>
        <v/>
      </c>
      <c r="S33" s="114" t="str">
        <f t="shared" ca="1" si="257"/>
        <v/>
      </c>
      <c r="T33" s="114" t="str">
        <f t="shared" ca="1" si="257"/>
        <v/>
      </c>
      <c r="U33" s="114" t="str">
        <f ca="1" t="shared" si="258" ref="U33:AI33">IFERROR(IF($C33="","",INDIRECT("第"&amp;VLOOKUP(U$7,INDIRECT($A$7&amp;"!A:D"),2,FALSE)&amp;"周"&amp;"!"&amp;ADDRESS(ROW(),VLOOKUP(U$7,INDIRECT($A$7&amp;"!A:D"),4,FALSE)+4))),"")</f>
        <v/>
      </c>
      <c r="V33" s="114" t="str">
        <f t="shared" ca="1" si="258"/>
        <v/>
      </c>
      <c r="W33" s="114" t="str">
        <f t="shared" ca="1" si="258"/>
        <v/>
      </c>
      <c r="X33" s="114" t="str">
        <f t="shared" ca="1" si="258"/>
        <v/>
      </c>
      <c r="Y33" s="114" t="str">
        <f t="shared" ca="1" si="258"/>
        <v/>
      </c>
      <c r="Z33" s="114" t="str">
        <f t="shared" ca="1" si="258"/>
        <v/>
      </c>
      <c r="AA33" s="114" t="str">
        <f t="shared" ca="1" si="258"/>
        <v/>
      </c>
      <c r="AB33" s="114" t="str">
        <f t="shared" ca="1" si="258"/>
        <v/>
      </c>
      <c r="AC33" s="114" t="str">
        <f t="shared" ca="1" si="258"/>
        <v/>
      </c>
      <c r="AD33" s="114" t="str">
        <f t="shared" ca="1" si="258"/>
        <v/>
      </c>
      <c r="AE33" s="114" t="str">
        <f t="shared" ca="1" si="258"/>
        <v/>
      </c>
      <c r="AF33" s="114" t="str">
        <f t="shared" ca="1" si="258"/>
        <v/>
      </c>
      <c r="AG33" s="114" t="str">
        <f t="shared" ca="1" si="258"/>
        <v/>
      </c>
      <c r="AH33" s="114" t="str">
        <f t="shared" ca="1" si="258"/>
        <v/>
      </c>
      <c r="AI33" s="114" t="str">
        <f t="shared" ca="1" si="258"/>
        <v/>
      </c>
      <c r="AJ33" s="25">
        <f ca="1" t="shared" si="259" ref="AJ33:AR33">COUNTIF($E33:$AI35,AJ$8)</f>
        <v>0</v>
      </c>
      <c r="AK33" s="25">
        <f t="shared" ca="1" si="259"/>
        <v>0</v>
      </c>
      <c r="AL33" s="25">
        <f t="shared" ca="1" si="259"/>
        <v>0</v>
      </c>
      <c r="AM33" s="25">
        <f t="shared" ca="1" si="259"/>
        <v>0</v>
      </c>
      <c r="AN33" s="25">
        <f t="shared" ca="1" si="259"/>
        <v>0</v>
      </c>
      <c r="AO33" s="25">
        <f t="shared" ca="1" si="259"/>
        <v>0</v>
      </c>
      <c r="AP33" s="25">
        <f t="shared" ca="1" si="259"/>
        <v>0</v>
      </c>
      <c r="AQ33" s="25">
        <f t="shared" ca="1" si="259"/>
        <v>0</v>
      </c>
      <c r="AR33" s="25">
        <f t="shared" ca="1" si="259"/>
        <v>0</v>
      </c>
    </row>
    <row r="34" spans="1:44" ht="18" customHeight="1">
      <c r="A34" s="7"/>
      <c r="B34" s="113"/>
      <c r="C34" s="20"/>
      <c r="D34" s="25" t="s">
        <v>25</v>
      </c>
      <c r="E34" s="114" t="str">
        <f ca="1" t="shared" si="260" ref="E34">IFERROR(IF($C33="","",INDIRECT("第"&amp;VLOOKUP(E$7,INDIRECT($A$7&amp;"!A:D"),2,FALSE)&amp;"周"&amp;"!"&amp;ADDRESS(ROW(),VLOOKUP(E$7,INDIRECT($A$7&amp;"!A:D"),4,FALSE)+4))),"")</f>
        <v/>
      </c>
      <c r="F34" s="114" t="str">
        <f ca="1" t="shared" si="261" ref="F34">IFERROR(IF($C33="","",INDIRECT("第"&amp;VLOOKUP(F$7,INDIRECT($A$7&amp;"!A:D"),2,FALSE)&amp;"周"&amp;"!"&amp;ADDRESS(ROW(),VLOOKUP(F$7,INDIRECT($A$7&amp;"!A:D"),4,FALSE)+4))),"")</f>
        <v/>
      </c>
      <c r="G34" s="114" t="str">
        <f ca="1" t="shared" si="262" ref="G34">IFERROR(IF($C33="","",INDIRECT("第"&amp;VLOOKUP(G$7,INDIRECT($A$7&amp;"!A:D"),2,FALSE)&amp;"周"&amp;"!"&amp;ADDRESS(ROW(),VLOOKUP(G$7,INDIRECT($A$7&amp;"!A:D"),4,FALSE)+4))),"")</f>
        <v/>
      </c>
      <c r="H34" s="114" t="str">
        <f ca="1" t="shared" si="263" ref="H34">IFERROR(IF($C33="","",INDIRECT("第"&amp;VLOOKUP(H$7,INDIRECT($A$7&amp;"!A:D"),2,FALSE)&amp;"周"&amp;"!"&amp;ADDRESS(ROW(),VLOOKUP(H$7,INDIRECT($A$7&amp;"!A:D"),4,FALSE)+4))),"")</f>
        <v/>
      </c>
      <c r="I34" s="114" t="str">
        <f ca="1" t="shared" si="264" ref="I34">IFERROR(IF($C33="","",INDIRECT("第"&amp;VLOOKUP(I$7,INDIRECT($A$7&amp;"!A:D"),2,FALSE)&amp;"周"&amp;"!"&amp;ADDRESS(ROW(),VLOOKUP(I$7,INDIRECT($A$7&amp;"!A:D"),4,FALSE)+4))),"")</f>
        <v/>
      </c>
      <c r="J34" s="114" t="str">
        <f ca="1" t="shared" si="265" ref="J34">IFERROR(IF($C33="","",INDIRECT("第"&amp;VLOOKUP(J$7,INDIRECT($A$7&amp;"!A:D"),2,FALSE)&amp;"周"&amp;"!"&amp;ADDRESS(ROW(),VLOOKUP(J$7,INDIRECT($A$7&amp;"!A:D"),4,FALSE)+4))),"")</f>
        <v/>
      </c>
      <c r="K34" s="114" t="str">
        <f ca="1" t="shared" si="266" ref="K34">IFERROR(IF($C33="","",INDIRECT("第"&amp;VLOOKUP(K$7,INDIRECT($A$7&amp;"!A:D"),2,FALSE)&amp;"周"&amp;"!"&amp;ADDRESS(ROW(),VLOOKUP(K$7,INDIRECT($A$7&amp;"!A:D"),4,FALSE)+4))),"")</f>
        <v/>
      </c>
      <c r="L34" s="114" t="str">
        <f ca="1" t="shared" si="267" ref="L34">IFERROR(IF($C33="","",INDIRECT("第"&amp;VLOOKUP(L$7,INDIRECT($A$7&amp;"!A:D"),2,FALSE)&amp;"周"&amp;"!"&amp;ADDRESS(ROW(),VLOOKUP(L$7,INDIRECT($A$7&amp;"!A:D"),4,FALSE)+4))),"")</f>
        <v/>
      </c>
      <c r="M34" s="114" t="str">
        <f ca="1" t="shared" si="268" ref="M34">IFERROR(IF($C33="","",INDIRECT("第"&amp;VLOOKUP(M$7,INDIRECT($A$7&amp;"!A:D"),2,FALSE)&amp;"周"&amp;"!"&amp;ADDRESS(ROW(),VLOOKUP(M$7,INDIRECT($A$7&amp;"!A:D"),4,FALSE)+4))),"")</f>
        <v/>
      </c>
      <c r="N34" s="114" t="str">
        <f ca="1" t="shared" si="269" ref="N34">IFERROR(IF($C33="","",INDIRECT("第"&amp;VLOOKUP(N$7,INDIRECT($A$7&amp;"!A:D"),2,FALSE)&amp;"周"&amp;"!"&amp;ADDRESS(ROW(),VLOOKUP(N$7,INDIRECT($A$7&amp;"!A:D"),4,FALSE)+4))),"")</f>
        <v/>
      </c>
      <c r="O34" s="114" t="str">
        <f ca="1" t="shared" si="270" ref="O34">IFERROR(IF($C33="","",INDIRECT("第"&amp;VLOOKUP(O$7,INDIRECT($A$7&amp;"!A:D"),2,FALSE)&amp;"周"&amp;"!"&amp;ADDRESS(ROW(),VLOOKUP(O$7,INDIRECT($A$7&amp;"!A:D"),4,FALSE)+4))),"")</f>
        <v/>
      </c>
      <c r="P34" s="114" t="str">
        <f ca="1" t="shared" si="271" ref="P34">IFERROR(IF($C33="","",INDIRECT("第"&amp;VLOOKUP(P$7,INDIRECT($A$7&amp;"!A:D"),2,FALSE)&amp;"周"&amp;"!"&amp;ADDRESS(ROW(),VLOOKUP(P$7,INDIRECT($A$7&amp;"!A:D"),4,FALSE)+4))),"")</f>
        <v/>
      </c>
      <c r="Q34" s="114" t="str">
        <f ca="1" t="shared" si="272" ref="Q34">IFERROR(IF($C33="","",INDIRECT("第"&amp;VLOOKUP(Q$7,INDIRECT($A$7&amp;"!A:D"),2,FALSE)&amp;"周"&amp;"!"&amp;ADDRESS(ROW(),VLOOKUP(Q$7,INDIRECT($A$7&amp;"!A:D"),4,FALSE)+4))),"")</f>
        <v/>
      </c>
      <c r="R34" s="114" t="str">
        <f ca="1" t="shared" si="273" ref="R34">IFERROR(IF($C33="","",INDIRECT("第"&amp;VLOOKUP(R$7,INDIRECT($A$7&amp;"!A:D"),2,FALSE)&amp;"周"&amp;"!"&amp;ADDRESS(ROW(),VLOOKUP(R$7,INDIRECT($A$7&amp;"!A:D"),4,FALSE)+4))),"")</f>
        <v/>
      </c>
      <c r="S34" s="114" t="str">
        <f ca="1" t="shared" si="274" ref="S34">IFERROR(IF($C33="","",INDIRECT("第"&amp;VLOOKUP(S$7,INDIRECT($A$7&amp;"!A:D"),2,FALSE)&amp;"周"&amp;"!"&amp;ADDRESS(ROW(),VLOOKUP(S$7,INDIRECT($A$7&amp;"!A:D"),4,FALSE)+4))),"")</f>
        <v/>
      </c>
      <c r="T34" s="114" t="str">
        <f ca="1" t="shared" si="275" ref="T34">IFERROR(IF($C33="","",INDIRECT("第"&amp;VLOOKUP(T$7,INDIRECT($A$7&amp;"!A:D"),2,FALSE)&amp;"周"&amp;"!"&amp;ADDRESS(ROW(),VLOOKUP(T$7,INDIRECT($A$7&amp;"!A:D"),4,FALSE)+4))),"")</f>
        <v/>
      </c>
      <c r="U34" s="114" t="str">
        <f ca="1" t="shared" si="276" ref="U34">IFERROR(IF($C33="","",INDIRECT("第"&amp;VLOOKUP(U$7,INDIRECT($A$7&amp;"!A:D"),2,FALSE)&amp;"周"&amp;"!"&amp;ADDRESS(ROW(),VLOOKUP(U$7,INDIRECT($A$7&amp;"!A:D"),4,FALSE)+4))),"")</f>
        <v/>
      </c>
      <c r="V34" s="114" t="str">
        <f ca="1" t="shared" si="277" ref="V34">IFERROR(IF($C33="","",INDIRECT("第"&amp;VLOOKUP(V$7,INDIRECT($A$7&amp;"!A:D"),2,FALSE)&amp;"周"&amp;"!"&amp;ADDRESS(ROW(),VLOOKUP(V$7,INDIRECT($A$7&amp;"!A:D"),4,FALSE)+4))),"")</f>
        <v/>
      </c>
      <c r="W34" s="114" t="str">
        <f ca="1" t="shared" si="278" ref="W34">IFERROR(IF($C33="","",INDIRECT("第"&amp;VLOOKUP(W$7,INDIRECT($A$7&amp;"!A:D"),2,FALSE)&amp;"周"&amp;"!"&amp;ADDRESS(ROW(),VLOOKUP(W$7,INDIRECT($A$7&amp;"!A:D"),4,FALSE)+4))),"")</f>
        <v/>
      </c>
      <c r="X34" s="114" t="str">
        <f ca="1" t="shared" si="279" ref="X34">IFERROR(IF($C33="","",INDIRECT("第"&amp;VLOOKUP(X$7,INDIRECT($A$7&amp;"!A:D"),2,FALSE)&amp;"周"&amp;"!"&amp;ADDRESS(ROW(),VLOOKUP(X$7,INDIRECT($A$7&amp;"!A:D"),4,FALSE)+4))),"")</f>
        <v/>
      </c>
      <c r="Y34" s="114" t="str">
        <f ca="1" t="shared" si="280" ref="Y34">IFERROR(IF($C33="","",INDIRECT("第"&amp;VLOOKUP(Y$7,INDIRECT($A$7&amp;"!A:D"),2,FALSE)&amp;"周"&amp;"!"&amp;ADDRESS(ROW(),VLOOKUP(Y$7,INDIRECT($A$7&amp;"!A:D"),4,FALSE)+4))),"")</f>
        <v/>
      </c>
      <c r="Z34" s="114" t="str">
        <f ca="1" t="shared" si="281" ref="Z34">IFERROR(IF($C33="","",INDIRECT("第"&amp;VLOOKUP(Z$7,INDIRECT($A$7&amp;"!A:D"),2,FALSE)&amp;"周"&amp;"!"&amp;ADDRESS(ROW(),VLOOKUP(Z$7,INDIRECT($A$7&amp;"!A:D"),4,FALSE)+4))),"")</f>
        <v/>
      </c>
      <c r="AA34" s="114" t="str">
        <f ca="1" t="shared" si="282" ref="AA34">IFERROR(IF($C33="","",INDIRECT("第"&amp;VLOOKUP(AA$7,INDIRECT($A$7&amp;"!A:D"),2,FALSE)&amp;"周"&amp;"!"&amp;ADDRESS(ROW(),VLOOKUP(AA$7,INDIRECT($A$7&amp;"!A:D"),4,FALSE)+4))),"")</f>
        <v/>
      </c>
      <c r="AB34" s="114" t="str">
        <f ca="1" t="shared" si="283" ref="AB34">IFERROR(IF($C33="","",INDIRECT("第"&amp;VLOOKUP(AB$7,INDIRECT($A$7&amp;"!A:D"),2,FALSE)&amp;"周"&amp;"!"&amp;ADDRESS(ROW(),VLOOKUP(AB$7,INDIRECT($A$7&amp;"!A:D"),4,FALSE)+4))),"")</f>
        <v/>
      </c>
      <c r="AC34" s="114" t="str">
        <f ca="1" t="shared" si="284" ref="AC34">IFERROR(IF($C33="","",INDIRECT("第"&amp;VLOOKUP(AC$7,INDIRECT($A$7&amp;"!A:D"),2,FALSE)&amp;"周"&amp;"!"&amp;ADDRESS(ROW(),VLOOKUP(AC$7,INDIRECT($A$7&amp;"!A:D"),4,FALSE)+4))),"")</f>
        <v/>
      </c>
      <c r="AD34" s="114" t="str">
        <f ca="1" t="shared" si="285" ref="AD34">IFERROR(IF($C33="","",INDIRECT("第"&amp;VLOOKUP(AD$7,INDIRECT($A$7&amp;"!A:D"),2,FALSE)&amp;"周"&amp;"!"&amp;ADDRESS(ROW(),VLOOKUP(AD$7,INDIRECT($A$7&amp;"!A:D"),4,FALSE)+4))),"")</f>
        <v/>
      </c>
      <c r="AE34" s="114" t="str">
        <f ca="1" t="shared" si="286" ref="AE34">IFERROR(IF($C33="","",INDIRECT("第"&amp;VLOOKUP(AE$7,INDIRECT($A$7&amp;"!A:D"),2,FALSE)&amp;"周"&amp;"!"&amp;ADDRESS(ROW(),VLOOKUP(AE$7,INDIRECT($A$7&amp;"!A:D"),4,FALSE)+4))),"")</f>
        <v/>
      </c>
      <c r="AF34" s="114" t="str">
        <f ca="1" t="shared" si="287" ref="AF34">IFERROR(IF($C33="","",INDIRECT("第"&amp;VLOOKUP(AF$7,INDIRECT($A$7&amp;"!A:D"),2,FALSE)&amp;"周"&amp;"!"&amp;ADDRESS(ROW(),VLOOKUP(AF$7,INDIRECT($A$7&amp;"!A:D"),4,FALSE)+4))),"")</f>
        <v/>
      </c>
      <c r="AG34" s="114" t="str">
        <f ca="1" t="shared" si="288" ref="AG34">IFERROR(IF($C33="","",INDIRECT("第"&amp;VLOOKUP(AG$7,INDIRECT($A$7&amp;"!A:D"),2,FALSE)&amp;"周"&amp;"!"&amp;ADDRESS(ROW(),VLOOKUP(AG$7,INDIRECT($A$7&amp;"!A:D"),4,FALSE)+4))),"")</f>
        <v/>
      </c>
      <c r="AH34" s="114" t="str">
        <f ca="1" t="shared" si="289" ref="AH34">IFERROR(IF($C33="","",INDIRECT("第"&amp;VLOOKUP(AH$7,INDIRECT($A$7&amp;"!A:D"),2,FALSE)&amp;"周"&amp;"!"&amp;ADDRESS(ROW(),VLOOKUP(AH$7,INDIRECT($A$7&amp;"!A:D"),4,FALSE)+4))),"")</f>
        <v/>
      </c>
      <c r="AI34" s="114" t="str">
        <f ca="1" t="shared" si="290" ref="AI34">IFERROR(IF($C33="","",INDIRECT("第"&amp;VLOOKUP(AI$7,INDIRECT($A$7&amp;"!A:D"),2,FALSE)&amp;"周"&amp;"!"&amp;ADDRESS(ROW(),VLOOKUP(AI$7,INDIRECT($A$7&amp;"!A:D"),4,FALSE)+4))),"")</f>
        <v/>
      </c>
      <c r="AJ34" s="25"/>
      <c r="AK34" s="25"/>
      <c r="AL34" s="25"/>
      <c r="AM34" s="25"/>
      <c r="AN34" s="25"/>
      <c r="AO34" s="25"/>
      <c r="AP34" s="25"/>
      <c r="AQ34" s="25"/>
      <c r="AR34" s="25"/>
    </row>
    <row r="35" spans="1:44" ht="18" customHeight="1">
      <c r="A35" s="7"/>
      <c r="B35" s="115"/>
      <c r="C35" s="27"/>
      <c r="D35" s="25" t="s">
        <v>26</v>
      </c>
      <c r="E35" s="114" t="str">
        <f ca="1" t="shared" si="291" ref="E35:AI35">IFERROR(IF($C33="","",INDIRECT("第"&amp;VLOOKUP(E$7,INDIRECT($A$7&amp;"!A:D"),2,FALSE)&amp;"周"&amp;"!"&amp;ADDRESS(ROW(),VLOOKUP(E$7,INDIRECT($A$7&amp;"!A:D"),4,FALSE)+4))),"")</f>
        <v/>
      </c>
      <c r="F35" s="114" t="str">
        <f t="shared" ca="1" si="291"/>
        <v/>
      </c>
      <c r="G35" s="114" t="str">
        <f t="shared" ca="1" si="291"/>
        <v/>
      </c>
      <c r="H35" s="114" t="str">
        <f t="shared" ca="1" si="291"/>
        <v/>
      </c>
      <c r="I35" s="114" t="str">
        <f t="shared" ca="1" si="291"/>
        <v/>
      </c>
      <c r="J35" s="114" t="str">
        <f t="shared" ca="1" si="291"/>
        <v/>
      </c>
      <c r="K35" s="114" t="str">
        <f t="shared" ca="1" si="291"/>
        <v/>
      </c>
      <c r="L35" s="114" t="str">
        <f t="shared" ca="1" si="291"/>
        <v/>
      </c>
      <c r="M35" s="114" t="str">
        <f t="shared" ca="1" si="291"/>
        <v/>
      </c>
      <c r="N35" s="114" t="str">
        <f t="shared" ca="1" si="291"/>
        <v/>
      </c>
      <c r="O35" s="114" t="str">
        <f t="shared" ca="1" si="291"/>
        <v/>
      </c>
      <c r="P35" s="114" t="str">
        <f t="shared" ca="1" si="291"/>
        <v/>
      </c>
      <c r="Q35" s="114" t="str">
        <f t="shared" ca="1" si="291"/>
        <v/>
      </c>
      <c r="R35" s="114" t="str">
        <f t="shared" ca="1" si="291"/>
        <v/>
      </c>
      <c r="S35" s="114" t="str">
        <f t="shared" ca="1" si="291"/>
        <v/>
      </c>
      <c r="T35" s="114" t="str">
        <f t="shared" ca="1" si="291"/>
        <v/>
      </c>
      <c r="U35" s="114" t="str">
        <f t="shared" ca="1" si="291"/>
        <v/>
      </c>
      <c r="V35" s="114" t="str">
        <f t="shared" ca="1" si="291"/>
        <v/>
      </c>
      <c r="W35" s="114" t="str">
        <f t="shared" ca="1" si="291"/>
        <v/>
      </c>
      <c r="X35" s="114" t="str">
        <f t="shared" ca="1" si="291"/>
        <v/>
      </c>
      <c r="Y35" s="114" t="str">
        <f t="shared" ca="1" si="291"/>
        <v/>
      </c>
      <c r="Z35" s="114" t="str">
        <f t="shared" ca="1" si="291"/>
        <v/>
      </c>
      <c r="AA35" s="114" t="str">
        <f t="shared" ca="1" si="291"/>
        <v/>
      </c>
      <c r="AB35" s="114" t="str">
        <f t="shared" ca="1" si="291"/>
        <v/>
      </c>
      <c r="AC35" s="114" t="str">
        <f t="shared" ca="1" si="291"/>
        <v/>
      </c>
      <c r="AD35" s="114" t="str">
        <f t="shared" ca="1" si="291"/>
        <v/>
      </c>
      <c r="AE35" s="114" t="str">
        <f t="shared" ca="1" si="291"/>
        <v/>
      </c>
      <c r="AF35" s="114" t="str">
        <f t="shared" ca="1" si="291"/>
        <v/>
      </c>
      <c r="AG35" s="114" t="str">
        <f t="shared" ca="1" si="291"/>
        <v/>
      </c>
      <c r="AH35" s="114" t="str">
        <f t="shared" ca="1" si="291"/>
        <v/>
      </c>
      <c r="AI35" s="114" t="str">
        <f t="shared" ca="1" si="291"/>
        <v/>
      </c>
      <c r="AJ35" s="25"/>
      <c r="AK35" s="25"/>
      <c r="AL35" s="25"/>
      <c r="AM35" s="25"/>
      <c r="AN35" s="25"/>
      <c r="AO35" s="25"/>
      <c r="AP35" s="25"/>
      <c r="AQ35" s="25"/>
      <c r="AR35" s="25"/>
    </row>
    <row r="36" spans="1:44" ht="18" customHeight="1">
      <c r="A36" s="7"/>
      <c r="B36" s="116">
        <f t="shared" si="221"/>
        <v>10</v>
      </c>
      <c r="C36" s="20" t="str">
        <f ca="1">INDIRECT("员工信息表!C"&amp;(B36+3))&amp;IF(INDIRECT("员工信息表!O"&amp;(B36+3))="离职","(离职)","")</f>
        <v/>
      </c>
      <c r="D36" s="25" t="s">
        <v>24</v>
      </c>
      <c r="E36" s="114" t="str">
        <f ca="1" t="shared" si="292" ref="E36:T36">IFERROR(IF($C36="","",INDIRECT("第"&amp;VLOOKUP(E$7,INDIRECT($A$7&amp;"!A:D"),2,FALSE)&amp;"周"&amp;"!"&amp;ADDRESS(ROW(),VLOOKUP(E$7,INDIRECT($A$7&amp;"!A:D"),4,FALSE)+4))),"")</f>
        <v/>
      </c>
      <c r="F36" s="114" t="str">
        <f t="shared" ca="1" si="292"/>
        <v/>
      </c>
      <c r="G36" s="114" t="str">
        <f t="shared" ca="1" si="292"/>
        <v/>
      </c>
      <c r="H36" s="114" t="str">
        <f t="shared" ca="1" si="292"/>
        <v/>
      </c>
      <c r="I36" s="114" t="str">
        <f t="shared" ca="1" si="292"/>
        <v/>
      </c>
      <c r="J36" s="114" t="str">
        <f t="shared" ca="1" si="292"/>
        <v/>
      </c>
      <c r="K36" s="114" t="str">
        <f t="shared" ca="1" si="292"/>
        <v/>
      </c>
      <c r="L36" s="114" t="str">
        <f t="shared" ca="1" si="292"/>
        <v/>
      </c>
      <c r="M36" s="114" t="str">
        <f t="shared" ca="1" si="292"/>
        <v/>
      </c>
      <c r="N36" s="114" t="str">
        <f t="shared" ca="1" si="292"/>
        <v/>
      </c>
      <c r="O36" s="114" t="str">
        <f t="shared" ca="1" si="292"/>
        <v/>
      </c>
      <c r="P36" s="114" t="str">
        <f t="shared" ca="1" si="292"/>
        <v/>
      </c>
      <c r="Q36" s="114" t="str">
        <f t="shared" ca="1" si="292"/>
        <v/>
      </c>
      <c r="R36" s="114" t="str">
        <f t="shared" ca="1" si="292"/>
        <v/>
      </c>
      <c r="S36" s="114" t="str">
        <f t="shared" ca="1" si="292"/>
        <v/>
      </c>
      <c r="T36" s="114" t="str">
        <f t="shared" ca="1" si="292"/>
        <v/>
      </c>
      <c r="U36" s="114" t="str">
        <f ca="1" t="shared" si="293" ref="U36:AI36">IFERROR(IF($C36="","",INDIRECT("第"&amp;VLOOKUP(U$7,INDIRECT($A$7&amp;"!A:D"),2,FALSE)&amp;"周"&amp;"!"&amp;ADDRESS(ROW(),VLOOKUP(U$7,INDIRECT($A$7&amp;"!A:D"),4,FALSE)+4))),"")</f>
        <v/>
      </c>
      <c r="V36" s="114" t="str">
        <f t="shared" ca="1" si="293"/>
        <v/>
      </c>
      <c r="W36" s="114" t="str">
        <f t="shared" ca="1" si="293"/>
        <v/>
      </c>
      <c r="X36" s="114" t="str">
        <f t="shared" ca="1" si="293"/>
        <v/>
      </c>
      <c r="Y36" s="114" t="str">
        <f t="shared" ca="1" si="293"/>
        <v/>
      </c>
      <c r="Z36" s="114" t="str">
        <f t="shared" ca="1" si="293"/>
        <v/>
      </c>
      <c r="AA36" s="114" t="str">
        <f t="shared" ca="1" si="293"/>
        <v/>
      </c>
      <c r="AB36" s="114" t="str">
        <f t="shared" ca="1" si="293"/>
        <v/>
      </c>
      <c r="AC36" s="114" t="str">
        <f t="shared" ca="1" si="293"/>
        <v/>
      </c>
      <c r="AD36" s="114" t="str">
        <f t="shared" ca="1" si="293"/>
        <v/>
      </c>
      <c r="AE36" s="114" t="str">
        <f t="shared" ca="1" si="293"/>
        <v/>
      </c>
      <c r="AF36" s="114" t="str">
        <f t="shared" ca="1" si="293"/>
        <v/>
      </c>
      <c r="AG36" s="114" t="str">
        <f t="shared" ca="1" si="293"/>
        <v/>
      </c>
      <c r="AH36" s="114" t="str">
        <f t="shared" ca="1" si="293"/>
        <v/>
      </c>
      <c r="AI36" s="114" t="str">
        <f t="shared" ca="1" si="293"/>
        <v/>
      </c>
      <c r="AJ36" s="25">
        <f ca="1" t="shared" si="294" ref="AJ36:AR36">COUNTIF($E36:$AI38,AJ$8)</f>
        <v>0</v>
      </c>
      <c r="AK36" s="25">
        <f t="shared" ca="1" si="294"/>
        <v>0</v>
      </c>
      <c r="AL36" s="25">
        <f t="shared" ca="1" si="294"/>
        <v>0</v>
      </c>
      <c r="AM36" s="25">
        <f t="shared" ca="1" si="294"/>
        <v>0</v>
      </c>
      <c r="AN36" s="25">
        <f t="shared" ca="1" si="294"/>
        <v>0</v>
      </c>
      <c r="AO36" s="25">
        <f t="shared" ca="1" si="294"/>
        <v>0</v>
      </c>
      <c r="AP36" s="25">
        <f t="shared" ca="1" si="294"/>
        <v>0</v>
      </c>
      <c r="AQ36" s="25">
        <f t="shared" ca="1" si="294"/>
        <v>0</v>
      </c>
      <c r="AR36" s="25">
        <f t="shared" ca="1" si="294"/>
        <v>0</v>
      </c>
    </row>
    <row r="37" spans="1:44" ht="18" customHeight="1">
      <c r="A37" s="7"/>
      <c r="B37" s="113"/>
      <c r="C37" s="20"/>
      <c r="D37" s="25" t="s">
        <v>25</v>
      </c>
      <c r="E37" s="114" t="str">
        <f ca="1" t="shared" si="295" ref="E37">IFERROR(IF($C36="","",INDIRECT("第"&amp;VLOOKUP(E$7,INDIRECT($A$7&amp;"!A:D"),2,FALSE)&amp;"周"&amp;"!"&amp;ADDRESS(ROW(),VLOOKUP(E$7,INDIRECT($A$7&amp;"!A:D"),4,FALSE)+4))),"")</f>
        <v/>
      </c>
      <c r="F37" s="114" t="str">
        <f ca="1" t="shared" si="296" ref="F37">IFERROR(IF($C36="","",INDIRECT("第"&amp;VLOOKUP(F$7,INDIRECT($A$7&amp;"!A:D"),2,FALSE)&amp;"周"&amp;"!"&amp;ADDRESS(ROW(),VLOOKUP(F$7,INDIRECT($A$7&amp;"!A:D"),4,FALSE)+4))),"")</f>
        <v/>
      </c>
      <c r="G37" s="114" t="str">
        <f ca="1" t="shared" si="297" ref="G37">IFERROR(IF($C36="","",INDIRECT("第"&amp;VLOOKUP(G$7,INDIRECT($A$7&amp;"!A:D"),2,FALSE)&amp;"周"&amp;"!"&amp;ADDRESS(ROW(),VLOOKUP(G$7,INDIRECT($A$7&amp;"!A:D"),4,FALSE)+4))),"")</f>
        <v/>
      </c>
      <c r="H37" s="114" t="str">
        <f ca="1" t="shared" si="298" ref="H37">IFERROR(IF($C36="","",INDIRECT("第"&amp;VLOOKUP(H$7,INDIRECT($A$7&amp;"!A:D"),2,FALSE)&amp;"周"&amp;"!"&amp;ADDRESS(ROW(),VLOOKUP(H$7,INDIRECT($A$7&amp;"!A:D"),4,FALSE)+4))),"")</f>
        <v/>
      </c>
      <c r="I37" s="114" t="str">
        <f ca="1" t="shared" si="299" ref="I37">IFERROR(IF($C36="","",INDIRECT("第"&amp;VLOOKUP(I$7,INDIRECT($A$7&amp;"!A:D"),2,FALSE)&amp;"周"&amp;"!"&amp;ADDRESS(ROW(),VLOOKUP(I$7,INDIRECT($A$7&amp;"!A:D"),4,FALSE)+4))),"")</f>
        <v/>
      </c>
      <c r="J37" s="114" t="str">
        <f ca="1" t="shared" si="300" ref="J37">IFERROR(IF($C36="","",INDIRECT("第"&amp;VLOOKUP(J$7,INDIRECT($A$7&amp;"!A:D"),2,FALSE)&amp;"周"&amp;"!"&amp;ADDRESS(ROW(),VLOOKUP(J$7,INDIRECT($A$7&amp;"!A:D"),4,FALSE)+4))),"")</f>
        <v/>
      </c>
      <c r="K37" s="114" t="str">
        <f ca="1" t="shared" si="301" ref="K37">IFERROR(IF($C36="","",INDIRECT("第"&amp;VLOOKUP(K$7,INDIRECT($A$7&amp;"!A:D"),2,FALSE)&amp;"周"&amp;"!"&amp;ADDRESS(ROW(),VLOOKUP(K$7,INDIRECT($A$7&amp;"!A:D"),4,FALSE)+4))),"")</f>
        <v/>
      </c>
      <c r="L37" s="114" t="str">
        <f ca="1" t="shared" si="302" ref="L37">IFERROR(IF($C36="","",INDIRECT("第"&amp;VLOOKUP(L$7,INDIRECT($A$7&amp;"!A:D"),2,FALSE)&amp;"周"&amp;"!"&amp;ADDRESS(ROW(),VLOOKUP(L$7,INDIRECT($A$7&amp;"!A:D"),4,FALSE)+4))),"")</f>
        <v/>
      </c>
      <c r="M37" s="114" t="str">
        <f ca="1" t="shared" si="303" ref="M37">IFERROR(IF($C36="","",INDIRECT("第"&amp;VLOOKUP(M$7,INDIRECT($A$7&amp;"!A:D"),2,FALSE)&amp;"周"&amp;"!"&amp;ADDRESS(ROW(),VLOOKUP(M$7,INDIRECT($A$7&amp;"!A:D"),4,FALSE)+4))),"")</f>
        <v/>
      </c>
      <c r="N37" s="114" t="str">
        <f ca="1" t="shared" si="304" ref="N37">IFERROR(IF($C36="","",INDIRECT("第"&amp;VLOOKUP(N$7,INDIRECT($A$7&amp;"!A:D"),2,FALSE)&amp;"周"&amp;"!"&amp;ADDRESS(ROW(),VLOOKUP(N$7,INDIRECT($A$7&amp;"!A:D"),4,FALSE)+4))),"")</f>
        <v/>
      </c>
      <c r="O37" s="114" t="str">
        <f ca="1" t="shared" si="305" ref="O37">IFERROR(IF($C36="","",INDIRECT("第"&amp;VLOOKUP(O$7,INDIRECT($A$7&amp;"!A:D"),2,FALSE)&amp;"周"&amp;"!"&amp;ADDRESS(ROW(),VLOOKUP(O$7,INDIRECT($A$7&amp;"!A:D"),4,FALSE)+4))),"")</f>
        <v/>
      </c>
      <c r="P37" s="114" t="str">
        <f ca="1" t="shared" si="306" ref="P37">IFERROR(IF($C36="","",INDIRECT("第"&amp;VLOOKUP(P$7,INDIRECT($A$7&amp;"!A:D"),2,FALSE)&amp;"周"&amp;"!"&amp;ADDRESS(ROW(),VLOOKUP(P$7,INDIRECT($A$7&amp;"!A:D"),4,FALSE)+4))),"")</f>
        <v/>
      </c>
      <c r="Q37" s="114" t="str">
        <f ca="1" t="shared" si="307" ref="Q37">IFERROR(IF($C36="","",INDIRECT("第"&amp;VLOOKUP(Q$7,INDIRECT($A$7&amp;"!A:D"),2,FALSE)&amp;"周"&amp;"!"&amp;ADDRESS(ROW(),VLOOKUP(Q$7,INDIRECT($A$7&amp;"!A:D"),4,FALSE)+4))),"")</f>
        <v/>
      </c>
      <c r="R37" s="114" t="str">
        <f ca="1" t="shared" si="308" ref="R37">IFERROR(IF($C36="","",INDIRECT("第"&amp;VLOOKUP(R$7,INDIRECT($A$7&amp;"!A:D"),2,FALSE)&amp;"周"&amp;"!"&amp;ADDRESS(ROW(),VLOOKUP(R$7,INDIRECT($A$7&amp;"!A:D"),4,FALSE)+4))),"")</f>
        <v/>
      </c>
      <c r="S37" s="114" t="str">
        <f ca="1" t="shared" si="309" ref="S37">IFERROR(IF($C36="","",INDIRECT("第"&amp;VLOOKUP(S$7,INDIRECT($A$7&amp;"!A:D"),2,FALSE)&amp;"周"&amp;"!"&amp;ADDRESS(ROW(),VLOOKUP(S$7,INDIRECT($A$7&amp;"!A:D"),4,FALSE)+4))),"")</f>
        <v/>
      </c>
      <c r="T37" s="114" t="str">
        <f ca="1" t="shared" si="310" ref="T37">IFERROR(IF($C36="","",INDIRECT("第"&amp;VLOOKUP(T$7,INDIRECT($A$7&amp;"!A:D"),2,FALSE)&amp;"周"&amp;"!"&amp;ADDRESS(ROW(),VLOOKUP(T$7,INDIRECT($A$7&amp;"!A:D"),4,FALSE)+4))),"")</f>
        <v/>
      </c>
      <c r="U37" s="114" t="str">
        <f ca="1" t="shared" si="311" ref="U37">IFERROR(IF($C36="","",INDIRECT("第"&amp;VLOOKUP(U$7,INDIRECT($A$7&amp;"!A:D"),2,FALSE)&amp;"周"&amp;"!"&amp;ADDRESS(ROW(),VLOOKUP(U$7,INDIRECT($A$7&amp;"!A:D"),4,FALSE)+4))),"")</f>
        <v/>
      </c>
      <c r="V37" s="114" t="str">
        <f ca="1" t="shared" si="312" ref="V37">IFERROR(IF($C36="","",INDIRECT("第"&amp;VLOOKUP(V$7,INDIRECT($A$7&amp;"!A:D"),2,FALSE)&amp;"周"&amp;"!"&amp;ADDRESS(ROW(),VLOOKUP(V$7,INDIRECT($A$7&amp;"!A:D"),4,FALSE)+4))),"")</f>
        <v/>
      </c>
      <c r="W37" s="114" t="str">
        <f ca="1" t="shared" si="313" ref="W37">IFERROR(IF($C36="","",INDIRECT("第"&amp;VLOOKUP(W$7,INDIRECT($A$7&amp;"!A:D"),2,FALSE)&amp;"周"&amp;"!"&amp;ADDRESS(ROW(),VLOOKUP(W$7,INDIRECT($A$7&amp;"!A:D"),4,FALSE)+4))),"")</f>
        <v/>
      </c>
      <c r="X37" s="114" t="str">
        <f ca="1" t="shared" si="314" ref="X37">IFERROR(IF($C36="","",INDIRECT("第"&amp;VLOOKUP(X$7,INDIRECT($A$7&amp;"!A:D"),2,FALSE)&amp;"周"&amp;"!"&amp;ADDRESS(ROW(),VLOOKUP(X$7,INDIRECT($A$7&amp;"!A:D"),4,FALSE)+4))),"")</f>
        <v/>
      </c>
      <c r="Y37" s="114" t="str">
        <f ca="1" t="shared" si="315" ref="Y37">IFERROR(IF($C36="","",INDIRECT("第"&amp;VLOOKUP(Y$7,INDIRECT($A$7&amp;"!A:D"),2,FALSE)&amp;"周"&amp;"!"&amp;ADDRESS(ROW(),VLOOKUP(Y$7,INDIRECT($A$7&amp;"!A:D"),4,FALSE)+4))),"")</f>
        <v/>
      </c>
      <c r="Z37" s="114" t="str">
        <f ca="1" t="shared" si="316" ref="Z37">IFERROR(IF($C36="","",INDIRECT("第"&amp;VLOOKUP(Z$7,INDIRECT($A$7&amp;"!A:D"),2,FALSE)&amp;"周"&amp;"!"&amp;ADDRESS(ROW(),VLOOKUP(Z$7,INDIRECT($A$7&amp;"!A:D"),4,FALSE)+4))),"")</f>
        <v/>
      </c>
      <c r="AA37" s="114" t="str">
        <f ca="1" t="shared" si="317" ref="AA37">IFERROR(IF($C36="","",INDIRECT("第"&amp;VLOOKUP(AA$7,INDIRECT($A$7&amp;"!A:D"),2,FALSE)&amp;"周"&amp;"!"&amp;ADDRESS(ROW(),VLOOKUP(AA$7,INDIRECT($A$7&amp;"!A:D"),4,FALSE)+4))),"")</f>
        <v/>
      </c>
      <c r="AB37" s="114" t="str">
        <f ca="1" t="shared" si="318" ref="AB37">IFERROR(IF($C36="","",INDIRECT("第"&amp;VLOOKUP(AB$7,INDIRECT($A$7&amp;"!A:D"),2,FALSE)&amp;"周"&amp;"!"&amp;ADDRESS(ROW(),VLOOKUP(AB$7,INDIRECT($A$7&amp;"!A:D"),4,FALSE)+4))),"")</f>
        <v/>
      </c>
      <c r="AC37" s="114" t="str">
        <f ca="1" t="shared" si="319" ref="AC37">IFERROR(IF($C36="","",INDIRECT("第"&amp;VLOOKUP(AC$7,INDIRECT($A$7&amp;"!A:D"),2,FALSE)&amp;"周"&amp;"!"&amp;ADDRESS(ROW(),VLOOKUP(AC$7,INDIRECT($A$7&amp;"!A:D"),4,FALSE)+4))),"")</f>
        <v/>
      </c>
      <c r="AD37" s="114" t="str">
        <f ca="1" t="shared" si="320" ref="AD37">IFERROR(IF($C36="","",INDIRECT("第"&amp;VLOOKUP(AD$7,INDIRECT($A$7&amp;"!A:D"),2,FALSE)&amp;"周"&amp;"!"&amp;ADDRESS(ROW(),VLOOKUP(AD$7,INDIRECT($A$7&amp;"!A:D"),4,FALSE)+4))),"")</f>
        <v/>
      </c>
      <c r="AE37" s="114" t="str">
        <f ca="1" t="shared" si="321" ref="AE37">IFERROR(IF($C36="","",INDIRECT("第"&amp;VLOOKUP(AE$7,INDIRECT($A$7&amp;"!A:D"),2,FALSE)&amp;"周"&amp;"!"&amp;ADDRESS(ROW(),VLOOKUP(AE$7,INDIRECT($A$7&amp;"!A:D"),4,FALSE)+4))),"")</f>
        <v/>
      </c>
      <c r="AF37" s="114" t="str">
        <f ca="1" t="shared" si="322" ref="AF37">IFERROR(IF($C36="","",INDIRECT("第"&amp;VLOOKUP(AF$7,INDIRECT($A$7&amp;"!A:D"),2,FALSE)&amp;"周"&amp;"!"&amp;ADDRESS(ROW(),VLOOKUP(AF$7,INDIRECT($A$7&amp;"!A:D"),4,FALSE)+4))),"")</f>
        <v/>
      </c>
      <c r="AG37" s="114" t="str">
        <f ca="1" t="shared" si="323" ref="AG37">IFERROR(IF($C36="","",INDIRECT("第"&amp;VLOOKUP(AG$7,INDIRECT($A$7&amp;"!A:D"),2,FALSE)&amp;"周"&amp;"!"&amp;ADDRESS(ROW(),VLOOKUP(AG$7,INDIRECT($A$7&amp;"!A:D"),4,FALSE)+4))),"")</f>
        <v/>
      </c>
      <c r="AH37" s="114" t="str">
        <f ca="1" t="shared" si="324" ref="AH37">IFERROR(IF($C36="","",INDIRECT("第"&amp;VLOOKUP(AH$7,INDIRECT($A$7&amp;"!A:D"),2,FALSE)&amp;"周"&amp;"!"&amp;ADDRESS(ROW(),VLOOKUP(AH$7,INDIRECT($A$7&amp;"!A:D"),4,FALSE)+4))),"")</f>
        <v/>
      </c>
      <c r="AI37" s="114" t="str">
        <f ca="1" t="shared" si="325" ref="AI37">IFERROR(IF($C36="","",INDIRECT("第"&amp;VLOOKUP(AI$7,INDIRECT($A$7&amp;"!A:D"),2,FALSE)&amp;"周"&amp;"!"&amp;ADDRESS(ROW(),VLOOKUP(AI$7,INDIRECT($A$7&amp;"!A:D"),4,FALSE)+4))),"")</f>
        <v/>
      </c>
      <c r="AJ37" s="25"/>
      <c r="AK37" s="25"/>
      <c r="AL37" s="25"/>
      <c r="AM37" s="25"/>
      <c r="AN37" s="25"/>
      <c r="AO37" s="25"/>
      <c r="AP37" s="25"/>
      <c r="AQ37" s="25"/>
      <c r="AR37" s="25"/>
    </row>
    <row r="38" spans="1:44" ht="18" customHeight="1">
      <c r="A38" s="7"/>
      <c r="B38" s="115"/>
      <c r="C38" s="27"/>
      <c r="D38" s="25" t="s">
        <v>26</v>
      </c>
      <c r="E38" s="114" t="str">
        <f ca="1" t="shared" si="326" ref="E38:AI38">IFERROR(IF($C36="","",INDIRECT("第"&amp;VLOOKUP(E$7,INDIRECT($A$7&amp;"!A:D"),2,FALSE)&amp;"周"&amp;"!"&amp;ADDRESS(ROW(),VLOOKUP(E$7,INDIRECT($A$7&amp;"!A:D"),4,FALSE)+4))),"")</f>
        <v/>
      </c>
      <c r="F38" s="114" t="str">
        <f t="shared" ca="1" si="326"/>
        <v/>
      </c>
      <c r="G38" s="114" t="str">
        <f t="shared" ca="1" si="326"/>
        <v/>
      </c>
      <c r="H38" s="114" t="str">
        <f t="shared" ca="1" si="326"/>
        <v/>
      </c>
      <c r="I38" s="114" t="str">
        <f t="shared" ca="1" si="326"/>
        <v/>
      </c>
      <c r="J38" s="114" t="str">
        <f t="shared" ca="1" si="326"/>
        <v/>
      </c>
      <c r="K38" s="114" t="str">
        <f t="shared" ca="1" si="326"/>
        <v/>
      </c>
      <c r="L38" s="114" t="str">
        <f t="shared" ca="1" si="326"/>
        <v/>
      </c>
      <c r="M38" s="114" t="str">
        <f t="shared" ca="1" si="326"/>
        <v/>
      </c>
      <c r="N38" s="114" t="str">
        <f t="shared" ca="1" si="326"/>
        <v/>
      </c>
      <c r="O38" s="114" t="str">
        <f t="shared" ca="1" si="326"/>
        <v/>
      </c>
      <c r="P38" s="114" t="str">
        <f t="shared" ca="1" si="326"/>
        <v/>
      </c>
      <c r="Q38" s="114" t="str">
        <f t="shared" ca="1" si="326"/>
        <v/>
      </c>
      <c r="R38" s="114" t="str">
        <f t="shared" ca="1" si="326"/>
        <v/>
      </c>
      <c r="S38" s="114" t="str">
        <f t="shared" ca="1" si="326"/>
        <v/>
      </c>
      <c r="T38" s="114" t="str">
        <f t="shared" ca="1" si="326"/>
        <v/>
      </c>
      <c r="U38" s="114" t="str">
        <f t="shared" ca="1" si="326"/>
        <v/>
      </c>
      <c r="V38" s="114" t="str">
        <f t="shared" ca="1" si="326"/>
        <v/>
      </c>
      <c r="W38" s="114" t="str">
        <f t="shared" ca="1" si="326"/>
        <v/>
      </c>
      <c r="X38" s="114" t="str">
        <f t="shared" ca="1" si="326"/>
        <v/>
      </c>
      <c r="Y38" s="114" t="str">
        <f t="shared" ca="1" si="326"/>
        <v/>
      </c>
      <c r="Z38" s="114" t="str">
        <f t="shared" ca="1" si="326"/>
        <v/>
      </c>
      <c r="AA38" s="114" t="str">
        <f t="shared" ca="1" si="326"/>
        <v/>
      </c>
      <c r="AB38" s="114" t="str">
        <f t="shared" ca="1" si="326"/>
        <v/>
      </c>
      <c r="AC38" s="114" t="str">
        <f t="shared" ca="1" si="326"/>
        <v/>
      </c>
      <c r="AD38" s="114" t="str">
        <f t="shared" ca="1" si="326"/>
        <v/>
      </c>
      <c r="AE38" s="114" t="str">
        <f t="shared" ca="1" si="326"/>
        <v/>
      </c>
      <c r="AF38" s="114" t="str">
        <f t="shared" ca="1" si="326"/>
        <v/>
      </c>
      <c r="AG38" s="114" t="str">
        <f t="shared" ca="1" si="326"/>
        <v/>
      </c>
      <c r="AH38" s="114" t="str">
        <f t="shared" ca="1" si="326"/>
        <v/>
      </c>
      <c r="AI38" s="114" t="str">
        <f t="shared" ca="1" si="326"/>
        <v/>
      </c>
      <c r="AJ38" s="25"/>
      <c r="AK38" s="25"/>
      <c r="AL38" s="25"/>
      <c r="AM38" s="25"/>
      <c r="AN38" s="25"/>
      <c r="AO38" s="25"/>
      <c r="AP38" s="25"/>
      <c r="AQ38" s="25"/>
      <c r="AR38" s="25"/>
    </row>
    <row r="39" spans="1:44" ht="18" customHeight="1">
      <c r="A39" s="7"/>
      <c r="B39" s="116">
        <f t="shared" si="221"/>
        <v>11</v>
      </c>
      <c r="C39" s="20" t="str">
        <f ca="1">INDIRECT("员工信息表!C"&amp;(B39+3))&amp;IF(INDIRECT("员工信息表!O"&amp;(B39+3))="离职","(离职)","")</f>
        <v/>
      </c>
      <c r="D39" s="25" t="s">
        <v>24</v>
      </c>
      <c r="E39" s="114" t="str">
        <f ca="1" t="shared" si="327" ref="E39:T39">IFERROR(IF($C39="","",INDIRECT("第"&amp;VLOOKUP(E$7,INDIRECT($A$7&amp;"!A:D"),2,FALSE)&amp;"周"&amp;"!"&amp;ADDRESS(ROW(),VLOOKUP(E$7,INDIRECT($A$7&amp;"!A:D"),4,FALSE)+4))),"")</f>
        <v/>
      </c>
      <c r="F39" s="114" t="str">
        <f t="shared" ca="1" si="327"/>
        <v/>
      </c>
      <c r="G39" s="114" t="str">
        <f t="shared" ca="1" si="327"/>
        <v/>
      </c>
      <c r="H39" s="114" t="str">
        <f t="shared" ca="1" si="327"/>
        <v/>
      </c>
      <c r="I39" s="114" t="str">
        <f t="shared" ca="1" si="327"/>
        <v/>
      </c>
      <c r="J39" s="114" t="str">
        <f t="shared" ca="1" si="327"/>
        <v/>
      </c>
      <c r="K39" s="114" t="str">
        <f t="shared" ca="1" si="327"/>
        <v/>
      </c>
      <c r="L39" s="114" t="str">
        <f t="shared" ca="1" si="327"/>
        <v/>
      </c>
      <c r="M39" s="114" t="str">
        <f t="shared" ca="1" si="327"/>
        <v/>
      </c>
      <c r="N39" s="114" t="str">
        <f t="shared" ca="1" si="327"/>
        <v/>
      </c>
      <c r="O39" s="114" t="str">
        <f t="shared" ca="1" si="327"/>
        <v/>
      </c>
      <c r="P39" s="114" t="str">
        <f t="shared" ca="1" si="327"/>
        <v/>
      </c>
      <c r="Q39" s="114" t="str">
        <f t="shared" ca="1" si="327"/>
        <v/>
      </c>
      <c r="R39" s="114" t="str">
        <f t="shared" ca="1" si="327"/>
        <v/>
      </c>
      <c r="S39" s="114" t="str">
        <f t="shared" ca="1" si="327"/>
        <v/>
      </c>
      <c r="T39" s="114" t="str">
        <f t="shared" ca="1" si="327"/>
        <v/>
      </c>
      <c r="U39" s="114" t="str">
        <f ca="1" t="shared" si="328" ref="U39:AI39">IFERROR(IF($C39="","",INDIRECT("第"&amp;VLOOKUP(U$7,INDIRECT($A$7&amp;"!A:D"),2,FALSE)&amp;"周"&amp;"!"&amp;ADDRESS(ROW(),VLOOKUP(U$7,INDIRECT($A$7&amp;"!A:D"),4,FALSE)+4))),"")</f>
        <v/>
      </c>
      <c r="V39" s="114" t="str">
        <f t="shared" ca="1" si="328"/>
        <v/>
      </c>
      <c r="W39" s="114" t="str">
        <f t="shared" ca="1" si="328"/>
        <v/>
      </c>
      <c r="X39" s="114" t="str">
        <f t="shared" ca="1" si="328"/>
        <v/>
      </c>
      <c r="Y39" s="114" t="str">
        <f t="shared" ca="1" si="328"/>
        <v/>
      </c>
      <c r="Z39" s="114" t="str">
        <f t="shared" ca="1" si="328"/>
        <v/>
      </c>
      <c r="AA39" s="114" t="str">
        <f t="shared" ca="1" si="328"/>
        <v/>
      </c>
      <c r="AB39" s="114" t="str">
        <f t="shared" ca="1" si="328"/>
        <v/>
      </c>
      <c r="AC39" s="114" t="str">
        <f t="shared" ca="1" si="328"/>
        <v/>
      </c>
      <c r="AD39" s="114" t="str">
        <f t="shared" ca="1" si="328"/>
        <v/>
      </c>
      <c r="AE39" s="114" t="str">
        <f t="shared" ca="1" si="328"/>
        <v/>
      </c>
      <c r="AF39" s="114" t="str">
        <f t="shared" ca="1" si="328"/>
        <v/>
      </c>
      <c r="AG39" s="114" t="str">
        <f t="shared" ca="1" si="328"/>
        <v/>
      </c>
      <c r="AH39" s="114" t="str">
        <f t="shared" ca="1" si="328"/>
        <v/>
      </c>
      <c r="AI39" s="114" t="str">
        <f t="shared" ca="1" si="328"/>
        <v/>
      </c>
      <c r="AJ39" s="25">
        <f ca="1" t="shared" si="329" ref="AJ39:AR39">COUNTIF($E39:$AI41,AJ$8)</f>
        <v>0</v>
      </c>
      <c r="AK39" s="25">
        <f t="shared" ca="1" si="329"/>
        <v>0</v>
      </c>
      <c r="AL39" s="25">
        <f t="shared" ca="1" si="329"/>
        <v>0</v>
      </c>
      <c r="AM39" s="25">
        <f t="shared" ca="1" si="329"/>
        <v>0</v>
      </c>
      <c r="AN39" s="25">
        <f t="shared" ca="1" si="329"/>
        <v>0</v>
      </c>
      <c r="AO39" s="25">
        <f t="shared" ca="1" si="329"/>
        <v>0</v>
      </c>
      <c r="AP39" s="25">
        <f t="shared" ca="1" si="329"/>
        <v>0</v>
      </c>
      <c r="AQ39" s="25">
        <f t="shared" ca="1" si="329"/>
        <v>0</v>
      </c>
      <c r="AR39" s="25">
        <f t="shared" ca="1" si="329"/>
        <v>0</v>
      </c>
    </row>
    <row r="40" spans="1:44" ht="18" customHeight="1">
      <c r="A40" s="7"/>
      <c r="B40" s="113"/>
      <c r="C40" s="20"/>
      <c r="D40" s="25" t="s">
        <v>25</v>
      </c>
      <c r="E40" s="114" t="str">
        <f ca="1" t="shared" si="330" ref="E40">IFERROR(IF($C39="","",INDIRECT("第"&amp;VLOOKUP(E$7,INDIRECT($A$7&amp;"!A:D"),2,FALSE)&amp;"周"&amp;"!"&amp;ADDRESS(ROW(),VLOOKUP(E$7,INDIRECT($A$7&amp;"!A:D"),4,FALSE)+4))),"")</f>
        <v/>
      </c>
      <c r="F40" s="114" t="str">
        <f ca="1" t="shared" si="331" ref="F40">IFERROR(IF($C39="","",INDIRECT("第"&amp;VLOOKUP(F$7,INDIRECT($A$7&amp;"!A:D"),2,FALSE)&amp;"周"&amp;"!"&amp;ADDRESS(ROW(),VLOOKUP(F$7,INDIRECT($A$7&amp;"!A:D"),4,FALSE)+4))),"")</f>
        <v/>
      </c>
      <c r="G40" s="114" t="str">
        <f ca="1" t="shared" si="332" ref="G40">IFERROR(IF($C39="","",INDIRECT("第"&amp;VLOOKUP(G$7,INDIRECT($A$7&amp;"!A:D"),2,FALSE)&amp;"周"&amp;"!"&amp;ADDRESS(ROW(),VLOOKUP(G$7,INDIRECT($A$7&amp;"!A:D"),4,FALSE)+4))),"")</f>
        <v/>
      </c>
      <c r="H40" s="114" t="str">
        <f ca="1" t="shared" si="333" ref="H40">IFERROR(IF($C39="","",INDIRECT("第"&amp;VLOOKUP(H$7,INDIRECT($A$7&amp;"!A:D"),2,FALSE)&amp;"周"&amp;"!"&amp;ADDRESS(ROW(),VLOOKUP(H$7,INDIRECT($A$7&amp;"!A:D"),4,FALSE)+4))),"")</f>
        <v/>
      </c>
      <c r="I40" s="114" t="str">
        <f ca="1" t="shared" si="334" ref="I40">IFERROR(IF($C39="","",INDIRECT("第"&amp;VLOOKUP(I$7,INDIRECT($A$7&amp;"!A:D"),2,FALSE)&amp;"周"&amp;"!"&amp;ADDRESS(ROW(),VLOOKUP(I$7,INDIRECT($A$7&amp;"!A:D"),4,FALSE)+4))),"")</f>
        <v/>
      </c>
      <c r="J40" s="114" t="str">
        <f ca="1" t="shared" si="335" ref="J40">IFERROR(IF($C39="","",INDIRECT("第"&amp;VLOOKUP(J$7,INDIRECT($A$7&amp;"!A:D"),2,FALSE)&amp;"周"&amp;"!"&amp;ADDRESS(ROW(),VLOOKUP(J$7,INDIRECT($A$7&amp;"!A:D"),4,FALSE)+4))),"")</f>
        <v/>
      </c>
      <c r="K40" s="114" t="str">
        <f ca="1" t="shared" si="336" ref="K40">IFERROR(IF($C39="","",INDIRECT("第"&amp;VLOOKUP(K$7,INDIRECT($A$7&amp;"!A:D"),2,FALSE)&amp;"周"&amp;"!"&amp;ADDRESS(ROW(),VLOOKUP(K$7,INDIRECT($A$7&amp;"!A:D"),4,FALSE)+4))),"")</f>
        <v/>
      </c>
      <c r="L40" s="114" t="str">
        <f ca="1" t="shared" si="337" ref="L40">IFERROR(IF($C39="","",INDIRECT("第"&amp;VLOOKUP(L$7,INDIRECT($A$7&amp;"!A:D"),2,FALSE)&amp;"周"&amp;"!"&amp;ADDRESS(ROW(),VLOOKUP(L$7,INDIRECT($A$7&amp;"!A:D"),4,FALSE)+4))),"")</f>
        <v/>
      </c>
      <c r="M40" s="114" t="str">
        <f ca="1" t="shared" si="338" ref="M40">IFERROR(IF($C39="","",INDIRECT("第"&amp;VLOOKUP(M$7,INDIRECT($A$7&amp;"!A:D"),2,FALSE)&amp;"周"&amp;"!"&amp;ADDRESS(ROW(),VLOOKUP(M$7,INDIRECT($A$7&amp;"!A:D"),4,FALSE)+4))),"")</f>
        <v/>
      </c>
      <c r="N40" s="114" t="str">
        <f ca="1" t="shared" si="339" ref="N40">IFERROR(IF($C39="","",INDIRECT("第"&amp;VLOOKUP(N$7,INDIRECT($A$7&amp;"!A:D"),2,FALSE)&amp;"周"&amp;"!"&amp;ADDRESS(ROW(),VLOOKUP(N$7,INDIRECT($A$7&amp;"!A:D"),4,FALSE)+4))),"")</f>
        <v/>
      </c>
      <c r="O40" s="114" t="str">
        <f ca="1" t="shared" si="340" ref="O40">IFERROR(IF($C39="","",INDIRECT("第"&amp;VLOOKUP(O$7,INDIRECT($A$7&amp;"!A:D"),2,FALSE)&amp;"周"&amp;"!"&amp;ADDRESS(ROW(),VLOOKUP(O$7,INDIRECT($A$7&amp;"!A:D"),4,FALSE)+4))),"")</f>
        <v/>
      </c>
      <c r="P40" s="114" t="str">
        <f ca="1" t="shared" si="341" ref="P40">IFERROR(IF($C39="","",INDIRECT("第"&amp;VLOOKUP(P$7,INDIRECT($A$7&amp;"!A:D"),2,FALSE)&amp;"周"&amp;"!"&amp;ADDRESS(ROW(),VLOOKUP(P$7,INDIRECT($A$7&amp;"!A:D"),4,FALSE)+4))),"")</f>
        <v/>
      </c>
      <c r="Q40" s="114" t="str">
        <f ca="1" t="shared" si="342" ref="Q40">IFERROR(IF($C39="","",INDIRECT("第"&amp;VLOOKUP(Q$7,INDIRECT($A$7&amp;"!A:D"),2,FALSE)&amp;"周"&amp;"!"&amp;ADDRESS(ROW(),VLOOKUP(Q$7,INDIRECT($A$7&amp;"!A:D"),4,FALSE)+4))),"")</f>
        <v/>
      </c>
      <c r="R40" s="114" t="str">
        <f ca="1" t="shared" si="343" ref="R40">IFERROR(IF($C39="","",INDIRECT("第"&amp;VLOOKUP(R$7,INDIRECT($A$7&amp;"!A:D"),2,FALSE)&amp;"周"&amp;"!"&amp;ADDRESS(ROW(),VLOOKUP(R$7,INDIRECT($A$7&amp;"!A:D"),4,FALSE)+4))),"")</f>
        <v/>
      </c>
      <c r="S40" s="114" t="str">
        <f ca="1" t="shared" si="344" ref="S40">IFERROR(IF($C39="","",INDIRECT("第"&amp;VLOOKUP(S$7,INDIRECT($A$7&amp;"!A:D"),2,FALSE)&amp;"周"&amp;"!"&amp;ADDRESS(ROW(),VLOOKUP(S$7,INDIRECT($A$7&amp;"!A:D"),4,FALSE)+4))),"")</f>
        <v/>
      </c>
      <c r="T40" s="114" t="str">
        <f ca="1" t="shared" si="345" ref="T40">IFERROR(IF($C39="","",INDIRECT("第"&amp;VLOOKUP(T$7,INDIRECT($A$7&amp;"!A:D"),2,FALSE)&amp;"周"&amp;"!"&amp;ADDRESS(ROW(),VLOOKUP(T$7,INDIRECT($A$7&amp;"!A:D"),4,FALSE)+4))),"")</f>
        <v/>
      </c>
      <c r="U40" s="114" t="str">
        <f ca="1" t="shared" si="346" ref="U40">IFERROR(IF($C39="","",INDIRECT("第"&amp;VLOOKUP(U$7,INDIRECT($A$7&amp;"!A:D"),2,FALSE)&amp;"周"&amp;"!"&amp;ADDRESS(ROW(),VLOOKUP(U$7,INDIRECT($A$7&amp;"!A:D"),4,FALSE)+4))),"")</f>
        <v/>
      </c>
      <c r="V40" s="114" t="str">
        <f ca="1" t="shared" si="347" ref="V40">IFERROR(IF($C39="","",INDIRECT("第"&amp;VLOOKUP(V$7,INDIRECT($A$7&amp;"!A:D"),2,FALSE)&amp;"周"&amp;"!"&amp;ADDRESS(ROW(),VLOOKUP(V$7,INDIRECT($A$7&amp;"!A:D"),4,FALSE)+4))),"")</f>
        <v/>
      </c>
      <c r="W40" s="114" t="str">
        <f ca="1" t="shared" si="348" ref="W40">IFERROR(IF($C39="","",INDIRECT("第"&amp;VLOOKUP(W$7,INDIRECT($A$7&amp;"!A:D"),2,FALSE)&amp;"周"&amp;"!"&amp;ADDRESS(ROW(),VLOOKUP(W$7,INDIRECT($A$7&amp;"!A:D"),4,FALSE)+4))),"")</f>
        <v/>
      </c>
      <c r="X40" s="114" t="str">
        <f ca="1" t="shared" si="349" ref="X40">IFERROR(IF($C39="","",INDIRECT("第"&amp;VLOOKUP(X$7,INDIRECT($A$7&amp;"!A:D"),2,FALSE)&amp;"周"&amp;"!"&amp;ADDRESS(ROW(),VLOOKUP(X$7,INDIRECT($A$7&amp;"!A:D"),4,FALSE)+4))),"")</f>
        <v/>
      </c>
      <c r="Y40" s="114" t="str">
        <f ca="1" t="shared" si="350" ref="Y40">IFERROR(IF($C39="","",INDIRECT("第"&amp;VLOOKUP(Y$7,INDIRECT($A$7&amp;"!A:D"),2,FALSE)&amp;"周"&amp;"!"&amp;ADDRESS(ROW(),VLOOKUP(Y$7,INDIRECT($A$7&amp;"!A:D"),4,FALSE)+4))),"")</f>
        <v/>
      </c>
      <c r="Z40" s="114" t="str">
        <f ca="1" t="shared" si="351" ref="Z40">IFERROR(IF($C39="","",INDIRECT("第"&amp;VLOOKUP(Z$7,INDIRECT($A$7&amp;"!A:D"),2,FALSE)&amp;"周"&amp;"!"&amp;ADDRESS(ROW(),VLOOKUP(Z$7,INDIRECT($A$7&amp;"!A:D"),4,FALSE)+4))),"")</f>
        <v/>
      </c>
      <c r="AA40" s="114" t="str">
        <f ca="1" t="shared" si="352" ref="AA40">IFERROR(IF($C39="","",INDIRECT("第"&amp;VLOOKUP(AA$7,INDIRECT($A$7&amp;"!A:D"),2,FALSE)&amp;"周"&amp;"!"&amp;ADDRESS(ROW(),VLOOKUP(AA$7,INDIRECT($A$7&amp;"!A:D"),4,FALSE)+4))),"")</f>
        <v/>
      </c>
      <c r="AB40" s="114" t="str">
        <f ca="1" t="shared" si="353" ref="AB40">IFERROR(IF($C39="","",INDIRECT("第"&amp;VLOOKUP(AB$7,INDIRECT($A$7&amp;"!A:D"),2,FALSE)&amp;"周"&amp;"!"&amp;ADDRESS(ROW(),VLOOKUP(AB$7,INDIRECT($A$7&amp;"!A:D"),4,FALSE)+4))),"")</f>
        <v/>
      </c>
      <c r="AC40" s="114" t="str">
        <f ca="1" t="shared" si="354" ref="AC40">IFERROR(IF($C39="","",INDIRECT("第"&amp;VLOOKUP(AC$7,INDIRECT($A$7&amp;"!A:D"),2,FALSE)&amp;"周"&amp;"!"&amp;ADDRESS(ROW(),VLOOKUP(AC$7,INDIRECT($A$7&amp;"!A:D"),4,FALSE)+4))),"")</f>
        <v/>
      </c>
      <c r="AD40" s="114" t="str">
        <f ca="1" t="shared" si="355" ref="AD40">IFERROR(IF($C39="","",INDIRECT("第"&amp;VLOOKUP(AD$7,INDIRECT($A$7&amp;"!A:D"),2,FALSE)&amp;"周"&amp;"!"&amp;ADDRESS(ROW(),VLOOKUP(AD$7,INDIRECT($A$7&amp;"!A:D"),4,FALSE)+4))),"")</f>
        <v/>
      </c>
      <c r="AE40" s="114" t="str">
        <f ca="1" t="shared" si="356" ref="AE40">IFERROR(IF($C39="","",INDIRECT("第"&amp;VLOOKUP(AE$7,INDIRECT($A$7&amp;"!A:D"),2,FALSE)&amp;"周"&amp;"!"&amp;ADDRESS(ROW(),VLOOKUP(AE$7,INDIRECT($A$7&amp;"!A:D"),4,FALSE)+4))),"")</f>
        <v/>
      </c>
      <c r="AF40" s="114" t="str">
        <f ca="1" t="shared" si="357" ref="AF40">IFERROR(IF($C39="","",INDIRECT("第"&amp;VLOOKUP(AF$7,INDIRECT($A$7&amp;"!A:D"),2,FALSE)&amp;"周"&amp;"!"&amp;ADDRESS(ROW(),VLOOKUP(AF$7,INDIRECT($A$7&amp;"!A:D"),4,FALSE)+4))),"")</f>
        <v/>
      </c>
      <c r="AG40" s="114" t="str">
        <f ca="1" t="shared" si="358" ref="AG40">IFERROR(IF($C39="","",INDIRECT("第"&amp;VLOOKUP(AG$7,INDIRECT($A$7&amp;"!A:D"),2,FALSE)&amp;"周"&amp;"!"&amp;ADDRESS(ROW(),VLOOKUP(AG$7,INDIRECT($A$7&amp;"!A:D"),4,FALSE)+4))),"")</f>
        <v/>
      </c>
      <c r="AH40" s="114" t="str">
        <f ca="1" t="shared" si="359" ref="AH40">IFERROR(IF($C39="","",INDIRECT("第"&amp;VLOOKUP(AH$7,INDIRECT($A$7&amp;"!A:D"),2,FALSE)&amp;"周"&amp;"!"&amp;ADDRESS(ROW(),VLOOKUP(AH$7,INDIRECT($A$7&amp;"!A:D"),4,FALSE)+4))),"")</f>
        <v/>
      </c>
      <c r="AI40" s="114" t="str">
        <f ca="1" t="shared" si="360" ref="AI40">IFERROR(IF($C39="","",INDIRECT("第"&amp;VLOOKUP(AI$7,INDIRECT($A$7&amp;"!A:D"),2,FALSE)&amp;"周"&amp;"!"&amp;ADDRESS(ROW(),VLOOKUP(AI$7,INDIRECT($A$7&amp;"!A:D"),4,FALSE)+4))),"")</f>
        <v/>
      </c>
      <c r="AJ40" s="25"/>
      <c r="AK40" s="25"/>
      <c r="AL40" s="25"/>
      <c r="AM40" s="25"/>
      <c r="AN40" s="25"/>
      <c r="AO40" s="25"/>
      <c r="AP40" s="25"/>
      <c r="AQ40" s="25"/>
      <c r="AR40" s="25"/>
    </row>
    <row r="41" spans="1:44" ht="18" customHeight="1">
      <c r="A41" s="7"/>
      <c r="B41" s="115"/>
      <c r="C41" s="27"/>
      <c r="D41" s="25" t="s">
        <v>26</v>
      </c>
      <c r="E41" s="114" t="str">
        <f ca="1" t="shared" si="361" ref="E41:AI41">IFERROR(IF($C39="","",INDIRECT("第"&amp;VLOOKUP(E$7,INDIRECT($A$7&amp;"!A:D"),2,FALSE)&amp;"周"&amp;"!"&amp;ADDRESS(ROW(),VLOOKUP(E$7,INDIRECT($A$7&amp;"!A:D"),4,FALSE)+4))),"")</f>
        <v/>
      </c>
      <c r="F41" s="114" t="str">
        <f t="shared" ca="1" si="361"/>
        <v/>
      </c>
      <c r="G41" s="114" t="str">
        <f t="shared" ca="1" si="361"/>
        <v/>
      </c>
      <c r="H41" s="114" t="str">
        <f t="shared" ca="1" si="361"/>
        <v/>
      </c>
      <c r="I41" s="114" t="str">
        <f t="shared" ca="1" si="361"/>
        <v/>
      </c>
      <c r="J41" s="114" t="str">
        <f t="shared" ca="1" si="361"/>
        <v/>
      </c>
      <c r="K41" s="114" t="str">
        <f t="shared" ca="1" si="361"/>
        <v/>
      </c>
      <c r="L41" s="114" t="str">
        <f t="shared" ca="1" si="361"/>
        <v/>
      </c>
      <c r="M41" s="114" t="str">
        <f t="shared" ca="1" si="361"/>
        <v/>
      </c>
      <c r="N41" s="114" t="str">
        <f t="shared" ca="1" si="361"/>
        <v/>
      </c>
      <c r="O41" s="114" t="str">
        <f t="shared" ca="1" si="361"/>
        <v/>
      </c>
      <c r="P41" s="114" t="str">
        <f t="shared" ca="1" si="361"/>
        <v/>
      </c>
      <c r="Q41" s="114" t="str">
        <f t="shared" ca="1" si="361"/>
        <v/>
      </c>
      <c r="R41" s="114" t="str">
        <f t="shared" ca="1" si="361"/>
        <v/>
      </c>
      <c r="S41" s="114" t="str">
        <f t="shared" ca="1" si="361"/>
        <v/>
      </c>
      <c r="T41" s="114" t="str">
        <f t="shared" ca="1" si="361"/>
        <v/>
      </c>
      <c r="U41" s="114" t="str">
        <f t="shared" ca="1" si="361"/>
        <v/>
      </c>
      <c r="V41" s="114" t="str">
        <f t="shared" ca="1" si="361"/>
        <v/>
      </c>
      <c r="W41" s="114" t="str">
        <f t="shared" ca="1" si="361"/>
        <v/>
      </c>
      <c r="X41" s="114" t="str">
        <f t="shared" ca="1" si="361"/>
        <v/>
      </c>
      <c r="Y41" s="114" t="str">
        <f t="shared" ca="1" si="361"/>
        <v/>
      </c>
      <c r="Z41" s="114" t="str">
        <f t="shared" ca="1" si="361"/>
        <v/>
      </c>
      <c r="AA41" s="114" t="str">
        <f t="shared" ca="1" si="361"/>
        <v/>
      </c>
      <c r="AB41" s="114" t="str">
        <f t="shared" ca="1" si="361"/>
        <v/>
      </c>
      <c r="AC41" s="114" t="str">
        <f t="shared" ca="1" si="361"/>
        <v/>
      </c>
      <c r="AD41" s="114" t="str">
        <f t="shared" ca="1" si="361"/>
        <v/>
      </c>
      <c r="AE41" s="114" t="str">
        <f t="shared" ca="1" si="361"/>
        <v/>
      </c>
      <c r="AF41" s="114" t="str">
        <f t="shared" ca="1" si="361"/>
        <v/>
      </c>
      <c r="AG41" s="114" t="str">
        <f t="shared" ca="1" si="361"/>
        <v/>
      </c>
      <c r="AH41" s="114" t="str">
        <f t="shared" ca="1" si="361"/>
        <v/>
      </c>
      <c r="AI41" s="114" t="str">
        <f t="shared" ca="1" si="361"/>
        <v/>
      </c>
      <c r="AJ41" s="25"/>
      <c r="AK41" s="25"/>
      <c r="AL41" s="25"/>
      <c r="AM41" s="25"/>
      <c r="AN41" s="25"/>
      <c r="AO41" s="25"/>
      <c r="AP41" s="25"/>
      <c r="AQ41" s="25"/>
      <c r="AR41" s="25"/>
    </row>
    <row r="42" spans="1:44" ht="18" customHeight="1">
      <c r="A42" s="7"/>
      <c r="B42" s="116">
        <f t="shared" si="221"/>
        <v>12</v>
      </c>
      <c r="C42" s="20" t="str">
        <f ca="1">INDIRECT("员工信息表!C"&amp;(B42+3))&amp;IF(INDIRECT("员工信息表!O"&amp;(B42+3))="离职","(离职)","")</f>
        <v/>
      </c>
      <c r="D42" s="25" t="s">
        <v>24</v>
      </c>
      <c r="E42" s="114" t="str">
        <f ca="1" t="shared" si="362" ref="E42:T42">IFERROR(IF($C42="","",INDIRECT("第"&amp;VLOOKUP(E$7,INDIRECT($A$7&amp;"!A:D"),2,FALSE)&amp;"周"&amp;"!"&amp;ADDRESS(ROW(),VLOOKUP(E$7,INDIRECT($A$7&amp;"!A:D"),4,FALSE)+4))),"")</f>
        <v/>
      </c>
      <c r="F42" s="114" t="str">
        <f t="shared" ca="1" si="362"/>
        <v/>
      </c>
      <c r="G42" s="114" t="str">
        <f t="shared" ca="1" si="362"/>
        <v/>
      </c>
      <c r="H42" s="114" t="str">
        <f t="shared" ca="1" si="362"/>
        <v/>
      </c>
      <c r="I42" s="114" t="str">
        <f t="shared" ca="1" si="362"/>
        <v/>
      </c>
      <c r="J42" s="114" t="str">
        <f t="shared" ca="1" si="362"/>
        <v/>
      </c>
      <c r="K42" s="114" t="str">
        <f t="shared" ca="1" si="362"/>
        <v/>
      </c>
      <c r="L42" s="114" t="str">
        <f t="shared" ca="1" si="362"/>
        <v/>
      </c>
      <c r="M42" s="114" t="str">
        <f t="shared" ca="1" si="362"/>
        <v/>
      </c>
      <c r="N42" s="114" t="str">
        <f t="shared" ca="1" si="362"/>
        <v/>
      </c>
      <c r="O42" s="114" t="str">
        <f t="shared" ca="1" si="362"/>
        <v/>
      </c>
      <c r="P42" s="114" t="str">
        <f t="shared" ca="1" si="362"/>
        <v/>
      </c>
      <c r="Q42" s="114" t="str">
        <f t="shared" ca="1" si="362"/>
        <v/>
      </c>
      <c r="R42" s="114" t="str">
        <f t="shared" ca="1" si="362"/>
        <v/>
      </c>
      <c r="S42" s="114" t="str">
        <f t="shared" ca="1" si="362"/>
        <v/>
      </c>
      <c r="T42" s="114" t="str">
        <f t="shared" ca="1" si="362"/>
        <v/>
      </c>
      <c r="U42" s="114" t="str">
        <f ca="1" t="shared" si="363" ref="U42:AI42">IFERROR(IF($C42="","",INDIRECT("第"&amp;VLOOKUP(U$7,INDIRECT($A$7&amp;"!A:D"),2,FALSE)&amp;"周"&amp;"!"&amp;ADDRESS(ROW(),VLOOKUP(U$7,INDIRECT($A$7&amp;"!A:D"),4,FALSE)+4))),"")</f>
        <v/>
      </c>
      <c r="V42" s="114" t="str">
        <f t="shared" ca="1" si="363"/>
        <v/>
      </c>
      <c r="W42" s="114" t="str">
        <f t="shared" ca="1" si="363"/>
        <v/>
      </c>
      <c r="X42" s="114" t="str">
        <f t="shared" ca="1" si="363"/>
        <v/>
      </c>
      <c r="Y42" s="114" t="str">
        <f t="shared" ca="1" si="363"/>
        <v/>
      </c>
      <c r="Z42" s="114" t="str">
        <f t="shared" ca="1" si="363"/>
        <v/>
      </c>
      <c r="AA42" s="114" t="str">
        <f t="shared" ca="1" si="363"/>
        <v/>
      </c>
      <c r="AB42" s="114" t="str">
        <f t="shared" ca="1" si="363"/>
        <v/>
      </c>
      <c r="AC42" s="114" t="str">
        <f t="shared" ca="1" si="363"/>
        <v/>
      </c>
      <c r="AD42" s="114" t="str">
        <f t="shared" ca="1" si="363"/>
        <v/>
      </c>
      <c r="AE42" s="114" t="str">
        <f t="shared" ca="1" si="363"/>
        <v/>
      </c>
      <c r="AF42" s="114" t="str">
        <f t="shared" ca="1" si="363"/>
        <v/>
      </c>
      <c r="AG42" s="114" t="str">
        <f t="shared" ca="1" si="363"/>
        <v/>
      </c>
      <c r="AH42" s="114" t="str">
        <f t="shared" ca="1" si="363"/>
        <v/>
      </c>
      <c r="AI42" s="114" t="str">
        <f t="shared" ca="1" si="363"/>
        <v/>
      </c>
      <c r="AJ42" s="25">
        <f ca="1" t="shared" si="364" ref="AJ42:AR42">COUNTIF($E42:$AI44,AJ$8)</f>
        <v>0</v>
      </c>
      <c r="AK42" s="25">
        <f t="shared" ca="1" si="364"/>
        <v>0</v>
      </c>
      <c r="AL42" s="25">
        <f t="shared" ca="1" si="364"/>
        <v>0</v>
      </c>
      <c r="AM42" s="25">
        <f t="shared" ca="1" si="364"/>
        <v>0</v>
      </c>
      <c r="AN42" s="25">
        <f t="shared" ca="1" si="364"/>
        <v>0</v>
      </c>
      <c r="AO42" s="25">
        <f t="shared" ca="1" si="364"/>
        <v>0</v>
      </c>
      <c r="AP42" s="25">
        <f t="shared" ca="1" si="364"/>
        <v>0</v>
      </c>
      <c r="AQ42" s="25">
        <f t="shared" ca="1" si="364"/>
        <v>0</v>
      </c>
      <c r="AR42" s="25">
        <f t="shared" ca="1" si="364"/>
        <v>0</v>
      </c>
    </row>
    <row r="43" spans="1:44" ht="18" customHeight="1">
      <c r="A43" s="7"/>
      <c r="B43" s="113"/>
      <c r="C43" s="20"/>
      <c r="D43" s="25" t="s">
        <v>25</v>
      </c>
      <c r="E43" s="114" t="str">
        <f ca="1" t="shared" si="365" ref="E43">IFERROR(IF($C42="","",INDIRECT("第"&amp;VLOOKUP(E$7,INDIRECT($A$7&amp;"!A:D"),2,FALSE)&amp;"周"&amp;"!"&amp;ADDRESS(ROW(),VLOOKUP(E$7,INDIRECT($A$7&amp;"!A:D"),4,FALSE)+4))),"")</f>
        <v/>
      </c>
      <c r="F43" s="114" t="str">
        <f ca="1" t="shared" si="366" ref="F43">IFERROR(IF($C42="","",INDIRECT("第"&amp;VLOOKUP(F$7,INDIRECT($A$7&amp;"!A:D"),2,FALSE)&amp;"周"&amp;"!"&amp;ADDRESS(ROW(),VLOOKUP(F$7,INDIRECT($A$7&amp;"!A:D"),4,FALSE)+4))),"")</f>
        <v/>
      </c>
      <c r="G43" s="114" t="str">
        <f ca="1" t="shared" si="367" ref="G43">IFERROR(IF($C42="","",INDIRECT("第"&amp;VLOOKUP(G$7,INDIRECT($A$7&amp;"!A:D"),2,FALSE)&amp;"周"&amp;"!"&amp;ADDRESS(ROW(),VLOOKUP(G$7,INDIRECT($A$7&amp;"!A:D"),4,FALSE)+4))),"")</f>
        <v/>
      </c>
      <c r="H43" s="114" t="str">
        <f ca="1" t="shared" si="368" ref="H43">IFERROR(IF($C42="","",INDIRECT("第"&amp;VLOOKUP(H$7,INDIRECT($A$7&amp;"!A:D"),2,FALSE)&amp;"周"&amp;"!"&amp;ADDRESS(ROW(),VLOOKUP(H$7,INDIRECT($A$7&amp;"!A:D"),4,FALSE)+4))),"")</f>
        <v/>
      </c>
      <c r="I43" s="114" t="str">
        <f ca="1" t="shared" si="369" ref="I43">IFERROR(IF($C42="","",INDIRECT("第"&amp;VLOOKUP(I$7,INDIRECT($A$7&amp;"!A:D"),2,FALSE)&amp;"周"&amp;"!"&amp;ADDRESS(ROW(),VLOOKUP(I$7,INDIRECT($A$7&amp;"!A:D"),4,FALSE)+4))),"")</f>
        <v/>
      </c>
      <c r="J43" s="114" t="str">
        <f ca="1" t="shared" si="370" ref="J43">IFERROR(IF($C42="","",INDIRECT("第"&amp;VLOOKUP(J$7,INDIRECT($A$7&amp;"!A:D"),2,FALSE)&amp;"周"&amp;"!"&amp;ADDRESS(ROW(),VLOOKUP(J$7,INDIRECT($A$7&amp;"!A:D"),4,FALSE)+4))),"")</f>
        <v/>
      </c>
      <c r="K43" s="114" t="str">
        <f ca="1" t="shared" si="371" ref="K43">IFERROR(IF($C42="","",INDIRECT("第"&amp;VLOOKUP(K$7,INDIRECT($A$7&amp;"!A:D"),2,FALSE)&amp;"周"&amp;"!"&amp;ADDRESS(ROW(),VLOOKUP(K$7,INDIRECT($A$7&amp;"!A:D"),4,FALSE)+4))),"")</f>
        <v/>
      </c>
      <c r="L43" s="114" t="str">
        <f ca="1" t="shared" si="372" ref="L43">IFERROR(IF($C42="","",INDIRECT("第"&amp;VLOOKUP(L$7,INDIRECT($A$7&amp;"!A:D"),2,FALSE)&amp;"周"&amp;"!"&amp;ADDRESS(ROW(),VLOOKUP(L$7,INDIRECT($A$7&amp;"!A:D"),4,FALSE)+4))),"")</f>
        <v/>
      </c>
      <c r="M43" s="114" t="str">
        <f ca="1" t="shared" si="373" ref="M43">IFERROR(IF($C42="","",INDIRECT("第"&amp;VLOOKUP(M$7,INDIRECT($A$7&amp;"!A:D"),2,FALSE)&amp;"周"&amp;"!"&amp;ADDRESS(ROW(),VLOOKUP(M$7,INDIRECT($A$7&amp;"!A:D"),4,FALSE)+4))),"")</f>
        <v/>
      </c>
      <c r="N43" s="114" t="str">
        <f ca="1" t="shared" si="374" ref="N43">IFERROR(IF($C42="","",INDIRECT("第"&amp;VLOOKUP(N$7,INDIRECT($A$7&amp;"!A:D"),2,FALSE)&amp;"周"&amp;"!"&amp;ADDRESS(ROW(),VLOOKUP(N$7,INDIRECT($A$7&amp;"!A:D"),4,FALSE)+4))),"")</f>
        <v/>
      </c>
      <c r="O43" s="114" t="str">
        <f ca="1" t="shared" si="375" ref="O43">IFERROR(IF($C42="","",INDIRECT("第"&amp;VLOOKUP(O$7,INDIRECT($A$7&amp;"!A:D"),2,FALSE)&amp;"周"&amp;"!"&amp;ADDRESS(ROW(),VLOOKUP(O$7,INDIRECT($A$7&amp;"!A:D"),4,FALSE)+4))),"")</f>
        <v/>
      </c>
      <c r="P43" s="114" t="str">
        <f ca="1" t="shared" si="376" ref="P43">IFERROR(IF($C42="","",INDIRECT("第"&amp;VLOOKUP(P$7,INDIRECT($A$7&amp;"!A:D"),2,FALSE)&amp;"周"&amp;"!"&amp;ADDRESS(ROW(),VLOOKUP(P$7,INDIRECT($A$7&amp;"!A:D"),4,FALSE)+4))),"")</f>
        <v/>
      </c>
      <c r="Q43" s="114" t="str">
        <f ca="1" t="shared" si="377" ref="Q43">IFERROR(IF($C42="","",INDIRECT("第"&amp;VLOOKUP(Q$7,INDIRECT($A$7&amp;"!A:D"),2,FALSE)&amp;"周"&amp;"!"&amp;ADDRESS(ROW(),VLOOKUP(Q$7,INDIRECT($A$7&amp;"!A:D"),4,FALSE)+4))),"")</f>
        <v/>
      </c>
      <c r="R43" s="114" t="str">
        <f ca="1" t="shared" si="378" ref="R43">IFERROR(IF($C42="","",INDIRECT("第"&amp;VLOOKUP(R$7,INDIRECT($A$7&amp;"!A:D"),2,FALSE)&amp;"周"&amp;"!"&amp;ADDRESS(ROW(),VLOOKUP(R$7,INDIRECT($A$7&amp;"!A:D"),4,FALSE)+4))),"")</f>
        <v/>
      </c>
      <c r="S43" s="114" t="str">
        <f ca="1" t="shared" si="379" ref="S43">IFERROR(IF($C42="","",INDIRECT("第"&amp;VLOOKUP(S$7,INDIRECT($A$7&amp;"!A:D"),2,FALSE)&amp;"周"&amp;"!"&amp;ADDRESS(ROW(),VLOOKUP(S$7,INDIRECT($A$7&amp;"!A:D"),4,FALSE)+4))),"")</f>
        <v/>
      </c>
      <c r="T43" s="114" t="str">
        <f ca="1" t="shared" si="380" ref="T43">IFERROR(IF($C42="","",INDIRECT("第"&amp;VLOOKUP(T$7,INDIRECT($A$7&amp;"!A:D"),2,FALSE)&amp;"周"&amp;"!"&amp;ADDRESS(ROW(),VLOOKUP(T$7,INDIRECT($A$7&amp;"!A:D"),4,FALSE)+4))),"")</f>
        <v/>
      </c>
      <c r="U43" s="114" t="str">
        <f ca="1" t="shared" si="381" ref="U43">IFERROR(IF($C42="","",INDIRECT("第"&amp;VLOOKUP(U$7,INDIRECT($A$7&amp;"!A:D"),2,FALSE)&amp;"周"&amp;"!"&amp;ADDRESS(ROW(),VLOOKUP(U$7,INDIRECT($A$7&amp;"!A:D"),4,FALSE)+4))),"")</f>
        <v/>
      </c>
      <c r="V43" s="114" t="str">
        <f ca="1" t="shared" si="382" ref="V43">IFERROR(IF($C42="","",INDIRECT("第"&amp;VLOOKUP(V$7,INDIRECT($A$7&amp;"!A:D"),2,FALSE)&amp;"周"&amp;"!"&amp;ADDRESS(ROW(),VLOOKUP(V$7,INDIRECT($A$7&amp;"!A:D"),4,FALSE)+4))),"")</f>
        <v/>
      </c>
      <c r="W43" s="114" t="str">
        <f ca="1" t="shared" si="383" ref="W43">IFERROR(IF($C42="","",INDIRECT("第"&amp;VLOOKUP(W$7,INDIRECT($A$7&amp;"!A:D"),2,FALSE)&amp;"周"&amp;"!"&amp;ADDRESS(ROW(),VLOOKUP(W$7,INDIRECT($A$7&amp;"!A:D"),4,FALSE)+4))),"")</f>
        <v/>
      </c>
      <c r="X43" s="114" t="str">
        <f ca="1" t="shared" si="384" ref="X43">IFERROR(IF($C42="","",INDIRECT("第"&amp;VLOOKUP(X$7,INDIRECT($A$7&amp;"!A:D"),2,FALSE)&amp;"周"&amp;"!"&amp;ADDRESS(ROW(),VLOOKUP(X$7,INDIRECT($A$7&amp;"!A:D"),4,FALSE)+4))),"")</f>
        <v/>
      </c>
      <c r="Y43" s="114" t="str">
        <f ca="1" t="shared" si="385" ref="Y43">IFERROR(IF($C42="","",INDIRECT("第"&amp;VLOOKUP(Y$7,INDIRECT($A$7&amp;"!A:D"),2,FALSE)&amp;"周"&amp;"!"&amp;ADDRESS(ROW(),VLOOKUP(Y$7,INDIRECT($A$7&amp;"!A:D"),4,FALSE)+4))),"")</f>
        <v/>
      </c>
      <c r="Z43" s="114" t="str">
        <f ca="1" t="shared" si="386" ref="Z43">IFERROR(IF($C42="","",INDIRECT("第"&amp;VLOOKUP(Z$7,INDIRECT($A$7&amp;"!A:D"),2,FALSE)&amp;"周"&amp;"!"&amp;ADDRESS(ROW(),VLOOKUP(Z$7,INDIRECT($A$7&amp;"!A:D"),4,FALSE)+4))),"")</f>
        <v/>
      </c>
      <c r="AA43" s="114" t="str">
        <f ca="1" t="shared" si="387" ref="AA43">IFERROR(IF($C42="","",INDIRECT("第"&amp;VLOOKUP(AA$7,INDIRECT($A$7&amp;"!A:D"),2,FALSE)&amp;"周"&amp;"!"&amp;ADDRESS(ROW(),VLOOKUP(AA$7,INDIRECT($A$7&amp;"!A:D"),4,FALSE)+4))),"")</f>
        <v/>
      </c>
      <c r="AB43" s="114" t="str">
        <f ca="1" t="shared" si="388" ref="AB43">IFERROR(IF($C42="","",INDIRECT("第"&amp;VLOOKUP(AB$7,INDIRECT($A$7&amp;"!A:D"),2,FALSE)&amp;"周"&amp;"!"&amp;ADDRESS(ROW(),VLOOKUP(AB$7,INDIRECT($A$7&amp;"!A:D"),4,FALSE)+4))),"")</f>
        <v/>
      </c>
      <c r="AC43" s="114" t="str">
        <f ca="1" t="shared" si="389" ref="AC43">IFERROR(IF($C42="","",INDIRECT("第"&amp;VLOOKUP(AC$7,INDIRECT($A$7&amp;"!A:D"),2,FALSE)&amp;"周"&amp;"!"&amp;ADDRESS(ROW(),VLOOKUP(AC$7,INDIRECT($A$7&amp;"!A:D"),4,FALSE)+4))),"")</f>
        <v/>
      </c>
      <c r="AD43" s="114" t="str">
        <f ca="1" t="shared" si="390" ref="AD43">IFERROR(IF($C42="","",INDIRECT("第"&amp;VLOOKUP(AD$7,INDIRECT($A$7&amp;"!A:D"),2,FALSE)&amp;"周"&amp;"!"&amp;ADDRESS(ROW(),VLOOKUP(AD$7,INDIRECT($A$7&amp;"!A:D"),4,FALSE)+4))),"")</f>
        <v/>
      </c>
      <c r="AE43" s="114" t="str">
        <f ca="1" t="shared" si="391" ref="AE43">IFERROR(IF($C42="","",INDIRECT("第"&amp;VLOOKUP(AE$7,INDIRECT($A$7&amp;"!A:D"),2,FALSE)&amp;"周"&amp;"!"&amp;ADDRESS(ROW(),VLOOKUP(AE$7,INDIRECT($A$7&amp;"!A:D"),4,FALSE)+4))),"")</f>
        <v/>
      </c>
      <c r="AF43" s="114" t="str">
        <f ca="1" t="shared" si="392" ref="AF43">IFERROR(IF($C42="","",INDIRECT("第"&amp;VLOOKUP(AF$7,INDIRECT($A$7&amp;"!A:D"),2,FALSE)&amp;"周"&amp;"!"&amp;ADDRESS(ROW(),VLOOKUP(AF$7,INDIRECT($A$7&amp;"!A:D"),4,FALSE)+4))),"")</f>
        <v/>
      </c>
      <c r="AG43" s="114" t="str">
        <f ca="1" t="shared" si="393" ref="AG43">IFERROR(IF($C42="","",INDIRECT("第"&amp;VLOOKUP(AG$7,INDIRECT($A$7&amp;"!A:D"),2,FALSE)&amp;"周"&amp;"!"&amp;ADDRESS(ROW(),VLOOKUP(AG$7,INDIRECT($A$7&amp;"!A:D"),4,FALSE)+4))),"")</f>
        <v/>
      </c>
      <c r="AH43" s="114" t="str">
        <f ca="1" t="shared" si="394" ref="AH43">IFERROR(IF($C42="","",INDIRECT("第"&amp;VLOOKUP(AH$7,INDIRECT($A$7&amp;"!A:D"),2,FALSE)&amp;"周"&amp;"!"&amp;ADDRESS(ROW(),VLOOKUP(AH$7,INDIRECT($A$7&amp;"!A:D"),4,FALSE)+4))),"")</f>
        <v/>
      </c>
      <c r="AI43" s="114" t="str">
        <f ca="1" t="shared" si="395" ref="AI43">IFERROR(IF($C42="","",INDIRECT("第"&amp;VLOOKUP(AI$7,INDIRECT($A$7&amp;"!A:D"),2,FALSE)&amp;"周"&amp;"!"&amp;ADDRESS(ROW(),VLOOKUP(AI$7,INDIRECT($A$7&amp;"!A:D"),4,FALSE)+4))),"")</f>
        <v/>
      </c>
      <c r="AJ43" s="25"/>
      <c r="AK43" s="25"/>
      <c r="AL43" s="25"/>
      <c r="AM43" s="25"/>
      <c r="AN43" s="25"/>
      <c r="AO43" s="25"/>
      <c r="AP43" s="25"/>
      <c r="AQ43" s="25"/>
      <c r="AR43" s="25"/>
    </row>
    <row r="44" spans="1:44" ht="18" customHeight="1">
      <c r="A44" s="7"/>
      <c r="B44" s="115"/>
      <c r="C44" s="27"/>
      <c r="D44" s="25" t="s">
        <v>26</v>
      </c>
      <c r="E44" s="114" t="str">
        <f ca="1" t="shared" si="396" ref="E44:AI44">IFERROR(IF($C42="","",INDIRECT("第"&amp;VLOOKUP(E$7,INDIRECT($A$7&amp;"!A:D"),2,FALSE)&amp;"周"&amp;"!"&amp;ADDRESS(ROW(),VLOOKUP(E$7,INDIRECT($A$7&amp;"!A:D"),4,FALSE)+4))),"")</f>
        <v/>
      </c>
      <c r="F44" s="114" t="str">
        <f t="shared" ca="1" si="396"/>
        <v/>
      </c>
      <c r="G44" s="114" t="str">
        <f t="shared" ca="1" si="396"/>
        <v/>
      </c>
      <c r="H44" s="114" t="str">
        <f t="shared" ca="1" si="396"/>
        <v/>
      </c>
      <c r="I44" s="114" t="str">
        <f t="shared" ca="1" si="396"/>
        <v/>
      </c>
      <c r="J44" s="114" t="str">
        <f t="shared" ca="1" si="396"/>
        <v/>
      </c>
      <c r="K44" s="114" t="str">
        <f t="shared" ca="1" si="396"/>
        <v/>
      </c>
      <c r="L44" s="114" t="str">
        <f t="shared" ca="1" si="396"/>
        <v/>
      </c>
      <c r="M44" s="114" t="str">
        <f t="shared" ca="1" si="396"/>
        <v/>
      </c>
      <c r="N44" s="114" t="str">
        <f t="shared" ca="1" si="396"/>
        <v/>
      </c>
      <c r="O44" s="114" t="str">
        <f t="shared" ca="1" si="396"/>
        <v/>
      </c>
      <c r="P44" s="114" t="str">
        <f t="shared" ca="1" si="396"/>
        <v/>
      </c>
      <c r="Q44" s="114" t="str">
        <f t="shared" ca="1" si="396"/>
        <v/>
      </c>
      <c r="R44" s="114" t="str">
        <f t="shared" ca="1" si="396"/>
        <v/>
      </c>
      <c r="S44" s="114" t="str">
        <f t="shared" ca="1" si="396"/>
        <v/>
      </c>
      <c r="T44" s="114" t="str">
        <f t="shared" ca="1" si="396"/>
        <v/>
      </c>
      <c r="U44" s="114" t="str">
        <f t="shared" ca="1" si="396"/>
        <v/>
      </c>
      <c r="V44" s="114" t="str">
        <f t="shared" ca="1" si="396"/>
        <v/>
      </c>
      <c r="W44" s="114" t="str">
        <f t="shared" ca="1" si="396"/>
        <v/>
      </c>
      <c r="X44" s="114" t="str">
        <f t="shared" ca="1" si="396"/>
        <v/>
      </c>
      <c r="Y44" s="114" t="str">
        <f t="shared" ca="1" si="396"/>
        <v/>
      </c>
      <c r="Z44" s="114" t="str">
        <f t="shared" ca="1" si="396"/>
        <v/>
      </c>
      <c r="AA44" s="114" t="str">
        <f t="shared" ca="1" si="396"/>
        <v/>
      </c>
      <c r="AB44" s="114" t="str">
        <f t="shared" ca="1" si="396"/>
        <v/>
      </c>
      <c r="AC44" s="114" t="str">
        <f t="shared" ca="1" si="396"/>
        <v/>
      </c>
      <c r="AD44" s="114" t="str">
        <f t="shared" ca="1" si="396"/>
        <v/>
      </c>
      <c r="AE44" s="114" t="str">
        <f t="shared" ca="1" si="396"/>
        <v/>
      </c>
      <c r="AF44" s="114" t="str">
        <f t="shared" ca="1" si="396"/>
        <v/>
      </c>
      <c r="AG44" s="114" t="str">
        <f t="shared" ca="1" si="396"/>
        <v/>
      </c>
      <c r="AH44" s="114" t="str">
        <f t="shared" ca="1" si="396"/>
        <v/>
      </c>
      <c r="AI44" s="114" t="str">
        <f t="shared" ca="1" si="396"/>
        <v/>
      </c>
      <c r="AJ44" s="25"/>
      <c r="AK44" s="25"/>
      <c r="AL44" s="25"/>
      <c r="AM44" s="25"/>
      <c r="AN44" s="25"/>
      <c r="AO44" s="25"/>
      <c r="AP44" s="25"/>
      <c r="AQ44" s="25"/>
      <c r="AR44" s="25"/>
    </row>
    <row r="45" spans="1:44" ht="18" customHeight="1">
      <c r="A45" s="7"/>
      <c r="B45" s="116">
        <f t="shared" si="221"/>
        <v>13</v>
      </c>
      <c r="C45" s="20" t="str">
        <f ca="1">INDIRECT("员工信息表!C"&amp;(B45+3))&amp;IF(INDIRECT("员工信息表!O"&amp;(B45+3))="离职","(离职)","")</f>
        <v/>
      </c>
      <c r="D45" s="25" t="s">
        <v>24</v>
      </c>
      <c r="E45" s="114" t="str">
        <f ca="1" t="shared" si="397" ref="E45:T45">IFERROR(IF($C45="","",INDIRECT("第"&amp;VLOOKUP(E$7,INDIRECT($A$7&amp;"!A:D"),2,FALSE)&amp;"周"&amp;"!"&amp;ADDRESS(ROW(),VLOOKUP(E$7,INDIRECT($A$7&amp;"!A:D"),4,FALSE)+4))),"")</f>
        <v/>
      </c>
      <c r="F45" s="114" t="str">
        <f t="shared" ca="1" si="397"/>
        <v/>
      </c>
      <c r="G45" s="114" t="str">
        <f t="shared" ca="1" si="397"/>
        <v/>
      </c>
      <c r="H45" s="114" t="str">
        <f t="shared" ca="1" si="397"/>
        <v/>
      </c>
      <c r="I45" s="114" t="str">
        <f t="shared" ca="1" si="397"/>
        <v/>
      </c>
      <c r="J45" s="114" t="str">
        <f t="shared" ca="1" si="397"/>
        <v/>
      </c>
      <c r="K45" s="114" t="str">
        <f t="shared" ca="1" si="397"/>
        <v/>
      </c>
      <c r="L45" s="114" t="str">
        <f t="shared" ca="1" si="397"/>
        <v/>
      </c>
      <c r="M45" s="114" t="str">
        <f t="shared" ca="1" si="397"/>
        <v/>
      </c>
      <c r="N45" s="114" t="str">
        <f t="shared" ca="1" si="397"/>
        <v/>
      </c>
      <c r="O45" s="114" t="str">
        <f t="shared" ca="1" si="397"/>
        <v/>
      </c>
      <c r="P45" s="114" t="str">
        <f t="shared" ca="1" si="397"/>
        <v/>
      </c>
      <c r="Q45" s="114" t="str">
        <f t="shared" ca="1" si="397"/>
        <v/>
      </c>
      <c r="R45" s="114" t="str">
        <f t="shared" ca="1" si="397"/>
        <v/>
      </c>
      <c r="S45" s="114" t="str">
        <f t="shared" ca="1" si="397"/>
        <v/>
      </c>
      <c r="T45" s="114" t="str">
        <f t="shared" ca="1" si="397"/>
        <v/>
      </c>
      <c r="U45" s="114" t="str">
        <f ca="1" t="shared" si="398" ref="U45:AI45">IFERROR(IF($C45="","",INDIRECT("第"&amp;VLOOKUP(U$7,INDIRECT($A$7&amp;"!A:D"),2,FALSE)&amp;"周"&amp;"!"&amp;ADDRESS(ROW(),VLOOKUP(U$7,INDIRECT($A$7&amp;"!A:D"),4,FALSE)+4))),"")</f>
        <v/>
      </c>
      <c r="V45" s="114" t="str">
        <f t="shared" ca="1" si="398"/>
        <v/>
      </c>
      <c r="W45" s="114" t="str">
        <f t="shared" ca="1" si="398"/>
        <v/>
      </c>
      <c r="X45" s="114" t="str">
        <f t="shared" ca="1" si="398"/>
        <v/>
      </c>
      <c r="Y45" s="114" t="str">
        <f t="shared" ca="1" si="398"/>
        <v/>
      </c>
      <c r="Z45" s="114" t="str">
        <f t="shared" ca="1" si="398"/>
        <v/>
      </c>
      <c r="AA45" s="114" t="str">
        <f t="shared" ca="1" si="398"/>
        <v/>
      </c>
      <c r="AB45" s="114" t="str">
        <f t="shared" ca="1" si="398"/>
        <v/>
      </c>
      <c r="AC45" s="114" t="str">
        <f t="shared" ca="1" si="398"/>
        <v/>
      </c>
      <c r="AD45" s="114" t="str">
        <f t="shared" ca="1" si="398"/>
        <v/>
      </c>
      <c r="AE45" s="114" t="str">
        <f t="shared" ca="1" si="398"/>
        <v/>
      </c>
      <c r="AF45" s="114" t="str">
        <f t="shared" ca="1" si="398"/>
        <v/>
      </c>
      <c r="AG45" s="114" t="str">
        <f t="shared" ca="1" si="398"/>
        <v/>
      </c>
      <c r="AH45" s="114" t="str">
        <f t="shared" ca="1" si="398"/>
        <v/>
      </c>
      <c r="AI45" s="114" t="str">
        <f t="shared" ca="1" si="398"/>
        <v/>
      </c>
      <c r="AJ45" s="25">
        <f ca="1" t="shared" si="399" ref="AJ45:AR45">COUNTIF($E45:$AI47,AJ$8)</f>
        <v>0</v>
      </c>
      <c r="AK45" s="25">
        <f t="shared" ca="1" si="399"/>
        <v>0</v>
      </c>
      <c r="AL45" s="25">
        <f t="shared" ca="1" si="399"/>
        <v>0</v>
      </c>
      <c r="AM45" s="25">
        <f t="shared" ca="1" si="399"/>
        <v>0</v>
      </c>
      <c r="AN45" s="25">
        <f t="shared" ca="1" si="399"/>
        <v>0</v>
      </c>
      <c r="AO45" s="25">
        <f t="shared" ca="1" si="399"/>
        <v>0</v>
      </c>
      <c r="AP45" s="25">
        <f t="shared" ca="1" si="399"/>
        <v>0</v>
      </c>
      <c r="AQ45" s="25">
        <f t="shared" ca="1" si="399"/>
        <v>0</v>
      </c>
      <c r="AR45" s="25">
        <f t="shared" ca="1" si="399"/>
        <v>0</v>
      </c>
    </row>
    <row r="46" spans="1:44" ht="18" customHeight="1">
      <c r="A46" s="7"/>
      <c r="B46" s="113"/>
      <c r="C46" s="20"/>
      <c r="D46" s="25" t="s">
        <v>25</v>
      </c>
      <c r="E46" s="114" t="str">
        <f ca="1" t="shared" si="400" ref="E46">IFERROR(IF($C45="","",INDIRECT("第"&amp;VLOOKUP(E$7,INDIRECT($A$7&amp;"!A:D"),2,FALSE)&amp;"周"&amp;"!"&amp;ADDRESS(ROW(),VLOOKUP(E$7,INDIRECT($A$7&amp;"!A:D"),4,FALSE)+4))),"")</f>
        <v/>
      </c>
      <c r="F46" s="114" t="str">
        <f ca="1" t="shared" si="401" ref="F46">IFERROR(IF($C45="","",INDIRECT("第"&amp;VLOOKUP(F$7,INDIRECT($A$7&amp;"!A:D"),2,FALSE)&amp;"周"&amp;"!"&amp;ADDRESS(ROW(),VLOOKUP(F$7,INDIRECT($A$7&amp;"!A:D"),4,FALSE)+4))),"")</f>
        <v/>
      </c>
      <c r="G46" s="114" t="str">
        <f ca="1" t="shared" si="402" ref="G46">IFERROR(IF($C45="","",INDIRECT("第"&amp;VLOOKUP(G$7,INDIRECT($A$7&amp;"!A:D"),2,FALSE)&amp;"周"&amp;"!"&amp;ADDRESS(ROW(),VLOOKUP(G$7,INDIRECT($A$7&amp;"!A:D"),4,FALSE)+4))),"")</f>
        <v/>
      </c>
      <c r="H46" s="114" t="str">
        <f ca="1" t="shared" si="403" ref="H46">IFERROR(IF($C45="","",INDIRECT("第"&amp;VLOOKUP(H$7,INDIRECT($A$7&amp;"!A:D"),2,FALSE)&amp;"周"&amp;"!"&amp;ADDRESS(ROW(),VLOOKUP(H$7,INDIRECT($A$7&amp;"!A:D"),4,FALSE)+4))),"")</f>
        <v/>
      </c>
      <c r="I46" s="114" t="str">
        <f ca="1" t="shared" si="404" ref="I46">IFERROR(IF($C45="","",INDIRECT("第"&amp;VLOOKUP(I$7,INDIRECT($A$7&amp;"!A:D"),2,FALSE)&amp;"周"&amp;"!"&amp;ADDRESS(ROW(),VLOOKUP(I$7,INDIRECT($A$7&amp;"!A:D"),4,FALSE)+4))),"")</f>
        <v/>
      </c>
      <c r="J46" s="114" t="str">
        <f ca="1" t="shared" si="405" ref="J46">IFERROR(IF($C45="","",INDIRECT("第"&amp;VLOOKUP(J$7,INDIRECT($A$7&amp;"!A:D"),2,FALSE)&amp;"周"&amp;"!"&amp;ADDRESS(ROW(),VLOOKUP(J$7,INDIRECT($A$7&amp;"!A:D"),4,FALSE)+4))),"")</f>
        <v/>
      </c>
      <c r="K46" s="114" t="str">
        <f ca="1" t="shared" si="406" ref="K46">IFERROR(IF($C45="","",INDIRECT("第"&amp;VLOOKUP(K$7,INDIRECT($A$7&amp;"!A:D"),2,FALSE)&amp;"周"&amp;"!"&amp;ADDRESS(ROW(),VLOOKUP(K$7,INDIRECT($A$7&amp;"!A:D"),4,FALSE)+4))),"")</f>
        <v/>
      </c>
      <c r="L46" s="114" t="str">
        <f ca="1" t="shared" si="407" ref="L46">IFERROR(IF($C45="","",INDIRECT("第"&amp;VLOOKUP(L$7,INDIRECT($A$7&amp;"!A:D"),2,FALSE)&amp;"周"&amp;"!"&amp;ADDRESS(ROW(),VLOOKUP(L$7,INDIRECT($A$7&amp;"!A:D"),4,FALSE)+4))),"")</f>
        <v/>
      </c>
      <c r="M46" s="114" t="str">
        <f ca="1" t="shared" si="408" ref="M46">IFERROR(IF($C45="","",INDIRECT("第"&amp;VLOOKUP(M$7,INDIRECT($A$7&amp;"!A:D"),2,FALSE)&amp;"周"&amp;"!"&amp;ADDRESS(ROW(),VLOOKUP(M$7,INDIRECT($A$7&amp;"!A:D"),4,FALSE)+4))),"")</f>
        <v/>
      </c>
      <c r="N46" s="114" t="str">
        <f ca="1" t="shared" si="409" ref="N46">IFERROR(IF($C45="","",INDIRECT("第"&amp;VLOOKUP(N$7,INDIRECT($A$7&amp;"!A:D"),2,FALSE)&amp;"周"&amp;"!"&amp;ADDRESS(ROW(),VLOOKUP(N$7,INDIRECT($A$7&amp;"!A:D"),4,FALSE)+4))),"")</f>
        <v/>
      </c>
      <c r="O46" s="114" t="str">
        <f ca="1" t="shared" si="410" ref="O46">IFERROR(IF($C45="","",INDIRECT("第"&amp;VLOOKUP(O$7,INDIRECT($A$7&amp;"!A:D"),2,FALSE)&amp;"周"&amp;"!"&amp;ADDRESS(ROW(),VLOOKUP(O$7,INDIRECT($A$7&amp;"!A:D"),4,FALSE)+4))),"")</f>
        <v/>
      </c>
      <c r="P46" s="114" t="str">
        <f ca="1" t="shared" si="411" ref="P46">IFERROR(IF($C45="","",INDIRECT("第"&amp;VLOOKUP(P$7,INDIRECT($A$7&amp;"!A:D"),2,FALSE)&amp;"周"&amp;"!"&amp;ADDRESS(ROW(),VLOOKUP(P$7,INDIRECT($A$7&amp;"!A:D"),4,FALSE)+4))),"")</f>
        <v/>
      </c>
      <c r="Q46" s="114" t="str">
        <f ca="1" t="shared" si="412" ref="Q46">IFERROR(IF($C45="","",INDIRECT("第"&amp;VLOOKUP(Q$7,INDIRECT($A$7&amp;"!A:D"),2,FALSE)&amp;"周"&amp;"!"&amp;ADDRESS(ROW(),VLOOKUP(Q$7,INDIRECT($A$7&amp;"!A:D"),4,FALSE)+4))),"")</f>
        <v/>
      </c>
      <c r="R46" s="114" t="str">
        <f ca="1" t="shared" si="413" ref="R46">IFERROR(IF($C45="","",INDIRECT("第"&amp;VLOOKUP(R$7,INDIRECT($A$7&amp;"!A:D"),2,FALSE)&amp;"周"&amp;"!"&amp;ADDRESS(ROW(),VLOOKUP(R$7,INDIRECT($A$7&amp;"!A:D"),4,FALSE)+4))),"")</f>
        <v/>
      </c>
      <c r="S46" s="114" t="str">
        <f ca="1" t="shared" si="414" ref="S46">IFERROR(IF($C45="","",INDIRECT("第"&amp;VLOOKUP(S$7,INDIRECT($A$7&amp;"!A:D"),2,FALSE)&amp;"周"&amp;"!"&amp;ADDRESS(ROW(),VLOOKUP(S$7,INDIRECT($A$7&amp;"!A:D"),4,FALSE)+4))),"")</f>
        <v/>
      </c>
      <c r="T46" s="114" t="str">
        <f ca="1" t="shared" si="415" ref="T46">IFERROR(IF($C45="","",INDIRECT("第"&amp;VLOOKUP(T$7,INDIRECT($A$7&amp;"!A:D"),2,FALSE)&amp;"周"&amp;"!"&amp;ADDRESS(ROW(),VLOOKUP(T$7,INDIRECT($A$7&amp;"!A:D"),4,FALSE)+4))),"")</f>
        <v/>
      </c>
      <c r="U46" s="114" t="str">
        <f ca="1" t="shared" si="416" ref="U46">IFERROR(IF($C45="","",INDIRECT("第"&amp;VLOOKUP(U$7,INDIRECT($A$7&amp;"!A:D"),2,FALSE)&amp;"周"&amp;"!"&amp;ADDRESS(ROW(),VLOOKUP(U$7,INDIRECT($A$7&amp;"!A:D"),4,FALSE)+4))),"")</f>
        <v/>
      </c>
      <c r="V46" s="114" t="str">
        <f ca="1" t="shared" si="417" ref="V46">IFERROR(IF($C45="","",INDIRECT("第"&amp;VLOOKUP(V$7,INDIRECT($A$7&amp;"!A:D"),2,FALSE)&amp;"周"&amp;"!"&amp;ADDRESS(ROW(),VLOOKUP(V$7,INDIRECT($A$7&amp;"!A:D"),4,FALSE)+4))),"")</f>
        <v/>
      </c>
      <c r="W46" s="114" t="str">
        <f ca="1" t="shared" si="418" ref="W46">IFERROR(IF($C45="","",INDIRECT("第"&amp;VLOOKUP(W$7,INDIRECT($A$7&amp;"!A:D"),2,FALSE)&amp;"周"&amp;"!"&amp;ADDRESS(ROW(),VLOOKUP(W$7,INDIRECT($A$7&amp;"!A:D"),4,FALSE)+4))),"")</f>
        <v/>
      </c>
      <c r="X46" s="114" t="str">
        <f ca="1" t="shared" si="419" ref="X46">IFERROR(IF($C45="","",INDIRECT("第"&amp;VLOOKUP(X$7,INDIRECT($A$7&amp;"!A:D"),2,FALSE)&amp;"周"&amp;"!"&amp;ADDRESS(ROW(),VLOOKUP(X$7,INDIRECT($A$7&amp;"!A:D"),4,FALSE)+4))),"")</f>
        <v/>
      </c>
      <c r="Y46" s="114" t="str">
        <f ca="1" t="shared" si="420" ref="Y46">IFERROR(IF($C45="","",INDIRECT("第"&amp;VLOOKUP(Y$7,INDIRECT($A$7&amp;"!A:D"),2,FALSE)&amp;"周"&amp;"!"&amp;ADDRESS(ROW(),VLOOKUP(Y$7,INDIRECT($A$7&amp;"!A:D"),4,FALSE)+4))),"")</f>
        <v/>
      </c>
      <c r="Z46" s="114" t="str">
        <f ca="1" t="shared" si="421" ref="Z46">IFERROR(IF($C45="","",INDIRECT("第"&amp;VLOOKUP(Z$7,INDIRECT($A$7&amp;"!A:D"),2,FALSE)&amp;"周"&amp;"!"&amp;ADDRESS(ROW(),VLOOKUP(Z$7,INDIRECT($A$7&amp;"!A:D"),4,FALSE)+4))),"")</f>
        <v/>
      </c>
      <c r="AA46" s="114" t="str">
        <f ca="1" t="shared" si="422" ref="AA46">IFERROR(IF($C45="","",INDIRECT("第"&amp;VLOOKUP(AA$7,INDIRECT($A$7&amp;"!A:D"),2,FALSE)&amp;"周"&amp;"!"&amp;ADDRESS(ROW(),VLOOKUP(AA$7,INDIRECT($A$7&amp;"!A:D"),4,FALSE)+4))),"")</f>
        <v/>
      </c>
      <c r="AB46" s="114" t="str">
        <f ca="1" t="shared" si="423" ref="AB46">IFERROR(IF($C45="","",INDIRECT("第"&amp;VLOOKUP(AB$7,INDIRECT($A$7&amp;"!A:D"),2,FALSE)&amp;"周"&amp;"!"&amp;ADDRESS(ROW(),VLOOKUP(AB$7,INDIRECT($A$7&amp;"!A:D"),4,FALSE)+4))),"")</f>
        <v/>
      </c>
      <c r="AC46" s="114" t="str">
        <f ca="1" t="shared" si="424" ref="AC46">IFERROR(IF($C45="","",INDIRECT("第"&amp;VLOOKUP(AC$7,INDIRECT($A$7&amp;"!A:D"),2,FALSE)&amp;"周"&amp;"!"&amp;ADDRESS(ROW(),VLOOKUP(AC$7,INDIRECT($A$7&amp;"!A:D"),4,FALSE)+4))),"")</f>
        <v/>
      </c>
      <c r="AD46" s="114" t="str">
        <f ca="1" t="shared" si="425" ref="AD46">IFERROR(IF($C45="","",INDIRECT("第"&amp;VLOOKUP(AD$7,INDIRECT($A$7&amp;"!A:D"),2,FALSE)&amp;"周"&amp;"!"&amp;ADDRESS(ROW(),VLOOKUP(AD$7,INDIRECT($A$7&amp;"!A:D"),4,FALSE)+4))),"")</f>
        <v/>
      </c>
      <c r="AE46" s="114" t="str">
        <f ca="1" t="shared" si="426" ref="AE46">IFERROR(IF($C45="","",INDIRECT("第"&amp;VLOOKUP(AE$7,INDIRECT($A$7&amp;"!A:D"),2,FALSE)&amp;"周"&amp;"!"&amp;ADDRESS(ROW(),VLOOKUP(AE$7,INDIRECT($A$7&amp;"!A:D"),4,FALSE)+4))),"")</f>
        <v/>
      </c>
      <c r="AF46" s="114" t="str">
        <f ca="1" t="shared" si="427" ref="AF46">IFERROR(IF($C45="","",INDIRECT("第"&amp;VLOOKUP(AF$7,INDIRECT($A$7&amp;"!A:D"),2,FALSE)&amp;"周"&amp;"!"&amp;ADDRESS(ROW(),VLOOKUP(AF$7,INDIRECT($A$7&amp;"!A:D"),4,FALSE)+4))),"")</f>
        <v/>
      </c>
      <c r="AG46" s="114" t="str">
        <f ca="1" t="shared" si="428" ref="AG46">IFERROR(IF($C45="","",INDIRECT("第"&amp;VLOOKUP(AG$7,INDIRECT($A$7&amp;"!A:D"),2,FALSE)&amp;"周"&amp;"!"&amp;ADDRESS(ROW(),VLOOKUP(AG$7,INDIRECT($A$7&amp;"!A:D"),4,FALSE)+4))),"")</f>
        <v/>
      </c>
      <c r="AH46" s="114" t="str">
        <f ca="1" t="shared" si="429" ref="AH46">IFERROR(IF($C45="","",INDIRECT("第"&amp;VLOOKUP(AH$7,INDIRECT($A$7&amp;"!A:D"),2,FALSE)&amp;"周"&amp;"!"&amp;ADDRESS(ROW(),VLOOKUP(AH$7,INDIRECT($A$7&amp;"!A:D"),4,FALSE)+4))),"")</f>
        <v/>
      </c>
      <c r="AI46" s="114" t="str">
        <f ca="1" t="shared" si="430" ref="AI46">IFERROR(IF($C45="","",INDIRECT("第"&amp;VLOOKUP(AI$7,INDIRECT($A$7&amp;"!A:D"),2,FALSE)&amp;"周"&amp;"!"&amp;ADDRESS(ROW(),VLOOKUP(AI$7,INDIRECT($A$7&amp;"!A:D"),4,FALSE)+4))),"")</f>
        <v/>
      </c>
      <c r="AJ46" s="25"/>
      <c r="AK46" s="25"/>
      <c r="AL46" s="25"/>
      <c r="AM46" s="25"/>
      <c r="AN46" s="25"/>
      <c r="AO46" s="25"/>
      <c r="AP46" s="25"/>
      <c r="AQ46" s="25"/>
      <c r="AR46" s="25"/>
    </row>
    <row r="47" spans="1:44" ht="18" customHeight="1">
      <c r="A47" s="7"/>
      <c r="B47" s="115"/>
      <c r="C47" s="27"/>
      <c r="D47" s="25" t="s">
        <v>26</v>
      </c>
      <c r="E47" s="114" t="str">
        <f ca="1" t="shared" si="431" ref="E47:AI47">IFERROR(IF($C45="","",INDIRECT("第"&amp;VLOOKUP(E$7,INDIRECT($A$7&amp;"!A:D"),2,FALSE)&amp;"周"&amp;"!"&amp;ADDRESS(ROW(),VLOOKUP(E$7,INDIRECT($A$7&amp;"!A:D"),4,FALSE)+4))),"")</f>
        <v/>
      </c>
      <c r="F47" s="114" t="str">
        <f t="shared" ca="1" si="431"/>
        <v/>
      </c>
      <c r="G47" s="114" t="str">
        <f t="shared" ca="1" si="431"/>
        <v/>
      </c>
      <c r="H47" s="114" t="str">
        <f t="shared" ca="1" si="431"/>
        <v/>
      </c>
      <c r="I47" s="114" t="str">
        <f t="shared" ca="1" si="431"/>
        <v/>
      </c>
      <c r="J47" s="114" t="str">
        <f t="shared" ca="1" si="431"/>
        <v/>
      </c>
      <c r="K47" s="114" t="str">
        <f t="shared" ca="1" si="431"/>
        <v/>
      </c>
      <c r="L47" s="114" t="str">
        <f t="shared" ca="1" si="431"/>
        <v/>
      </c>
      <c r="M47" s="114" t="str">
        <f t="shared" ca="1" si="431"/>
        <v/>
      </c>
      <c r="N47" s="114" t="str">
        <f t="shared" ca="1" si="431"/>
        <v/>
      </c>
      <c r="O47" s="114" t="str">
        <f t="shared" ca="1" si="431"/>
        <v/>
      </c>
      <c r="P47" s="114" t="str">
        <f t="shared" ca="1" si="431"/>
        <v/>
      </c>
      <c r="Q47" s="114" t="str">
        <f t="shared" ca="1" si="431"/>
        <v/>
      </c>
      <c r="R47" s="114" t="str">
        <f t="shared" ca="1" si="431"/>
        <v/>
      </c>
      <c r="S47" s="114" t="str">
        <f t="shared" ca="1" si="431"/>
        <v/>
      </c>
      <c r="T47" s="114" t="str">
        <f t="shared" ca="1" si="431"/>
        <v/>
      </c>
      <c r="U47" s="114" t="str">
        <f t="shared" ca="1" si="431"/>
        <v/>
      </c>
      <c r="V47" s="114" t="str">
        <f t="shared" ca="1" si="431"/>
        <v/>
      </c>
      <c r="W47" s="114" t="str">
        <f t="shared" ca="1" si="431"/>
        <v/>
      </c>
      <c r="X47" s="114" t="str">
        <f t="shared" ca="1" si="431"/>
        <v/>
      </c>
      <c r="Y47" s="114" t="str">
        <f t="shared" ca="1" si="431"/>
        <v/>
      </c>
      <c r="Z47" s="114" t="str">
        <f t="shared" ca="1" si="431"/>
        <v/>
      </c>
      <c r="AA47" s="114" t="str">
        <f t="shared" ca="1" si="431"/>
        <v/>
      </c>
      <c r="AB47" s="114" t="str">
        <f t="shared" ca="1" si="431"/>
        <v/>
      </c>
      <c r="AC47" s="114" t="str">
        <f t="shared" ca="1" si="431"/>
        <v/>
      </c>
      <c r="AD47" s="114" t="str">
        <f t="shared" ca="1" si="431"/>
        <v/>
      </c>
      <c r="AE47" s="114" t="str">
        <f t="shared" ca="1" si="431"/>
        <v/>
      </c>
      <c r="AF47" s="114" t="str">
        <f t="shared" ca="1" si="431"/>
        <v/>
      </c>
      <c r="AG47" s="114" t="str">
        <f t="shared" ca="1" si="431"/>
        <v/>
      </c>
      <c r="AH47" s="114" t="str">
        <f t="shared" ca="1" si="431"/>
        <v/>
      </c>
      <c r="AI47" s="114" t="str">
        <f t="shared" ca="1" si="431"/>
        <v/>
      </c>
      <c r="AJ47" s="25"/>
      <c r="AK47" s="25"/>
      <c r="AL47" s="25"/>
      <c r="AM47" s="25"/>
      <c r="AN47" s="25"/>
      <c r="AO47" s="25"/>
      <c r="AP47" s="25"/>
      <c r="AQ47" s="25"/>
      <c r="AR47" s="25"/>
    </row>
    <row r="48" spans="1:44" ht="18" customHeight="1">
      <c r="A48" s="7"/>
      <c r="B48" s="116">
        <f t="shared" si="221"/>
        <v>14</v>
      </c>
      <c r="C48" s="20" t="str">
        <f ca="1">INDIRECT("员工信息表!C"&amp;(B48+3))&amp;IF(INDIRECT("员工信息表!O"&amp;(B48+3))="离职","(离职)","")</f>
        <v/>
      </c>
      <c r="D48" s="25" t="s">
        <v>24</v>
      </c>
      <c r="E48" s="114" t="str">
        <f ca="1" t="shared" si="432" ref="E48:T48">IFERROR(IF($C48="","",INDIRECT("第"&amp;VLOOKUP(E$7,INDIRECT($A$7&amp;"!A:D"),2,FALSE)&amp;"周"&amp;"!"&amp;ADDRESS(ROW(),VLOOKUP(E$7,INDIRECT($A$7&amp;"!A:D"),4,FALSE)+4))),"")</f>
        <v/>
      </c>
      <c r="F48" s="114" t="str">
        <f t="shared" ca="1" si="432"/>
        <v/>
      </c>
      <c r="G48" s="114" t="str">
        <f t="shared" ca="1" si="432"/>
        <v/>
      </c>
      <c r="H48" s="114" t="str">
        <f t="shared" ca="1" si="432"/>
        <v/>
      </c>
      <c r="I48" s="114" t="str">
        <f t="shared" ca="1" si="432"/>
        <v/>
      </c>
      <c r="J48" s="114" t="str">
        <f t="shared" ca="1" si="432"/>
        <v/>
      </c>
      <c r="K48" s="114" t="str">
        <f t="shared" ca="1" si="432"/>
        <v/>
      </c>
      <c r="L48" s="114" t="str">
        <f t="shared" ca="1" si="432"/>
        <v/>
      </c>
      <c r="M48" s="114" t="str">
        <f t="shared" ca="1" si="432"/>
        <v/>
      </c>
      <c r="N48" s="114" t="str">
        <f t="shared" ca="1" si="432"/>
        <v/>
      </c>
      <c r="O48" s="114" t="str">
        <f t="shared" ca="1" si="432"/>
        <v/>
      </c>
      <c r="P48" s="114" t="str">
        <f t="shared" ca="1" si="432"/>
        <v/>
      </c>
      <c r="Q48" s="114" t="str">
        <f t="shared" ca="1" si="432"/>
        <v/>
      </c>
      <c r="R48" s="114" t="str">
        <f t="shared" ca="1" si="432"/>
        <v/>
      </c>
      <c r="S48" s="114" t="str">
        <f t="shared" ca="1" si="432"/>
        <v/>
      </c>
      <c r="T48" s="114" t="str">
        <f t="shared" ca="1" si="432"/>
        <v/>
      </c>
      <c r="U48" s="114" t="str">
        <f ca="1" t="shared" si="433" ref="U48:AI48">IFERROR(IF($C48="","",INDIRECT("第"&amp;VLOOKUP(U$7,INDIRECT($A$7&amp;"!A:D"),2,FALSE)&amp;"周"&amp;"!"&amp;ADDRESS(ROW(),VLOOKUP(U$7,INDIRECT($A$7&amp;"!A:D"),4,FALSE)+4))),"")</f>
        <v/>
      </c>
      <c r="V48" s="114" t="str">
        <f t="shared" ca="1" si="433"/>
        <v/>
      </c>
      <c r="W48" s="114" t="str">
        <f t="shared" ca="1" si="433"/>
        <v/>
      </c>
      <c r="X48" s="114" t="str">
        <f t="shared" ca="1" si="433"/>
        <v/>
      </c>
      <c r="Y48" s="114" t="str">
        <f t="shared" ca="1" si="433"/>
        <v/>
      </c>
      <c r="Z48" s="114" t="str">
        <f t="shared" ca="1" si="433"/>
        <v/>
      </c>
      <c r="AA48" s="114" t="str">
        <f t="shared" ca="1" si="433"/>
        <v/>
      </c>
      <c r="AB48" s="114" t="str">
        <f t="shared" ca="1" si="433"/>
        <v/>
      </c>
      <c r="AC48" s="114" t="str">
        <f t="shared" ca="1" si="433"/>
        <v/>
      </c>
      <c r="AD48" s="114" t="str">
        <f t="shared" ca="1" si="433"/>
        <v/>
      </c>
      <c r="AE48" s="114" t="str">
        <f t="shared" ca="1" si="433"/>
        <v/>
      </c>
      <c r="AF48" s="114" t="str">
        <f t="shared" ca="1" si="433"/>
        <v/>
      </c>
      <c r="AG48" s="114" t="str">
        <f t="shared" ca="1" si="433"/>
        <v/>
      </c>
      <c r="AH48" s="114" t="str">
        <f t="shared" ca="1" si="433"/>
        <v/>
      </c>
      <c r="AI48" s="114" t="str">
        <f t="shared" ca="1" si="433"/>
        <v/>
      </c>
      <c r="AJ48" s="25">
        <f ca="1" t="shared" si="434" ref="AJ48:AR48">COUNTIF($E48:$AI50,AJ$8)</f>
        <v>0</v>
      </c>
      <c r="AK48" s="25">
        <f t="shared" ca="1" si="434"/>
        <v>0</v>
      </c>
      <c r="AL48" s="25">
        <f t="shared" ca="1" si="434"/>
        <v>0</v>
      </c>
      <c r="AM48" s="25">
        <f t="shared" ca="1" si="434"/>
        <v>0</v>
      </c>
      <c r="AN48" s="25">
        <f t="shared" ca="1" si="434"/>
        <v>0</v>
      </c>
      <c r="AO48" s="25">
        <f t="shared" ca="1" si="434"/>
        <v>0</v>
      </c>
      <c r="AP48" s="25">
        <f t="shared" ca="1" si="434"/>
        <v>0</v>
      </c>
      <c r="AQ48" s="25">
        <f t="shared" ca="1" si="434"/>
        <v>0</v>
      </c>
      <c r="AR48" s="25">
        <f t="shared" ca="1" si="434"/>
        <v>0</v>
      </c>
    </row>
    <row r="49" spans="1:44" ht="18" customHeight="1">
      <c r="A49" s="7"/>
      <c r="B49" s="113"/>
      <c r="C49" s="20"/>
      <c r="D49" s="25" t="s">
        <v>25</v>
      </c>
      <c r="E49" s="114" t="str">
        <f ca="1" t="shared" si="435" ref="E49">IFERROR(IF($C48="","",INDIRECT("第"&amp;VLOOKUP(E$7,INDIRECT($A$7&amp;"!A:D"),2,FALSE)&amp;"周"&amp;"!"&amp;ADDRESS(ROW(),VLOOKUP(E$7,INDIRECT($A$7&amp;"!A:D"),4,FALSE)+4))),"")</f>
        <v/>
      </c>
      <c r="F49" s="114" t="str">
        <f ca="1" t="shared" si="436" ref="F49">IFERROR(IF($C48="","",INDIRECT("第"&amp;VLOOKUP(F$7,INDIRECT($A$7&amp;"!A:D"),2,FALSE)&amp;"周"&amp;"!"&amp;ADDRESS(ROW(),VLOOKUP(F$7,INDIRECT($A$7&amp;"!A:D"),4,FALSE)+4))),"")</f>
        <v/>
      </c>
      <c r="G49" s="114" t="str">
        <f ca="1" t="shared" si="437" ref="G49">IFERROR(IF($C48="","",INDIRECT("第"&amp;VLOOKUP(G$7,INDIRECT($A$7&amp;"!A:D"),2,FALSE)&amp;"周"&amp;"!"&amp;ADDRESS(ROW(),VLOOKUP(G$7,INDIRECT($A$7&amp;"!A:D"),4,FALSE)+4))),"")</f>
        <v/>
      </c>
      <c r="H49" s="114" t="str">
        <f ca="1" t="shared" si="438" ref="H49">IFERROR(IF($C48="","",INDIRECT("第"&amp;VLOOKUP(H$7,INDIRECT($A$7&amp;"!A:D"),2,FALSE)&amp;"周"&amp;"!"&amp;ADDRESS(ROW(),VLOOKUP(H$7,INDIRECT($A$7&amp;"!A:D"),4,FALSE)+4))),"")</f>
        <v/>
      </c>
      <c r="I49" s="114" t="str">
        <f ca="1" t="shared" si="439" ref="I49">IFERROR(IF($C48="","",INDIRECT("第"&amp;VLOOKUP(I$7,INDIRECT($A$7&amp;"!A:D"),2,FALSE)&amp;"周"&amp;"!"&amp;ADDRESS(ROW(),VLOOKUP(I$7,INDIRECT($A$7&amp;"!A:D"),4,FALSE)+4))),"")</f>
        <v/>
      </c>
      <c r="J49" s="114" t="str">
        <f ca="1" t="shared" si="440" ref="J49">IFERROR(IF($C48="","",INDIRECT("第"&amp;VLOOKUP(J$7,INDIRECT($A$7&amp;"!A:D"),2,FALSE)&amp;"周"&amp;"!"&amp;ADDRESS(ROW(),VLOOKUP(J$7,INDIRECT($A$7&amp;"!A:D"),4,FALSE)+4))),"")</f>
        <v/>
      </c>
      <c r="K49" s="114" t="str">
        <f ca="1" t="shared" si="441" ref="K49">IFERROR(IF($C48="","",INDIRECT("第"&amp;VLOOKUP(K$7,INDIRECT($A$7&amp;"!A:D"),2,FALSE)&amp;"周"&amp;"!"&amp;ADDRESS(ROW(),VLOOKUP(K$7,INDIRECT($A$7&amp;"!A:D"),4,FALSE)+4))),"")</f>
        <v/>
      </c>
      <c r="L49" s="114" t="str">
        <f ca="1" t="shared" si="442" ref="L49">IFERROR(IF($C48="","",INDIRECT("第"&amp;VLOOKUP(L$7,INDIRECT($A$7&amp;"!A:D"),2,FALSE)&amp;"周"&amp;"!"&amp;ADDRESS(ROW(),VLOOKUP(L$7,INDIRECT($A$7&amp;"!A:D"),4,FALSE)+4))),"")</f>
        <v/>
      </c>
      <c r="M49" s="114" t="str">
        <f ca="1" t="shared" si="443" ref="M49">IFERROR(IF($C48="","",INDIRECT("第"&amp;VLOOKUP(M$7,INDIRECT($A$7&amp;"!A:D"),2,FALSE)&amp;"周"&amp;"!"&amp;ADDRESS(ROW(),VLOOKUP(M$7,INDIRECT($A$7&amp;"!A:D"),4,FALSE)+4))),"")</f>
        <v/>
      </c>
      <c r="N49" s="114" t="str">
        <f ca="1" t="shared" si="444" ref="N49">IFERROR(IF($C48="","",INDIRECT("第"&amp;VLOOKUP(N$7,INDIRECT($A$7&amp;"!A:D"),2,FALSE)&amp;"周"&amp;"!"&amp;ADDRESS(ROW(),VLOOKUP(N$7,INDIRECT($A$7&amp;"!A:D"),4,FALSE)+4))),"")</f>
        <v/>
      </c>
      <c r="O49" s="114" t="str">
        <f ca="1" t="shared" si="445" ref="O49">IFERROR(IF($C48="","",INDIRECT("第"&amp;VLOOKUP(O$7,INDIRECT($A$7&amp;"!A:D"),2,FALSE)&amp;"周"&amp;"!"&amp;ADDRESS(ROW(),VLOOKUP(O$7,INDIRECT($A$7&amp;"!A:D"),4,FALSE)+4))),"")</f>
        <v/>
      </c>
      <c r="P49" s="114" t="str">
        <f ca="1" t="shared" si="446" ref="P49">IFERROR(IF($C48="","",INDIRECT("第"&amp;VLOOKUP(P$7,INDIRECT($A$7&amp;"!A:D"),2,FALSE)&amp;"周"&amp;"!"&amp;ADDRESS(ROW(),VLOOKUP(P$7,INDIRECT($A$7&amp;"!A:D"),4,FALSE)+4))),"")</f>
        <v/>
      </c>
      <c r="Q49" s="114" t="str">
        <f ca="1" t="shared" si="447" ref="Q49">IFERROR(IF($C48="","",INDIRECT("第"&amp;VLOOKUP(Q$7,INDIRECT($A$7&amp;"!A:D"),2,FALSE)&amp;"周"&amp;"!"&amp;ADDRESS(ROW(),VLOOKUP(Q$7,INDIRECT($A$7&amp;"!A:D"),4,FALSE)+4))),"")</f>
        <v/>
      </c>
      <c r="R49" s="114" t="str">
        <f ca="1" t="shared" si="448" ref="R49">IFERROR(IF($C48="","",INDIRECT("第"&amp;VLOOKUP(R$7,INDIRECT($A$7&amp;"!A:D"),2,FALSE)&amp;"周"&amp;"!"&amp;ADDRESS(ROW(),VLOOKUP(R$7,INDIRECT($A$7&amp;"!A:D"),4,FALSE)+4))),"")</f>
        <v/>
      </c>
      <c r="S49" s="114" t="str">
        <f ca="1" t="shared" si="449" ref="S49">IFERROR(IF($C48="","",INDIRECT("第"&amp;VLOOKUP(S$7,INDIRECT($A$7&amp;"!A:D"),2,FALSE)&amp;"周"&amp;"!"&amp;ADDRESS(ROW(),VLOOKUP(S$7,INDIRECT($A$7&amp;"!A:D"),4,FALSE)+4))),"")</f>
        <v/>
      </c>
      <c r="T49" s="114" t="str">
        <f ca="1" t="shared" si="450" ref="T49">IFERROR(IF($C48="","",INDIRECT("第"&amp;VLOOKUP(T$7,INDIRECT($A$7&amp;"!A:D"),2,FALSE)&amp;"周"&amp;"!"&amp;ADDRESS(ROW(),VLOOKUP(T$7,INDIRECT($A$7&amp;"!A:D"),4,FALSE)+4))),"")</f>
        <v/>
      </c>
      <c r="U49" s="114" t="str">
        <f ca="1" t="shared" si="451" ref="U49">IFERROR(IF($C48="","",INDIRECT("第"&amp;VLOOKUP(U$7,INDIRECT($A$7&amp;"!A:D"),2,FALSE)&amp;"周"&amp;"!"&amp;ADDRESS(ROW(),VLOOKUP(U$7,INDIRECT($A$7&amp;"!A:D"),4,FALSE)+4))),"")</f>
        <v/>
      </c>
      <c r="V49" s="114" t="str">
        <f ca="1" t="shared" si="452" ref="V49">IFERROR(IF($C48="","",INDIRECT("第"&amp;VLOOKUP(V$7,INDIRECT($A$7&amp;"!A:D"),2,FALSE)&amp;"周"&amp;"!"&amp;ADDRESS(ROW(),VLOOKUP(V$7,INDIRECT($A$7&amp;"!A:D"),4,FALSE)+4))),"")</f>
        <v/>
      </c>
      <c r="W49" s="114" t="str">
        <f ca="1" t="shared" si="453" ref="W49">IFERROR(IF($C48="","",INDIRECT("第"&amp;VLOOKUP(W$7,INDIRECT($A$7&amp;"!A:D"),2,FALSE)&amp;"周"&amp;"!"&amp;ADDRESS(ROW(),VLOOKUP(W$7,INDIRECT($A$7&amp;"!A:D"),4,FALSE)+4))),"")</f>
        <v/>
      </c>
      <c r="X49" s="114" t="str">
        <f ca="1" t="shared" si="454" ref="X49">IFERROR(IF($C48="","",INDIRECT("第"&amp;VLOOKUP(X$7,INDIRECT($A$7&amp;"!A:D"),2,FALSE)&amp;"周"&amp;"!"&amp;ADDRESS(ROW(),VLOOKUP(X$7,INDIRECT($A$7&amp;"!A:D"),4,FALSE)+4))),"")</f>
        <v/>
      </c>
      <c r="Y49" s="114" t="str">
        <f ca="1" t="shared" si="455" ref="Y49">IFERROR(IF($C48="","",INDIRECT("第"&amp;VLOOKUP(Y$7,INDIRECT($A$7&amp;"!A:D"),2,FALSE)&amp;"周"&amp;"!"&amp;ADDRESS(ROW(),VLOOKUP(Y$7,INDIRECT($A$7&amp;"!A:D"),4,FALSE)+4))),"")</f>
        <v/>
      </c>
      <c r="Z49" s="114" t="str">
        <f ca="1" t="shared" si="456" ref="Z49">IFERROR(IF($C48="","",INDIRECT("第"&amp;VLOOKUP(Z$7,INDIRECT($A$7&amp;"!A:D"),2,FALSE)&amp;"周"&amp;"!"&amp;ADDRESS(ROW(),VLOOKUP(Z$7,INDIRECT($A$7&amp;"!A:D"),4,FALSE)+4))),"")</f>
        <v/>
      </c>
      <c r="AA49" s="114" t="str">
        <f ca="1" t="shared" si="457" ref="AA49">IFERROR(IF($C48="","",INDIRECT("第"&amp;VLOOKUP(AA$7,INDIRECT($A$7&amp;"!A:D"),2,FALSE)&amp;"周"&amp;"!"&amp;ADDRESS(ROW(),VLOOKUP(AA$7,INDIRECT($A$7&amp;"!A:D"),4,FALSE)+4))),"")</f>
        <v/>
      </c>
      <c r="AB49" s="114" t="str">
        <f ca="1" t="shared" si="458" ref="AB49">IFERROR(IF($C48="","",INDIRECT("第"&amp;VLOOKUP(AB$7,INDIRECT($A$7&amp;"!A:D"),2,FALSE)&amp;"周"&amp;"!"&amp;ADDRESS(ROW(),VLOOKUP(AB$7,INDIRECT($A$7&amp;"!A:D"),4,FALSE)+4))),"")</f>
        <v/>
      </c>
      <c r="AC49" s="114" t="str">
        <f ca="1" t="shared" si="459" ref="AC49">IFERROR(IF($C48="","",INDIRECT("第"&amp;VLOOKUP(AC$7,INDIRECT($A$7&amp;"!A:D"),2,FALSE)&amp;"周"&amp;"!"&amp;ADDRESS(ROW(),VLOOKUP(AC$7,INDIRECT($A$7&amp;"!A:D"),4,FALSE)+4))),"")</f>
        <v/>
      </c>
      <c r="AD49" s="114" t="str">
        <f ca="1" t="shared" si="460" ref="AD49">IFERROR(IF($C48="","",INDIRECT("第"&amp;VLOOKUP(AD$7,INDIRECT($A$7&amp;"!A:D"),2,FALSE)&amp;"周"&amp;"!"&amp;ADDRESS(ROW(),VLOOKUP(AD$7,INDIRECT($A$7&amp;"!A:D"),4,FALSE)+4))),"")</f>
        <v/>
      </c>
      <c r="AE49" s="114" t="str">
        <f ca="1" t="shared" si="461" ref="AE49">IFERROR(IF($C48="","",INDIRECT("第"&amp;VLOOKUP(AE$7,INDIRECT($A$7&amp;"!A:D"),2,FALSE)&amp;"周"&amp;"!"&amp;ADDRESS(ROW(),VLOOKUP(AE$7,INDIRECT($A$7&amp;"!A:D"),4,FALSE)+4))),"")</f>
        <v/>
      </c>
      <c r="AF49" s="114" t="str">
        <f ca="1" t="shared" si="462" ref="AF49">IFERROR(IF($C48="","",INDIRECT("第"&amp;VLOOKUP(AF$7,INDIRECT($A$7&amp;"!A:D"),2,FALSE)&amp;"周"&amp;"!"&amp;ADDRESS(ROW(),VLOOKUP(AF$7,INDIRECT($A$7&amp;"!A:D"),4,FALSE)+4))),"")</f>
        <v/>
      </c>
      <c r="AG49" s="114" t="str">
        <f ca="1" t="shared" si="463" ref="AG49">IFERROR(IF($C48="","",INDIRECT("第"&amp;VLOOKUP(AG$7,INDIRECT($A$7&amp;"!A:D"),2,FALSE)&amp;"周"&amp;"!"&amp;ADDRESS(ROW(),VLOOKUP(AG$7,INDIRECT($A$7&amp;"!A:D"),4,FALSE)+4))),"")</f>
        <v/>
      </c>
      <c r="AH49" s="114" t="str">
        <f ca="1" t="shared" si="464" ref="AH49">IFERROR(IF($C48="","",INDIRECT("第"&amp;VLOOKUP(AH$7,INDIRECT($A$7&amp;"!A:D"),2,FALSE)&amp;"周"&amp;"!"&amp;ADDRESS(ROW(),VLOOKUP(AH$7,INDIRECT($A$7&amp;"!A:D"),4,FALSE)+4))),"")</f>
        <v/>
      </c>
      <c r="AI49" s="114" t="str">
        <f ca="1" t="shared" si="465" ref="AI49">IFERROR(IF($C48="","",INDIRECT("第"&amp;VLOOKUP(AI$7,INDIRECT($A$7&amp;"!A:D"),2,FALSE)&amp;"周"&amp;"!"&amp;ADDRESS(ROW(),VLOOKUP(AI$7,INDIRECT($A$7&amp;"!A:D"),4,FALSE)+4))),"")</f>
        <v/>
      </c>
      <c r="AJ49" s="25"/>
      <c r="AK49" s="25"/>
      <c r="AL49" s="25"/>
      <c r="AM49" s="25"/>
      <c r="AN49" s="25"/>
      <c r="AO49" s="25"/>
      <c r="AP49" s="25"/>
      <c r="AQ49" s="25"/>
      <c r="AR49" s="25"/>
    </row>
    <row r="50" spans="1:44" ht="18" customHeight="1">
      <c r="A50" s="7"/>
      <c r="B50" s="115"/>
      <c r="C50" s="27"/>
      <c r="D50" s="25" t="s">
        <v>26</v>
      </c>
      <c r="E50" s="114" t="str">
        <f ca="1" t="shared" si="466" ref="E50:AI50">IFERROR(IF($C48="","",INDIRECT("第"&amp;VLOOKUP(E$7,INDIRECT($A$7&amp;"!A:D"),2,FALSE)&amp;"周"&amp;"!"&amp;ADDRESS(ROW(),VLOOKUP(E$7,INDIRECT($A$7&amp;"!A:D"),4,FALSE)+4))),"")</f>
        <v/>
      </c>
      <c r="F50" s="114" t="str">
        <f t="shared" ca="1" si="466"/>
        <v/>
      </c>
      <c r="G50" s="114" t="str">
        <f t="shared" ca="1" si="466"/>
        <v/>
      </c>
      <c r="H50" s="114" t="str">
        <f t="shared" ca="1" si="466"/>
        <v/>
      </c>
      <c r="I50" s="114" t="str">
        <f t="shared" ca="1" si="466"/>
        <v/>
      </c>
      <c r="J50" s="114" t="str">
        <f t="shared" ca="1" si="466"/>
        <v/>
      </c>
      <c r="K50" s="114" t="str">
        <f t="shared" ca="1" si="466"/>
        <v/>
      </c>
      <c r="L50" s="114" t="str">
        <f t="shared" ca="1" si="466"/>
        <v/>
      </c>
      <c r="M50" s="114" t="str">
        <f t="shared" ca="1" si="466"/>
        <v/>
      </c>
      <c r="N50" s="114" t="str">
        <f t="shared" ca="1" si="466"/>
        <v/>
      </c>
      <c r="O50" s="114" t="str">
        <f t="shared" ca="1" si="466"/>
        <v/>
      </c>
      <c r="P50" s="114" t="str">
        <f t="shared" ca="1" si="466"/>
        <v/>
      </c>
      <c r="Q50" s="114" t="str">
        <f t="shared" ca="1" si="466"/>
        <v/>
      </c>
      <c r="R50" s="114" t="str">
        <f t="shared" ca="1" si="466"/>
        <v/>
      </c>
      <c r="S50" s="114" t="str">
        <f t="shared" ca="1" si="466"/>
        <v/>
      </c>
      <c r="T50" s="114" t="str">
        <f t="shared" ca="1" si="466"/>
        <v/>
      </c>
      <c r="U50" s="114" t="str">
        <f t="shared" ca="1" si="466"/>
        <v/>
      </c>
      <c r="V50" s="114" t="str">
        <f t="shared" ca="1" si="466"/>
        <v/>
      </c>
      <c r="W50" s="114" t="str">
        <f t="shared" ca="1" si="466"/>
        <v/>
      </c>
      <c r="X50" s="114" t="str">
        <f t="shared" ca="1" si="466"/>
        <v/>
      </c>
      <c r="Y50" s="114" t="str">
        <f t="shared" ca="1" si="466"/>
        <v/>
      </c>
      <c r="Z50" s="114" t="str">
        <f t="shared" ca="1" si="466"/>
        <v/>
      </c>
      <c r="AA50" s="114" t="str">
        <f t="shared" ca="1" si="466"/>
        <v/>
      </c>
      <c r="AB50" s="114" t="str">
        <f t="shared" ca="1" si="466"/>
        <v/>
      </c>
      <c r="AC50" s="114" t="str">
        <f t="shared" ca="1" si="466"/>
        <v/>
      </c>
      <c r="AD50" s="114" t="str">
        <f t="shared" ca="1" si="466"/>
        <v/>
      </c>
      <c r="AE50" s="114" t="str">
        <f t="shared" ca="1" si="466"/>
        <v/>
      </c>
      <c r="AF50" s="114" t="str">
        <f t="shared" ca="1" si="466"/>
        <v/>
      </c>
      <c r="AG50" s="114" t="str">
        <f t="shared" ca="1" si="466"/>
        <v/>
      </c>
      <c r="AH50" s="114" t="str">
        <f t="shared" ca="1" si="466"/>
        <v/>
      </c>
      <c r="AI50" s="114" t="str">
        <f t="shared" ca="1" si="466"/>
        <v/>
      </c>
      <c r="AJ50" s="25"/>
      <c r="AK50" s="25"/>
      <c r="AL50" s="25"/>
      <c r="AM50" s="25"/>
      <c r="AN50" s="25"/>
      <c r="AO50" s="25"/>
      <c r="AP50" s="25"/>
      <c r="AQ50" s="25"/>
      <c r="AR50" s="25"/>
    </row>
    <row r="51" spans="1:44" ht="18" customHeight="1">
      <c r="A51" s="7"/>
      <c r="B51" s="116">
        <f t="shared" si="221"/>
        <v>15</v>
      </c>
      <c r="C51" s="20" t="str">
        <f ca="1">INDIRECT("员工信息表!C"&amp;(B51+3))&amp;IF(INDIRECT("员工信息表!O"&amp;(B51+3))="离职","(离职)","")</f>
        <v/>
      </c>
      <c r="D51" s="25" t="s">
        <v>24</v>
      </c>
      <c r="E51" s="114" t="str">
        <f ca="1" t="shared" si="467" ref="E51:T51">IFERROR(IF($C51="","",INDIRECT("第"&amp;VLOOKUP(E$7,INDIRECT($A$7&amp;"!A:D"),2,FALSE)&amp;"周"&amp;"!"&amp;ADDRESS(ROW(),VLOOKUP(E$7,INDIRECT($A$7&amp;"!A:D"),4,FALSE)+4))),"")</f>
        <v/>
      </c>
      <c r="F51" s="114" t="str">
        <f t="shared" ca="1" si="467"/>
        <v/>
      </c>
      <c r="G51" s="114" t="str">
        <f t="shared" ca="1" si="467"/>
        <v/>
      </c>
      <c r="H51" s="114" t="str">
        <f t="shared" ca="1" si="467"/>
        <v/>
      </c>
      <c r="I51" s="114" t="str">
        <f t="shared" ca="1" si="467"/>
        <v/>
      </c>
      <c r="J51" s="114" t="str">
        <f t="shared" ca="1" si="467"/>
        <v/>
      </c>
      <c r="K51" s="114" t="str">
        <f t="shared" ca="1" si="467"/>
        <v/>
      </c>
      <c r="L51" s="114" t="str">
        <f t="shared" ca="1" si="467"/>
        <v/>
      </c>
      <c r="M51" s="114" t="str">
        <f t="shared" ca="1" si="467"/>
        <v/>
      </c>
      <c r="N51" s="114" t="str">
        <f t="shared" ca="1" si="467"/>
        <v/>
      </c>
      <c r="O51" s="114" t="str">
        <f t="shared" ca="1" si="467"/>
        <v/>
      </c>
      <c r="P51" s="114" t="str">
        <f t="shared" ca="1" si="467"/>
        <v/>
      </c>
      <c r="Q51" s="114" t="str">
        <f t="shared" ca="1" si="467"/>
        <v/>
      </c>
      <c r="R51" s="114" t="str">
        <f t="shared" ca="1" si="467"/>
        <v/>
      </c>
      <c r="S51" s="114" t="str">
        <f t="shared" ca="1" si="467"/>
        <v/>
      </c>
      <c r="T51" s="114" t="str">
        <f t="shared" ca="1" si="467"/>
        <v/>
      </c>
      <c r="U51" s="114" t="str">
        <f ca="1" t="shared" si="468" ref="U51:AI51">IFERROR(IF($C51="","",INDIRECT("第"&amp;VLOOKUP(U$7,INDIRECT($A$7&amp;"!A:D"),2,FALSE)&amp;"周"&amp;"!"&amp;ADDRESS(ROW(),VLOOKUP(U$7,INDIRECT($A$7&amp;"!A:D"),4,FALSE)+4))),"")</f>
        <v/>
      </c>
      <c r="V51" s="114" t="str">
        <f t="shared" ca="1" si="468"/>
        <v/>
      </c>
      <c r="W51" s="114" t="str">
        <f t="shared" ca="1" si="468"/>
        <v/>
      </c>
      <c r="X51" s="114" t="str">
        <f t="shared" ca="1" si="468"/>
        <v/>
      </c>
      <c r="Y51" s="114" t="str">
        <f t="shared" ca="1" si="468"/>
        <v/>
      </c>
      <c r="Z51" s="114" t="str">
        <f t="shared" ca="1" si="468"/>
        <v/>
      </c>
      <c r="AA51" s="114" t="str">
        <f t="shared" ca="1" si="468"/>
        <v/>
      </c>
      <c r="AB51" s="114" t="str">
        <f t="shared" ca="1" si="468"/>
        <v/>
      </c>
      <c r="AC51" s="114" t="str">
        <f t="shared" ca="1" si="468"/>
        <v/>
      </c>
      <c r="AD51" s="114" t="str">
        <f t="shared" ca="1" si="468"/>
        <v/>
      </c>
      <c r="AE51" s="114" t="str">
        <f t="shared" ca="1" si="468"/>
        <v/>
      </c>
      <c r="AF51" s="114" t="str">
        <f t="shared" ca="1" si="468"/>
        <v/>
      </c>
      <c r="AG51" s="114" t="str">
        <f t="shared" ca="1" si="468"/>
        <v/>
      </c>
      <c r="AH51" s="114" t="str">
        <f t="shared" ca="1" si="468"/>
        <v/>
      </c>
      <c r="AI51" s="114" t="str">
        <f t="shared" ca="1" si="468"/>
        <v/>
      </c>
      <c r="AJ51" s="25">
        <f ca="1" t="shared" si="469" ref="AJ51:AR51">COUNTIF($E51:$AI53,AJ$8)</f>
        <v>0</v>
      </c>
      <c r="AK51" s="25">
        <f t="shared" ca="1" si="469"/>
        <v>0</v>
      </c>
      <c r="AL51" s="25">
        <f t="shared" ca="1" si="469"/>
        <v>0</v>
      </c>
      <c r="AM51" s="25">
        <f t="shared" ca="1" si="469"/>
        <v>0</v>
      </c>
      <c r="AN51" s="25">
        <f t="shared" ca="1" si="469"/>
        <v>0</v>
      </c>
      <c r="AO51" s="25">
        <f t="shared" ca="1" si="469"/>
        <v>0</v>
      </c>
      <c r="AP51" s="25">
        <f t="shared" ca="1" si="469"/>
        <v>0</v>
      </c>
      <c r="AQ51" s="25">
        <f t="shared" ca="1" si="469"/>
        <v>0</v>
      </c>
      <c r="AR51" s="25">
        <f t="shared" ca="1" si="469"/>
        <v>0</v>
      </c>
    </row>
    <row r="52" spans="1:44" ht="18" customHeight="1">
      <c r="A52" s="7"/>
      <c r="B52" s="113"/>
      <c r="C52" s="20"/>
      <c r="D52" s="25" t="s">
        <v>25</v>
      </c>
      <c r="E52" s="114" t="str">
        <f ca="1" t="shared" si="470" ref="E52">IFERROR(IF($C51="","",INDIRECT("第"&amp;VLOOKUP(E$7,INDIRECT($A$7&amp;"!A:D"),2,FALSE)&amp;"周"&amp;"!"&amp;ADDRESS(ROW(),VLOOKUP(E$7,INDIRECT($A$7&amp;"!A:D"),4,FALSE)+4))),"")</f>
        <v/>
      </c>
      <c r="F52" s="114" t="str">
        <f ca="1" t="shared" si="471" ref="F52">IFERROR(IF($C51="","",INDIRECT("第"&amp;VLOOKUP(F$7,INDIRECT($A$7&amp;"!A:D"),2,FALSE)&amp;"周"&amp;"!"&amp;ADDRESS(ROW(),VLOOKUP(F$7,INDIRECT($A$7&amp;"!A:D"),4,FALSE)+4))),"")</f>
        <v/>
      </c>
      <c r="G52" s="114" t="str">
        <f ca="1" t="shared" si="472" ref="G52">IFERROR(IF($C51="","",INDIRECT("第"&amp;VLOOKUP(G$7,INDIRECT($A$7&amp;"!A:D"),2,FALSE)&amp;"周"&amp;"!"&amp;ADDRESS(ROW(),VLOOKUP(G$7,INDIRECT($A$7&amp;"!A:D"),4,FALSE)+4))),"")</f>
        <v/>
      </c>
      <c r="H52" s="114" t="str">
        <f ca="1" t="shared" si="473" ref="H52">IFERROR(IF($C51="","",INDIRECT("第"&amp;VLOOKUP(H$7,INDIRECT($A$7&amp;"!A:D"),2,FALSE)&amp;"周"&amp;"!"&amp;ADDRESS(ROW(),VLOOKUP(H$7,INDIRECT($A$7&amp;"!A:D"),4,FALSE)+4))),"")</f>
        <v/>
      </c>
      <c r="I52" s="114" t="str">
        <f ca="1" t="shared" si="474" ref="I52">IFERROR(IF($C51="","",INDIRECT("第"&amp;VLOOKUP(I$7,INDIRECT($A$7&amp;"!A:D"),2,FALSE)&amp;"周"&amp;"!"&amp;ADDRESS(ROW(),VLOOKUP(I$7,INDIRECT($A$7&amp;"!A:D"),4,FALSE)+4))),"")</f>
        <v/>
      </c>
      <c r="J52" s="114" t="str">
        <f ca="1" t="shared" si="475" ref="J52">IFERROR(IF($C51="","",INDIRECT("第"&amp;VLOOKUP(J$7,INDIRECT($A$7&amp;"!A:D"),2,FALSE)&amp;"周"&amp;"!"&amp;ADDRESS(ROW(),VLOOKUP(J$7,INDIRECT($A$7&amp;"!A:D"),4,FALSE)+4))),"")</f>
        <v/>
      </c>
      <c r="K52" s="114" t="str">
        <f ca="1" t="shared" si="476" ref="K52">IFERROR(IF($C51="","",INDIRECT("第"&amp;VLOOKUP(K$7,INDIRECT($A$7&amp;"!A:D"),2,FALSE)&amp;"周"&amp;"!"&amp;ADDRESS(ROW(),VLOOKUP(K$7,INDIRECT($A$7&amp;"!A:D"),4,FALSE)+4))),"")</f>
        <v/>
      </c>
      <c r="L52" s="114" t="str">
        <f ca="1" t="shared" si="477" ref="L52">IFERROR(IF($C51="","",INDIRECT("第"&amp;VLOOKUP(L$7,INDIRECT($A$7&amp;"!A:D"),2,FALSE)&amp;"周"&amp;"!"&amp;ADDRESS(ROW(),VLOOKUP(L$7,INDIRECT($A$7&amp;"!A:D"),4,FALSE)+4))),"")</f>
        <v/>
      </c>
      <c r="M52" s="114" t="str">
        <f ca="1" t="shared" si="478" ref="M52">IFERROR(IF($C51="","",INDIRECT("第"&amp;VLOOKUP(M$7,INDIRECT($A$7&amp;"!A:D"),2,FALSE)&amp;"周"&amp;"!"&amp;ADDRESS(ROW(),VLOOKUP(M$7,INDIRECT($A$7&amp;"!A:D"),4,FALSE)+4))),"")</f>
        <v/>
      </c>
      <c r="N52" s="114" t="str">
        <f ca="1" t="shared" si="479" ref="N52">IFERROR(IF($C51="","",INDIRECT("第"&amp;VLOOKUP(N$7,INDIRECT($A$7&amp;"!A:D"),2,FALSE)&amp;"周"&amp;"!"&amp;ADDRESS(ROW(),VLOOKUP(N$7,INDIRECT($A$7&amp;"!A:D"),4,FALSE)+4))),"")</f>
        <v/>
      </c>
      <c r="O52" s="114" t="str">
        <f ca="1" t="shared" si="480" ref="O52">IFERROR(IF($C51="","",INDIRECT("第"&amp;VLOOKUP(O$7,INDIRECT($A$7&amp;"!A:D"),2,FALSE)&amp;"周"&amp;"!"&amp;ADDRESS(ROW(),VLOOKUP(O$7,INDIRECT($A$7&amp;"!A:D"),4,FALSE)+4))),"")</f>
        <v/>
      </c>
      <c r="P52" s="114" t="str">
        <f ca="1" t="shared" si="481" ref="P52">IFERROR(IF($C51="","",INDIRECT("第"&amp;VLOOKUP(P$7,INDIRECT($A$7&amp;"!A:D"),2,FALSE)&amp;"周"&amp;"!"&amp;ADDRESS(ROW(),VLOOKUP(P$7,INDIRECT($A$7&amp;"!A:D"),4,FALSE)+4))),"")</f>
        <v/>
      </c>
      <c r="Q52" s="114" t="str">
        <f ca="1" t="shared" si="482" ref="Q52">IFERROR(IF($C51="","",INDIRECT("第"&amp;VLOOKUP(Q$7,INDIRECT($A$7&amp;"!A:D"),2,FALSE)&amp;"周"&amp;"!"&amp;ADDRESS(ROW(),VLOOKUP(Q$7,INDIRECT($A$7&amp;"!A:D"),4,FALSE)+4))),"")</f>
        <v/>
      </c>
      <c r="R52" s="114" t="str">
        <f ca="1" t="shared" si="483" ref="R52">IFERROR(IF($C51="","",INDIRECT("第"&amp;VLOOKUP(R$7,INDIRECT($A$7&amp;"!A:D"),2,FALSE)&amp;"周"&amp;"!"&amp;ADDRESS(ROW(),VLOOKUP(R$7,INDIRECT($A$7&amp;"!A:D"),4,FALSE)+4))),"")</f>
        <v/>
      </c>
      <c r="S52" s="114" t="str">
        <f ca="1" t="shared" si="484" ref="S52">IFERROR(IF($C51="","",INDIRECT("第"&amp;VLOOKUP(S$7,INDIRECT($A$7&amp;"!A:D"),2,FALSE)&amp;"周"&amp;"!"&amp;ADDRESS(ROW(),VLOOKUP(S$7,INDIRECT($A$7&amp;"!A:D"),4,FALSE)+4))),"")</f>
        <v/>
      </c>
      <c r="T52" s="114" t="str">
        <f ca="1" t="shared" si="485" ref="T52">IFERROR(IF($C51="","",INDIRECT("第"&amp;VLOOKUP(T$7,INDIRECT($A$7&amp;"!A:D"),2,FALSE)&amp;"周"&amp;"!"&amp;ADDRESS(ROW(),VLOOKUP(T$7,INDIRECT($A$7&amp;"!A:D"),4,FALSE)+4))),"")</f>
        <v/>
      </c>
      <c r="U52" s="114" t="str">
        <f ca="1" t="shared" si="486" ref="U52">IFERROR(IF($C51="","",INDIRECT("第"&amp;VLOOKUP(U$7,INDIRECT($A$7&amp;"!A:D"),2,FALSE)&amp;"周"&amp;"!"&amp;ADDRESS(ROW(),VLOOKUP(U$7,INDIRECT($A$7&amp;"!A:D"),4,FALSE)+4))),"")</f>
        <v/>
      </c>
      <c r="V52" s="114" t="str">
        <f ca="1" t="shared" si="487" ref="V52">IFERROR(IF($C51="","",INDIRECT("第"&amp;VLOOKUP(V$7,INDIRECT($A$7&amp;"!A:D"),2,FALSE)&amp;"周"&amp;"!"&amp;ADDRESS(ROW(),VLOOKUP(V$7,INDIRECT($A$7&amp;"!A:D"),4,FALSE)+4))),"")</f>
        <v/>
      </c>
      <c r="W52" s="114" t="str">
        <f ca="1" t="shared" si="488" ref="W52">IFERROR(IF($C51="","",INDIRECT("第"&amp;VLOOKUP(W$7,INDIRECT($A$7&amp;"!A:D"),2,FALSE)&amp;"周"&amp;"!"&amp;ADDRESS(ROW(),VLOOKUP(W$7,INDIRECT($A$7&amp;"!A:D"),4,FALSE)+4))),"")</f>
        <v/>
      </c>
      <c r="X52" s="114" t="str">
        <f ca="1" t="shared" si="489" ref="X52">IFERROR(IF($C51="","",INDIRECT("第"&amp;VLOOKUP(X$7,INDIRECT($A$7&amp;"!A:D"),2,FALSE)&amp;"周"&amp;"!"&amp;ADDRESS(ROW(),VLOOKUP(X$7,INDIRECT($A$7&amp;"!A:D"),4,FALSE)+4))),"")</f>
        <v/>
      </c>
      <c r="Y52" s="114" t="str">
        <f ca="1" t="shared" si="490" ref="Y52">IFERROR(IF($C51="","",INDIRECT("第"&amp;VLOOKUP(Y$7,INDIRECT($A$7&amp;"!A:D"),2,FALSE)&amp;"周"&amp;"!"&amp;ADDRESS(ROW(),VLOOKUP(Y$7,INDIRECT($A$7&amp;"!A:D"),4,FALSE)+4))),"")</f>
        <v/>
      </c>
      <c r="Z52" s="114" t="str">
        <f ca="1" t="shared" si="491" ref="Z52">IFERROR(IF($C51="","",INDIRECT("第"&amp;VLOOKUP(Z$7,INDIRECT($A$7&amp;"!A:D"),2,FALSE)&amp;"周"&amp;"!"&amp;ADDRESS(ROW(),VLOOKUP(Z$7,INDIRECT($A$7&amp;"!A:D"),4,FALSE)+4))),"")</f>
        <v/>
      </c>
      <c r="AA52" s="114" t="str">
        <f ca="1" t="shared" si="492" ref="AA52">IFERROR(IF($C51="","",INDIRECT("第"&amp;VLOOKUP(AA$7,INDIRECT($A$7&amp;"!A:D"),2,FALSE)&amp;"周"&amp;"!"&amp;ADDRESS(ROW(),VLOOKUP(AA$7,INDIRECT($A$7&amp;"!A:D"),4,FALSE)+4))),"")</f>
        <v/>
      </c>
      <c r="AB52" s="114" t="str">
        <f ca="1" t="shared" si="493" ref="AB52">IFERROR(IF($C51="","",INDIRECT("第"&amp;VLOOKUP(AB$7,INDIRECT($A$7&amp;"!A:D"),2,FALSE)&amp;"周"&amp;"!"&amp;ADDRESS(ROW(),VLOOKUP(AB$7,INDIRECT($A$7&amp;"!A:D"),4,FALSE)+4))),"")</f>
        <v/>
      </c>
      <c r="AC52" s="114" t="str">
        <f ca="1" t="shared" si="494" ref="AC52">IFERROR(IF($C51="","",INDIRECT("第"&amp;VLOOKUP(AC$7,INDIRECT($A$7&amp;"!A:D"),2,FALSE)&amp;"周"&amp;"!"&amp;ADDRESS(ROW(),VLOOKUP(AC$7,INDIRECT($A$7&amp;"!A:D"),4,FALSE)+4))),"")</f>
        <v/>
      </c>
      <c r="AD52" s="114" t="str">
        <f ca="1" t="shared" si="495" ref="AD52">IFERROR(IF($C51="","",INDIRECT("第"&amp;VLOOKUP(AD$7,INDIRECT($A$7&amp;"!A:D"),2,FALSE)&amp;"周"&amp;"!"&amp;ADDRESS(ROW(),VLOOKUP(AD$7,INDIRECT($A$7&amp;"!A:D"),4,FALSE)+4))),"")</f>
        <v/>
      </c>
      <c r="AE52" s="114" t="str">
        <f ca="1" t="shared" si="496" ref="AE52">IFERROR(IF($C51="","",INDIRECT("第"&amp;VLOOKUP(AE$7,INDIRECT($A$7&amp;"!A:D"),2,FALSE)&amp;"周"&amp;"!"&amp;ADDRESS(ROW(),VLOOKUP(AE$7,INDIRECT($A$7&amp;"!A:D"),4,FALSE)+4))),"")</f>
        <v/>
      </c>
      <c r="AF52" s="114" t="str">
        <f ca="1" t="shared" si="497" ref="AF52">IFERROR(IF($C51="","",INDIRECT("第"&amp;VLOOKUP(AF$7,INDIRECT($A$7&amp;"!A:D"),2,FALSE)&amp;"周"&amp;"!"&amp;ADDRESS(ROW(),VLOOKUP(AF$7,INDIRECT($A$7&amp;"!A:D"),4,FALSE)+4))),"")</f>
        <v/>
      </c>
      <c r="AG52" s="114" t="str">
        <f ca="1" t="shared" si="498" ref="AG52">IFERROR(IF($C51="","",INDIRECT("第"&amp;VLOOKUP(AG$7,INDIRECT($A$7&amp;"!A:D"),2,FALSE)&amp;"周"&amp;"!"&amp;ADDRESS(ROW(),VLOOKUP(AG$7,INDIRECT($A$7&amp;"!A:D"),4,FALSE)+4))),"")</f>
        <v/>
      </c>
      <c r="AH52" s="114" t="str">
        <f ca="1" t="shared" si="499" ref="AH52">IFERROR(IF($C51="","",INDIRECT("第"&amp;VLOOKUP(AH$7,INDIRECT($A$7&amp;"!A:D"),2,FALSE)&amp;"周"&amp;"!"&amp;ADDRESS(ROW(),VLOOKUP(AH$7,INDIRECT($A$7&amp;"!A:D"),4,FALSE)+4))),"")</f>
        <v/>
      </c>
      <c r="AI52" s="114" t="str">
        <f ca="1" t="shared" si="500" ref="AI52">IFERROR(IF($C51="","",INDIRECT("第"&amp;VLOOKUP(AI$7,INDIRECT($A$7&amp;"!A:D"),2,FALSE)&amp;"周"&amp;"!"&amp;ADDRESS(ROW(),VLOOKUP(AI$7,INDIRECT($A$7&amp;"!A:D"),4,FALSE)+4))),"")</f>
        <v/>
      </c>
      <c r="AJ52" s="25"/>
      <c r="AK52" s="25"/>
      <c r="AL52" s="25"/>
      <c r="AM52" s="25"/>
      <c r="AN52" s="25"/>
      <c r="AO52" s="25"/>
      <c r="AP52" s="25"/>
      <c r="AQ52" s="25"/>
      <c r="AR52" s="25"/>
    </row>
    <row r="53" spans="1:44" ht="18" customHeight="1">
      <c r="A53" s="7"/>
      <c r="B53" s="115"/>
      <c r="C53" s="27"/>
      <c r="D53" s="25" t="s">
        <v>26</v>
      </c>
      <c r="E53" s="114" t="str">
        <f ca="1" t="shared" si="501" ref="E53:AI53">IFERROR(IF($C51="","",INDIRECT("第"&amp;VLOOKUP(E$7,INDIRECT($A$7&amp;"!A:D"),2,FALSE)&amp;"周"&amp;"!"&amp;ADDRESS(ROW(),VLOOKUP(E$7,INDIRECT($A$7&amp;"!A:D"),4,FALSE)+4))),"")</f>
        <v/>
      </c>
      <c r="F53" s="114" t="str">
        <f t="shared" ca="1" si="501"/>
        <v/>
      </c>
      <c r="G53" s="114" t="str">
        <f t="shared" ca="1" si="501"/>
        <v/>
      </c>
      <c r="H53" s="114" t="str">
        <f t="shared" ca="1" si="501"/>
        <v/>
      </c>
      <c r="I53" s="114" t="str">
        <f t="shared" ca="1" si="501"/>
        <v/>
      </c>
      <c r="J53" s="114" t="str">
        <f t="shared" ca="1" si="501"/>
        <v/>
      </c>
      <c r="K53" s="114" t="str">
        <f t="shared" ca="1" si="501"/>
        <v/>
      </c>
      <c r="L53" s="114" t="str">
        <f t="shared" ca="1" si="501"/>
        <v/>
      </c>
      <c r="M53" s="114" t="str">
        <f t="shared" ca="1" si="501"/>
        <v/>
      </c>
      <c r="N53" s="114" t="str">
        <f t="shared" ca="1" si="501"/>
        <v/>
      </c>
      <c r="O53" s="114" t="str">
        <f t="shared" ca="1" si="501"/>
        <v/>
      </c>
      <c r="P53" s="114" t="str">
        <f t="shared" ca="1" si="501"/>
        <v/>
      </c>
      <c r="Q53" s="114" t="str">
        <f t="shared" ca="1" si="501"/>
        <v/>
      </c>
      <c r="R53" s="114" t="str">
        <f t="shared" ca="1" si="501"/>
        <v/>
      </c>
      <c r="S53" s="114" t="str">
        <f t="shared" ca="1" si="501"/>
        <v/>
      </c>
      <c r="T53" s="114" t="str">
        <f t="shared" ca="1" si="501"/>
        <v/>
      </c>
      <c r="U53" s="114" t="str">
        <f t="shared" ca="1" si="501"/>
        <v/>
      </c>
      <c r="V53" s="114" t="str">
        <f t="shared" ca="1" si="501"/>
        <v/>
      </c>
      <c r="W53" s="114" t="str">
        <f t="shared" ca="1" si="501"/>
        <v/>
      </c>
      <c r="X53" s="114" t="str">
        <f t="shared" ca="1" si="501"/>
        <v/>
      </c>
      <c r="Y53" s="114" t="str">
        <f t="shared" ca="1" si="501"/>
        <v/>
      </c>
      <c r="Z53" s="114" t="str">
        <f t="shared" ca="1" si="501"/>
        <v/>
      </c>
      <c r="AA53" s="114" t="str">
        <f t="shared" ca="1" si="501"/>
        <v/>
      </c>
      <c r="AB53" s="114" t="str">
        <f t="shared" ca="1" si="501"/>
        <v/>
      </c>
      <c r="AC53" s="114" t="str">
        <f t="shared" ca="1" si="501"/>
        <v/>
      </c>
      <c r="AD53" s="114" t="str">
        <f t="shared" ca="1" si="501"/>
        <v/>
      </c>
      <c r="AE53" s="114" t="str">
        <f t="shared" ca="1" si="501"/>
        <v/>
      </c>
      <c r="AF53" s="114" t="str">
        <f t="shared" ca="1" si="501"/>
        <v/>
      </c>
      <c r="AG53" s="114" t="str">
        <f t="shared" ca="1" si="501"/>
        <v/>
      </c>
      <c r="AH53" s="114" t="str">
        <f t="shared" ca="1" si="501"/>
        <v/>
      </c>
      <c r="AI53" s="114" t="str">
        <f t="shared" ca="1" si="501"/>
        <v/>
      </c>
      <c r="AJ53" s="25"/>
      <c r="AK53" s="25"/>
      <c r="AL53" s="25"/>
      <c r="AM53" s="25"/>
      <c r="AN53" s="25"/>
      <c r="AO53" s="25"/>
      <c r="AP53" s="25"/>
      <c r="AQ53" s="25"/>
      <c r="AR53" s="25"/>
    </row>
    <row r="54" spans="1:44" ht="18" customHeight="1">
      <c r="A54" s="7"/>
      <c r="B54" s="116">
        <f t="shared" si="221"/>
        <v>16</v>
      </c>
      <c r="C54" s="20" t="str">
        <f ca="1">INDIRECT("员工信息表!C"&amp;(B54+3))&amp;IF(INDIRECT("员工信息表!O"&amp;(B54+3))="离职","(离职)","")</f>
        <v/>
      </c>
      <c r="D54" s="25" t="s">
        <v>24</v>
      </c>
      <c r="E54" s="114" t="str">
        <f ca="1" t="shared" si="502" ref="E54:T54">IFERROR(IF($C54="","",INDIRECT("第"&amp;VLOOKUP(E$7,INDIRECT($A$7&amp;"!A:D"),2,FALSE)&amp;"周"&amp;"!"&amp;ADDRESS(ROW(),VLOOKUP(E$7,INDIRECT($A$7&amp;"!A:D"),4,FALSE)+4))),"")</f>
        <v/>
      </c>
      <c r="F54" s="114" t="str">
        <f t="shared" ca="1" si="502"/>
        <v/>
      </c>
      <c r="G54" s="114" t="str">
        <f t="shared" ca="1" si="502"/>
        <v/>
      </c>
      <c r="H54" s="114" t="str">
        <f t="shared" ca="1" si="502"/>
        <v/>
      </c>
      <c r="I54" s="114" t="str">
        <f t="shared" ca="1" si="502"/>
        <v/>
      </c>
      <c r="J54" s="114" t="str">
        <f t="shared" ca="1" si="502"/>
        <v/>
      </c>
      <c r="K54" s="114" t="str">
        <f t="shared" ca="1" si="502"/>
        <v/>
      </c>
      <c r="L54" s="114" t="str">
        <f t="shared" ca="1" si="502"/>
        <v/>
      </c>
      <c r="M54" s="114" t="str">
        <f t="shared" ca="1" si="502"/>
        <v/>
      </c>
      <c r="N54" s="114" t="str">
        <f t="shared" ca="1" si="502"/>
        <v/>
      </c>
      <c r="O54" s="114" t="str">
        <f t="shared" ca="1" si="502"/>
        <v/>
      </c>
      <c r="P54" s="114" t="str">
        <f t="shared" ca="1" si="502"/>
        <v/>
      </c>
      <c r="Q54" s="114" t="str">
        <f t="shared" ca="1" si="502"/>
        <v/>
      </c>
      <c r="R54" s="114" t="str">
        <f t="shared" ca="1" si="502"/>
        <v/>
      </c>
      <c r="S54" s="114" t="str">
        <f t="shared" ca="1" si="502"/>
        <v/>
      </c>
      <c r="T54" s="114" t="str">
        <f t="shared" ca="1" si="502"/>
        <v/>
      </c>
      <c r="U54" s="114" t="str">
        <f ca="1" t="shared" si="503" ref="U54:AI54">IFERROR(IF($C54="","",INDIRECT("第"&amp;VLOOKUP(U$7,INDIRECT($A$7&amp;"!A:D"),2,FALSE)&amp;"周"&amp;"!"&amp;ADDRESS(ROW(),VLOOKUP(U$7,INDIRECT($A$7&amp;"!A:D"),4,FALSE)+4))),"")</f>
        <v/>
      </c>
      <c r="V54" s="114" t="str">
        <f t="shared" ca="1" si="503"/>
        <v/>
      </c>
      <c r="W54" s="114" t="str">
        <f t="shared" ca="1" si="503"/>
        <v/>
      </c>
      <c r="X54" s="114" t="str">
        <f t="shared" ca="1" si="503"/>
        <v/>
      </c>
      <c r="Y54" s="114" t="str">
        <f t="shared" ca="1" si="503"/>
        <v/>
      </c>
      <c r="Z54" s="114" t="str">
        <f t="shared" ca="1" si="503"/>
        <v/>
      </c>
      <c r="AA54" s="114" t="str">
        <f t="shared" ca="1" si="503"/>
        <v/>
      </c>
      <c r="AB54" s="114" t="str">
        <f t="shared" ca="1" si="503"/>
        <v/>
      </c>
      <c r="AC54" s="114" t="str">
        <f t="shared" ca="1" si="503"/>
        <v/>
      </c>
      <c r="AD54" s="114" t="str">
        <f t="shared" ca="1" si="503"/>
        <v/>
      </c>
      <c r="AE54" s="114" t="str">
        <f t="shared" ca="1" si="503"/>
        <v/>
      </c>
      <c r="AF54" s="114" t="str">
        <f t="shared" ca="1" si="503"/>
        <v/>
      </c>
      <c r="AG54" s="114" t="str">
        <f t="shared" ca="1" si="503"/>
        <v/>
      </c>
      <c r="AH54" s="114" t="str">
        <f t="shared" ca="1" si="503"/>
        <v/>
      </c>
      <c r="AI54" s="114" t="str">
        <f t="shared" ca="1" si="503"/>
        <v/>
      </c>
      <c r="AJ54" s="25">
        <f ca="1" t="shared" si="504" ref="AJ54:AR54">COUNTIF($E54:$AI56,AJ$8)</f>
        <v>0</v>
      </c>
      <c r="AK54" s="25">
        <f t="shared" ca="1" si="504"/>
        <v>0</v>
      </c>
      <c r="AL54" s="25">
        <f t="shared" ca="1" si="504"/>
        <v>0</v>
      </c>
      <c r="AM54" s="25">
        <f t="shared" ca="1" si="504"/>
        <v>0</v>
      </c>
      <c r="AN54" s="25">
        <f t="shared" ca="1" si="504"/>
        <v>0</v>
      </c>
      <c r="AO54" s="25">
        <f t="shared" ca="1" si="504"/>
        <v>0</v>
      </c>
      <c r="AP54" s="25">
        <f t="shared" ca="1" si="504"/>
        <v>0</v>
      </c>
      <c r="AQ54" s="25">
        <f t="shared" ca="1" si="504"/>
        <v>0</v>
      </c>
      <c r="AR54" s="25">
        <f t="shared" ca="1" si="504"/>
        <v>0</v>
      </c>
    </row>
    <row r="55" spans="1:44" ht="18" customHeight="1">
      <c r="A55" s="7"/>
      <c r="B55" s="113"/>
      <c r="C55" s="20"/>
      <c r="D55" s="25" t="s">
        <v>25</v>
      </c>
      <c r="E55" s="114" t="str">
        <f ca="1" t="shared" si="505" ref="E55">IFERROR(IF($C54="","",INDIRECT("第"&amp;VLOOKUP(E$7,INDIRECT($A$7&amp;"!A:D"),2,FALSE)&amp;"周"&amp;"!"&amp;ADDRESS(ROW(),VLOOKUP(E$7,INDIRECT($A$7&amp;"!A:D"),4,FALSE)+4))),"")</f>
        <v/>
      </c>
      <c r="F55" s="114" t="str">
        <f ca="1" t="shared" si="506" ref="F55">IFERROR(IF($C54="","",INDIRECT("第"&amp;VLOOKUP(F$7,INDIRECT($A$7&amp;"!A:D"),2,FALSE)&amp;"周"&amp;"!"&amp;ADDRESS(ROW(),VLOOKUP(F$7,INDIRECT($A$7&amp;"!A:D"),4,FALSE)+4))),"")</f>
        <v/>
      </c>
      <c r="G55" s="114" t="str">
        <f ca="1" t="shared" si="507" ref="G55">IFERROR(IF($C54="","",INDIRECT("第"&amp;VLOOKUP(G$7,INDIRECT($A$7&amp;"!A:D"),2,FALSE)&amp;"周"&amp;"!"&amp;ADDRESS(ROW(),VLOOKUP(G$7,INDIRECT($A$7&amp;"!A:D"),4,FALSE)+4))),"")</f>
        <v/>
      </c>
      <c r="H55" s="114" t="str">
        <f ca="1" t="shared" si="508" ref="H55">IFERROR(IF($C54="","",INDIRECT("第"&amp;VLOOKUP(H$7,INDIRECT($A$7&amp;"!A:D"),2,FALSE)&amp;"周"&amp;"!"&amp;ADDRESS(ROW(),VLOOKUP(H$7,INDIRECT($A$7&amp;"!A:D"),4,FALSE)+4))),"")</f>
        <v/>
      </c>
      <c r="I55" s="114" t="str">
        <f ca="1" t="shared" si="509" ref="I55">IFERROR(IF($C54="","",INDIRECT("第"&amp;VLOOKUP(I$7,INDIRECT($A$7&amp;"!A:D"),2,FALSE)&amp;"周"&amp;"!"&amp;ADDRESS(ROW(),VLOOKUP(I$7,INDIRECT($A$7&amp;"!A:D"),4,FALSE)+4))),"")</f>
        <v/>
      </c>
      <c r="J55" s="114" t="str">
        <f ca="1" t="shared" si="510" ref="J55">IFERROR(IF($C54="","",INDIRECT("第"&amp;VLOOKUP(J$7,INDIRECT($A$7&amp;"!A:D"),2,FALSE)&amp;"周"&amp;"!"&amp;ADDRESS(ROW(),VLOOKUP(J$7,INDIRECT($A$7&amp;"!A:D"),4,FALSE)+4))),"")</f>
        <v/>
      </c>
      <c r="K55" s="114" t="str">
        <f ca="1" t="shared" si="511" ref="K55">IFERROR(IF($C54="","",INDIRECT("第"&amp;VLOOKUP(K$7,INDIRECT($A$7&amp;"!A:D"),2,FALSE)&amp;"周"&amp;"!"&amp;ADDRESS(ROW(),VLOOKUP(K$7,INDIRECT($A$7&amp;"!A:D"),4,FALSE)+4))),"")</f>
        <v/>
      </c>
      <c r="L55" s="114" t="str">
        <f ca="1" t="shared" si="512" ref="L55">IFERROR(IF($C54="","",INDIRECT("第"&amp;VLOOKUP(L$7,INDIRECT($A$7&amp;"!A:D"),2,FALSE)&amp;"周"&amp;"!"&amp;ADDRESS(ROW(),VLOOKUP(L$7,INDIRECT($A$7&amp;"!A:D"),4,FALSE)+4))),"")</f>
        <v/>
      </c>
      <c r="M55" s="114" t="str">
        <f ca="1" t="shared" si="513" ref="M55">IFERROR(IF($C54="","",INDIRECT("第"&amp;VLOOKUP(M$7,INDIRECT($A$7&amp;"!A:D"),2,FALSE)&amp;"周"&amp;"!"&amp;ADDRESS(ROW(),VLOOKUP(M$7,INDIRECT($A$7&amp;"!A:D"),4,FALSE)+4))),"")</f>
        <v/>
      </c>
      <c r="N55" s="114" t="str">
        <f ca="1" t="shared" si="514" ref="N55">IFERROR(IF($C54="","",INDIRECT("第"&amp;VLOOKUP(N$7,INDIRECT($A$7&amp;"!A:D"),2,FALSE)&amp;"周"&amp;"!"&amp;ADDRESS(ROW(),VLOOKUP(N$7,INDIRECT($A$7&amp;"!A:D"),4,FALSE)+4))),"")</f>
        <v/>
      </c>
      <c r="O55" s="114" t="str">
        <f ca="1" t="shared" si="515" ref="O55">IFERROR(IF($C54="","",INDIRECT("第"&amp;VLOOKUP(O$7,INDIRECT($A$7&amp;"!A:D"),2,FALSE)&amp;"周"&amp;"!"&amp;ADDRESS(ROW(),VLOOKUP(O$7,INDIRECT($A$7&amp;"!A:D"),4,FALSE)+4))),"")</f>
        <v/>
      </c>
      <c r="P55" s="114" t="str">
        <f ca="1" t="shared" si="516" ref="P55">IFERROR(IF($C54="","",INDIRECT("第"&amp;VLOOKUP(P$7,INDIRECT($A$7&amp;"!A:D"),2,FALSE)&amp;"周"&amp;"!"&amp;ADDRESS(ROW(),VLOOKUP(P$7,INDIRECT($A$7&amp;"!A:D"),4,FALSE)+4))),"")</f>
        <v/>
      </c>
      <c r="Q55" s="114" t="str">
        <f ca="1" t="shared" si="517" ref="Q55">IFERROR(IF($C54="","",INDIRECT("第"&amp;VLOOKUP(Q$7,INDIRECT($A$7&amp;"!A:D"),2,FALSE)&amp;"周"&amp;"!"&amp;ADDRESS(ROW(),VLOOKUP(Q$7,INDIRECT($A$7&amp;"!A:D"),4,FALSE)+4))),"")</f>
        <v/>
      </c>
      <c r="R55" s="114" t="str">
        <f ca="1" t="shared" si="518" ref="R55">IFERROR(IF($C54="","",INDIRECT("第"&amp;VLOOKUP(R$7,INDIRECT($A$7&amp;"!A:D"),2,FALSE)&amp;"周"&amp;"!"&amp;ADDRESS(ROW(),VLOOKUP(R$7,INDIRECT($A$7&amp;"!A:D"),4,FALSE)+4))),"")</f>
        <v/>
      </c>
      <c r="S55" s="114" t="str">
        <f ca="1" t="shared" si="519" ref="S55">IFERROR(IF($C54="","",INDIRECT("第"&amp;VLOOKUP(S$7,INDIRECT($A$7&amp;"!A:D"),2,FALSE)&amp;"周"&amp;"!"&amp;ADDRESS(ROW(),VLOOKUP(S$7,INDIRECT($A$7&amp;"!A:D"),4,FALSE)+4))),"")</f>
        <v/>
      </c>
      <c r="T55" s="114" t="str">
        <f ca="1" t="shared" si="520" ref="T55">IFERROR(IF($C54="","",INDIRECT("第"&amp;VLOOKUP(T$7,INDIRECT($A$7&amp;"!A:D"),2,FALSE)&amp;"周"&amp;"!"&amp;ADDRESS(ROW(),VLOOKUP(T$7,INDIRECT($A$7&amp;"!A:D"),4,FALSE)+4))),"")</f>
        <v/>
      </c>
      <c r="U55" s="114" t="str">
        <f ca="1" t="shared" si="521" ref="U55">IFERROR(IF($C54="","",INDIRECT("第"&amp;VLOOKUP(U$7,INDIRECT($A$7&amp;"!A:D"),2,FALSE)&amp;"周"&amp;"!"&amp;ADDRESS(ROW(),VLOOKUP(U$7,INDIRECT($A$7&amp;"!A:D"),4,FALSE)+4))),"")</f>
        <v/>
      </c>
      <c r="V55" s="114" t="str">
        <f ca="1" t="shared" si="522" ref="V55">IFERROR(IF($C54="","",INDIRECT("第"&amp;VLOOKUP(V$7,INDIRECT($A$7&amp;"!A:D"),2,FALSE)&amp;"周"&amp;"!"&amp;ADDRESS(ROW(),VLOOKUP(V$7,INDIRECT($A$7&amp;"!A:D"),4,FALSE)+4))),"")</f>
        <v/>
      </c>
      <c r="W55" s="114" t="str">
        <f ca="1" t="shared" si="523" ref="W55">IFERROR(IF($C54="","",INDIRECT("第"&amp;VLOOKUP(W$7,INDIRECT($A$7&amp;"!A:D"),2,FALSE)&amp;"周"&amp;"!"&amp;ADDRESS(ROW(),VLOOKUP(W$7,INDIRECT($A$7&amp;"!A:D"),4,FALSE)+4))),"")</f>
        <v/>
      </c>
      <c r="X55" s="114" t="str">
        <f ca="1" t="shared" si="524" ref="X55">IFERROR(IF($C54="","",INDIRECT("第"&amp;VLOOKUP(X$7,INDIRECT($A$7&amp;"!A:D"),2,FALSE)&amp;"周"&amp;"!"&amp;ADDRESS(ROW(),VLOOKUP(X$7,INDIRECT($A$7&amp;"!A:D"),4,FALSE)+4))),"")</f>
        <v/>
      </c>
      <c r="Y55" s="114" t="str">
        <f ca="1" t="shared" si="525" ref="Y55">IFERROR(IF($C54="","",INDIRECT("第"&amp;VLOOKUP(Y$7,INDIRECT($A$7&amp;"!A:D"),2,FALSE)&amp;"周"&amp;"!"&amp;ADDRESS(ROW(),VLOOKUP(Y$7,INDIRECT($A$7&amp;"!A:D"),4,FALSE)+4))),"")</f>
        <v/>
      </c>
      <c r="Z55" s="114" t="str">
        <f ca="1" t="shared" si="526" ref="Z55">IFERROR(IF($C54="","",INDIRECT("第"&amp;VLOOKUP(Z$7,INDIRECT($A$7&amp;"!A:D"),2,FALSE)&amp;"周"&amp;"!"&amp;ADDRESS(ROW(),VLOOKUP(Z$7,INDIRECT($A$7&amp;"!A:D"),4,FALSE)+4))),"")</f>
        <v/>
      </c>
      <c r="AA55" s="114" t="str">
        <f ca="1" t="shared" si="527" ref="AA55">IFERROR(IF($C54="","",INDIRECT("第"&amp;VLOOKUP(AA$7,INDIRECT($A$7&amp;"!A:D"),2,FALSE)&amp;"周"&amp;"!"&amp;ADDRESS(ROW(),VLOOKUP(AA$7,INDIRECT($A$7&amp;"!A:D"),4,FALSE)+4))),"")</f>
        <v/>
      </c>
      <c r="AB55" s="114" t="str">
        <f ca="1" t="shared" si="528" ref="AB55">IFERROR(IF($C54="","",INDIRECT("第"&amp;VLOOKUP(AB$7,INDIRECT($A$7&amp;"!A:D"),2,FALSE)&amp;"周"&amp;"!"&amp;ADDRESS(ROW(),VLOOKUP(AB$7,INDIRECT($A$7&amp;"!A:D"),4,FALSE)+4))),"")</f>
        <v/>
      </c>
      <c r="AC55" s="114" t="str">
        <f ca="1" t="shared" si="529" ref="AC55">IFERROR(IF($C54="","",INDIRECT("第"&amp;VLOOKUP(AC$7,INDIRECT($A$7&amp;"!A:D"),2,FALSE)&amp;"周"&amp;"!"&amp;ADDRESS(ROW(),VLOOKUP(AC$7,INDIRECT($A$7&amp;"!A:D"),4,FALSE)+4))),"")</f>
        <v/>
      </c>
      <c r="AD55" s="114" t="str">
        <f ca="1" t="shared" si="530" ref="AD55">IFERROR(IF($C54="","",INDIRECT("第"&amp;VLOOKUP(AD$7,INDIRECT($A$7&amp;"!A:D"),2,FALSE)&amp;"周"&amp;"!"&amp;ADDRESS(ROW(),VLOOKUP(AD$7,INDIRECT($A$7&amp;"!A:D"),4,FALSE)+4))),"")</f>
        <v/>
      </c>
      <c r="AE55" s="114" t="str">
        <f ca="1" t="shared" si="531" ref="AE55">IFERROR(IF($C54="","",INDIRECT("第"&amp;VLOOKUP(AE$7,INDIRECT($A$7&amp;"!A:D"),2,FALSE)&amp;"周"&amp;"!"&amp;ADDRESS(ROW(),VLOOKUP(AE$7,INDIRECT($A$7&amp;"!A:D"),4,FALSE)+4))),"")</f>
        <v/>
      </c>
      <c r="AF55" s="114" t="str">
        <f ca="1" t="shared" si="532" ref="AF55">IFERROR(IF($C54="","",INDIRECT("第"&amp;VLOOKUP(AF$7,INDIRECT($A$7&amp;"!A:D"),2,FALSE)&amp;"周"&amp;"!"&amp;ADDRESS(ROW(),VLOOKUP(AF$7,INDIRECT($A$7&amp;"!A:D"),4,FALSE)+4))),"")</f>
        <v/>
      </c>
      <c r="AG55" s="114" t="str">
        <f ca="1" t="shared" si="533" ref="AG55">IFERROR(IF($C54="","",INDIRECT("第"&amp;VLOOKUP(AG$7,INDIRECT($A$7&amp;"!A:D"),2,FALSE)&amp;"周"&amp;"!"&amp;ADDRESS(ROW(),VLOOKUP(AG$7,INDIRECT($A$7&amp;"!A:D"),4,FALSE)+4))),"")</f>
        <v/>
      </c>
      <c r="AH55" s="114" t="str">
        <f ca="1" t="shared" si="534" ref="AH55">IFERROR(IF($C54="","",INDIRECT("第"&amp;VLOOKUP(AH$7,INDIRECT($A$7&amp;"!A:D"),2,FALSE)&amp;"周"&amp;"!"&amp;ADDRESS(ROW(),VLOOKUP(AH$7,INDIRECT($A$7&amp;"!A:D"),4,FALSE)+4))),"")</f>
        <v/>
      </c>
      <c r="AI55" s="114" t="str">
        <f ca="1" t="shared" si="535" ref="AI55">IFERROR(IF($C54="","",INDIRECT("第"&amp;VLOOKUP(AI$7,INDIRECT($A$7&amp;"!A:D"),2,FALSE)&amp;"周"&amp;"!"&amp;ADDRESS(ROW(),VLOOKUP(AI$7,INDIRECT($A$7&amp;"!A:D"),4,FALSE)+4))),"")</f>
        <v/>
      </c>
      <c r="AJ55" s="25"/>
      <c r="AK55" s="25"/>
      <c r="AL55" s="25"/>
      <c r="AM55" s="25"/>
      <c r="AN55" s="25"/>
      <c r="AO55" s="25"/>
      <c r="AP55" s="25"/>
      <c r="AQ55" s="25"/>
      <c r="AR55" s="25"/>
    </row>
    <row r="56" spans="1:44" ht="18" customHeight="1">
      <c r="A56" s="7"/>
      <c r="B56" s="115"/>
      <c r="C56" s="27"/>
      <c r="D56" s="25" t="s">
        <v>26</v>
      </c>
      <c r="E56" s="114" t="str">
        <f ca="1" t="shared" si="536" ref="E56:AI56">IFERROR(IF($C54="","",INDIRECT("第"&amp;VLOOKUP(E$7,INDIRECT($A$7&amp;"!A:D"),2,FALSE)&amp;"周"&amp;"!"&amp;ADDRESS(ROW(),VLOOKUP(E$7,INDIRECT($A$7&amp;"!A:D"),4,FALSE)+4))),"")</f>
        <v/>
      </c>
      <c r="F56" s="114" t="str">
        <f t="shared" ca="1" si="536"/>
        <v/>
      </c>
      <c r="G56" s="114" t="str">
        <f t="shared" ca="1" si="536"/>
        <v/>
      </c>
      <c r="H56" s="114" t="str">
        <f t="shared" ca="1" si="536"/>
        <v/>
      </c>
      <c r="I56" s="114" t="str">
        <f t="shared" ca="1" si="536"/>
        <v/>
      </c>
      <c r="J56" s="114" t="str">
        <f t="shared" ca="1" si="536"/>
        <v/>
      </c>
      <c r="K56" s="114" t="str">
        <f t="shared" ca="1" si="536"/>
        <v/>
      </c>
      <c r="L56" s="114" t="str">
        <f t="shared" ca="1" si="536"/>
        <v/>
      </c>
      <c r="M56" s="114" t="str">
        <f t="shared" ca="1" si="536"/>
        <v/>
      </c>
      <c r="N56" s="114" t="str">
        <f t="shared" ca="1" si="536"/>
        <v/>
      </c>
      <c r="O56" s="114" t="str">
        <f t="shared" ca="1" si="536"/>
        <v/>
      </c>
      <c r="P56" s="114" t="str">
        <f t="shared" ca="1" si="536"/>
        <v/>
      </c>
      <c r="Q56" s="114" t="str">
        <f t="shared" ca="1" si="536"/>
        <v/>
      </c>
      <c r="R56" s="114" t="str">
        <f t="shared" ca="1" si="536"/>
        <v/>
      </c>
      <c r="S56" s="114" t="str">
        <f t="shared" ca="1" si="536"/>
        <v/>
      </c>
      <c r="T56" s="114" t="str">
        <f t="shared" ca="1" si="536"/>
        <v/>
      </c>
      <c r="U56" s="114" t="str">
        <f t="shared" ca="1" si="536"/>
        <v/>
      </c>
      <c r="V56" s="114" t="str">
        <f t="shared" ca="1" si="536"/>
        <v/>
      </c>
      <c r="W56" s="114" t="str">
        <f t="shared" ca="1" si="536"/>
        <v/>
      </c>
      <c r="X56" s="114" t="str">
        <f t="shared" ca="1" si="536"/>
        <v/>
      </c>
      <c r="Y56" s="114" t="str">
        <f t="shared" ca="1" si="536"/>
        <v/>
      </c>
      <c r="Z56" s="114" t="str">
        <f t="shared" ca="1" si="536"/>
        <v/>
      </c>
      <c r="AA56" s="114" t="str">
        <f t="shared" ca="1" si="536"/>
        <v/>
      </c>
      <c r="AB56" s="114" t="str">
        <f t="shared" ca="1" si="536"/>
        <v/>
      </c>
      <c r="AC56" s="114" t="str">
        <f t="shared" ca="1" si="536"/>
        <v/>
      </c>
      <c r="AD56" s="114" t="str">
        <f t="shared" ca="1" si="536"/>
        <v/>
      </c>
      <c r="AE56" s="114" t="str">
        <f t="shared" ca="1" si="536"/>
        <v/>
      </c>
      <c r="AF56" s="114" t="str">
        <f t="shared" ca="1" si="536"/>
        <v/>
      </c>
      <c r="AG56" s="114" t="str">
        <f t="shared" ca="1" si="536"/>
        <v/>
      </c>
      <c r="AH56" s="114" t="str">
        <f t="shared" ca="1" si="536"/>
        <v/>
      </c>
      <c r="AI56" s="114" t="str">
        <f t="shared" ca="1" si="536"/>
        <v/>
      </c>
      <c r="AJ56" s="25"/>
      <c r="AK56" s="25"/>
      <c r="AL56" s="25"/>
      <c r="AM56" s="25"/>
      <c r="AN56" s="25"/>
      <c r="AO56" s="25"/>
      <c r="AP56" s="25"/>
      <c r="AQ56" s="25"/>
      <c r="AR56" s="25"/>
    </row>
    <row r="57" spans="1:44" ht="18" customHeight="1">
      <c r="A57" s="7"/>
      <c r="B57" s="116">
        <f t="shared" si="221"/>
        <v>17</v>
      </c>
      <c r="C57" s="20" t="str">
        <f ca="1">INDIRECT("员工信息表!C"&amp;(B57+3))&amp;IF(INDIRECT("员工信息表!O"&amp;(B57+3))="离职","(离职)","")</f>
        <v/>
      </c>
      <c r="D57" s="25" t="s">
        <v>24</v>
      </c>
      <c r="E57" s="114" t="str">
        <f ca="1" t="shared" si="537" ref="E57:T57">IFERROR(IF($C57="","",INDIRECT("第"&amp;VLOOKUP(E$7,INDIRECT($A$7&amp;"!A:D"),2,FALSE)&amp;"周"&amp;"!"&amp;ADDRESS(ROW(),VLOOKUP(E$7,INDIRECT($A$7&amp;"!A:D"),4,FALSE)+4))),"")</f>
        <v/>
      </c>
      <c r="F57" s="114" t="str">
        <f t="shared" ca="1" si="537"/>
        <v/>
      </c>
      <c r="G57" s="114" t="str">
        <f t="shared" ca="1" si="537"/>
        <v/>
      </c>
      <c r="H57" s="114" t="str">
        <f t="shared" ca="1" si="537"/>
        <v/>
      </c>
      <c r="I57" s="114" t="str">
        <f t="shared" ca="1" si="537"/>
        <v/>
      </c>
      <c r="J57" s="114" t="str">
        <f t="shared" ca="1" si="537"/>
        <v/>
      </c>
      <c r="K57" s="114" t="str">
        <f t="shared" ca="1" si="537"/>
        <v/>
      </c>
      <c r="L57" s="114" t="str">
        <f t="shared" ca="1" si="537"/>
        <v/>
      </c>
      <c r="M57" s="114" t="str">
        <f t="shared" ca="1" si="537"/>
        <v/>
      </c>
      <c r="N57" s="114" t="str">
        <f t="shared" ca="1" si="537"/>
        <v/>
      </c>
      <c r="O57" s="114" t="str">
        <f t="shared" ca="1" si="537"/>
        <v/>
      </c>
      <c r="P57" s="114" t="str">
        <f t="shared" ca="1" si="537"/>
        <v/>
      </c>
      <c r="Q57" s="114" t="str">
        <f t="shared" ca="1" si="537"/>
        <v/>
      </c>
      <c r="R57" s="114" t="str">
        <f t="shared" ca="1" si="537"/>
        <v/>
      </c>
      <c r="S57" s="114" t="str">
        <f t="shared" ca="1" si="537"/>
        <v/>
      </c>
      <c r="T57" s="114" t="str">
        <f t="shared" ca="1" si="537"/>
        <v/>
      </c>
      <c r="U57" s="114" t="str">
        <f ca="1" t="shared" si="538" ref="U57:AI57">IFERROR(IF($C57="","",INDIRECT("第"&amp;VLOOKUP(U$7,INDIRECT($A$7&amp;"!A:D"),2,FALSE)&amp;"周"&amp;"!"&amp;ADDRESS(ROW(),VLOOKUP(U$7,INDIRECT($A$7&amp;"!A:D"),4,FALSE)+4))),"")</f>
        <v/>
      </c>
      <c r="V57" s="114" t="str">
        <f t="shared" ca="1" si="538"/>
        <v/>
      </c>
      <c r="W57" s="114" t="str">
        <f t="shared" ca="1" si="538"/>
        <v/>
      </c>
      <c r="X57" s="114" t="str">
        <f t="shared" ca="1" si="538"/>
        <v/>
      </c>
      <c r="Y57" s="114" t="str">
        <f t="shared" ca="1" si="538"/>
        <v/>
      </c>
      <c r="Z57" s="114" t="str">
        <f t="shared" ca="1" si="538"/>
        <v/>
      </c>
      <c r="AA57" s="114" t="str">
        <f t="shared" ca="1" si="538"/>
        <v/>
      </c>
      <c r="AB57" s="114" t="str">
        <f t="shared" ca="1" si="538"/>
        <v/>
      </c>
      <c r="AC57" s="114" t="str">
        <f t="shared" ca="1" si="538"/>
        <v/>
      </c>
      <c r="AD57" s="114" t="str">
        <f t="shared" ca="1" si="538"/>
        <v/>
      </c>
      <c r="AE57" s="114" t="str">
        <f t="shared" ca="1" si="538"/>
        <v/>
      </c>
      <c r="AF57" s="114" t="str">
        <f t="shared" ca="1" si="538"/>
        <v/>
      </c>
      <c r="AG57" s="114" t="str">
        <f t="shared" ca="1" si="538"/>
        <v/>
      </c>
      <c r="AH57" s="114" t="str">
        <f t="shared" ca="1" si="538"/>
        <v/>
      </c>
      <c r="AI57" s="114" t="str">
        <f t="shared" ca="1" si="538"/>
        <v/>
      </c>
      <c r="AJ57" s="25">
        <f ca="1" t="shared" si="539" ref="AJ57:AR57">COUNTIF($E57:$AI59,AJ$8)</f>
        <v>0</v>
      </c>
      <c r="AK57" s="25">
        <f t="shared" ca="1" si="539"/>
        <v>0</v>
      </c>
      <c r="AL57" s="25">
        <f t="shared" ca="1" si="539"/>
        <v>0</v>
      </c>
      <c r="AM57" s="25">
        <f t="shared" ca="1" si="539"/>
        <v>0</v>
      </c>
      <c r="AN57" s="25">
        <f t="shared" ca="1" si="539"/>
        <v>0</v>
      </c>
      <c r="AO57" s="25">
        <f t="shared" ca="1" si="539"/>
        <v>0</v>
      </c>
      <c r="AP57" s="25">
        <f t="shared" ca="1" si="539"/>
        <v>0</v>
      </c>
      <c r="AQ57" s="25">
        <f t="shared" ca="1" si="539"/>
        <v>0</v>
      </c>
      <c r="AR57" s="25">
        <f t="shared" ca="1" si="539"/>
        <v>0</v>
      </c>
    </row>
    <row r="58" spans="1:44" ht="18" customHeight="1">
      <c r="A58" s="7"/>
      <c r="B58" s="113"/>
      <c r="C58" s="20"/>
      <c r="D58" s="25" t="s">
        <v>25</v>
      </c>
      <c r="E58" s="114" t="str">
        <f ca="1" t="shared" si="540" ref="E58">IFERROR(IF($C57="","",INDIRECT("第"&amp;VLOOKUP(E$7,INDIRECT($A$7&amp;"!A:D"),2,FALSE)&amp;"周"&amp;"!"&amp;ADDRESS(ROW(),VLOOKUP(E$7,INDIRECT($A$7&amp;"!A:D"),4,FALSE)+4))),"")</f>
        <v/>
      </c>
      <c r="F58" s="114" t="str">
        <f ca="1" t="shared" si="541" ref="F58">IFERROR(IF($C57="","",INDIRECT("第"&amp;VLOOKUP(F$7,INDIRECT($A$7&amp;"!A:D"),2,FALSE)&amp;"周"&amp;"!"&amp;ADDRESS(ROW(),VLOOKUP(F$7,INDIRECT($A$7&amp;"!A:D"),4,FALSE)+4))),"")</f>
        <v/>
      </c>
      <c r="G58" s="114" t="str">
        <f ca="1" t="shared" si="542" ref="G58">IFERROR(IF($C57="","",INDIRECT("第"&amp;VLOOKUP(G$7,INDIRECT($A$7&amp;"!A:D"),2,FALSE)&amp;"周"&amp;"!"&amp;ADDRESS(ROW(),VLOOKUP(G$7,INDIRECT($A$7&amp;"!A:D"),4,FALSE)+4))),"")</f>
        <v/>
      </c>
      <c r="H58" s="114" t="str">
        <f ca="1" t="shared" si="543" ref="H58">IFERROR(IF($C57="","",INDIRECT("第"&amp;VLOOKUP(H$7,INDIRECT($A$7&amp;"!A:D"),2,FALSE)&amp;"周"&amp;"!"&amp;ADDRESS(ROW(),VLOOKUP(H$7,INDIRECT($A$7&amp;"!A:D"),4,FALSE)+4))),"")</f>
        <v/>
      </c>
      <c r="I58" s="114" t="str">
        <f ca="1" t="shared" si="544" ref="I58">IFERROR(IF($C57="","",INDIRECT("第"&amp;VLOOKUP(I$7,INDIRECT($A$7&amp;"!A:D"),2,FALSE)&amp;"周"&amp;"!"&amp;ADDRESS(ROW(),VLOOKUP(I$7,INDIRECT($A$7&amp;"!A:D"),4,FALSE)+4))),"")</f>
        <v/>
      </c>
      <c r="J58" s="114" t="str">
        <f ca="1" t="shared" si="545" ref="J58">IFERROR(IF($C57="","",INDIRECT("第"&amp;VLOOKUP(J$7,INDIRECT($A$7&amp;"!A:D"),2,FALSE)&amp;"周"&amp;"!"&amp;ADDRESS(ROW(),VLOOKUP(J$7,INDIRECT($A$7&amp;"!A:D"),4,FALSE)+4))),"")</f>
        <v/>
      </c>
      <c r="K58" s="114" t="str">
        <f ca="1" t="shared" si="546" ref="K58">IFERROR(IF($C57="","",INDIRECT("第"&amp;VLOOKUP(K$7,INDIRECT($A$7&amp;"!A:D"),2,FALSE)&amp;"周"&amp;"!"&amp;ADDRESS(ROW(),VLOOKUP(K$7,INDIRECT($A$7&amp;"!A:D"),4,FALSE)+4))),"")</f>
        <v/>
      </c>
      <c r="L58" s="114" t="str">
        <f ca="1" t="shared" si="547" ref="L58">IFERROR(IF($C57="","",INDIRECT("第"&amp;VLOOKUP(L$7,INDIRECT($A$7&amp;"!A:D"),2,FALSE)&amp;"周"&amp;"!"&amp;ADDRESS(ROW(),VLOOKUP(L$7,INDIRECT($A$7&amp;"!A:D"),4,FALSE)+4))),"")</f>
        <v/>
      </c>
      <c r="M58" s="114" t="str">
        <f ca="1" t="shared" si="548" ref="M58">IFERROR(IF($C57="","",INDIRECT("第"&amp;VLOOKUP(M$7,INDIRECT($A$7&amp;"!A:D"),2,FALSE)&amp;"周"&amp;"!"&amp;ADDRESS(ROW(),VLOOKUP(M$7,INDIRECT($A$7&amp;"!A:D"),4,FALSE)+4))),"")</f>
        <v/>
      </c>
      <c r="N58" s="114" t="str">
        <f ca="1" t="shared" si="549" ref="N58">IFERROR(IF($C57="","",INDIRECT("第"&amp;VLOOKUP(N$7,INDIRECT($A$7&amp;"!A:D"),2,FALSE)&amp;"周"&amp;"!"&amp;ADDRESS(ROW(),VLOOKUP(N$7,INDIRECT($A$7&amp;"!A:D"),4,FALSE)+4))),"")</f>
        <v/>
      </c>
      <c r="O58" s="114" t="str">
        <f ca="1" t="shared" si="550" ref="O58">IFERROR(IF($C57="","",INDIRECT("第"&amp;VLOOKUP(O$7,INDIRECT($A$7&amp;"!A:D"),2,FALSE)&amp;"周"&amp;"!"&amp;ADDRESS(ROW(),VLOOKUP(O$7,INDIRECT($A$7&amp;"!A:D"),4,FALSE)+4))),"")</f>
        <v/>
      </c>
      <c r="P58" s="114" t="str">
        <f ca="1" t="shared" si="551" ref="P58">IFERROR(IF($C57="","",INDIRECT("第"&amp;VLOOKUP(P$7,INDIRECT($A$7&amp;"!A:D"),2,FALSE)&amp;"周"&amp;"!"&amp;ADDRESS(ROW(),VLOOKUP(P$7,INDIRECT($A$7&amp;"!A:D"),4,FALSE)+4))),"")</f>
        <v/>
      </c>
      <c r="Q58" s="114" t="str">
        <f ca="1" t="shared" si="552" ref="Q58">IFERROR(IF($C57="","",INDIRECT("第"&amp;VLOOKUP(Q$7,INDIRECT($A$7&amp;"!A:D"),2,FALSE)&amp;"周"&amp;"!"&amp;ADDRESS(ROW(),VLOOKUP(Q$7,INDIRECT($A$7&amp;"!A:D"),4,FALSE)+4))),"")</f>
        <v/>
      </c>
      <c r="R58" s="114" t="str">
        <f ca="1" t="shared" si="553" ref="R58">IFERROR(IF($C57="","",INDIRECT("第"&amp;VLOOKUP(R$7,INDIRECT($A$7&amp;"!A:D"),2,FALSE)&amp;"周"&amp;"!"&amp;ADDRESS(ROW(),VLOOKUP(R$7,INDIRECT($A$7&amp;"!A:D"),4,FALSE)+4))),"")</f>
        <v/>
      </c>
      <c r="S58" s="114" t="str">
        <f ca="1" t="shared" si="554" ref="S58">IFERROR(IF($C57="","",INDIRECT("第"&amp;VLOOKUP(S$7,INDIRECT($A$7&amp;"!A:D"),2,FALSE)&amp;"周"&amp;"!"&amp;ADDRESS(ROW(),VLOOKUP(S$7,INDIRECT($A$7&amp;"!A:D"),4,FALSE)+4))),"")</f>
        <v/>
      </c>
      <c r="T58" s="114" t="str">
        <f ca="1" t="shared" si="555" ref="T58">IFERROR(IF($C57="","",INDIRECT("第"&amp;VLOOKUP(T$7,INDIRECT($A$7&amp;"!A:D"),2,FALSE)&amp;"周"&amp;"!"&amp;ADDRESS(ROW(),VLOOKUP(T$7,INDIRECT($A$7&amp;"!A:D"),4,FALSE)+4))),"")</f>
        <v/>
      </c>
      <c r="U58" s="114" t="str">
        <f ca="1" t="shared" si="556" ref="U58">IFERROR(IF($C57="","",INDIRECT("第"&amp;VLOOKUP(U$7,INDIRECT($A$7&amp;"!A:D"),2,FALSE)&amp;"周"&amp;"!"&amp;ADDRESS(ROW(),VLOOKUP(U$7,INDIRECT($A$7&amp;"!A:D"),4,FALSE)+4))),"")</f>
        <v/>
      </c>
      <c r="V58" s="114" t="str">
        <f ca="1" t="shared" si="557" ref="V58">IFERROR(IF($C57="","",INDIRECT("第"&amp;VLOOKUP(V$7,INDIRECT($A$7&amp;"!A:D"),2,FALSE)&amp;"周"&amp;"!"&amp;ADDRESS(ROW(),VLOOKUP(V$7,INDIRECT($A$7&amp;"!A:D"),4,FALSE)+4))),"")</f>
        <v/>
      </c>
      <c r="W58" s="114" t="str">
        <f ca="1" t="shared" si="558" ref="W58">IFERROR(IF($C57="","",INDIRECT("第"&amp;VLOOKUP(W$7,INDIRECT($A$7&amp;"!A:D"),2,FALSE)&amp;"周"&amp;"!"&amp;ADDRESS(ROW(),VLOOKUP(W$7,INDIRECT($A$7&amp;"!A:D"),4,FALSE)+4))),"")</f>
        <v/>
      </c>
      <c r="X58" s="114" t="str">
        <f ca="1" t="shared" si="559" ref="X58">IFERROR(IF($C57="","",INDIRECT("第"&amp;VLOOKUP(X$7,INDIRECT($A$7&amp;"!A:D"),2,FALSE)&amp;"周"&amp;"!"&amp;ADDRESS(ROW(),VLOOKUP(X$7,INDIRECT($A$7&amp;"!A:D"),4,FALSE)+4))),"")</f>
        <v/>
      </c>
      <c r="Y58" s="114" t="str">
        <f ca="1" t="shared" si="560" ref="Y58">IFERROR(IF($C57="","",INDIRECT("第"&amp;VLOOKUP(Y$7,INDIRECT($A$7&amp;"!A:D"),2,FALSE)&amp;"周"&amp;"!"&amp;ADDRESS(ROW(),VLOOKUP(Y$7,INDIRECT($A$7&amp;"!A:D"),4,FALSE)+4))),"")</f>
        <v/>
      </c>
      <c r="Z58" s="114" t="str">
        <f ca="1" t="shared" si="561" ref="Z58">IFERROR(IF($C57="","",INDIRECT("第"&amp;VLOOKUP(Z$7,INDIRECT($A$7&amp;"!A:D"),2,FALSE)&amp;"周"&amp;"!"&amp;ADDRESS(ROW(),VLOOKUP(Z$7,INDIRECT($A$7&amp;"!A:D"),4,FALSE)+4))),"")</f>
        <v/>
      </c>
      <c r="AA58" s="114" t="str">
        <f ca="1" t="shared" si="562" ref="AA58">IFERROR(IF($C57="","",INDIRECT("第"&amp;VLOOKUP(AA$7,INDIRECT($A$7&amp;"!A:D"),2,FALSE)&amp;"周"&amp;"!"&amp;ADDRESS(ROW(),VLOOKUP(AA$7,INDIRECT($A$7&amp;"!A:D"),4,FALSE)+4))),"")</f>
        <v/>
      </c>
      <c r="AB58" s="114" t="str">
        <f ca="1" t="shared" si="563" ref="AB58">IFERROR(IF($C57="","",INDIRECT("第"&amp;VLOOKUP(AB$7,INDIRECT($A$7&amp;"!A:D"),2,FALSE)&amp;"周"&amp;"!"&amp;ADDRESS(ROW(),VLOOKUP(AB$7,INDIRECT($A$7&amp;"!A:D"),4,FALSE)+4))),"")</f>
        <v/>
      </c>
      <c r="AC58" s="114" t="str">
        <f ca="1" t="shared" si="564" ref="AC58">IFERROR(IF($C57="","",INDIRECT("第"&amp;VLOOKUP(AC$7,INDIRECT($A$7&amp;"!A:D"),2,FALSE)&amp;"周"&amp;"!"&amp;ADDRESS(ROW(),VLOOKUP(AC$7,INDIRECT($A$7&amp;"!A:D"),4,FALSE)+4))),"")</f>
        <v/>
      </c>
      <c r="AD58" s="114" t="str">
        <f ca="1" t="shared" si="565" ref="AD58">IFERROR(IF($C57="","",INDIRECT("第"&amp;VLOOKUP(AD$7,INDIRECT($A$7&amp;"!A:D"),2,FALSE)&amp;"周"&amp;"!"&amp;ADDRESS(ROW(),VLOOKUP(AD$7,INDIRECT($A$7&amp;"!A:D"),4,FALSE)+4))),"")</f>
        <v/>
      </c>
      <c r="AE58" s="114" t="str">
        <f ca="1" t="shared" si="566" ref="AE58">IFERROR(IF($C57="","",INDIRECT("第"&amp;VLOOKUP(AE$7,INDIRECT($A$7&amp;"!A:D"),2,FALSE)&amp;"周"&amp;"!"&amp;ADDRESS(ROW(),VLOOKUP(AE$7,INDIRECT($A$7&amp;"!A:D"),4,FALSE)+4))),"")</f>
        <v/>
      </c>
      <c r="AF58" s="114" t="str">
        <f ca="1" t="shared" si="567" ref="AF58">IFERROR(IF($C57="","",INDIRECT("第"&amp;VLOOKUP(AF$7,INDIRECT($A$7&amp;"!A:D"),2,FALSE)&amp;"周"&amp;"!"&amp;ADDRESS(ROW(),VLOOKUP(AF$7,INDIRECT($A$7&amp;"!A:D"),4,FALSE)+4))),"")</f>
        <v/>
      </c>
      <c r="AG58" s="114" t="str">
        <f ca="1" t="shared" si="568" ref="AG58">IFERROR(IF($C57="","",INDIRECT("第"&amp;VLOOKUP(AG$7,INDIRECT($A$7&amp;"!A:D"),2,FALSE)&amp;"周"&amp;"!"&amp;ADDRESS(ROW(),VLOOKUP(AG$7,INDIRECT($A$7&amp;"!A:D"),4,FALSE)+4))),"")</f>
        <v/>
      </c>
      <c r="AH58" s="114" t="str">
        <f ca="1" t="shared" si="569" ref="AH58">IFERROR(IF($C57="","",INDIRECT("第"&amp;VLOOKUP(AH$7,INDIRECT($A$7&amp;"!A:D"),2,FALSE)&amp;"周"&amp;"!"&amp;ADDRESS(ROW(),VLOOKUP(AH$7,INDIRECT($A$7&amp;"!A:D"),4,FALSE)+4))),"")</f>
        <v/>
      </c>
      <c r="AI58" s="114" t="str">
        <f ca="1" t="shared" si="570" ref="AI58">IFERROR(IF($C57="","",INDIRECT("第"&amp;VLOOKUP(AI$7,INDIRECT($A$7&amp;"!A:D"),2,FALSE)&amp;"周"&amp;"!"&amp;ADDRESS(ROW(),VLOOKUP(AI$7,INDIRECT($A$7&amp;"!A:D"),4,FALSE)+4))),"")</f>
        <v/>
      </c>
      <c r="AJ58" s="25"/>
      <c r="AK58" s="25"/>
      <c r="AL58" s="25"/>
      <c r="AM58" s="25"/>
      <c r="AN58" s="25"/>
      <c r="AO58" s="25"/>
      <c r="AP58" s="25"/>
      <c r="AQ58" s="25"/>
      <c r="AR58" s="25"/>
    </row>
    <row r="59" spans="1:44" ht="18" customHeight="1">
      <c r="A59" s="7"/>
      <c r="B59" s="115"/>
      <c r="C59" s="27"/>
      <c r="D59" s="25" t="s">
        <v>26</v>
      </c>
      <c r="E59" s="114" t="str">
        <f ca="1" t="shared" si="571" ref="E59:AI59">IFERROR(IF($C57="","",INDIRECT("第"&amp;VLOOKUP(E$7,INDIRECT($A$7&amp;"!A:D"),2,FALSE)&amp;"周"&amp;"!"&amp;ADDRESS(ROW(),VLOOKUP(E$7,INDIRECT($A$7&amp;"!A:D"),4,FALSE)+4))),"")</f>
        <v/>
      </c>
      <c r="F59" s="114" t="str">
        <f t="shared" ca="1" si="571"/>
        <v/>
      </c>
      <c r="G59" s="114" t="str">
        <f t="shared" ca="1" si="571"/>
        <v/>
      </c>
      <c r="H59" s="114" t="str">
        <f t="shared" ca="1" si="571"/>
        <v/>
      </c>
      <c r="I59" s="114" t="str">
        <f t="shared" ca="1" si="571"/>
        <v/>
      </c>
      <c r="J59" s="114" t="str">
        <f t="shared" ca="1" si="571"/>
        <v/>
      </c>
      <c r="K59" s="114" t="str">
        <f t="shared" ca="1" si="571"/>
        <v/>
      </c>
      <c r="L59" s="114" t="str">
        <f t="shared" ca="1" si="571"/>
        <v/>
      </c>
      <c r="M59" s="114" t="str">
        <f t="shared" ca="1" si="571"/>
        <v/>
      </c>
      <c r="N59" s="114" t="str">
        <f t="shared" ca="1" si="571"/>
        <v/>
      </c>
      <c r="O59" s="114" t="str">
        <f t="shared" ca="1" si="571"/>
        <v/>
      </c>
      <c r="P59" s="114" t="str">
        <f t="shared" ca="1" si="571"/>
        <v/>
      </c>
      <c r="Q59" s="114" t="str">
        <f t="shared" ca="1" si="571"/>
        <v/>
      </c>
      <c r="R59" s="114" t="str">
        <f t="shared" ca="1" si="571"/>
        <v/>
      </c>
      <c r="S59" s="114" t="str">
        <f t="shared" ca="1" si="571"/>
        <v/>
      </c>
      <c r="T59" s="114" t="str">
        <f t="shared" ca="1" si="571"/>
        <v/>
      </c>
      <c r="U59" s="114" t="str">
        <f t="shared" ca="1" si="571"/>
        <v/>
      </c>
      <c r="V59" s="114" t="str">
        <f t="shared" ca="1" si="571"/>
        <v/>
      </c>
      <c r="W59" s="114" t="str">
        <f t="shared" ca="1" si="571"/>
        <v/>
      </c>
      <c r="X59" s="114" t="str">
        <f t="shared" ca="1" si="571"/>
        <v/>
      </c>
      <c r="Y59" s="114" t="str">
        <f t="shared" ca="1" si="571"/>
        <v/>
      </c>
      <c r="Z59" s="114" t="str">
        <f t="shared" ca="1" si="571"/>
        <v/>
      </c>
      <c r="AA59" s="114" t="str">
        <f t="shared" ca="1" si="571"/>
        <v/>
      </c>
      <c r="AB59" s="114" t="str">
        <f t="shared" ca="1" si="571"/>
        <v/>
      </c>
      <c r="AC59" s="114" t="str">
        <f t="shared" ca="1" si="571"/>
        <v/>
      </c>
      <c r="AD59" s="114" t="str">
        <f t="shared" ca="1" si="571"/>
        <v/>
      </c>
      <c r="AE59" s="114" t="str">
        <f t="shared" ca="1" si="571"/>
        <v/>
      </c>
      <c r="AF59" s="114" t="str">
        <f t="shared" ca="1" si="571"/>
        <v/>
      </c>
      <c r="AG59" s="114" t="str">
        <f t="shared" ca="1" si="571"/>
        <v/>
      </c>
      <c r="AH59" s="114" t="str">
        <f t="shared" ca="1" si="571"/>
        <v/>
      </c>
      <c r="AI59" s="114" t="str">
        <f t="shared" ca="1" si="571"/>
        <v/>
      </c>
      <c r="AJ59" s="25"/>
      <c r="AK59" s="25"/>
      <c r="AL59" s="25"/>
      <c r="AM59" s="25"/>
      <c r="AN59" s="25"/>
      <c r="AO59" s="25"/>
      <c r="AP59" s="25"/>
      <c r="AQ59" s="25"/>
      <c r="AR59" s="25"/>
    </row>
    <row r="60" spans="1:44" ht="18" customHeight="1">
      <c r="A60" s="7"/>
      <c r="B60" s="116">
        <f t="shared" si="221"/>
        <v>18</v>
      </c>
      <c r="C60" s="20" t="str">
        <f ca="1">INDIRECT("员工信息表!C"&amp;(B60+3))&amp;IF(INDIRECT("员工信息表!O"&amp;(B60+3))="离职","(离职)","")</f>
        <v/>
      </c>
      <c r="D60" s="25" t="s">
        <v>24</v>
      </c>
      <c r="E60" s="114" t="str">
        <f ca="1" t="shared" si="572" ref="E60:T60">IFERROR(IF($C60="","",INDIRECT("第"&amp;VLOOKUP(E$7,INDIRECT($A$7&amp;"!A:D"),2,FALSE)&amp;"周"&amp;"!"&amp;ADDRESS(ROW(),VLOOKUP(E$7,INDIRECT($A$7&amp;"!A:D"),4,FALSE)+4))),"")</f>
        <v/>
      </c>
      <c r="F60" s="114" t="str">
        <f t="shared" ca="1" si="572"/>
        <v/>
      </c>
      <c r="G60" s="114" t="str">
        <f t="shared" ca="1" si="572"/>
        <v/>
      </c>
      <c r="H60" s="114" t="str">
        <f t="shared" ca="1" si="572"/>
        <v/>
      </c>
      <c r="I60" s="114" t="str">
        <f t="shared" ca="1" si="572"/>
        <v/>
      </c>
      <c r="J60" s="114" t="str">
        <f t="shared" ca="1" si="572"/>
        <v/>
      </c>
      <c r="K60" s="114" t="str">
        <f t="shared" ca="1" si="572"/>
        <v/>
      </c>
      <c r="L60" s="114" t="str">
        <f t="shared" ca="1" si="572"/>
        <v/>
      </c>
      <c r="M60" s="114" t="str">
        <f t="shared" ca="1" si="572"/>
        <v/>
      </c>
      <c r="N60" s="114" t="str">
        <f t="shared" ca="1" si="572"/>
        <v/>
      </c>
      <c r="O60" s="114" t="str">
        <f t="shared" ca="1" si="572"/>
        <v/>
      </c>
      <c r="P60" s="114" t="str">
        <f t="shared" ca="1" si="572"/>
        <v/>
      </c>
      <c r="Q60" s="114" t="str">
        <f t="shared" ca="1" si="572"/>
        <v/>
      </c>
      <c r="R60" s="114" t="str">
        <f t="shared" ca="1" si="572"/>
        <v/>
      </c>
      <c r="S60" s="114" t="str">
        <f t="shared" ca="1" si="572"/>
        <v/>
      </c>
      <c r="T60" s="114" t="str">
        <f t="shared" ca="1" si="572"/>
        <v/>
      </c>
      <c r="U60" s="114" t="str">
        <f ca="1" t="shared" si="573" ref="U60:AI60">IFERROR(IF($C60="","",INDIRECT("第"&amp;VLOOKUP(U$7,INDIRECT($A$7&amp;"!A:D"),2,FALSE)&amp;"周"&amp;"!"&amp;ADDRESS(ROW(),VLOOKUP(U$7,INDIRECT($A$7&amp;"!A:D"),4,FALSE)+4))),"")</f>
        <v/>
      </c>
      <c r="V60" s="114" t="str">
        <f t="shared" ca="1" si="573"/>
        <v/>
      </c>
      <c r="W60" s="114" t="str">
        <f t="shared" ca="1" si="573"/>
        <v/>
      </c>
      <c r="X60" s="114" t="str">
        <f t="shared" ca="1" si="573"/>
        <v/>
      </c>
      <c r="Y60" s="114" t="str">
        <f t="shared" ca="1" si="573"/>
        <v/>
      </c>
      <c r="Z60" s="114" t="str">
        <f t="shared" ca="1" si="573"/>
        <v/>
      </c>
      <c r="AA60" s="114" t="str">
        <f t="shared" ca="1" si="573"/>
        <v/>
      </c>
      <c r="AB60" s="114" t="str">
        <f t="shared" ca="1" si="573"/>
        <v/>
      </c>
      <c r="AC60" s="114" t="str">
        <f t="shared" ca="1" si="573"/>
        <v/>
      </c>
      <c r="AD60" s="114" t="str">
        <f t="shared" ca="1" si="573"/>
        <v/>
      </c>
      <c r="AE60" s="114" t="str">
        <f t="shared" ca="1" si="573"/>
        <v/>
      </c>
      <c r="AF60" s="114" t="str">
        <f t="shared" ca="1" si="573"/>
        <v/>
      </c>
      <c r="AG60" s="114" t="str">
        <f t="shared" ca="1" si="573"/>
        <v/>
      </c>
      <c r="AH60" s="114" t="str">
        <f t="shared" ca="1" si="573"/>
        <v/>
      </c>
      <c r="AI60" s="114" t="str">
        <f t="shared" ca="1" si="573"/>
        <v/>
      </c>
      <c r="AJ60" s="25">
        <f ca="1" t="shared" si="574" ref="AJ60:AR60">COUNTIF($E60:$AI62,AJ$8)</f>
        <v>0</v>
      </c>
      <c r="AK60" s="25">
        <f t="shared" ca="1" si="574"/>
        <v>0</v>
      </c>
      <c r="AL60" s="25">
        <f t="shared" ca="1" si="574"/>
        <v>0</v>
      </c>
      <c r="AM60" s="25">
        <f t="shared" ca="1" si="574"/>
        <v>0</v>
      </c>
      <c r="AN60" s="25">
        <f t="shared" ca="1" si="574"/>
        <v>0</v>
      </c>
      <c r="AO60" s="25">
        <f t="shared" ca="1" si="574"/>
        <v>0</v>
      </c>
      <c r="AP60" s="25">
        <f t="shared" ca="1" si="574"/>
        <v>0</v>
      </c>
      <c r="AQ60" s="25">
        <f t="shared" ca="1" si="574"/>
        <v>0</v>
      </c>
      <c r="AR60" s="25">
        <f t="shared" ca="1" si="574"/>
        <v>0</v>
      </c>
    </row>
    <row r="61" spans="1:44" ht="18" customHeight="1">
      <c r="A61" s="7"/>
      <c r="B61" s="113"/>
      <c r="C61" s="20"/>
      <c r="D61" s="25" t="s">
        <v>25</v>
      </c>
      <c r="E61" s="114" t="str">
        <f ca="1" t="shared" si="575" ref="E61">IFERROR(IF($C60="","",INDIRECT("第"&amp;VLOOKUP(E$7,INDIRECT($A$7&amp;"!A:D"),2,FALSE)&amp;"周"&amp;"!"&amp;ADDRESS(ROW(),VLOOKUP(E$7,INDIRECT($A$7&amp;"!A:D"),4,FALSE)+4))),"")</f>
        <v/>
      </c>
      <c r="F61" s="114" t="str">
        <f ca="1" t="shared" si="576" ref="F61">IFERROR(IF($C60="","",INDIRECT("第"&amp;VLOOKUP(F$7,INDIRECT($A$7&amp;"!A:D"),2,FALSE)&amp;"周"&amp;"!"&amp;ADDRESS(ROW(),VLOOKUP(F$7,INDIRECT($A$7&amp;"!A:D"),4,FALSE)+4))),"")</f>
        <v/>
      </c>
      <c r="G61" s="114" t="str">
        <f ca="1" t="shared" si="577" ref="G61">IFERROR(IF($C60="","",INDIRECT("第"&amp;VLOOKUP(G$7,INDIRECT($A$7&amp;"!A:D"),2,FALSE)&amp;"周"&amp;"!"&amp;ADDRESS(ROW(),VLOOKUP(G$7,INDIRECT($A$7&amp;"!A:D"),4,FALSE)+4))),"")</f>
        <v/>
      </c>
      <c r="H61" s="114" t="str">
        <f ca="1" t="shared" si="578" ref="H61">IFERROR(IF($C60="","",INDIRECT("第"&amp;VLOOKUP(H$7,INDIRECT($A$7&amp;"!A:D"),2,FALSE)&amp;"周"&amp;"!"&amp;ADDRESS(ROW(),VLOOKUP(H$7,INDIRECT($A$7&amp;"!A:D"),4,FALSE)+4))),"")</f>
        <v/>
      </c>
      <c r="I61" s="114" t="str">
        <f ca="1" t="shared" si="579" ref="I61">IFERROR(IF($C60="","",INDIRECT("第"&amp;VLOOKUP(I$7,INDIRECT($A$7&amp;"!A:D"),2,FALSE)&amp;"周"&amp;"!"&amp;ADDRESS(ROW(),VLOOKUP(I$7,INDIRECT($A$7&amp;"!A:D"),4,FALSE)+4))),"")</f>
        <v/>
      </c>
      <c r="J61" s="114" t="str">
        <f ca="1" t="shared" si="580" ref="J61">IFERROR(IF($C60="","",INDIRECT("第"&amp;VLOOKUP(J$7,INDIRECT($A$7&amp;"!A:D"),2,FALSE)&amp;"周"&amp;"!"&amp;ADDRESS(ROW(),VLOOKUP(J$7,INDIRECT($A$7&amp;"!A:D"),4,FALSE)+4))),"")</f>
        <v/>
      </c>
      <c r="K61" s="114" t="str">
        <f ca="1" t="shared" si="581" ref="K61">IFERROR(IF($C60="","",INDIRECT("第"&amp;VLOOKUP(K$7,INDIRECT($A$7&amp;"!A:D"),2,FALSE)&amp;"周"&amp;"!"&amp;ADDRESS(ROW(),VLOOKUP(K$7,INDIRECT($A$7&amp;"!A:D"),4,FALSE)+4))),"")</f>
        <v/>
      </c>
      <c r="L61" s="114" t="str">
        <f ca="1" t="shared" si="582" ref="L61">IFERROR(IF($C60="","",INDIRECT("第"&amp;VLOOKUP(L$7,INDIRECT($A$7&amp;"!A:D"),2,FALSE)&amp;"周"&amp;"!"&amp;ADDRESS(ROW(),VLOOKUP(L$7,INDIRECT($A$7&amp;"!A:D"),4,FALSE)+4))),"")</f>
        <v/>
      </c>
      <c r="M61" s="114" t="str">
        <f ca="1" t="shared" si="583" ref="M61">IFERROR(IF($C60="","",INDIRECT("第"&amp;VLOOKUP(M$7,INDIRECT($A$7&amp;"!A:D"),2,FALSE)&amp;"周"&amp;"!"&amp;ADDRESS(ROW(),VLOOKUP(M$7,INDIRECT($A$7&amp;"!A:D"),4,FALSE)+4))),"")</f>
        <v/>
      </c>
      <c r="N61" s="114" t="str">
        <f ca="1" t="shared" si="584" ref="N61">IFERROR(IF($C60="","",INDIRECT("第"&amp;VLOOKUP(N$7,INDIRECT($A$7&amp;"!A:D"),2,FALSE)&amp;"周"&amp;"!"&amp;ADDRESS(ROW(),VLOOKUP(N$7,INDIRECT($A$7&amp;"!A:D"),4,FALSE)+4))),"")</f>
        <v/>
      </c>
      <c r="O61" s="114" t="str">
        <f ca="1" t="shared" si="585" ref="O61">IFERROR(IF($C60="","",INDIRECT("第"&amp;VLOOKUP(O$7,INDIRECT($A$7&amp;"!A:D"),2,FALSE)&amp;"周"&amp;"!"&amp;ADDRESS(ROW(),VLOOKUP(O$7,INDIRECT($A$7&amp;"!A:D"),4,FALSE)+4))),"")</f>
        <v/>
      </c>
      <c r="P61" s="114" t="str">
        <f ca="1" t="shared" si="586" ref="P61">IFERROR(IF($C60="","",INDIRECT("第"&amp;VLOOKUP(P$7,INDIRECT($A$7&amp;"!A:D"),2,FALSE)&amp;"周"&amp;"!"&amp;ADDRESS(ROW(),VLOOKUP(P$7,INDIRECT($A$7&amp;"!A:D"),4,FALSE)+4))),"")</f>
        <v/>
      </c>
      <c r="Q61" s="114" t="str">
        <f ca="1" t="shared" si="587" ref="Q61">IFERROR(IF($C60="","",INDIRECT("第"&amp;VLOOKUP(Q$7,INDIRECT($A$7&amp;"!A:D"),2,FALSE)&amp;"周"&amp;"!"&amp;ADDRESS(ROW(),VLOOKUP(Q$7,INDIRECT($A$7&amp;"!A:D"),4,FALSE)+4))),"")</f>
        <v/>
      </c>
      <c r="R61" s="114" t="str">
        <f ca="1" t="shared" si="588" ref="R61">IFERROR(IF($C60="","",INDIRECT("第"&amp;VLOOKUP(R$7,INDIRECT($A$7&amp;"!A:D"),2,FALSE)&amp;"周"&amp;"!"&amp;ADDRESS(ROW(),VLOOKUP(R$7,INDIRECT($A$7&amp;"!A:D"),4,FALSE)+4))),"")</f>
        <v/>
      </c>
      <c r="S61" s="114" t="str">
        <f ca="1" t="shared" si="589" ref="S61">IFERROR(IF($C60="","",INDIRECT("第"&amp;VLOOKUP(S$7,INDIRECT($A$7&amp;"!A:D"),2,FALSE)&amp;"周"&amp;"!"&amp;ADDRESS(ROW(),VLOOKUP(S$7,INDIRECT($A$7&amp;"!A:D"),4,FALSE)+4))),"")</f>
        <v/>
      </c>
      <c r="T61" s="114" t="str">
        <f ca="1" t="shared" si="590" ref="T61">IFERROR(IF($C60="","",INDIRECT("第"&amp;VLOOKUP(T$7,INDIRECT($A$7&amp;"!A:D"),2,FALSE)&amp;"周"&amp;"!"&amp;ADDRESS(ROW(),VLOOKUP(T$7,INDIRECT($A$7&amp;"!A:D"),4,FALSE)+4))),"")</f>
        <v/>
      </c>
      <c r="U61" s="114" t="str">
        <f ca="1" t="shared" si="591" ref="U61">IFERROR(IF($C60="","",INDIRECT("第"&amp;VLOOKUP(U$7,INDIRECT($A$7&amp;"!A:D"),2,FALSE)&amp;"周"&amp;"!"&amp;ADDRESS(ROW(),VLOOKUP(U$7,INDIRECT($A$7&amp;"!A:D"),4,FALSE)+4))),"")</f>
        <v/>
      </c>
      <c r="V61" s="114" t="str">
        <f ca="1" t="shared" si="592" ref="V61">IFERROR(IF($C60="","",INDIRECT("第"&amp;VLOOKUP(V$7,INDIRECT($A$7&amp;"!A:D"),2,FALSE)&amp;"周"&amp;"!"&amp;ADDRESS(ROW(),VLOOKUP(V$7,INDIRECT($A$7&amp;"!A:D"),4,FALSE)+4))),"")</f>
        <v/>
      </c>
      <c r="W61" s="114" t="str">
        <f ca="1" t="shared" si="593" ref="W61">IFERROR(IF($C60="","",INDIRECT("第"&amp;VLOOKUP(W$7,INDIRECT($A$7&amp;"!A:D"),2,FALSE)&amp;"周"&amp;"!"&amp;ADDRESS(ROW(),VLOOKUP(W$7,INDIRECT($A$7&amp;"!A:D"),4,FALSE)+4))),"")</f>
        <v/>
      </c>
      <c r="X61" s="114" t="str">
        <f ca="1" t="shared" si="594" ref="X61">IFERROR(IF($C60="","",INDIRECT("第"&amp;VLOOKUP(X$7,INDIRECT($A$7&amp;"!A:D"),2,FALSE)&amp;"周"&amp;"!"&amp;ADDRESS(ROW(),VLOOKUP(X$7,INDIRECT($A$7&amp;"!A:D"),4,FALSE)+4))),"")</f>
        <v/>
      </c>
      <c r="Y61" s="114" t="str">
        <f ca="1" t="shared" si="595" ref="Y61">IFERROR(IF($C60="","",INDIRECT("第"&amp;VLOOKUP(Y$7,INDIRECT($A$7&amp;"!A:D"),2,FALSE)&amp;"周"&amp;"!"&amp;ADDRESS(ROW(),VLOOKUP(Y$7,INDIRECT($A$7&amp;"!A:D"),4,FALSE)+4))),"")</f>
        <v/>
      </c>
      <c r="Z61" s="114" t="str">
        <f ca="1" t="shared" si="596" ref="Z61">IFERROR(IF($C60="","",INDIRECT("第"&amp;VLOOKUP(Z$7,INDIRECT($A$7&amp;"!A:D"),2,FALSE)&amp;"周"&amp;"!"&amp;ADDRESS(ROW(),VLOOKUP(Z$7,INDIRECT($A$7&amp;"!A:D"),4,FALSE)+4))),"")</f>
        <v/>
      </c>
      <c r="AA61" s="114" t="str">
        <f ca="1" t="shared" si="597" ref="AA61">IFERROR(IF($C60="","",INDIRECT("第"&amp;VLOOKUP(AA$7,INDIRECT($A$7&amp;"!A:D"),2,FALSE)&amp;"周"&amp;"!"&amp;ADDRESS(ROW(),VLOOKUP(AA$7,INDIRECT($A$7&amp;"!A:D"),4,FALSE)+4))),"")</f>
        <v/>
      </c>
      <c r="AB61" s="114" t="str">
        <f ca="1" t="shared" si="598" ref="AB61">IFERROR(IF($C60="","",INDIRECT("第"&amp;VLOOKUP(AB$7,INDIRECT($A$7&amp;"!A:D"),2,FALSE)&amp;"周"&amp;"!"&amp;ADDRESS(ROW(),VLOOKUP(AB$7,INDIRECT($A$7&amp;"!A:D"),4,FALSE)+4))),"")</f>
        <v/>
      </c>
      <c r="AC61" s="114" t="str">
        <f ca="1" t="shared" si="599" ref="AC61">IFERROR(IF($C60="","",INDIRECT("第"&amp;VLOOKUP(AC$7,INDIRECT($A$7&amp;"!A:D"),2,FALSE)&amp;"周"&amp;"!"&amp;ADDRESS(ROW(),VLOOKUP(AC$7,INDIRECT($A$7&amp;"!A:D"),4,FALSE)+4))),"")</f>
        <v/>
      </c>
      <c r="AD61" s="114" t="str">
        <f ca="1" t="shared" si="600" ref="AD61">IFERROR(IF($C60="","",INDIRECT("第"&amp;VLOOKUP(AD$7,INDIRECT($A$7&amp;"!A:D"),2,FALSE)&amp;"周"&amp;"!"&amp;ADDRESS(ROW(),VLOOKUP(AD$7,INDIRECT($A$7&amp;"!A:D"),4,FALSE)+4))),"")</f>
        <v/>
      </c>
      <c r="AE61" s="114" t="str">
        <f ca="1" t="shared" si="601" ref="AE61">IFERROR(IF($C60="","",INDIRECT("第"&amp;VLOOKUP(AE$7,INDIRECT($A$7&amp;"!A:D"),2,FALSE)&amp;"周"&amp;"!"&amp;ADDRESS(ROW(),VLOOKUP(AE$7,INDIRECT($A$7&amp;"!A:D"),4,FALSE)+4))),"")</f>
        <v/>
      </c>
      <c r="AF61" s="114" t="str">
        <f ca="1" t="shared" si="602" ref="AF61">IFERROR(IF($C60="","",INDIRECT("第"&amp;VLOOKUP(AF$7,INDIRECT($A$7&amp;"!A:D"),2,FALSE)&amp;"周"&amp;"!"&amp;ADDRESS(ROW(),VLOOKUP(AF$7,INDIRECT($A$7&amp;"!A:D"),4,FALSE)+4))),"")</f>
        <v/>
      </c>
      <c r="AG61" s="114" t="str">
        <f ca="1" t="shared" si="603" ref="AG61">IFERROR(IF($C60="","",INDIRECT("第"&amp;VLOOKUP(AG$7,INDIRECT($A$7&amp;"!A:D"),2,FALSE)&amp;"周"&amp;"!"&amp;ADDRESS(ROW(),VLOOKUP(AG$7,INDIRECT($A$7&amp;"!A:D"),4,FALSE)+4))),"")</f>
        <v/>
      </c>
      <c r="AH61" s="114" t="str">
        <f ca="1" t="shared" si="604" ref="AH61">IFERROR(IF($C60="","",INDIRECT("第"&amp;VLOOKUP(AH$7,INDIRECT($A$7&amp;"!A:D"),2,FALSE)&amp;"周"&amp;"!"&amp;ADDRESS(ROW(),VLOOKUP(AH$7,INDIRECT($A$7&amp;"!A:D"),4,FALSE)+4))),"")</f>
        <v/>
      </c>
      <c r="AI61" s="114" t="str">
        <f ca="1" t="shared" si="605" ref="AI61">IFERROR(IF($C60="","",INDIRECT("第"&amp;VLOOKUP(AI$7,INDIRECT($A$7&amp;"!A:D"),2,FALSE)&amp;"周"&amp;"!"&amp;ADDRESS(ROW(),VLOOKUP(AI$7,INDIRECT($A$7&amp;"!A:D"),4,FALSE)+4))),"")</f>
        <v/>
      </c>
      <c r="AJ61" s="25"/>
      <c r="AK61" s="25"/>
      <c r="AL61" s="25"/>
      <c r="AM61" s="25"/>
      <c r="AN61" s="25"/>
      <c r="AO61" s="25"/>
      <c r="AP61" s="25"/>
      <c r="AQ61" s="25"/>
      <c r="AR61" s="25"/>
    </row>
    <row r="62" spans="1:44" ht="18" customHeight="1">
      <c r="A62" s="7"/>
      <c r="B62" s="115"/>
      <c r="C62" s="27"/>
      <c r="D62" s="25" t="s">
        <v>26</v>
      </c>
      <c r="E62" s="114" t="str">
        <f ca="1" t="shared" si="606" ref="E62:AI62">IFERROR(IF($C60="","",INDIRECT("第"&amp;VLOOKUP(E$7,INDIRECT($A$7&amp;"!A:D"),2,FALSE)&amp;"周"&amp;"!"&amp;ADDRESS(ROW(),VLOOKUP(E$7,INDIRECT($A$7&amp;"!A:D"),4,FALSE)+4))),"")</f>
        <v/>
      </c>
      <c r="F62" s="114" t="str">
        <f t="shared" ca="1" si="606"/>
        <v/>
      </c>
      <c r="G62" s="114" t="str">
        <f t="shared" ca="1" si="606"/>
        <v/>
      </c>
      <c r="H62" s="114" t="str">
        <f t="shared" ca="1" si="606"/>
        <v/>
      </c>
      <c r="I62" s="114" t="str">
        <f t="shared" ca="1" si="606"/>
        <v/>
      </c>
      <c r="J62" s="114" t="str">
        <f t="shared" ca="1" si="606"/>
        <v/>
      </c>
      <c r="K62" s="114" t="str">
        <f t="shared" ca="1" si="606"/>
        <v/>
      </c>
      <c r="L62" s="114" t="str">
        <f t="shared" ca="1" si="606"/>
        <v/>
      </c>
      <c r="M62" s="114" t="str">
        <f t="shared" ca="1" si="606"/>
        <v/>
      </c>
      <c r="N62" s="114" t="str">
        <f t="shared" ca="1" si="606"/>
        <v/>
      </c>
      <c r="O62" s="114" t="str">
        <f t="shared" ca="1" si="606"/>
        <v/>
      </c>
      <c r="P62" s="114" t="str">
        <f t="shared" ca="1" si="606"/>
        <v/>
      </c>
      <c r="Q62" s="114" t="str">
        <f t="shared" ca="1" si="606"/>
        <v/>
      </c>
      <c r="R62" s="114" t="str">
        <f t="shared" ca="1" si="606"/>
        <v/>
      </c>
      <c r="S62" s="114" t="str">
        <f t="shared" ca="1" si="606"/>
        <v/>
      </c>
      <c r="T62" s="114" t="str">
        <f t="shared" ca="1" si="606"/>
        <v/>
      </c>
      <c r="U62" s="114" t="str">
        <f t="shared" ca="1" si="606"/>
        <v/>
      </c>
      <c r="V62" s="114" t="str">
        <f t="shared" ca="1" si="606"/>
        <v/>
      </c>
      <c r="W62" s="114" t="str">
        <f t="shared" ca="1" si="606"/>
        <v/>
      </c>
      <c r="X62" s="114" t="str">
        <f t="shared" ca="1" si="606"/>
        <v/>
      </c>
      <c r="Y62" s="114" t="str">
        <f t="shared" ca="1" si="606"/>
        <v/>
      </c>
      <c r="Z62" s="114" t="str">
        <f t="shared" ca="1" si="606"/>
        <v/>
      </c>
      <c r="AA62" s="114" t="str">
        <f t="shared" ca="1" si="606"/>
        <v/>
      </c>
      <c r="AB62" s="114" t="str">
        <f t="shared" ca="1" si="606"/>
        <v/>
      </c>
      <c r="AC62" s="114" t="str">
        <f t="shared" ca="1" si="606"/>
        <v/>
      </c>
      <c r="AD62" s="114" t="str">
        <f t="shared" ca="1" si="606"/>
        <v/>
      </c>
      <c r="AE62" s="114" t="str">
        <f t="shared" ca="1" si="606"/>
        <v/>
      </c>
      <c r="AF62" s="114" t="str">
        <f t="shared" ca="1" si="606"/>
        <v/>
      </c>
      <c r="AG62" s="114" t="str">
        <f t="shared" ca="1" si="606"/>
        <v/>
      </c>
      <c r="AH62" s="114" t="str">
        <f t="shared" ca="1" si="606"/>
        <v/>
      </c>
      <c r="AI62" s="114" t="str">
        <f t="shared" ca="1" si="606"/>
        <v/>
      </c>
      <c r="AJ62" s="25"/>
      <c r="AK62" s="25"/>
      <c r="AL62" s="25"/>
      <c r="AM62" s="25"/>
      <c r="AN62" s="25"/>
      <c r="AO62" s="25"/>
      <c r="AP62" s="25"/>
      <c r="AQ62" s="25"/>
      <c r="AR62" s="25"/>
    </row>
    <row r="63" spans="1:44" ht="18" customHeight="1">
      <c r="A63" s="7"/>
      <c r="B63" s="116">
        <f t="shared" si="221"/>
        <v>19</v>
      </c>
      <c r="C63" s="20" t="str">
        <f ca="1">INDIRECT("员工信息表!C"&amp;(B63+3))&amp;IF(INDIRECT("员工信息表!O"&amp;(B63+3))="离职","(离职)","")</f>
        <v/>
      </c>
      <c r="D63" s="25" t="s">
        <v>24</v>
      </c>
      <c r="E63" s="114" t="str">
        <f ca="1" t="shared" si="607" ref="E63:T63">IFERROR(IF($C63="","",INDIRECT("第"&amp;VLOOKUP(E$7,INDIRECT($A$7&amp;"!A:D"),2,FALSE)&amp;"周"&amp;"!"&amp;ADDRESS(ROW(),VLOOKUP(E$7,INDIRECT($A$7&amp;"!A:D"),4,FALSE)+4))),"")</f>
        <v/>
      </c>
      <c r="F63" s="114" t="str">
        <f t="shared" ca="1" si="607"/>
        <v/>
      </c>
      <c r="G63" s="114" t="str">
        <f t="shared" ca="1" si="607"/>
        <v/>
      </c>
      <c r="H63" s="114" t="str">
        <f t="shared" ca="1" si="607"/>
        <v/>
      </c>
      <c r="I63" s="114" t="str">
        <f t="shared" ca="1" si="607"/>
        <v/>
      </c>
      <c r="J63" s="114" t="str">
        <f t="shared" ca="1" si="607"/>
        <v/>
      </c>
      <c r="K63" s="114" t="str">
        <f t="shared" ca="1" si="607"/>
        <v/>
      </c>
      <c r="L63" s="114" t="str">
        <f t="shared" ca="1" si="607"/>
        <v/>
      </c>
      <c r="M63" s="114" t="str">
        <f t="shared" ca="1" si="607"/>
        <v/>
      </c>
      <c r="N63" s="114" t="str">
        <f t="shared" ca="1" si="607"/>
        <v/>
      </c>
      <c r="O63" s="114" t="str">
        <f t="shared" ca="1" si="607"/>
        <v/>
      </c>
      <c r="P63" s="114" t="str">
        <f t="shared" ca="1" si="607"/>
        <v/>
      </c>
      <c r="Q63" s="114" t="str">
        <f t="shared" ca="1" si="607"/>
        <v/>
      </c>
      <c r="R63" s="114" t="str">
        <f t="shared" ca="1" si="607"/>
        <v/>
      </c>
      <c r="S63" s="114" t="str">
        <f t="shared" ca="1" si="607"/>
        <v/>
      </c>
      <c r="T63" s="114" t="str">
        <f t="shared" ca="1" si="607"/>
        <v/>
      </c>
      <c r="U63" s="114" t="str">
        <f ca="1" t="shared" si="608" ref="U63:AI63">IFERROR(IF($C63="","",INDIRECT("第"&amp;VLOOKUP(U$7,INDIRECT($A$7&amp;"!A:D"),2,FALSE)&amp;"周"&amp;"!"&amp;ADDRESS(ROW(),VLOOKUP(U$7,INDIRECT($A$7&amp;"!A:D"),4,FALSE)+4))),"")</f>
        <v/>
      </c>
      <c r="V63" s="114" t="str">
        <f t="shared" ca="1" si="608"/>
        <v/>
      </c>
      <c r="W63" s="114" t="str">
        <f t="shared" ca="1" si="608"/>
        <v/>
      </c>
      <c r="X63" s="114" t="str">
        <f t="shared" ca="1" si="608"/>
        <v/>
      </c>
      <c r="Y63" s="114" t="str">
        <f t="shared" ca="1" si="608"/>
        <v/>
      </c>
      <c r="Z63" s="114" t="str">
        <f t="shared" ca="1" si="608"/>
        <v/>
      </c>
      <c r="AA63" s="114" t="str">
        <f t="shared" ca="1" si="608"/>
        <v/>
      </c>
      <c r="AB63" s="114" t="str">
        <f t="shared" ca="1" si="608"/>
        <v/>
      </c>
      <c r="AC63" s="114" t="str">
        <f t="shared" ca="1" si="608"/>
        <v/>
      </c>
      <c r="AD63" s="114" t="str">
        <f t="shared" ca="1" si="608"/>
        <v/>
      </c>
      <c r="AE63" s="114" t="str">
        <f t="shared" ca="1" si="608"/>
        <v/>
      </c>
      <c r="AF63" s="114" t="str">
        <f t="shared" ca="1" si="608"/>
        <v/>
      </c>
      <c r="AG63" s="114" t="str">
        <f t="shared" ca="1" si="608"/>
        <v/>
      </c>
      <c r="AH63" s="114" t="str">
        <f t="shared" ca="1" si="608"/>
        <v/>
      </c>
      <c r="AI63" s="114" t="str">
        <f t="shared" ca="1" si="608"/>
        <v/>
      </c>
      <c r="AJ63" s="25">
        <f ca="1" t="shared" si="609" ref="AJ63:AR63">COUNTIF($E63:$AI65,AJ$8)</f>
        <v>0</v>
      </c>
      <c r="AK63" s="25">
        <f t="shared" ca="1" si="609"/>
        <v>0</v>
      </c>
      <c r="AL63" s="25">
        <f t="shared" ca="1" si="609"/>
        <v>0</v>
      </c>
      <c r="AM63" s="25">
        <f t="shared" ca="1" si="609"/>
        <v>0</v>
      </c>
      <c r="AN63" s="25">
        <f t="shared" ca="1" si="609"/>
        <v>0</v>
      </c>
      <c r="AO63" s="25">
        <f t="shared" ca="1" si="609"/>
        <v>0</v>
      </c>
      <c r="AP63" s="25">
        <f t="shared" ca="1" si="609"/>
        <v>0</v>
      </c>
      <c r="AQ63" s="25">
        <f t="shared" ca="1" si="609"/>
        <v>0</v>
      </c>
      <c r="AR63" s="25">
        <f t="shared" ca="1" si="609"/>
        <v>0</v>
      </c>
    </row>
    <row r="64" spans="1:44" ht="18" customHeight="1">
      <c r="A64" s="7"/>
      <c r="B64" s="113"/>
      <c r="C64" s="20"/>
      <c r="D64" s="25" t="s">
        <v>25</v>
      </c>
      <c r="E64" s="114" t="str">
        <f ca="1" t="shared" si="610" ref="E64">IFERROR(IF($C63="","",INDIRECT("第"&amp;VLOOKUP(E$7,INDIRECT($A$7&amp;"!A:D"),2,FALSE)&amp;"周"&amp;"!"&amp;ADDRESS(ROW(),VLOOKUP(E$7,INDIRECT($A$7&amp;"!A:D"),4,FALSE)+4))),"")</f>
        <v/>
      </c>
      <c r="F64" s="114" t="str">
        <f ca="1" t="shared" si="611" ref="F64">IFERROR(IF($C63="","",INDIRECT("第"&amp;VLOOKUP(F$7,INDIRECT($A$7&amp;"!A:D"),2,FALSE)&amp;"周"&amp;"!"&amp;ADDRESS(ROW(),VLOOKUP(F$7,INDIRECT($A$7&amp;"!A:D"),4,FALSE)+4))),"")</f>
        <v/>
      </c>
      <c r="G64" s="114" t="str">
        <f ca="1" t="shared" si="612" ref="G64">IFERROR(IF($C63="","",INDIRECT("第"&amp;VLOOKUP(G$7,INDIRECT($A$7&amp;"!A:D"),2,FALSE)&amp;"周"&amp;"!"&amp;ADDRESS(ROW(),VLOOKUP(G$7,INDIRECT($A$7&amp;"!A:D"),4,FALSE)+4))),"")</f>
        <v/>
      </c>
      <c r="H64" s="114" t="str">
        <f ca="1" t="shared" si="613" ref="H64">IFERROR(IF($C63="","",INDIRECT("第"&amp;VLOOKUP(H$7,INDIRECT($A$7&amp;"!A:D"),2,FALSE)&amp;"周"&amp;"!"&amp;ADDRESS(ROW(),VLOOKUP(H$7,INDIRECT($A$7&amp;"!A:D"),4,FALSE)+4))),"")</f>
        <v/>
      </c>
      <c r="I64" s="114" t="str">
        <f ca="1" t="shared" si="614" ref="I64">IFERROR(IF($C63="","",INDIRECT("第"&amp;VLOOKUP(I$7,INDIRECT($A$7&amp;"!A:D"),2,FALSE)&amp;"周"&amp;"!"&amp;ADDRESS(ROW(),VLOOKUP(I$7,INDIRECT($A$7&amp;"!A:D"),4,FALSE)+4))),"")</f>
        <v/>
      </c>
      <c r="J64" s="114" t="str">
        <f ca="1" t="shared" si="615" ref="J64">IFERROR(IF($C63="","",INDIRECT("第"&amp;VLOOKUP(J$7,INDIRECT($A$7&amp;"!A:D"),2,FALSE)&amp;"周"&amp;"!"&amp;ADDRESS(ROW(),VLOOKUP(J$7,INDIRECT($A$7&amp;"!A:D"),4,FALSE)+4))),"")</f>
        <v/>
      </c>
      <c r="K64" s="114" t="str">
        <f ca="1" t="shared" si="616" ref="K64">IFERROR(IF($C63="","",INDIRECT("第"&amp;VLOOKUP(K$7,INDIRECT($A$7&amp;"!A:D"),2,FALSE)&amp;"周"&amp;"!"&amp;ADDRESS(ROW(),VLOOKUP(K$7,INDIRECT($A$7&amp;"!A:D"),4,FALSE)+4))),"")</f>
        <v/>
      </c>
      <c r="L64" s="114" t="str">
        <f ca="1" t="shared" si="617" ref="L64">IFERROR(IF($C63="","",INDIRECT("第"&amp;VLOOKUP(L$7,INDIRECT($A$7&amp;"!A:D"),2,FALSE)&amp;"周"&amp;"!"&amp;ADDRESS(ROW(),VLOOKUP(L$7,INDIRECT($A$7&amp;"!A:D"),4,FALSE)+4))),"")</f>
        <v/>
      </c>
      <c r="M64" s="114" t="str">
        <f ca="1" t="shared" si="618" ref="M64">IFERROR(IF($C63="","",INDIRECT("第"&amp;VLOOKUP(M$7,INDIRECT($A$7&amp;"!A:D"),2,FALSE)&amp;"周"&amp;"!"&amp;ADDRESS(ROW(),VLOOKUP(M$7,INDIRECT($A$7&amp;"!A:D"),4,FALSE)+4))),"")</f>
        <v/>
      </c>
      <c r="N64" s="114" t="str">
        <f ca="1" t="shared" si="619" ref="N64">IFERROR(IF($C63="","",INDIRECT("第"&amp;VLOOKUP(N$7,INDIRECT($A$7&amp;"!A:D"),2,FALSE)&amp;"周"&amp;"!"&amp;ADDRESS(ROW(),VLOOKUP(N$7,INDIRECT($A$7&amp;"!A:D"),4,FALSE)+4))),"")</f>
        <v/>
      </c>
      <c r="O64" s="114" t="str">
        <f ca="1" t="shared" si="620" ref="O64">IFERROR(IF($C63="","",INDIRECT("第"&amp;VLOOKUP(O$7,INDIRECT($A$7&amp;"!A:D"),2,FALSE)&amp;"周"&amp;"!"&amp;ADDRESS(ROW(),VLOOKUP(O$7,INDIRECT($A$7&amp;"!A:D"),4,FALSE)+4))),"")</f>
        <v/>
      </c>
      <c r="P64" s="114" t="str">
        <f ca="1" t="shared" si="621" ref="P64">IFERROR(IF($C63="","",INDIRECT("第"&amp;VLOOKUP(P$7,INDIRECT($A$7&amp;"!A:D"),2,FALSE)&amp;"周"&amp;"!"&amp;ADDRESS(ROW(),VLOOKUP(P$7,INDIRECT($A$7&amp;"!A:D"),4,FALSE)+4))),"")</f>
        <v/>
      </c>
      <c r="Q64" s="114" t="str">
        <f ca="1" t="shared" si="622" ref="Q64">IFERROR(IF($C63="","",INDIRECT("第"&amp;VLOOKUP(Q$7,INDIRECT($A$7&amp;"!A:D"),2,FALSE)&amp;"周"&amp;"!"&amp;ADDRESS(ROW(),VLOOKUP(Q$7,INDIRECT($A$7&amp;"!A:D"),4,FALSE)+4))),"")</f>
        <v/>
      </c>
      <c r="R64" s="114" t="str">
        <f ca="1" t="shared" si="623" ref="R64">IFERROR(IF($C63="","",INDIRECT("第"&amp;VLOOKUP(R$7,INDIRECT($A$7&amp;"!A:D"),2,FALSE)&amp;"周"&amp;"!"&amp;ADDRESS(ROW(),VLOOKUP(R$7,INDIRECT($A$7&amp;"!A:D"),4,FALSE)+4))),"")</f>
        <v/>
      </c>
      <c r="S64" s="114" t="str">
        <f ca="1" t="shared" si="624" ref="S64">IFERROR(IF($C63="","",INDIRECT("第"&amp;VLOOKUP(S$7,INDIRECT($A$7&amp;"!A:D"),2,FALSE)&amp;"周"&amp;"!"&amp;ADDRESS(ROW(),VLOOKUP(S$7,INDIRECT($A$7&amp;"!A:D"),4,FALSE)+4))),"")</f>
        <v/>
      </c>
      <c r="T64" s="114" t="str">
        <f ca="1" t="shared" si="625" ref="T64">IFERROR(IF($C63="","",INDIRECT("第"&amp;VLOOKUP(T$7,INDIRECT($A$7&amp;"!A:D"),2,FALSE)&amp;"周"&amp;"!"&amp;ADDRESS(ROW(),VLOOKUP(T$7,INDIRECT($A$7&amp;"!A:D"),4,FALSE)+4))),"")</f>
        <v/>
      </c>
      <c r="U64" s="114" t="str">
        <f ca="1" t="shared" si="626" ref="U64">IFERROR(IF($C63="","",INDIRECT("第"&amp;VLOOKUP(U$7,INDIRECT($A$7&amp;"!A:D"),2,FALSE)&amp;"周"&amp;"!"&amp;ADDRESS(ROW(),VLOOKUP(U$7,INDIRECT($A$7&amp;"!A:D"),4,FALSE)+4))),"")</f>
        <v/>
      </c>
      <c r="V64" s="114" t="str">
        <f ca="1" t="shared" si="627" ref="V64">IFERROR(IF($C63="","",INDIRECT("第"&amp;VLOOKUP(V$7,INDIRECT($A$7&amp;"!A:D"),2,FALSE)&amp;"周"&amp;"!"&amp;ADDRESS(ROW(),VLOOKUP(V$7,INDIRECT($A$7&amp;"!A:D"),4,FALSE)+4))),"")</f>
        <v/>
      </c>
      <c r="W64" s="114" t="str">
        <f ca="1" t="shared" si="628" ref="W64">IFERROR(IF($C63="","",INDIRECT("第"&amp;VLOOKUP(W$7,INDIRECT($A$7&amp;"!A:D"),2,FALSE)&amp;"周"&amp;"!"&amp;ADDRESS(ROW(),VLOOKUP(W$7,INDIRECT($A$7&amp;"!A:D"),4,FALSE)+4))),"")</f>
        <v/>
      </c>
      <c r="X64" s="114" t="str">
        <f ca="1" t="shared" si="629" ref="X64">IFERROR(IF($C63="","",INDIRECT("第"&amp;VLOOKUP(X$7,INDIRECT($A$7&amp;"!A:D"),2,FALSE)&amp;"周"&amp;"!"&amp;ADDRESS(ROW(),VLOOKUP(X$7,INDIRECT($A$7&amp;"!A:D"),4,FALSE)+4))),"")</f>
        <v/>
      </c>
      <c r="Y64" s="114" t="str">
        <f ca="1" t="shared" si="630" ref="Y64">IFERROR(IF($C63="","",INDIRECT("第"&amp;VLOOKUP(Y$7,INDIRECT($A$7&amp;"!A:D"),2,FALSE)&amp;"周"&amp;"!"&amp;ADDRESS(ROW(),VLOOKUP(Y$7,INDIRECT($A$7&amp;"!A:D"),4,FALSE)+4))),"")</f>
        <v/>
      </c>
      <c r="Z64" s="114" t="str">
        <f ca="1" t="shared" si="631" ref="Z64">IFERROR(IF($C63="","",INDIRECT("第"&amp;VLOOKUP(Z$7,INDIRECT($A$7&amp;"!A:D"),2,FALSE)&amp;"周"&amp;"!"&amp;ADDRESS(ROW(),VLOOKUP(Z$7,INDIRECT($A$7&amp;"!A:D"),4,FALSE)+4))),"")</f>
        <v/>
      </c>
      <c r="AA64" s="114" t="str">
        <f ca="1" t="shared" si="632" ref="AA64">IFERROR(IF($C63="","",INDIRECT("第"&amp;VLOOKUP(AA$7,INDIRECT($A$7&amp;"!A:D"),2,FALSE)&amp;"周"&amp;"!"&amp;ADDRESS(ROW(),VLOOKUP(AA$7,INDIRECT($A$7&amp;"!A:D"),4,FALSE)+4))),"")</f>
        <v/>
      </c>
      <c r="AB64" s="114" t="str">
        <f ca="1" t="shared" si="633" ref="AB64">IFERROR(IF($C63="","",INDIRECT("第"&amp;VLOOKUP(AB$7,INDIRECT($A$7&amp;"!A:D"),2,FALSE)&amp;"周"&amp;"!"&amp;ADDRESS(ROW(),VLOOKUP(AB$7,INDIRECT($A$7&amp;"!A:D"),4,FALSE)+4))),"")</f>
        <v/>
      </c>
      <c r="AC64" s="114" t="str">
        <f ca="1" t="shared" si="634" ref="AC64">IFERROR(IF($C63="","",INDIRECT("第"&amp;VLOOKUP(AC$7,INDIRECT($A$7&amp;"!A:D"),2,FALSE)&amp;"周"&amp;"!"&amp;ADDRESS(ROW(),VLOOKUP(AC$7,INDIRECT($A$7&amp;"!A:D"),4,FALSE)+4))),"")</f>
        <v/>
      </c>
      <c r="AD64" s="114" t="str">
        <f ca="1" t="shared" si="635" ref="AD64">IFERROR(IF($C63="","",INDIRECT("第"&amp;VLOOKUP(AD$7,INDIRECT($A$7&amp;"!A:D"),2,FALSE)&amp;"周"&amp;"!"&amp;ADDRESS(ROW(),VLOOKUP(AD$7,INDIRECT($A$7&amp;"!A:D"),4,FALSE)+4))),"")</f>
        <v/>
      </c>
      <c r="AE64" s="114" t="str">
        <f ca="1" t="shared" si="636" ref="AE64">IFERROR(IF($C63="","",INDIRECT("第"&amp;VLOOKUP(AE$7,INDIRECT($A$7&amp;"!A:D"),2,FALSE)&amp;"周"&amp;"!"&amp;ADDRESS(ROW(),VLOOKUP(AE$7,INDIRECT($A$7&amp;"!A:D"),4,FALSE)+4))),"")</f>
        <v/>
      </c>
      <c r="AF64" s="114" t="str">
        <f ca="1" t="shared" si="637" ref="AF64">IFERROR(IF($C63="","",INDIRECT("第"&amp;VLOOKUP(AF$7,INDIRECT($A$7&amp;"!A:D"),2,FALSE)&amp;"周"&amp;"!"&amp;ADDRESS(ROW(),VLOOKUP(AF$7,INDIRECT($A$7&amp;"!A:D"),4,FALSE)+4))),"")</f>
        <v/>
      </c>
      <c r="AG64" s="114" t="str">
        <f ca="1" t="shared" si="638" ref="AG64">IFERROR(IF($C63="","",INDIRECT("第"&amp;VLOOKUP(AG$7,INDIRECT($A$7&amp;"!A:D"),2,FALSE)&amp;"周"&amp;"!"&amp;ADDRESS(ROW(),VLOOKUP(AG$7,INDIRECT($A$7&amp;"!A:D"),4,FALSE)+4))),"")</f>
        <v/>
      </c>
      <c r="AH64" s="114" t="str">
        <f ca="1" t="shared" si="639" ref="AH64">IFERROR(IF($C63="","",INDIRECT("第"&amp;VLOOKUP(AH$7,INDIRECT($A$7&amp;"!A:D"),2,FALSE)&amp;"周"&amp;"!"&amp;ADDRESS(ROW(),VLOOKUP(AH$7,INDIRECT($A$7&amp;"!A:D"),4,FALSE)+4))),"")</f>
        <v/>
      </c>
      <c r="AI64" s="114" t="str">
        <f ca="1" t="shared" si="640" ref="AI64">IFERROR(IF($C63="","",INDIRECT("第"&amp;VLOOKUP(AI$7,INDIRECT($A$7&amp;"!A:D"),2,FALSE)&amp;"周"&amp;"!"&amp;ADDRESS(ROW(),VLOOKUP(AI$7,INDIRECT($A$7&amp;"!A:D"),4,FALSE)+4))),"")</f>
        <v/>
      </c>
      <c r="AJ64" s="25"/>
      <c r="AK64" s="25"/>
      <c r="AL64" s="25"/>
      <c r="AM64" s="25"/>
      <c r="AN64" s="25"/>
      <c r="AO64" s="25"/>
      <c r="AP64" s="25"/>
      <c r="AQ64" s="25"/>
      <c r="AR64" s="25"/>
    </row>
    <row r="65" spans="1:44" ht="18" customHeight="1">
      <c r="A65" s="7"/>
      <c r="B65" s="115"/>
      <c r="C65" s="27"/>
      <c r="D65" s="25" t="s">
        <v>26</v>
      </c>
      <c r="E65" s="114" t="str">
        <f ca="1" t="shared" si="641" ref="E65:AI65">IFERROR(IF($C63="","",INDIRECT("第"&amp;VLOOKUP(E$7,INDIRECT($A$7&amp;"!A:D"),2,FALSE)&amp;"周"&amp;"!"&amp;ADDRESS(ROW(),VLOOKUP(E$7,INDIRECT($A$7&amp;"!A:D"),4,FALSE)+4))),"")</f>
        <v/>
      </c>
      <c r="F65" s="114" t="str">
        <f t="shared" ca="1" si="641"/>
        <v/>
      </c>
      <c r="G65" s="114" t="str">
        <f t="shared" ca="1" si="641"/>
        <v/>
      </c>
      <c r="H65" s="114" t="str">
        <f t="shared" ca="1" si="641"/>
        <v/>
      </c>
      <c r="I65" s="114" t="str">
        <f t="shared" ca="1" si="641"/>
        <v/>
      </c>
      <c r="J65" s="114" t="str">
        <f t="shared" ca="1" si="641"/>
        <v/>
      </c>
      <c r="K65" s="114" t="str">
        <f t="shared" ca="1" si="641"/>
        <v/>
      </c>
      <c r="L65" s="114" t="str">
        <f t="shared" ca="1" si="641"/>
        <v/>
      </c>
      <c r="M65" s="114" t="str">
        <f t="shared" ca="1" si="641"/>
        <v/>
      </c>
      <c r="N65" s="114" t="str">
        <f t="shared" ca="1" si="641"/>
        <v/>
      </c>
      <c r="O65" s="114" t="str">
        <f t="shared" ca="1" si="641"/>
        <v/>
      </c>
      <c r="P65" s="114" t="str">
        <f t="shared" ca="1" si="641"/>
        <v/>
      </c>
      <c r="Q65" s="114" t="str">
        <f t="shared" ca="1" si="641"/>
        <v/>
      </c>
      <c r="R65" s="114" t="str">
        <f t="shared" ca="1" si="641"/>
        <v/>
      </c>
      <c r="S65" s="114" t="str">
        <f t="shared" ca="1" si="641"/>
        <v/>
      </c>
      <c r="T65" s="114" t="str">
        <f t="shared" ca="1" si="641"/>
        <v/>
      </c>
      <c r="U65" s="114" t="str">
        <f t="shared" ca="1" si="641"/>
        <v/>
      </c>
      <c r="V65" s="114" t="str">
        <f t="shared" ca="1" si="641"/>
        <v/>
      </c>
      <c r="W65" s="114" t="str">
        <f t="shared" ca="1" si="641"/>
        <v/>
      </c>
      <c r="X65" s="114" t="str">
        <f t="shared" ca="1" si="641"/>
        <v/>
      </c>
      <c r="Y65" s="114" t="str">
        <f t="shared" ca="1" si="641"/>
        <v/>
      </c>
      <c r="Z65" s="114" t="str">
        <f t="shared" ca="1" si="641"/>
        <v/>
      </c>
      <c r="AA65" s="114" t="str">
        <f t="shared" ca="1" si="641"/>
        <v/>
      </c>
      <c r="AB65" s="114" t="str">
        <f t="shared" ca="1" si="641"/>
        <v/>
      </c>
      <c r="AC65" s="114" t="str">
        <f t="shared" ca="1" si="641"/>
        <v/>
      </c>
      <c r="AD65" s="114" t="str">
        <f t="shared" ca="1" si="641"/>
        <v/>
      </c>
      <c r="AE65" s="114" t="str">
        <f t="shared" ca="1" si="641"/>
        <v/>
      </c>
      <c r="AF65" s="114" t="str">
        <f t="shared" ca="1" si="641"/>
        <v/>
      </c>
      <c r="AG65" s="114" t="str">
        <f t="shared" ca="1" si="641"/>
        <v/>
      </c>
      <c r="AH65" s="114" t="str">
        <f t="shared" ca="1" si="641"/>
        <v/>
      </c>
      <c r="AI65" s="114" t="str">
        <f t="shared" ca="1" si="641"/>
        <v/>
      </c>
      <c r="AJ65" s="25"/>
      <c r="AK65" s="25"/>
      <c r="AL65" s="25"/>
      <c r="AM65" s="25"/>
      <c r="AN65" s="25"/>
      <c r="AO65" s="25"/>
      <c r="AP65" s="25"/>
      <c r="AQ65" s="25"/>
      <c r="AR65" s="25"/>
    </row>
    <row r="66" spans="1:44" ht="18" customHeight="1">
      <c r="A66" s="7"/>
      <c r="B66" s="116">
        <f t="shared" si="221"/>
        <v>20</v>
      </c>
      <c r="C66" s="20" t="str">
        <f ca="1">INDIRECT("员工信息表!C"&amp;(B66+3))&amp;IF(INDIRECT("员工信息表!O"&amp;(B66+3))="离职","(离职)","")</f>
        <v/>
      </c>
      <c r="D66" s="25" t="s">
        <v>24</v>
      </c>
      <c r="E66" s="114" t="str">
        <f ca="1" t="shared" si="642" ref="E66:T66">IFERROR(IF($C66="","",INDIRECT("第"&amp;VLOOKUP(E$7,INDIRECT($A$7&amp;"!A:D"),2,FALSE)&amp;"周"&amp;"!"&amp;ADDRESS(ROW(),VLOOKUP(E$7,INDIRECT($A$7&amp;"!A:D"),4,FALSE)+4))),"")</f>
        <v/>
      </c>
      <c r="F66" s="114" t="str">
        <f t="shared" ca="1" si="642"/>
        <v/>
      </c>
      <c r="G66" s="114" t="str">
        <f t="shared" ca="1" si="642"/>
        <v/>
      </c>
      <c r="H66" s="114" t="str">
        <f t="shared" ca="1" si="642"/>
        <v/>
      </c>
      <c r="I66" s="114" t="str">
        <f t="shared" ca="1" si="642"/>
        <v/>
      </c>
      <c r="J66" s="114" t="str">
        <f t="shared" ca="1" si="642"/>
        <v/>
      </c>
      <c r="K66" s="114" t="str">
        <f t="shared" ca="1" si="642"/>
        <v/>
      </c>
      <c r="L66" s="114" t="str">
        <f t="shared" ca="1" si="642"/>
        <v/>
      </c>
      <c r="M66" s="114" t="str">
        <f t="shared" ca="1" si="642"/>
        <v/>
      </c>
      <c r="N66" s="114" t="str">
        <f t="shared" ca="1" si="642"/>
        <v/>
      </c>
      <c r="O66" s="114" t="str">
        <f t="shared" ca="1" si="642"/>
        <v/>
      </c>
      <c r="P66" s="114" t="str">
        <f t="shared" ca="1" si="642"/>
        <v/>
      </c>
      <c r="Q66" s="114" t="str">
        <f t="shared" ca="1" si="642"/>
        <v/>
      </c>
      <c r="R66" s="114" t="str">
        <f t="shared" ca="1" si="642"/>
        <v/>
      </c>
      <c r="S66" s="114" t="str">
        <f t="shared" ca="1" si="642"/>
        <v/>
      </c>
      <c r="T66" s="114" t="str">
        <f t="shared" ca="1" si="642"/>
        <v/>
      </c>
      <c r="U66" s="114" t="str">
        <f ca="1" t="shared" si="643" ref="U66:AI66">IFERROR(IF($C66="","",INDIRECT("第"&amp;VLOOKUP(U$7,INDIRECT($A$7&amp;"!A:D"),2,FALSE)&amp;"周"&amp;"!"&amp;ADDRESS(ROW(),VLOOKUP(U$7,INDIRECT($A$7&amp;"!A:D"),4,FALSE)+4))),"")</f>
        <v/>
      </c>
      <c r="V66" s="114" t="str">
        <f t="shared" ca="1" si="643"/>
        <v/>
      </c>
      <c r="W66" s="114" t="str">
        <f t="shared" ca="1" si="643"/>
        <v/>
      </c>
      <c r="X66" s="114" t="str">
        <f t="shared" ca="1" si="643"/>
        <v/>
      </c>
      <c r="Y66" s="114" t="str">
        <f t="shared" ca="1" si="643"/>
        <v/>
      </c>
      <c r="Z66" s="114" t="str">
        <f t="shared" ca="1" si="643"/>
        <v/>
      </c>
      <c r="AA66" s="114" t="str">
        <f t="shared" ca="1" si="643"/>
        <v/>
      </c>
      <c r="AB66" s="114" t="str">
        <f t="shared" ca="1" si="643"/>
        <v/>
      </c>
      <c r="AC66" s="114" t="str">
        <f t="shared" ca="1" si="643"/>
        <v/>
      </c>
      <c r="AD66" s="114" t="str">
        <f t="shared" ca="1" si="643"/>
        <v/>
      </c>
      <c r="AE66" s="114" t="str">
        <f t="shared" ca="1" si="643"/>
        <v/>
      </c>
      <c r="AF66" s="114" t="str">
        <f t="shared" ca="1" si="643"/>
        <v/>
      </c>
      <c r="AG66" s="114" t="str">
        <f t="shared" ca="1" si="643"/>
        <v/>
      </c>
      <c r="AH66" s="114" t="str">
        <f t="shared" ca="1" si="643"/>
        <v/>
      </c>
      <c r="AI66" s="114" t="str">
        <f t="shared" ca="1" si="643"/>
        <v/>
      </c>
      <c r="AJ66" s="25">
        <f ca="1" t="shared" si="644" ref="AJ66:AR66">COUNTIF($E66:$AI68,AJ$8)</f>
        <v>0</v>
      </c>
      <c r="AK66" s="25">
        <f t="shared" ca="1" si="644"/>
        <v>0</v>
      </c>
      <c r="AL66" s="25">
        <f t="shared" ca="1" si="644"/>
        <v>0</v>
      </c>
      <c r="AM66" s="25">
        <f t="shared" ca="1" si="644"/>
        <v>0</v>
      </c>
      <c r="AN66" s="25">
        <f t="shared" ca="1" si="644"/>
        <v>0</v>
      </c>
      <c r="AO66" s="25">
        <f t="shared" ca="1" si="644"/>
        <v>0</v>
      </c>
      <c r="AP66" s="25">
        <f t="shared" ca="1" si="644"/>
        <v>0</v>
      </c>
      <c r="AQ66" s="25">
        <f t="shared" ca="1" si="644"/>
        <v>0</v>
      </c>
      <c r="AR66" s="25">
        <f t="shared" ca="1" si="644"/>
        <v>0</v>
      </c>
    </row>
    <row r="67" spans="1:44" ht="18" customHeight="1">
      <c r="A67" s="7"/>
      <c r="B67" s="113"/>
      <c r="C67" s="20"/>
      <c r="D67" s="25" t="s">
        <v>25</v>
      </c>
      <c r="E67" s="114" t="str">
        <f ca="1" t="shared" si="645" ref="E67">IFERROR(IF($C66="","",INDIRECT("第"&amp;VLOOKUP(E$7,INDIRECT($A$7&amp;"!A:D"),2,FALSE)&amp;"周"&amp;"!"&amp;ADDRESS(ROW(),VLOOKUP(E$7,INDIRECT($A$7&amp;"!A:D"),4,FALSE)+4))),"")</f>
        <v/>
      </c>
      <c r="F67" s="114" t="str">
        <f ca="1" t="shared" si="646" ref="F67">IFERROR(IF($C66="","",INDIRECT("第"&amp;VLOOKUP(F$7,INDIRECT($A$7&amp;"!A:D"),2,FALSE)&amp;"周"&amp;"!"&amp;ADDRESS(ROW(),VLOOKUP(F$7,INDIRECT($A$7&amp;"!A:D"),4,FALSE)+4))),"")</f>
        <v/>
      </c>
      <c r="G67" s="114" t="str">
        <f ca="1" t="shared" si="647" ref="G67">IFERROR(IF($C66="","",INDIRECT("第"&amp;VLOOKUP(G$7,INDIRECT($A$7&amp;"!A:D"),2,FALSE)&amp;"周"&amp;"!"&amp;ADDRESS(ROW(),VLOOKUP(G$7,INDIRECT($A$7&amp;"!A:D"),4,FALSE)+4))),"")</f>
        <v/>
      </c>
      <c r="H67" s="114" t="str">
        <f ca="1" t="shared" si="648" ref="H67">IFERROR(IF($C66="","",INDIRECT("第"&amp;VLOOKUP(H$7,INDIRECT($A$7&amp;"!A:D"),2,FALSE)&amp;"周"&amp;"!"&amp;ADDRESS(ROW(),VLOOKUP(H$7,INDIRECT($A$7&amp;"!A:D"),4,FALSE)+4))),"")</f>
        <v/>
      </c>
      <c r="I67" s="114" t="str">
        <f ca="1" t="shared" si="649" ref="I67">IFERROR(IF($C66="","",INDIRECT("第"&amp;VLOOKUP(I$7,INDIRECT($A$7&amp;"!A:D"),2,FALSE)&amp;"周"&amp;"!"&amp;ADDRESS(ROW(),VLOOKUP(I$7,INDIRECT($A$7&amp;"!A:D"),4,FALSE)+4))),"")</f>
        <v/>
      </c>
      <c r="J67" s="114" t="str">
        <f ca="1" t="shared" si="650" ref="J67">IFERROR(IF($C66="","",INDIRECT("第"&amp;VLOOKUP(J$7,INDIRECT($A$7&amp;"!A:D"),2,FALSE)&amp;"周"&amp;"!"&amp;ADDRESS(ROW(),VLOOKUP(J$7,INDIRECT($A$7&amp;"!A:D"),4,FALSE)+4))),"")</f>
        <v/>
      </c>
      <c r="K67" s="114" t="str">
        <f ca="1" t="shared" si="651" ref="K67">IFERROR(IF($C66="","",INDIRECT("第"&amp;VLOOKUP(K$7,INDIRECT($A$7&amp;"!A:D"),2,FALSE)&amp;"周"&amp;"!"&amp;ADDRESS(ROW(),VLOOKUP(K$7,INDIRECT($A$7&amp;"!A:D"),4,FALSE)+4))),"")</f>
        <v/>
      </c>
      <c r="L67" s="114" t="str">
        <f ca="1" t="shared" si="652" ref="L67">IFERROR(IF($C66="","",INDIRECT("第"&amp;VLOOKUP(L$7,INDIRECT($A$7&amp;"!A:D"),2,FALSE)&amp;"周"&amp;"!"&amp;ADDRESS(ROW(),VLOOKUP(L$7,INDIRECT($A$7&amp;"!A:D"),4,FALSE)+4))),"")</f>
        <v/>
      </c>
      <c r="M67" s="114" t="str">
        <f ca="1" t="shared" si="653" ref="M67">IFERROR(IF($C66="","",INDIRECT("第"&amp;VLOOKUP(M$7,INDIRECT($A$7&amp;"!A:D"),2,FALSE)&amp;"周"&amp;"!"&amp;ADDRESS(ROW(),VLOOKUP(M$7,INDIRECT($A$7&amp;"!A:D"),4,FALSE)+4))),"")</f>
        <v/>
      </c>
      <c r="N67" s="114" t="str">
        <f ca="1" t="shared" si="654" ref="N67">IFERROR(IF($C66="","",INDIRECT("第"&amp;VLOOKUP(N$7,INDIRECT($A$7&amp;"!A:D"),2,FALSE)&amp;"周"&amp;"!"&amp;ADDRESS(ROW(),VLOOKUP(N$7,INDIRECT($A$7&amp;"!A:D"),4,FALSE)+4))),"")</f>
        <v/>
      </c>
      <c r="O67" s="114" t="str">
        <f ca="1" t="shared" si="655" ref="O67">IFERROR(IF($C66="","",INDIRECT("第"&amp;VLOOKUP(O$7,INDIRECT($A$7&amp;"!A:D"),2,FALSE)&amp;"周"&amp;"!"&amp;ADDRESS(ROW(),VLOOKUP(O$7,INDIRECT($A$7&amp;"!A:D"),4,FALSE)+4))),"")</f>
        <v/>
      </c>
      <c r="P67" s="114" t="str">
        <f ca="1" t="shared" si="656" ref="P67">IFERROR(IF($C66="","",INDIRECT("第"&amp;VLOOKUP(P$7,INDIRECT($A$7&amp;"!A:D"),2,FALSE)&amp;"周"&amp;"!"&amp;ADDRESS(ROW(),VLOOKUP(P$7,INDIRECT($A$7&amp;"!A:D"),4,FALSE)+4))),"")</f>
        <v/>
      </c>
      <c r="Q67" s="114" t="str">
        <f ca="1" t="shared" si="657" ref="Q67">IFERROR(IF($C66="","",INDIRECT("第"&amp;VLOOKUP(Q$7,INDIRECT($A$7&amp;"!A:D"),2,FALSE)&amp;"周"&amp;"!"&amp;ADDRESS(ROW(),VLOOKUP(Q$7,INDIRECT($A$7&amp;"!A:D"),4,FALSE)+4))),"")</f>
        <v/>
      </c>
      <c r="R67" s="114" t="str">
        <f ca="1" t="shared" si="658" ref="R67">IFERROR(IF($C66="","",INDIRECT("第"&amp;VLOOKUP(R$7,INDIRECT($A$7&amp;"!A:D"),2,FALSE)&amp;"周"&amp;"!"&amp;ADDRESS(ROW(),VLOOKUP(R$7,INDIRECT($A$7&amp;"!A:D"),4,FALSE)+4))),"")</f>
        <v/>
      </c>
      <c r="S67" s="114" t="str">
        <f ca="1" t="shared" si="659" ref="S67">IFERROR(IF($C66="","",INDIRECT("第"&amp;VLOOKUP(S$7,INDIRECT($A$7&amp;"!A:D"),2,FALSE)&amp;"周"&amp;"!"&amp;ADDRESS(ROW(),VLOOKUP(S$7,INDIRECT($A$7&amp;"!A:D"),4,FALSE)+4))),"")</f>
        <v/>
      </c>
      <c r="T67" s="114" t="str">
        <f ca="1" t="shared" si="660" ref="T67">IFERROR(IF($C66="","",INDIRECT("第"&amp;VLOOKUP(T$7,INDIRECT($A$7&amp;"!A:D"),2,FALSE)&amp;"周"&amp;"!"&amp;ADDRESS(ROW(),VLOOKUP(T$7,INDIRECT($A$7&amp;"!A:D"),4,FALSE)+4))),"")</f>
        <v/>
      </c>
      <c r="U67" s="114" t="str">
        <f ca="1" t="shared" si="661" ref="U67">IFERROR(IF($C66="","",INDIRECT("第"&amp;VLOOKUP(U$7,INDIRECT($A$7&amp;"!A:D"),2,FALSE)&amp;"周"&amp;"!"&amp;ADDRESS(ROW(),VLOOKUP(U$7,INDIRECT($A$7&amp;"!A:D"),4,FALSE)+4))),"")</f>
        <v/>
      </c>
      <c r="V67" s="114" t="str">
        <f ca="1" t="shared" si="662" ref="V67">IFERROR(IF($C66="","",INDIRECT("第"&amp;VLOOKUP(V$7,INDIRECT($A$7&amp;"!A:D"),2,FALSE)&amp;"周"&amp;"!"&amp;ADDRESS(ROW(),VLOOKUP(V$7,INDIRECT($A$7&amp;"!A:D"),4,FALSE)+4))),"")</f>
        <v/>
      </c>
      <c r="W67" s="114" t="str">
        <f ca="1" t="shared" si="663" ref="W67">IFERROR(IF($C66="","",INDIRECT("第"&amp;VLOOKUP(W$7,INDIRECT($A$7&amp;"!A:D"),2,FALSE)&amp;"周"&amp;"!"&amp;ADDRESS(ROW(),VLOOKUP(W$7,INDIRECT($A$7&amp;"!A:D"),4,FALSE)+4))),"")</f>
        <v/>
      </c>
      <c r="X67" s="114" t="str">
        <f ca="1" t="shared" si="664" ref="X67">IFERROR(IF($C66="","",INDIRECT("第"&amp;VLOOKUP(X$7,INDIRECT($A$7&amp;"!A:D"),2,FALSE)&amp;"周"&amp;"!"&amp;ADDRESS(ROW(),VLOOKUP(X$7,INDIRECT($A$7&amp;"!A:D"),4,FALSE)+4))),"")</f>
        <v/>
      </c>
      <c r="Y67" s="114" t="str">
        <f ca="1" t="shared" si="665" ref="Y67">IFERROR(IF($C66="","",INDIRECT("第"&amp;VLOOKUP(Y$7,INDIRECT($A$7&amp;"!A:D"),2,FALSE)&amp;"周"&amp;"!"&amp;ADDRESS(ROW(),VLOOKUP(Y$7,INDIRECT($A$7&amp;"!A:D"),4,FALSE)+4))),"")</f>
        <v/>
      </c>
      <c r="Z67" s="114" t="str">
        <f ca="1" t="shared" si="666" ref="Z67">IFERROR(IF($C66="","",INDIRECT("第"&amp;VLOOKUP(Z$7,INDIRECT($A$7&amp;"!A:D"),2,FALSE)&amp;"周"&amp;"!"&amp;ADDRESS(ROW(),VLOOKUP(Z$7,INDIRECT($A$7&amp;"!A:D"),4,FALSE)+4))),"")</f>
        <v/>
      </c>
      <c r="AA67" s="114" t="str">
        <f ca="1" t="shared" si="667" ref="AA67">IFERROR(IF($C66="","",INDIRECT("第"&amp;VLOOKUP(AA$7,INDIRECT($A$7&amp;"!A:D"),2,FALSE)&amp;"周"&amp;"!"&amp;ADDRESS(ROW(),VLOOKUP(AA$7,INDIRECT($A$7&amp;"!A:D"),4,FALSE)+4))),"")</f>
        <v/>
      </c>
      <c r="AB67" s="114" t="str">
        <f ca="1" t="shared" si="668" ref="AB67">IFERROR(IF($C66="","",INDIRECT("第"&amp;VLOOKUP(AB$7,INDIRECT($A$7&amp;"!A:D"),2,FALSE)&amp;"周"&amp;"!"&amp;ADDRESS(ROW(),VLOOKUP(AB$7,INDIRECT($A$7&amp;"!A:D"),4,FALSE)+4))),"")</f>
        <v/>
      </c>
      <c r="AC67" s="114" t="str">
        <f ca="1" t="shared" si="669" ref="AC67">IFERROR(IF($C66="","",INDIRECT("第"&amp;VLOOKUP(AC$7,INDIRECT($A$7&amp;"!A:D"),2,FALSE)&amp;"周"&amp;"!"&amp;ADDRESS(ROW(),VLOOKUP(AC$7,INDIRECT($A$7&amp;"!A:D"),4,FALSE)+4))),"")</f>
        <v/>
      </c>
      <c r="AD67" s="114" t="str">
        <f ca="1" t="shared" si="670" ref="AD67">IFERROR(IF($C66="","",INDIRECT("第"&amp;VLOOKUP(AD$7,INDIRECT($A$7&amp;"!A:D"),2,FALSE)&amp;"周"&amp;"!"&amp;ADDRESS(ROW(),VLOOKUP(AD$7,INDIRECT($A$7&amp;"!A:D"),4,FALSE)+4))),"")</f>
        <v/>
      </c>
      <c r="AE67" s="114" t="str">
        <f ca="1" t="shared" si="671" ref="AE67">IFERROR(IF($C66="","",INDIRECT("第"&amp;VLOOKUP(AE$7,INDIRECT($A$7&amp;"!A:D"),2,FALSE)&amp;"周"&amp;"!"&amp;ADDRESS(ROW(),VLOOKUP(AE$7,INDIRECT($A$7&amp;"!A:D"),4,FALSE)+4))),"")</f>
        <v/>
      </c>
      <c r="AF67" s="114" t="str">
        <f ca="1" t="shared" si="672" ref="AF67">IFERROR(IF($C66="","",INDIRECT("第"&amp;VLOOKUP(AF$7,INDIRECT($A$7&amp;"!A:D"),2,FALSE)&amp;"周"&amp;"!"&amp;ADDRESS(ROW(),VLOOKUP(AF$7,INDIRECT($A$7&amp;"!A:D"),4,FALSE)+4))),"")</f>
        <v/>
      </c>
      <c r="AG67" s="114" t="str">
        <f ca="1" t="shared" si="673" ref="AG67">IFERROR(IF($C66="","",INDIRECT("第"&amp;VLOOKUP(AG$7,INDIRECT($A$7&amp;"!A:D"),2,FALSE)&amp;"周"&amp;"!"&amp;ADDRESS(ROW(),VLOOKUP(AG$7,INDIRECT($A$7&amp;"!A:D"),4,FALSE)+4))),"")</f>
        <v/>
      </c>
      <c r="AH67" s="114" t="str">
        <f ca="1" t="shared" si="674" ref="AH67">IFERROR(IF($C66="","",INDIRECT("第"&amp;VLOOKUP(AH$7,INDIRECT($A$7&amp;"!A:D"),2,FALSE)&amp;"周"&amp;"!"&amp;ADDRESS(ROW(),VLOOKUP(AH$7,INDIRECT($A$7&amp;"!A:D"),4,FALSE)+4))),"")</f>
        <v/>
      </c>
      <c r="AI67" s="114" t="str">
        <f ca="1" t="shared" si="675" ref="AI67">IFERROR(IF($C66="","",INDIRECT("第"&amp;VLOOKUP(AI$7,INDIRECT($A$7&amp;"!A:D"),2,FALSE)&amp;"周"&amp;"!"&amp;ADDRESS(ROW(),VLOOKUP(AI$7,INDIRECT($A$7&amp;"!A:D"),4,FALSE)+4))),"")</f>
        <v/>
      </c>
      <c r="AJ67" s="25"/>
      <c r="AK67" s="25"/>
      <c r="AL67" s="25"/>
      <c r="AM67" s="25"/>
      <c r="AN67" s="25"/>
      <c r="AO67" s="25"/>
      <c r="AP67" s="25"/>
      <c r="AQ67" s="25"/>
      <c r="AR67" s="25"/>
    </row>
    <row r="68" spans="1:44" ht="18" customHeight="1">
      <c r="A68" s="7"/>
      <c r="B68" s="115"/>
      <c r="C68" s="27"/>
      <c r="D68" s="25" t="s">
        <v>26</v>
      </c>
      <c r="E68" s="114" t="str">
        <f ca="1" t="shared" si="676" ref="E68:AI68">IFERROR(IF($C66="","",INDIRECT("第"&amp;VLOOKUP(E$7,INDIRECT($A$7&amp;"!A:D"),2,FALSE)&amp;"周"&amp;"!"&amp;ADDRESS(ROW(),VLOOKUP(E$7,INDIRECT($A$7&amp;"!A:D"),4,FALSE)+4))),"")</f>
        <v/>
      </c>
      <c r="F68" s="114" t="str">
        <f t="shared" ca="1" si="676"/>
        <v/>
      </c>
      <c r="G68" s="114" t="str">
        <f t="shared" ca="1" si="676"/>
        <v/>
      </c>
      <c r="H68" s="114" t="str">
        <f t="shared" ca="1" si="676"/>
        <v/>
      </c>
      <c r="I68" s="114" t="str">
        <f t="shared" ca="1" si="676"/>
        <v/>
      </c>
      <c r="J68" s="114" t="str">
        <f t="shared" ca="1" si="676"/>
        <v/>
      </c>
      <c r="K68" s="114" t="str">
        <f t="shared" ca="1" si="676"/>
        <v/>
      </c>
      <c r="L68" s="114" t="str">
        <f t="shared" ca="1" si="676"/>
        <v/>
      </c>
      <c r="M68" s="114" t="str">
        <f t="shared" ca="1" si="676"/>
        <v/>
      </c>
      <c r="N68" s="114" t="str">
        <f t="shared" ca="1" si="676"/>
        <v/>
      </c>
      <c r="O68" s="114" t="str">
        <f t="shared" ca="1" si="676"/>
        <v/>
      </c>
      <c r="P68" s="114" t="str">
        <f t="shared" ca="1" si="676"/>
        <v/>
      </c>
      <c r="Q68" s="114" t="str">
        <f t="shared" ca="1" si="676"/>
        <v/>
      </c>
      <c r="R68" s="114" t="str">
        <f t="shared" ca="1" si="676"/>
        <v/>
      </c>
      <c r="S68" s="114" t="str">
        <f t="shared" ca="1" si="676"/>
        <v/>
      </c>
      <c r="T68" s="114" t="str">
        <f t="shared" ca="1" si="676"/>
        <v/>
      </c>
      <c r="U68" s="114" t="str">
        <f t="shared" ca="1" si="676"/>
        <v/>
      </c>
      <c r="V68" s="114" t="str">
        <f t="shared" ca="1" si="676"/>
        <v/>
      </c>
      <c r="W68" s="114" t="str">
        <f t="shared" ca="1" si="676"/>
        <v/>
      </c>
      <c r="X68" s="114" t="str">
        <f t="shared" ca="1" si="676"/>
        <v/>
      </c>
      <c r="Y68" s="114" t="str">
        <f t="shared" ca="1" si="676"/>
        <v/>
      </c>
      <c r="Z68" s="114" t="str">
        <f t="shared" ca="1" si="676"/>
        <v/>
      </c>
      <c r="AA68" s="114" t="str">
        <f t="shared" ca="1" si="676"/>
        <v/>
      </c>
      <c r="AB68" s="114" t="str">
        <f t="shared" ca="1" si="676"/>
        <v/>
      </c>
      <c r="AC68" s="114" t="str">
        <f t="shared" ca="1" si="676"/>
        <v/>
      </c>
      <c r="AD68" s="114" t="str">
        <f t="shared" ca="1" si="676"/>
        <v/>
      </c>
      <c r="AE68" s="114" t="str">
        <f t="shared" ca="1" si="676"/>
        <v/>
      </c>
      <c r="AF68" s="114" t="str">
        <f t="shared" ca="1" si="676"/>
        <v/>
      </c>
      <c r="AG68" s="114" t="str">
        <f t="shared" ca="1" si="676"/>
        <v/>
      </c>
      <c r="AH68" s="114" t="str">
        <f t="shared" ca="1" si="676"/>
        <v/>
      </c>
      <c r="AI68" s="114" t="str">
        <f t="shared" ca="1" si="676"/>
        <v/>
      </c>
      <c r="AJ68" s="25"/>
      <c r="AK68" s="25"/>
      <c r="AL68" s="25"/>
      <c r="AM68" s="25"/>
      <c r="AN68" s="25"/>
      <c r="AO68" s="25"/>
      <c r="AP68" s="25"/>
      <c r="AQ68" s="25"/>
      <c r="AR68" s="25"/>
    </row>
    <row r="69" spans="1:44" ht="18" customHeight="1">
      <c r="A69" s="7"/>
      <c r="B69" s="116">
        <f t="shared" si="221"/>
        <v>21</v>
      </c>
      <c r="C69" s="20" t="str">
        <f ca="1">INDIRECT("员工信息表!C"&amp;(B69+3))&amp;IF(INDIRECT("员工信息表!O"&amp;(B69+3))="离职","(离职)","")</f>
        <v/>
      </c>
      <c r="D69" s="25" t="s">
        <v>24</v>
      </c>
      <c r="E69" s="114" t="str">
        <f ca="1" t="shared" si="677" ref="E69:T69">IFERROR(IF($C69="","",INDIRECT("第"&amp;VLOOKUP(E$7,INDIRECT($A$7&amp;"!A:D"),2,FALSE)&amp;"周"&amp;"!"&amp;ADDRESS(ROW(),VLOOKUP(E$7,INDIRECT($A$7&amp;"!A:D"),4,FALSE)+4))),"")</f>
        <v/>
      </c>
      <c r="F69" s="114" t="str">
        <f t="shared" ca="1" si="677"/>
        <v/>
      </c>
      <c r="G69" s="114" t="str">
        <f t="shared" ca="1" si="677"/>
        <v/>
      </c>
      <c r="H69" s="114" t="str">
        <f t="shared" ca="1" si="677"/>
        <v/>
      </c>
      <c r="I69" s="114" t="str">
        <f t="shared" ca="1" si="677"/>
        <v/>
      </c>
      <c r="J69" s="114" t="str">
        <f t="shared" ca="1" si="677"/>
        <v/>
      </c>
      <c r="K69" s="114" t="str">
        <f t="shared" ca="1" si="677"/>
        <v/>
      </c>
      <c r="L69" s="114" t="str">
        <f t="shared" ca="1" si="677"/>
        <v/>
      </c>
      <c r="M69" s="114" t="str">
        <f t="shared" ca="1" si="677"/>
        <v/>
      </c>
      <c r="N69" s="114" t="str">
        <f t="shared" ca="1" si="677"/>
        <v/>
      </c>
      <c r="O69" s="114" t="str">
        <f t="shared" ca="1" si="677"/>
        <v/>
      </c>
      <c r="P69" s="114" t="str">
        <f t="shared" ca="1" si="677"/>
        <v/>
      </c>
      <c r="Q69" s="114" t="str">
        <f t="shared" ca="1" si="677"/>
        <v/>
      </c>
      <c r="R69" s="114" t="str">
        <f t="shared" ca="1" si="677"/>
        <v/>
      </c>
      <c r="S69" s="114" t="str">
        <f t="shared" ca="1" si="677"/>
        <v/>
      </c>
      <c r="T69" s="114" t="str">
        <f t="shared" ca="1" si="677"/>
        <v/>
      </c>
      <c r="U69" s="114" t="str">
        <f ca="1" t="shared" si="678" ref="U69:AI69">IFERROR(IF($C69="","",INDIRECT("第"&amp;VLOOKUP(U$7,INDIRECT($A$7&amp;"!A:D"),2,FALSE)&amp;"周"&amp;"!"&amp;ADDRESS(ROW(),VLOOKUP(U$7,INDIRECT($A$7&amp;"!A:D"),4,FALSE)+4))),"")</f>
        <v/>
      </c>
      <c r="V69" s="114" t="str">
        <f t="shared" ca="1" si="678"/>
        <v/>
      </c>
      <c r="W69" s="114" t="str">
        <f t="shared" ca="1" si="678"/>
        <v/>
      </c>
      <c r="X69" s="114" t="str">
        <f t="shared" ca="1" si="678"/>
        <v/>
      </c>
      <c r="Y69" s="114" t="str">
        <f t="shared" ca="1" si="678"/>
        <v/>
      </c>
      <c r="Z69" s="114" t="str">
        <f t="shared" ca="1" si="678"/>
        <v/>
      </c>
      <c r="AA69" s="114" t="str">
        <f t="shared" ca="1" si="678"/>
        <v/>
      </c>
      <c r="AB69" s="114" t="str">
        <f t="shared" ca="1" si="678"/>
        <v/>
      </c>
      <c r="AC69" s="114" t="str">
        <f t="shared" ca="1" si="678"/>
        <v/>
      </c>
      <c r="AD69" s="114" t="str">
        <f t="shared" ca="1" si="678"/>
        <v/>
      </c>
      <c r="AE69" s="114" t="str">
        <f t="shared" ca="1" si="678"/>
        <v/>
      </c>
      <c r="AF69" s="114" t="str">
        <f t="shared" ca="1" si="678"/>
        <v/>
      </c>
      <c r="AG69" s="114" t="str">
        <f t="shared" ca="1" si="678"/>
        <v/>
      </c>
      <c r="AH69" s="114" t="str">
        <f t="shared" ca="1" si="678"/>
        <v/>
      </c>
      <c r="AI69" s="114" t="str">
        <f t="shared" ca="1" si="678"/>
        <v/>
      </c>
      <c r="AJ69" s="25">
        <f ca="1" t="shared" si="679" ref="AJ69:AR69">COUNTIF($E69:$AI71,AJ$8)</f>
        <v>0</v>
      </c>
      <c r="AK69" s="25">
        <f t="shared" ca="1" si="679"/>
        <v>0</v>
      </c>
      <c r="AL69" s="25">
        <f t="shared" ca="1" si="679"/>
        <v>0</v>
      </c>
      <c r="AM69" s="25">
        <f t="shared" ca="1" si="679"/>
        <v>0</v>
      </c>
      <c r="AN69" s="25">
        <f t="shared" ca="1" si="679"/>
        <v>0</v>
      </c>
      <c r="AO69" s="25">
        <f t="shared" ca="1" si="679"/>
        <v>0</v>
      </c>
      <c r="AP69" s="25">
        <f t="shared" ca="1" si="679"/>
        <v>0</v>
      </c>
      <c r="AQ69" s="25">
        <f t="shared" ca="1" si="679"/>
        <v>0</v>
      </c>
      <c r="AR69" s="25">
        <f t="shared" ca="1" si="679"/>
        <v>0</v>
      </c>
    </row>
    <row r="70" spans="1:44" ht="18" customHeight="1">
      <c r="A70" s="7"/>
      <c r="B70" s="113"/>
      <c r="C70" s="20"/>
      <c r="D70" s="25" t="s">
        <v>25</v>
      </c>
      <c r="E70" s="114" t="str">
        <f ca="1" t="shared" si="680" ref="E70">IFERROR(IF($C69="","",INDIRECT("第"&amp;VLOOKUP(E$7,INDIRECT($A$7&amp;"!A:D"),2,FALSE)&amp;"周"&amp;"!"&amp;ADDRESS(ROW(),VLOOKUP(E$7,INDIRECT($A$7&amp;"!A:D"),4,FALSE)+4))),"")</f>
        <v/>
      </c>
      <c r="F70" s="114" t="str">
        <f ca="1" t="shared" si="681" ref="F70">IFERROR(IF($C69="","",INDIRECT("第"&amp;VLOOKUP(F$7,INDIRECT($A$7&amp;"!A:D"),2,FALSE)&amp;"周"&amp;"!"&amp;ADDRESS(ROW(),VLOOKUP(F$7,INDIRECT($A$7&amp;"!A:D"),4,FALSE)+4))),"")</f>
        <v/>
      </c>
      <c r="G70" s="114" t="str">
        <f ca="1" t="shared" si="682" ref="G70">IFERROR(IF($C69="","",INDIRECT("第"&amp;VLOOKUP(G$7,INDIRECT($A$7&amp;"!A:D"),2,FALSE)&amp;"周"&amp;"!"&amp;ADDRESS(ROW(),VLOOKUP(G$7,INDIRECT($A$7&amp;"!A:D"),4,FALSE)+4))),"")</f>
        <v/>
      </c>
      <c r="H70" s="114" t="str">
        <f ca="1" t="shared" si="683" ref="H70">IFERROR(IF($C69="","",INDIRECT("第"&amp;VLOOKUP(H$7,INDIRECT($A$7&amp;"!A:D"),2,FALSE)&amp;"周"&amp;"!"&amp;ADDRESS(ROW(),VLOOKUP(H$7,INDIRECT($A$7&amp;"!A:D"),4,FALSE)+4))),"")</f>
        <v/>
      </c>
      <c r="I70" s="114" t="str">
        <f ca="1" t="shared" si="684" ref="I70">IFERROR(IF($C69="","",INDIRECT("第"&amp;VLOOKUP(I$7,INDIRECT($A$7&amp;"!A:D"),2,FALSE)&amp;"周"&amp;"!"&amp;ADDRESS(ROW(),VLOOKUP(I$7,INDIRECT($A$7&amp;"!A:D"),4,FALSE)+4))),"")</f>
        <v/>
      </c>
      <c r="J70" s="114" t="str">
        <f ca="1" t="shared" si="685" ref="J70">IFERROR(IF($C69="","",INDIRECT("第"&amp;VLOOKUP(J$7,INDIRECT($A$7&amp;"!A:D"),2,FALSE)&amp;"周"&amp;"!"&amp;ADDRESS(ROW(),VLOOKUP(J$7,INDIRECT($A$7&amp;"!A:D"),4,FALSE)+4))),"")</f>
        <v/>
      </c>
      <c r="K70" s="114" t="str">
        <f ca="1" t="shared" si="686" ref="K70">IFERROR(IF($C69="","",INDIRECT("第"&amp;VLOOKUP(K$7,INDIRECT($A$7&amp;"!A:D"),2,FALSE)&amp;"周"&amp;"!"&amp;ADDRESS(ROW(),VLOOKUP(K$7,INDIRECT($A$7&amp;"!A:D"),4,FALSE)+4))),"")</f>
        <v/>
      </c>
      <c r="L70" s="114" t="str">
        <f ca="1" t="shared" si="687" ref="L70">IFERROR(IF($C69="","",INDIRECT("第"&amp;VLOOKUP(L$7,INDIRECT($A$7&amp;"!A:D"),2,FALSE)&amp;"周"&amp;"!"&amp;ADDRESS(ROW(),VLOOKUP(L$7,INDIRECT($A$7&amp;"!A:D"),4,FALSE)+4))),"")</f>
        <v/>
      </c>
      <c r="M70" s="114" t="str">
        <f ca="1" t="shared" si="688" ref="M70">IFERROR(IF($C69="","",INDIRECT("第"&amp;VLOOKUP(M$7,INDIRECT($A$7&amp;"!A:D"),2,FALSE)&amp;"周"&amp;"!"&amp;ADDRESS(ROW(),VLOOKUP(M$7,INDIRECT($A$7&amp;"!A:D"),4,FALSE)+4))),"")</f>
        <v/>
      </c>
      <c r="N70" s="114" t="str">
        <f ca="1" t="shared" si="689" ref="N70">IFERROR(IF($C69="","",INDIRECT("第"&amp;VLOOKUP(N$7,INDIRECT($A$7&amp;"!A:D"),2,FALSE)&amp;"周"&amp;"!"&amp;ADDRESS(ROW(),VLOOKUP(N$7,INDIRECT($A$7&amp;"!A:D"),4,FALSE)+4))),"")</f>
        <v/>
      </c>
      <c r="O70" s="114" t="str">
        <f ca="1" t="shared" si="690" ref="O70">IFERROR(IF($C69="","",INDIRECT("第"&amp;VLOOKUP(O$7,INDIRECT($A$7&amp;"!A:D"),2,FALSE)&amp;"周"&amp;"!"&amp;ADDRESS(ROW(),VLOOKUP(O$7,INDIRECT($A$7&amp;"!A:D"),4,FALSE)+4))),"")</f>
        <v/>
      </c>
      <c r="P70" s="114" t="str">
        <f ca="1" t="shared" si="691" ref="P70">IFERROR(IF($C69="","",INDIRECT("第"&amp;VLOOKUP(P$7,INDIRECT($A$7&amp;"!A:D"),2,FALSE)&amp;"周"&amp;"!"&amp;ADDRESS(ROW(),VLOOKUP(P$7,INDIRECT($A$7&amp;"!A:D"),4,FALSE)+4))),"")</f>
        <v/>
      </c>
      <c r="Q70" s="114" t="str">
        <f ca="1" t="shared" si="692" ref="Q70">IFERROR(IF($C69="","",INDIRECT("第"&amp;VLOOKUP(Q$7,INDIRECT($A$7&amp;"!A:D"),2,FALSE)&amp;"周"&amp;"!"&amp;ADDRESS(ROW(),VLOOKUP(Q$7,INDIRECT($A$7&amp;"!A:D"),4,FALSE)+4))),"")</f>
        <v/>
      </c>
      <c r="R70" s="114" t="str">
        <f ca="1" t="shared" si="693" ref="R70">IFERROR(IF($C69="","",INDIRECT("第"&amp;VLOOKUP(R$7,INDIRECT($A$7&amp;"!A:D"),2,FALSE)&amp;"周"&amp;"!"&amp;ADDRESS(ROW(),VLOOKUP(R$7,INDIRECT($A$7&amp;"!A:D"),4,FALSE)+4))),"")</f>
        <v/>
      </c>
      <c r="S70" s="114" t="str">
        <f ca="1" t="shared" si="694" ref="S70">IFERROR(IF($C69="","",INDIRECT("第"&amp;VLOOKUP(S$7,INDIRECT($A$7&amp;"!A:D"),2,FALSE)&amp;"周"&amp;"!"&amp;ADDRESS(ROW(),VLOOKUP(S$7,INDIRECT($A$7&amp;"!A:D"),4,FALSE)+4))),"")</f>
        <v/>
      </c>
      <c r="T70" s="114" t="str">
        <f ca="1" t="shared" si="695" ref="T70">IFERROR(IF($C69="","",INDIRECT("第"&amp;VLOOKUP(T$7,INDIRECT($A$7&amp;"!A:D"),2,FALSE)&amp;"周"&amp;"!"&amp;ADDRESS(ROW(),VLOOKUP(T$7,INDIRECT($A$7&amp;"!A:D"),4,FALSE)+4))),"")</f>
        <v/>
      </c>
      <c r="U70" s="114" t="str">
        <f ca="1" t="shared" si="696" ref="U70">IFERROR(IF($C69="","",INDIRECT("第"&amp;VLOOKUP(U$7,INDIRECT($A$7&amp;"!A:D"),2,FALSE)&amp;"周"&amp;"!"&amp;ADDRESS(ROW(),VLOOKUP(U$7,INDIRECT($A$7&amp;"!A:D"),4,FALSE)+4))),"")</f>
        <v/>
      </c>
      <c r="V70" s="114" t="str">
        <f ca="1" t="shared" si="697" ref="V70">IFERROR(IF($C69="","",INDIRECT("第"&amp;VLOOKUP(V$7,INDIRECT($A$7&amp;"!A:D"),2,FALSE)&amp;"周"&amp;"!"&amp;ADDRESS(ROW(),VLOOKUP(V$7,INDIRECT($A$7&amp;"!A:D"),4,FALSE)+4))),"")</f>
        <v/>
      </c>
      <c r="W70" s="114" t="str">
        <f ca="1" t="shared" si="698" ref="W70">IFERROR(IF($C69="","",INDIRECT("第"&amp;VLOOKUP(W$7,INDIRECT($A$7&amp;"!A:D"),2,FALSE)&amp;"周"&amp;"!"&amp;ADDRESS(ROW(),VLOOKUP(W$7,INDIRECT($A$7&amp;"!A:D"),4,FALSE)+4))),"")</f>
        <v/>
      </c>
      <c r="X70" s="114" t="str">
        <f ca="1" t="shared" si="699" ref="X70">IFERROR(IF($C69="","",INDIRECT("第"&amp;VLOOKUP(X$7,INDIRECT($A$7&amp;"!A:D"),2,FALSE)&amp;"周"&amp;"!"&amp;ADDRESS(ROW(),VLOOKUP(X$7,INDIRECT($A$7&amp;"!A:D"),4,FALSE)+4))),"")</f>
        <v/>
      </c>
      <c r="Y70" s="114" t="str">
        <f ca="1" t="shared" si="700" ref="Y70">IFERROR(IF($C69="","",INDIRECT("第"&amp;VLOOKUP(Y$7,INDIRECT($A$7&amp;"!A:D"),2,FALSE)&amp;"周"&amp;"!"&amp;ADDRESS(ROW(),VLOOKUP(Y$7,INDIRECT($A$7&amp;"!A:D"),4,FALSE)+4))),"")</f>
        <v/>
      </c>
      <c r="Z70" s="114" t="str">
        <f ca="1" t="shared" si="701" ref="Z70">IFERROR(IF($C69="","",INDIRECT("第"&amp;VLOOKUP(Z$7,INDIRECT($A$7&amp;"!A:D"),2,FALSE)&amp;"周"&amp;"!"&amp;ADDRESS(ROW(),VLOOKUP(Z$7,INDIRECT($A$7&amp;"!A:D"),4,FALSE)+4))),"")</f>
        <v/>
      </c>
      <c r="AA70" s="114" t="str">
        <f ca="1" t="shared" si="702" ref="AA70">IFERROR(IF($C69="","",INDIRECT("第"&amp;VLOOKUP(AA$7,INDIRECT($A$7&amp;"!A:D"),2,FALSE)&amp;"周"&amp;"!"&amp;ADDRESS(ROW(),VLOOKUP(AA$7,INDIRECT($A$7&amp;"!A:D"),4,FALSE)+4))),"")</f>
        <v/>
      </c>
      <c r="AB70" s="114" t="str">
        <f ca="1" t="shared" si="703" ref="AB70">IFERROR(IF($C69="","",INDIRECT("第"&amp;VLOOKUP(AB$7,INDIRECT($A$7&amp;"!A:D"),2,FALSE)&amp;"周"&amp;"!"&amp;ADDRESS(ROW(),VLOOKUP(AB$7,INDIRECT($A$7&amp;"!A:D"),4,FALSE)+4))),"")</f>
        <v/>
      </c>
      <c r="AC70" s="114" t="str">
        <f ca="1" t="shared" si="704" ref="AC70">IFERROR(IF($C69="","",INDIRECT("第"&amp;VLOOKUP(AC$7,INDIRECT($A$7&amp;"!A:D"),2,FALSE)&amp;"周"&amp;"!"&amp;ADDRESS(ROW(),VLOOKUP(AC$7,INDIRECT($A$7&amp;"!A:D"),4,FALSE)+4))),"")</f>
        <v/>
      </c>
      <c r="AD70" s="114" t="str">
        <f ca="1" t="shared" si="705" ref="AD70">IFERROR(IF($C69="","",INDIRECT("第"&amp;VLOOKUP(AD$7,INDIRECT($A$7&amp;"!A:D"),2,FALSE)&amp;"周"&amp;"!"&amp;ADDRESS(ROW(),VLOOKUP(AD$7,INDIRECT($A$7&amp;"!A:D"),4,FALSE)+4))),"")</f>
        <v/>
      </c>
      <c r="AE70" s="114" t="str">
        <f ca="1" t="shared" si="706" ref="AE70">IFERROR(IF($C69="","",INDIRECT("第"&amp;VLOOKUP(AE$7,INDIRECT($A$7&amp;"!A:D"),2,FALSE)&amp;"周"&amp;"!"&amp;ADDRESS(ROW(),VLOOKUP(AE$7,INDIRECT($A$7&amp;"!A:D"),4,FALSE)+4))),"")</f>
        <v/>
      </c>
      <c r="AF70" s="114" t="str">
        <f ca="1" t="shared" si="707" ref="AF70">IFERROR(IF($C69="","",INDIRECT("第"&amp;VLOOKUP(AF$7,INDIRECT($A$7&amp;"!A:D"),2,FALSE)&amp;"周"&amp;"!"&amp;ADDRESS(ROW(),VLOOKUP(AF$7,INDIRECT($A$7&amp;"!A:D"),4,FALSE)+4))),"")</f>
        <v/>
      </c>
      <c r="AG70" s="114" t="str">
        <f ca="1" t="shared" si="708" ref="AG70">IFERROR(IF($C69="","",INDIRECT("第"&amp;VLOOKUP(AG$7,INDIRECT($A$7&amp;"!A:D"),2,FALSE)&amp;"周"&amp;"!"&amp;ADDRESS(ROW(),VLOOKUP(AG$7,INDIRECT($A$7&amp;"!A:D"),4,FALSE)+4))),"")</f>
        <v/>
      </c>
      <c r="AH70" s="114" t="str">
        <f ca="1" t="shared" si="709" ref="AH70">IFERROR(IF($C69="","",INDIRECT("第"&amp;VLOOKUP(AH$7,INDIRECT($A$7&amp;"!A:D"),2,FALSE)&amp;"周"&amp;"!"&amp;ADDRESS(ROW(),VLOOKUP(AH$7,INDIRECT($A$7&amp;"!A:D"),4,FALSE)+4))),"")</f>
        <v/>
      </c>
      <c r="AI70" s="114" t="str">
        <f ca="1" t="shared" si="710" ref="AI70">IFERROR(IF($C69="","",INDIRECT("第"&amp;VLOOKUP(AI$7,INDIRECT($A$7&amp;"!A:D"),2,FALSE)&amp;"周"&amp;"!"&amp;ADDRESS(ROW(),VLOOKUP(AI$7,INDIRECT($A$7&amp;"!A:D"),4,FALSE)+4))),"")</f>
        <v/>
      </c>
      <c r="AJ70" s="25"/>
      <c r="AK70" s="25"/>
      <c r="AL70" s="25"/>
      <c r="AM70" s="25"/>
      <c r="AN70" s="25"/>
      <c r="AO70" s="25"/>
      <c r="AP70" s="25"/>
      <c r="AQ70" s="25"/>
      <c r="AR70" s="25"/>
    </row>
    <row r="71" spans="1:44" ht="18" customHeight="1">
      <c r="A71" s="7"/>
      <c r="B71" s="115"/>
      <c r="C71" s="27"/>
      <c r="D71" s="25" t="s">
        <v>26</v>
      </c>
      <c r="E71" s="114" t="str">
        <f ca="1" t="shared" si="711" ref="E71:AI71">IFERROR(IF($C69="","",INDIRECT("第"&amp;VLOOKUP(E$7,INDIRECT($A$7&amp;"!A:D"),2,FALSE)&amp;"周"&amp;"!"&amp;ADDRESS(ROW(),VLOOKUP(E$7,INDIRECT($A$7&amp;"!A:D"),4,FALSE)+4))),"")</f>
        <v/>
      </c>
      <c r="F71" s="114" t="str">
        <f t="shared" ca="1" si="711"/>
        <v/>
      </c>
      <c r="G71" s="114" t="str">
        <f t="shared" ca="1" si="711"/>
        <v/>
      </c>
      <c r="H71" s="114" t="str">
        <f t="shared" ca="1" si="711"/>
        <v/>
      </c>
      <c r="I71" s="114" t="str">
        <f t="shared" ca="1" si="711"/>
        <v/>
      </c>
      <c r="J71" s="114" t="str">
        <f t="shared" ca="1" si="711"/>
        <v/>
      </c>
      <c r="K71" s="114" t="str">
        <f t="shared" ca="1" si="711"/>
        <v/>
      </c>
      <c r="L71" s="114" t="str">
        <f t="shared" ca="1" si="711"/>
        <v/>
      </c>
      <c r="M71" s="114" t="str">
        <f t="shared" ca="1" si="711"/>
        <v/>
      </c>
      <c r="N71" s="114" t="str">
        <f t="shared" ca="1" si="711"/>
        <v/>
      </c>
      <c r="O71" s="114" t="str">
        <f t="shared" ca="1" si="711"/>
        <v/>
      </c>
      <c r="P71" s="114" t="str">
        <f t="shared" ca="1" si="711"/>
        <v/>
      </c>
      <c r="Q71" s="114" t="str">
        <f t="shared" ca="1" si="711"/>
        <v/>
      </c>
      <c r="R71" s="114" t="str">
        <f t="shared" ca="1" si="711"/>
        <v/>
      </c>
      <c r="S71" s="114" t="str">
        <f t="shared" ca="1" si="711"/>
        <v/>
      </c>
      <c r="T71" s="114" t="str">
        <f t="shared" ca="1" si="711"/>
        <v/>
      </c>
      <c r="U71" s="114" t="str">
        <f t="shared" ca="1" si="711"/>
        <v/>
      </c>
      <c r="V71" s="114" t="str">
        <f t="shared" ca="1" si="711"/>
        <v/>
      </c>
      <c r="W71" s="114" t="str">
        <f t="shared" ca="1" si="711"/>
        <v/>
      </c>
      <c r="X71" s="114" t="str">
        <f t="shared" ca="1" si="711"/>
        <v/>
      </c>
      <c r="Y71" s="114" t="str">
        <f t="shared" ca="1" si="711"/>
        <v/>
      </c>
      <c r="Z71" s="114" t="str">
        <f t="shared" ca="1" si="711"/>
        <v/>
      </c>
      <c r="AA71" s="114" t="str">
        <f t="shared" ca="1" si="711"/>
        <v/>
      </c>
      <c r="AB71" s="114" t="str">
        <f t="shared" ca="1" si="711"/>
        <v/>
      </c>
      <c r="AC71" s="114" t="str">
        <f t="shared" ca="1" si="711"/>
        <v/>
      </c>
      <c r="AD71" s="114" t="str">
        <f t="shared" ca="1" si="711"/>
        <v/>
      </c>
      <c r="AE71" s="114" t="str">
        <f t="shared" ca="1" si="711"/>
        <v/>
      </c>
      <c r="AF71" s="114" t="str">
        <f t="shared" ca="1" si="711"/>
        <v/>
      </c>
      <c r="AG71" s="114" t="str">
        <f t="shared" ca="1" si="711"/>
        <v/>
      </c>
      <c r="AH71" s="114" t="str">
        <f t="shared" ca="1" si="711"/>
        <v/>
      </c>
      <c r="AI71" s="114" t="str">
        <f t="shared" ca="1" si="711"/>
        <v/>
      </c>
      <c r="AJ71" s="25"/>
      <c r="AK71" s="25"/>
      <c r="AL71" s="25"/>
      <c r="AM71" s="25"/>
      <c r="AN71" s="25"/>
      <c r="AO71" s="25"/>
      <c r="AP71" s="25"/>
      <c r="AQ71" s="25"/>
      <c r="AR71" s="25"/>
    </row>
    <row r="72" spans="1:44" ht="18" customHeight="1">
      <c r="A72" s="7"/>
      <c r="B72" s="116">
        <f t="shared" si="221"/>
        <v>22</v>
      </c>
      <c r="C72" s="20" t="str">
        <f ca="1">INDIRECT("员工信息表!C"&amp;(B72+3))&amp;IF(INDIRECT("员工信息表!O"&amp;(B72+3))="离职","(离职)","")</f>
        <v/>
      </c>
      <c r="D72" s="25" t="s">
        <v>24</v>
      </c>
      <c r="E72" s="114" t="str">
        <f ca="1" t="shared" si="712" ref="E72:T72">IFERROR(IF($C72="","",INDIRECT("第"&amp;VLOOKUP(E$7,INDIRECT($A$7&amp;"!A:D"),2,FALSE)&amp;"周"&amp;"!"&amp;ADDRESS(ROW(),VLOOKUP(E$7,INDIRECT($A$7&amp;"!A:D"),4,FALSE)+4))),"")</f>
        <v/>
      </c>
      <c r="F72" s="114" t="str">
        <f t="shared" ca="1" si="712"/>
        <v/>
      </c>
      <c r="G72" s="114" t="str">
        <f t="shared" ca="1" si="712"/>
        <v/>
      </c>
      <c r="H72" s="114" t="str">
        <f t="shared" ca="1" si="712"/>
        <v/>
      </c>
      <c r="I72" s="114" t="str">
        <f t="shared" ca="1" si="712"/>
        <v/>
      </c>
      <c r="J72" s="114" t="str">
        <f t="shared" ca="1" si="712"/>
        <v/>
      </c>
      <c r="K72" s="114" t="str">
        <f t="shared" ca="1" si="712"/>
        <v/>
      </c>
      <c r="L72" s="114" t="str">
        <f t="shared" ca="1" si="712"/>
        <v/>
      </c>
      <c r="M72" s="114" t="str">
        <f t="shared" ca="1" si="712"/>
        <v/>
      </c>
      <c r="N72" s="114" t="str">
        <f t="shared" ca="1" si="712"/>
        <v/>
      </c>
      <c r="O72" s="114" t="str">
        <f t="shared" ca="1" si="712"/>
        <v/>
      </c>
      <c r="P72" s="114" t="str">
        <f t="shared" ca="1" si="712"/>
        <v/>
      </c>
      <c r="Q72" s="114" t="str">
        <f t="shared" ca="1" si="712"/>
        <v/>
      </c>
      <c r="R72" s="114" t="str">
        <f t="shared" ca="1" si="712"/>
        <v/>
      </c>
      <c r="S72" s="114" t="str">
        <f t="shared" ca="1" si="712"/>
        <v/>
      </c>
      <c r="T72" s="114" t="str">
        <f t="shared" ca="1" si="712"/>
        <v/>
      </c>
      <c r="U72" s="114" t="str">
        <f ca="1" t="shared" si="713" ref="U72:AI72">IFERROR(IF($C72="","",INDIRECT("第"&amp;VLOOKUP(U$7,INDIRECT($A$7&amp;"!A:D"),2,FALSE)&amp;"周"&amp;"!"&amp;ADDRESS(ROW(),VLOOKUP(U$7,INDIRECT($A$7&amp;"!A:D"),4,FALSE)+4))),"")</f>
        <v/>
      </c>
      <c r="V72" s="114" t="str">
        <f t="shared" ca="1" si="713"/>
        <v/>
      </c>
      <c r="W72" s="114" t="str">
        <f t="shared" ca="1" si="713"/>
        <v/>
      </c>
      <c r="X72" s="114" t="str">
        <f t="shared" ca="1" si="713"/>
        <v/>
      </c>
      <c r="Y72" s="114" t="str">
        <f t="shared" ca="1" si="713"/>
        <v/>
      </c>
      <c r="Z72" s="114" t="str">
        <f t="shared" ca="1" si="713"/>
        <v/>
      </c>
      <c r="AA72" s="114" t="str">
        <f t="shared" ca="1" si="713"/>
        <v/>
      </c>
      <c r="AB72" s="114" t="str">
        <f t="shared" ca="1" si="713"/>
        <v/>
      </c>
      <c r="AC72" s="114" t="str">
        <f t="shared" ca="1" si="713"/>
        <v/>
      </c>
      <c r="AD72" s="114" t="str">
        <f t="shared" ca="1" si="713"/>
        <v/>
      </c>
      <c r="AE72" s="114" t="str">
        <f t="shared" ca="1" si="713"/>
        <v/>
      </c>
      <c r="AF72" s="114" t="str">
        <f t="shared" ca="1" si="713"/>
        <v/>
      </c>
      <c r="AG72" s="114" t="str">
        <f t="shared" ca="1" si="713"/>
        <v/>
      </c>
      <c r="AH72" s="114" t="str">
        <f t="shared" ca="1" si="713"/>
        <v/>
      </c>
      <c r="AI72" s="114" t="str">
        <f t="shared" ca="1" si="713"/>
        <v/>
      </c>
      <c r="AJ72" s="25">
        <f ca="1" t="shared" si="714" ref="AJ72:AR72">COUNTIF($E72:$AI74,AJ$8)</f>
        <v>0</v>
      </c>
      <c r="AK72" s="25">
        <f t="shared" ca="1" si="714"/>
        <v>0</v>
      </c>
      <c r="AL72" s="25">
        <f t="shared" ca="1" si="714"/>
        <v>0</v>
      </c>
      <c r="AM72" s="25">
        <f t="shared" ca="1" si="714"/>
        <v>0</v>
      </c>
      <c r="AN72" s="25">
        <f t="shared" ca="1" si="714"/>
        <v>0</v>
      </c>
      <c r="AO72" s="25">
        <f t="shared" ca="1" si="714"/>
        <v>0</v>
      </c>
      <c r="AP72" s="25">
        <f t="shared" ca="1" si="714"/>
        <v>0</v>
      </c>
      <c r="AQ72" s="25">
        <f t="shared" ca="1" si="714"/>
        <v>0</v>
      </c>
      <c r="AR72" s="25">
        <f t="shared" ca="1" si="714"/>
        <v>0</v>
      </c>
    </row>
    <row r="73" spans="1:44" ht="18" customHeight="1">
      <c r="A73" s="7"/>
      <c r="B73" s="113"/>
      <c r="C73" s="20"/>
      <c r="D73" s="25" t="s">
        <v>25</v>
      </c>
      <c r="E73" s="114" t="str">
        <f ca="1" t="shared" si="715" ref="E73">IFERROR(IF($C72="","",INDIRECT("第"&amp;VLOOKUP(E$7,INDIRECT($A$7&amp;"!A:D"),2,FALSE)&amp;"周"&amp;"!"&amp;ADDRESS(ROW(),VLOOKUP(E$7,INDIRECT($A$7&amp;"!A:D"),4,FALSE)+4))),"")</f>
        <v/>
      </c>
      <c r="F73" s="114" t="str">
        <f ca="1" t="shared" si="716" ref="F73">IFERROR(IF($C72="","",INDIRECT("第"&amp;VLOOKUP(F$7,INDIRECT($A$7&amp;"!A:D"),2,FALSE)&amp;"周"&amp;"!"&amp;ADDRESS(ROW(),VLOOKUP(F$7,INDIRECT($A$7&amp;"!A:D"),4,FALSE)+4))),"")</f>
        <v/>
      </c>
      <c r="G73" s="114" t="str">
        <f ca="1" t="shared" si="717" ref="G73">IFERROR(IF($C72="","",INDIRECT("第"&amp;VLOOKUP(G$7,INDIRECT($A$7&amp;"!A:D"),2,FALSE)&amp;"周"&amp;"!"&amp;ADDRESS(ROW(),VLOOKUP(G$7,INDIRECT($A$7&amp;"!A:D"),4,FALSE)+4))),"")</f>
        <v/>
      </c>
      <c r="H73" s="114" t="str">
        <f ca="1" t="shared" si="718" ref="H73">IFERROR(IF($C72="","",INDIRECT("第"&amp;VLOOKUP(H$7,INDIRECT($A$7&amp;"!A:D"),2,FALSE)&amp;"周"&amp;"!"&amp;ADDRESS(ROW(),VLOOKUP(H$7,INDIRECT($A$7&amp;"!A:D"),4,FALSE)+4))),"")</f>
        <v/>
      </c>
      <c r="I73" s="114" t="str">
        <f ca="1" t="shared" si="719" ref="I73">IFERROR(IF($C72="","",INDIRECT("第"&amp;VLOOKUP(I$7,INDIRECT($A$7&amp;"!A:D"),2,FALSE)&amp;"周"&amp;"!"&amp;ADDRESS(ROW(),VLOOKUP(I$7,INDIRECT($A$7&amp;"!A:D"),4,FALSE)+4))),"")</f>
        <v/>
      </c>
      <c r="J73" s="114" t="str">
        <f ca="1" t="shared" si="720" ref="J73">IFERROR(IF($C72="","",INDIRECT("第"&amp;VLOOKUP(J$7,INDIRECT($A$7&amp;"!A:D"),2,FALSE)&amp;"周"&amp;"!"&amp;ADDRESS(ROW(),VLOOKUP(J$7,INDIRECT($A$7&amp;"!A:D"),4,FALSE)+4))),"")</f>
        <v/>
      </c>
      <c r="K73" s="114" t="str">
        <f ca="1" t="shared" si="721" ref="K73">IFERROR(IF($C72="","",INDIRECT("第"&amp;VLOOKUP(K$7,INDIRECT($A$7&amp;"!A:D"),2,FALSE)&amp;"周"&amp;"!"&amp;ADDRESS(ROW(),VLOOKUP(K$7,INDIRECT($A$7&amp;"!A:D"),4,FALSE)+4))),"")</f>
        <v/>
      </c>
      <c r="L73" s="114" t="str">
        <f ca="1" t="shared" si="722" ref="L73">IFERROR(IF($C72="","",INDIRECT("第"&amp;VLOOKUP(L$7,INDIRECT($A$7&amp;"!A:D"),2,FALSE)&amp;"周"&amp;"!"&amp;ADDRESS(ROW(),VLOOKUP(L$7,INDIRECT($A$7&amp;"!A:D"),4,FALSE)+4))),"")</f>
        <v/>
      </c>
      <c r="M73" s="114" t="str">
        <f ca="1" t="shared" si="723" ref="M73">IFERROR(IF($C72="","",INDIRECT("第"&amp;VLOOKUP(M$7,INDIRECT($A$7&amp;"!A:D"),2,FALSE)&amp;"周"&amp;"!"&amp;ADDRESS(ROW(),VLOOKUP(M$7,INDIRECT($A$7&amp;"!A:D"),4,FALSE)+4))),"")</f>
        <v/>
      </c>
      <c r="N73" s="114" t="str">
        <f ca="1" t="shared" si="724" ref="N73">IFERROR(IF($C72="","",INDIRECT("第"&amp;VLOOKUP(N$7,INDIRECT($A$7&amp;"!A:D"),2,FALSE)&amp;"周"&amp;"!"&amp;ADDRESS(ROW(),VLOOKUP(N$7,INDIRECT($A$7&amp;"!A:D"),4,FALSE)+4))),"")</f>
        <v/>
      </c>
      <c r="O73" s="114" t="str">
        <f ca="1" t="shared" si="725" ref="O73">IFERROR(IF($C72="","",INDIRECT("第"&amp;VLOOKUP(O$7,INDIRECT($A$7&amp;"!A:D"),2,FALSE)&amp;"周"&amp;"!"&amp;ADDRESS(ROW(),VLOOKUP(O$7,INDIRECT($A$7&amp;"!A:D"),4,FALSE)+4))),"")</f>
        <v/>
      </c>
      <c r="P73" s="114" t="str">
        <f ca="1" t="shared" si="726" ref="P73">IFERROR(IF($C72="","",INDIRECT("第"&amp;VLOOKUP(P$7,INDIRECT($A$7&amp;"!A:D"),2,FALSE)&amp;"周"&amp;"!"&amp;ADDRESS(ROW(),VLOOKUP(P$7,INDIRECT($A$7&amp;"!A:D"),4,FALSE)+4))),"")</f>
        <v/>
      </c>
      <c r="Q73" s="114" t="str">
        <f ca="1" t="shared" si="727" ref="Q73">IFERROR(IF($C72="","",INDIRECT("第"&amp;VLOOKUP(Q$7,INDIRECT($A$7&amp;"!A:D"),2,FALSE)&amp;"周"&amp;"!"&amp;ADDRESS(ROW(),VLOOKUP(Q$7,INDIRECT($A$7&amp;"!A:D"),4,FALSE)+4))),"")</f>
        <v/>
      </c>
      <c r="R73" s="114" t="str">
        <f ca="1" t="shared" si="728" ref="R73">IFERROR(IF($C72="","",INDIRECT("第"&amp;VLOOKUP(R$7,INDIRECT($A$7&amp;"!A:D"),2,FALSE)&amp;"周"&amp;"!"&amp;ADDRESS(ROW(),VLOOKUP(R$7,INDIRECT($A$7&amp;"!A:D"),4,FALSE)+4))),"")</f>
        <v/>
      </c>
      <c r="S73" s="114" t="str">
        <f ca="1" t="shared" si="729" ref="S73">IFERROR(IF($C72="","",INDIRECT("第"&amp;VLOOKUP(S$7,INDIRECT($A$7&amp;"!A:D"),2,FALSE)&amp;"周"&amp;"!"&amp;ADDRESS(ROW(),VLOOKUP(S$7,INDIRECT($A$7&amp;"!A:D"),4,FALSE)+4))),"")</f>
        <v/>
      </c>
      <c r="T73" s="114" t="str">
        <f ca="1" t="shared" si="730" ref="T73">IFERROR(IF($C72="","",INDIRECT("第"&amp;VLOOKUP(T$7,INDIRECT($A$7&amp;"!A:D"),2,FALSE)&amp;"周"&amp;"!"&amp;ADDRESS(ROW(),VLOOKUP(T$7,INDIRECT($A$7&amp;"!A:D"),4,FALSE)+4))),"")</f>
        <v/>
      </c>
      <c r="U73" s="114" t="str">
        <f ca="1" t="shared" si="731" ref="U73">IFERROR(IF($C72="","",INDIRECT("第"&amp;VLOOKUP(U$7,INDIRECT($A$7&amp;"!A:D"),2,FALSE)&amp;"周"&amp;"!"&amp;ADDRESS(ROW(),VLOOKUP(U$7,INDIRECT($A$7&amp;"!A:D"),4,FALSE)+4))),"")</f>
        <v/>
      </c>
      <c r="V73" s="114" t="str">
        <f ca="1" t="shared" si="732" ref="V73">IFERROR(IF($C72="","",INDIRECT("第"&amp;VLOOKUP(V$7,INDIRECT($A$7&amp;"!A:D"),2,FALSE)&amp;"周"&amp;"!"&amp;ADDRESS(ROW(),VLOOKUP(V$7,INDIRECT($A$7&amp;"!A:D"),4,FALSE)+4))),"")</f>
        <v/>
      </c>
      <c r="W73" s="114" t="str">
        <f ca="1" t="shared" si="733" ref="W73">IFERROR(IF($C72="","",INDIRECT("第"&amp;VLOOKUP(W$7,INDIRECT($A$7&amp;"!A:D"),2,FALSE)&amp;"周"&amp;"!"&amp;ADDRESS(ROW(),VLOOKUP(W$7,INDIRECT($A$7&amp;"!A:D"),4,FALSE)+4))),"")</f>
        <v/>
      </c>
      <c r="X73" s="114" t="str">
        <f ca="1" t="shared" si="734" ref="X73">IFERROR(IF($C72="","",INDIRECT("第"&amp;VLOOKUP(X$7,INDIRECT($A$7&amp;"!A:D"),2,FALSE)&amp;"周"&amp;"!"&amp;ADDRESS(ROW(),VLOOKUP(X$7,INDIRECT($A$7&amp;"!A:D"),4,FALSE)+4))),"")</f>
        <v/>
      </c>
      <c r="Y73" s="114" t="str">
        <f ca="1" t="shared" si="735" ref="Y73">IFERROR(IF($C72="","",INDIRECT("第"&amp;VLOOKUP(Y$7,INDIRECT($A$7&amp;"!A:D"),2,FALSE)&amp;"周"&amp;"!"&amp;ADDRESS(ROW(),VLOOKUP(Y$7,INDIRECT($A$7&amp;"!A:D"),4,FALSE)+4))),"")</f>
        <v/>
      </c>
      <c r="Z73" s="114" t="str">
        <f ca="1" t="shared" si="736" ref="Z73">IFERROR(IF($C72="","",INDIRECT("第"&amp;VLOOKUP(Z$7,INDIRECT($A$7&amp;"!A:D"),2,FALSE)&amp;"周"&amp;"!"&amp;ADDRESS(ROW(),VLOOKUP(Z$7,INDIRECT($A$7&amp;"!A:D"),4,FALSE)+4))),"")</f>
        <v/>
      </c>
      <c r="AA73" s="114" t="str">
        <f ca="1" t="shared" si="737" ref="AA73">IFERROR(IF($C72="","",INDIRECT("第"&amp;VLOOKUP(AA$7,INDIRECT($A$7&amp;"!A:D"),2,FALSE)&amp;"周"&amp;"!"&amp;ADDRESS(ROW(),VLOOKUP(AA$7,INDIRECT($A$7&amp;"!A:D"),4,FALSE)+4))),"")</f>
        <v/>
      </c>
      <c r="AB73" s="114" t="str">
        <f ca="1" t="shared" si="738" ref="AB73">IFERROR(IF($C72="","",INDIRECT("第"&amp;VLOOKUP(AB$7,INDIRECT($A$7&amp;"!A:D"),2,FALSE)&amp;"周"&amp;"!"&amp;ADDRESS(ROW(),VLOOKUP(AB$7,INDIRECT($A$7&amp;"!A:D"),4,FALSE)+4))),"")</f>
        <v/>
      </c>
      <c r="AC73" s="114" t="str">
        <f ca="1" t="shared" si="739" ref="AC73">IFERROR(IF($C72="","",INDIRECT("第"&amp;VLOOKUP(AC$7,INDIRECT($A$7&amp;"!A:D"),2,FALSE)&amp;"周"&amp;"!"&amp;ADDRESS(ROW(),VLOOKUP(AC$7,INDIRECT($A$7&amp;"!A:D"),4,FALSE)+4))),"")</f>
        <v/>
      </c>
      <c r="AD73" s="114" t="str">
        <f ca="1" t="shared" si="740" ref="AD73">IFERROR(IF($C72="","",INDIRECT("第"&amp;VLOOKUP(AD$7,INDIRECT($A$7&amp;"!A:D"),2,FALSE)&amp;"周"&amp;"!"&amp;ADDRESS(ROW(),VLOOKUP(AD$7,INDIRECT($A$7&amp;"!A:D"),4,FALSE)+4))),"")</f>
        <v/>
      </c>
      <c r="AE73" s="114" t="str">
        <f ca="1" t="shared" si="741" ref="AE73">IFERROR(IF($C72="","",INDIRECT("第"&amp;VLOOKUP(AE$7,INDIRECT($A$7&amp;"!A:D"),2,FALSE)&amp;"周"&amp;"!"&amp;ADDRESS(ROW(),VLOOKUP(AE$7,INDIRECT($A$7&amp;"!A:D"),4,FALSE)+4))),"")</f>
        <v/>
      </c>
      <c r="AF73" s="114" t="str">
        <f ca="1" t="shared" si="742" ref="AF73">IFERROR(IF($C72="","",INDIRECT("第"&amp;VLOOKUP(AF$7,INDIRECT($A$7&amp;"!A:D"),2,FALSE)&amp;"周"&amp;"!"&amp;ADDRESS(ROW(),VLOOKUP(AF$7,INDIRECT($A$7&amp;"!A:D"),4,FALSE)+4))),"")</f>
        <v/>
      </c>
      <c r="AG73" s="114" t="str">
        <f ca="1" t="shared" si="743" ref="AG73">IFERROR(IF($C72="","",INDIRECT("第"&amp;VLOOKUP(AG$7,INDIRECT($A$7&amp;"!A:D"),2,FALSE)&amp;"周"&amp;"!"&amp;ADDRESS(ROW(),VLOOKUP(AG$7,INDIRECT($A$7&amp;"!A:D"),4,FALSE)+4))),"")</f>
        <v/>
      </c>
      <c r="AH73" s="114" t="str">
        <f ca="1" t="shared" si="744" ref="AH73">IFERROR(IF($C72="","",INDIRECT("第"&amp;VLOOKUP(AH$7,INDIRECT($A$7&amp;"!A:D"),2,FALSE)&amp;"周"&amp;"!"&amp;ADDRESS(ROW(),VLOOKUP(AH$7,INDIRECT($A$7&amp;"!A:D"),4,FALSE)+4))),"")</f>
        <v/>
      </c>
      <c r="AI73" s="114" t="str">
        <f ca="1" t="shared" si="745" ref="AI73">IFERROR(IF($C72="","",INDIRECT("第"&amp;VLOOKUP(AI$7,INDIRECT($A$7&amp;"!A:D"),2,FALSE)&amp;"周"&amp;"!"&amp;ADDRESS(ROW(),VLOOKUP(AI$7,INDIRECT($A$7&amp;"!A:D"),4,FALSE)+4))),"")</f>
        <v/>
      </c>
      <c r="AJ73" s="25"/>
      <c r="AK73" s="25"/>
      <c r="AL73" s="25"/>
      <c r="AM73" s="25"/>
      <c r="AN73" s="25"/>
      <c r="AO73" s="25"/>
      <c r="AP73" s="25"/>
      <c r="AQ73" s="25"/>
      <c r="AR73" s="25"/>
    </row>
    <row r="74" spans="1:44" ht="18" customHeight="1">
      <c r="A74" s="7"/>
      <c r="B74" s="115"/>
      <c r="C74" s="27"/>
      <c r="D74" s="25" t="s">
        <v>26</v>
      </c>
      <c r="E74" s="114" t="str">
        <f ca="1" t="shared" si="746" ref="E74:AI74">IFERROR(IF($C72="","",INDIRECT("第"&amp;VLOOKUP(E$7,INDIRECT($A$7&amp;"!A:D"),2,FALSE)&amp;"周"&amp;"!"&amp;ADDRESS(ROW(),VLOOKUP(E$7,INDIRECT($A$7&amp;"!A:D"),4,FALSE)+4))),"")</f>
        <v/>
      </c>
      <c r="F74" s="114" t="str">
        <f t="shared" ca="1" si="746"/>
        <v/>
      </c>
      <c r="G74" s="114" t="str">
        <f t="shared" ca="1" si="746"/>
        <v/>
      </c>
      <c r="H74" s="114" t="str">
        <f t="shared" ca="1" si="746"/>
        <v/>
      </c>
      <c r="I74" s="114" t="str">
        <f t="shared" ca="1" si="746"/>
        <v/>
      </c>
      <c r="J74" s="114" t="str">
        <f t="shared" ca="1" si="746"/>
        <v/>
      </c>
      <c r="K74" s="114" t="str">
        <f t="shared" ca="1" si="746"/>
        <v/>
      </c>
      <c r="L74" s="114" t="str">
        <f t="shared" ca="1" si="746"/>
        <v/>
      </c>
      <c r="M74" s="114" t="str">
        <f t="shared" ca="1" si="746"/>
        <v/>
      </c>
      <c r="N74" s="114" t="str">
        <f t="shared" ca="1" si="746"/>
        <v/>
      </c>
      <c r="O74" s="114" t="str">
        <f t="shared" ca="1" si="746"/>
        <v/>
      </c>
      <c r="P74" s="114" t="str">
        <f t="shared" ca="1" si="746"/>
        <v/>
      </c>
      <c r="Q74" s="114" t="str">
        <f t="shared" ca="1" si="746"/>
        <v/>
      </c>
      <c r="R74" s="114" t="str">
        <f t="shared" ca="1" si="746"/>
        <v/>
      </c>
      <c r="S74" s="114" t="str">
        <f t="shared" ca="1" si="746"/>
        <v/>
      </c>
      <c r="T74" s="114" t="str">
        <f t="shared" ca="1" si="746"/>
        <v/>
      </c>
      <c r="U74" s="114" t="str">
        <f t="shared" ca="1" si="746"/>
        <v/>
      </c>
      <c r="V74" s="114" t="str">
        <f t="shared" ca="1" si="746"/>
        <v/>
      </c>
      <c r="W74" s="114" t="str">
        <f t="shared" ca="1" si="746"/>
        <v/>
      </c>
      <c r="X74" s="114" t="str">
        <f t="shared" ca="1" si="746"/>
        <v/>
      </c>
      <c r="Y74" s="114" t="str">
        <f t="shared" ca="1" si="746"/>
        <v/>
      </c>
      <c r="Z74" s="114" t="str">
        <f t="shared" ca="1" si="746"/>
        <v/>
      </c>
      <c r="AA74" s="114" t="str">
        <f t="shared" ca="1" si="746"/>
        <v/>
      </c>
      <c r="AB74" s="114" t="str">
        <f t="shared" ca="1" si="746"/>
        <v/>
      </c>
      <c r="AC74" s="114" t="str">
        <f t="shared" ca="1" si="746"/>
        <v/>
      </c>
      <c r="AD74" s="114" t="str">
        <f t="shared" ca="1" si="746"/>
        <v/>
      </c>
      <c r="AE74" s="114" t="str">
        <f t="shared" ca="1" si="746"/>
        <v/>
      </c>
      <c r="AF74" s="114" t="str">
        <f t="shared" ca="1" si="746"/>
        <v/>
      </c>
      <c r="AG74" s="114" t="str">
        <f t="shared" ca="1" si="746"/>
        <v/>
      </c>
      <c r="AH74" s="114" t="str">
        <f t="shared" ca="1" si="746"/>
        <v/>
      </c>
      <c r="AI74" s="114" t="str">
        <f t="shared" ca="1" si="746"/>
        <v/>
      </c>
      <c r="AJ74" s="25"/>
      <c r="AK74" s="25"/>
      <c r="AL74" s="25"/>
      <c r="AM74" s="25"/>
      <c r="AN74" s="25"/>
      <c r="AO74" s="25"/>
      <c r="AP74" s="25"/>
      <c r="AQ74" s="25"/>
      <c r="AR74" s="25"/>
    </row>
    <row r="75" spans="1:44" ht="18" customHeight="1">
      <c r="A75" s="7"/>
      <c r="B75" s="116">
        <f t="shared" si="221"/>
        <v>23</v>
      </c>
      <c r="C75" s="20" t="str">
        <f ca="1">INDIRECT("员工信息表!C"&amp;(B75+3))&amp;IF(INDIRECT("员工信息表!O"&amp;(B75+3))="离职","(离职)","")</f>
        <v/>
      </c>
      <c r="D75" s="25" t="s">
        <v>24</v>
      </c>
      <c r="E75" s="114" t="str">
        <f ca="1" t="shared" si="747" ref="E75:T75">IFERROR(IF($C75="","",INDIRECT("第"&amp;VLOOKUP(E$7,INDIRECT($A$7&amp;"!A:D"),2,FALSE)&amp;"周"&amp;"!"&amp;ADDRESS(ROW(),VLOOKUP(E$7,INDIRECT($A$7&amp;"!A:D"),4,FALSE)+4))),"")</f>
        <v/>
      </c>
      <c r="F75" s="114" t="str">
        <f t="shared" ca="1" si="747"/>
        <v/>
      </c>
      <c r="G75" s="114" t="str">
        <f t="shared" ca="1" si="747"/>
        <v/>
      </c>
      <c r="H75" s="114" t="str">
        <f t="shared" ca="1" si="747"/>
        <v/>
      </c>
      <c r="I75" s="114" t="str">
        <f t="shared" ca="1" si="747"/>
        <v/>
      </c>
      <c r="J75" s="114" t="str">
        <f t="shared" ca="1" si="747"/>
        <v/>
      </c>
      <c r="K75" s="114" t="str">
        <f t="shared" ca="1" si="747"/>
        <v/>
      </c>
      <c r="L75" s="114" t="str">
        <f t="shared" ca="1" si="747"/>
        <v/>
      </c>
      <c r="M75" s="114" t="str">
        <f t="shared" ca="1" si="747"/>
        <v/>
      </c>
      <c r="N75" s="114" t="str">
        <f t="shared" ca="1" si="747"/>
        <v/>
      </c>
      <c r="O75" s="114" t="str">
        <f t="shared" ca="1" si="747"/>
        <v/>
      </c>
      <c r="P75" s="114" t="str">
        <f t="shared" ca="1" si="747"/>
        <v/>
      </c>
      <c r="Q75" s="114" t="str">
        <f t="shared" ca="1" si="747"/>
        <v/>
      </c>
      <c r="R75" s="114" t="str">
        <f t="shared" ca="1" si="747"/>
        <v/>
      </c>
      <c r="S75" s="114" t="str">
        <f t="shared" ca="1" si="747"/>
        <v/>
      </c>
      <c r="T75" s="114" t="str">
        <f t="shared" ca="1" si="747"/>
        <v/>
      </c>
      <c r="U75" s="114" t="str">
        <f ca="1" t="shared" si="748" ref="U75:AI75">IFERROR(IF($C75="","",INDIRECT("第"&amp;VLOOKUP(U$7,INDIRECT($A$7&amp;"!A:D"),2,FALSE)&amp;"周"&amp;"!"&amp;ADDRESS(ROW(),VLOOKUP(U$7,INDIRECT($A$7&amp;"!A:D"),4,FALSE)+4))),"")</f>
        <v/>
      </c>
      <c r="V75" s="114" t="str">
        <f t="shared" ca="1" si="748"/>
        <v/>
      </c>
      <c r="W75" s="114" t="str">
        <f t="shared" ca="1" si="748"/>
        <v/>
      </c>
      <c r="X75" s="114" t="str">
        <f t="shared" ca="1" si="748"/>
        <v/>
      </c>
      <c r="Y75" s="114" t="str">
        <f t="shared" ca="1" si="748"/>
        <v/>
      </c>
      <c r="Z75" s="114" t="str">
        <f t="shared" ca="1" si="748"/>
        <v/>
      </c>
      <c r="AA75" s="114" t="str">
        <f t="shared" ca="1" si="748"/>
        <v/>
      </c>
      <c r="AB75" s="114" t="str">
        <f t="shared" ca="1" si="748"/>
        <v/>
      </c>
      <c r="AC75" s="114" t="str">
        <f t="shared" ca="1" si="748"/>
        <v/>
      </c>
      <c r="AD75" s="114" t="str">
        <f t="shared" ca="1" si="748"/>
        <v/>
      </c>
      <c r="AE75" s="114" t="str">
        <f t="shared" ca="1" si="748"/>
        <v/>
      </c>
      <c r="AF75" s="114" t="str">
        <f t="shared" ca="1" si="748"/>
        <v/>
      </c>
      <c r="AG75" s="114" t="str">
        <f t="shared" ca="1" si="748"/>
        <v/>
      </c>
      <c r="AH75" s="114" t="str">
        <f t="shared" ca="1" si="748"/>
        <v/>
      </c>
      <c r="AI75" s="114" t="str">
        <f t="shared" ca="1" si="748"/>
        <v/>
      </c>
      <c r="AJ75" s="25">
        <f ca="1" t="shared" si="749" ref="AJ75:AR75">COUNTIF($E75:$AI77,AJ$8)</f>
        <v>0</v>
      </c>
      <c r="AK75" s="25">
        <f t="shared" ca="1" si="749"/>
        <v>0</v>
      </c>
      <c r="AL75" s="25">
        <f t="shared" ca="1" si="749"/>
        <v>0</v>
      </c>
      <c r="AM75" s="25">
        <f t="shared" ca="1" si="749"/>
        <v>0</v>
      </c>
      <c r="AN75" s="25">
        <f t="shared" ca="1" si="749"/>
        <v>0</v>
      </c>
      <c r="AO75" s="25">
        <f t="shared" ca="1" si="749"/>
        <v>0</v>
      </c>
      <c r="AP75" s="25">
        <f t="shared" ca="1" si="749"/>
        <v>0</v>
      </c>
      <c r="AQ75" s="25">
        <f t="shared" ca="1" si="749"/>
        <v>0</v>
      </c>
      <c r="AR75" s="25">
        <f t="shared" ca="1" si="749"/>
        <v>0</v>
      </c>
    </row>
    <row r="76" spans="1:44" ht="18" customHeight="1">
      <c r="A76" s="7"/>
      <c r="B76" s="113"/>
      <c r="C76" s="20"/>
      <c r="D76" s="25" t="s">
        <v>25</v>
      </c>
      <c r="E76" s="114" t="str">
        <f ca="1" t="shared" si="750" ref="E76">IFERROR(IF($C75="","",INDIRECT("第"&amp;VLOOKUP(E$7,INDIRECT($A$7&amp;"!A:D"),2,FALSE)&amp;"周"&amp;"!"&amp;ADDRESS(ROW(),VLOOKUP(E$7,INDIRECT($A$7&amp;"!A:D"),4,FALSE)+4))),"")</f>
        <v/>
      </c>
      <c r="F76" s="114" t="str">
        <f ca="1" t="shared" si="751" ref="F76">IFERROR(IF($C75="","",INDIRECT("第"&amp;VLOOKUP(F$7,INDIRECT($A$7&amp;"!A:D"),2,FALSE)&amp;"周"&amp;"!"&amp;ADDRESS(ROW(),VLOOKUP(F$7,INDIRECT($A$7&amp;"!A:D"),4,FALSE)+4))),"")</f>
        <v/>
      </c>
      <c r="G76" s="114" t="str">
        <f ca="1" t="shared" si="752" ref="G76">IFERROR(IF($C75="","",INDIRECT("第"&amp;VLOOKUP(G$7,INDIRECT($A$7&amp;"!A:D"),2,FALSE)&amp;"周"&amp;"!"&amp;ADDRESS(ROW(),VLOOKUP(G$7,INDIRECT($A$7&amp;"!A:D"),4,FALSE)+4))),"")</f>
        <v/>
      </c>
      <c r="H76" s="114" t="str">
        <f ca="1" t="shared" si="753" ref="H76">IFERROR(IF($C75="","",INDIRECT("第"&amp;VLOOKUP(H$7,INDIRECT($A$7&amp;"!A:D"),2,FALSE)&amp;"周"&amp;"!"&amp;ADDRESS(ROW(),VLOOKUP(H$7,INDIRECT($A$7&amp;"!A:D"),4,FALSE)+4))),"")</f>
        <v/>
      </c>
      <c r="I76" s="114" t="str">
        <f ca="1" t="shared" si="754" ref="I76">IFERROR(IF($C75="","",INDIRECT("第"&amp;VLOOKUP(I$7,INDIRECT($A$7&amp;"!A:D"),2,FALSE)&amp;"周"&amp;"!"&amp;ADDRESS(ROW(),VLOOKUP(I$7,INDIRECT($A$7&amp;"!A:D"),4,FALSE)+4))),"")</f>
        <v/>
      </c>
      <c r="J76" s="114" t="str">
        <f ca="1" t="shared" si="755" ref="J76">IFERROR(IF($C75="","",INDIRECT("第"&amp;VLOOKUP(J$7,INDIRECT($A$7&amp;"!A:D"),2,FALSE)&amp;"周"&amp;"!"&amp;ADDRESS(ROW(),VLOOKUP(J$7,INDIRECT($A$7&amp;"!A:D"),4,FALSE)+4))),"")</f>
        <v/>
      </c>
      <c r="K76" s="114" t="str">
        <f ca="1" t="shared" si="756" ref="K76">IFERROR(IF($C75="","",INDIRECT("第"&amp;VLOOKUP(K$7,INDIRECT($A$7&amp;"!A:D"),2,FALSE)&amp;"周"&amp;"!"&amp;ADDRESS(ROW(),VLOOKUP(K$7,INDIRECT($A$7&amp;"!A:D"),4,FALSE)+4))),"")</f>
        <v/>
      </c>
      <c r="L76" s="114" t="str">
        <f ca="1" t="shared" si="757" ref="L76">IFERROR(IF($C75="","",INDIRECT("第"&amp;VLOOKUP(L$7,INDIRECT($A$7&amp;"!A:D"),2,FALSE)&amp;"周"&amp;"!"&amp;ADDRESS(ROW(),VLOOKUP(L$7,INDIRECT($A$7&amp;"!A:D"),4,FALSE)+4))),"")</f>
        <v/>
      </c>
      <c r="M76" s="114" t="str">
        <f ca="1" t="shared" si="758" ref="M76">IFERROR(IF($C75="","",INDIRECT("第"&amp;VLOOKUP(M$7,INDIRECT($A$7&amp;"!A:D"),2,FALSE)&amp;"周"&amp;"!"&amp;ADDRESS(ROW(),VLOOKUP(M$7,INDIRECT($A$7&amp;"!A:D"),4,FALSE)+4))),"")</f>
        <v/>
      </c>
      <c r="N76" s="114" t="str">
        <f ca="1" t="shared" si="759" ref="N76">IFERROR(IF($C75="","",INDIRECT("第"&amp;VLOOKUP(N$7,INDIRECT($A$7&amp;"!A:D"),2,FALSE)&amp;"周"&amp;"!"&amp;ADDRESS(ROW(),VLOOKUP(N$7,INDIRECT($A$7&amp;"!A:D"),4,FALSE)+4))),"")</f>
        <v/>
      </c>
      <c r="O76" s="114" t="str">
        <f ca="1" t="shared" si="760" ref="O76">IFERROR(IF($C75="","",INDIRECT("第"&amp;VLOOKUP(O$7,INDIRECT($A$7&amp;"!A:D"),2,FALSE)&amp;"周"&amp;"!"&amp;ADDRESS(ROW(),VLOOKUP(O$7,INDIRECT($A$7&amp;"!A:D"),4,FALSE)+4))),"")</f>
        <v/>
      </c>
      <c r="P76" s="114" t="str">
        <f ca="1" t="shared" si="761" ref="P76">IFERROR(IF($C75="","",INDIRECT("第"&amp;VLOOKUP(P$7,INDIRECT($A$7&amp;"!A:D"),2,FALSE)&amp;"周"&amp;"!"&amp;ADDRESS(ROW(),VLOOKUP(P$7,INDIRECT($A$7&amp;"!A:D"),4,FALSE)+4))),"")</f>
        <v/>
      </c>
      <c r="Q76" s="114" t="str">
        <f ca="1" t="shared" si="762" ref="Q76">IFERROR(IF($C75="","",INDIRECT("第"&amp;VLOOKUP(Q$7,INDIRECT($A$7&amp;"!A:D"),2,FALSE)&amp;"周"&amp;"!"&amp;ADDRESS(ROW(),VLOOKUP(Q$7,INDIRECT($A$7&amp;"!A:D"),4,FALSE)+4))),"")</f>
        <v/>
      </c>
      <c r="R76" s="114" t="str">
        <f ca="1" t="shared" si="763" ref="R76">IFERROR(IF($C75="","",INDIRECT("第"&amp;VLOOKUP(R$7,INDIRECT($A$7&amp;"!A:D"),2,FALSE)&amp;"周"&amp;"!"&amp;ADDRESS(ROW(),VLOOKUP(R$7,INDIRECT($A$7&amp;"!A:D"),4,FALSE)+4))),"")</f>
        <v/>
      </c>
      <c r="S76" s="114" t="str">
        <f ca="1" t="shared" si="764" ref="S76">IFERROR(IF($C75="","",INDIRECT("第"&amp;VLOOKUP(S$7,INDIRECT($A$7&amp;"!A:D"),2,FALSE)&amp;"周"&amp;"!"&amp;ADDRESS(ROW(),VLOOKUP(S$7,INDIRECT($A$7&amp;"!A:D"),4,FALSE)+4))),"")</f>
        <v/>
      </c>
      <c r="T76" s="114" t="str">
        <f ca="1" t="shared" si="765" ref="T76">IFERROR(IF($C75="","",INDIRECT("第"&amp;VLOOKUP(T$7,INDIRECT($A$7&amp;"!A:D"),2,FALSE)&amp;"周"&amp;"!"&amp;ADDRESS(ROW(),VLOOKUP(T$7,INDIRECT($A$7&amp;"!A:D"),4,FALSE)+4))),"")</f>
        <v/>
      </c>
      <c r="U76" s="114" t="str">
        <f ca="1" t="shared" si="766" ref="U76">IFERROR(IF($C75="","",INDIRECT("第"&amp;VLOOKUP(U$7,INDIRECT($A$7&amp;"!A:D"),2,FALSE)&amp;"周"&amp;"!"&amp;ADDRESS(ROW(),VLOOKUP(U$7,INDIRECT($A$7&amp;"!A:D"),4,FALSE)+4))),"")</f>
        <v/>
      </c>
      <c r="V76" s="114" t="str">
        <f ca="1" t="shared" si="767" ref="V76">IFERROR(IF($C75="","",INDIRECT("第"&amp;VLOOKUP(V$7,INDIRECT($A$7&amp;"!A:D"),2,FALSE)&amp;"周"&amp;"!"&amp;ADDRESS(ROW(),VLOOKUP(V$7,INDIRECT($A$7&amp;"!A:D"),4,FALSE)+4))),"")</f>
        <v/>
      </c>
      <c r="W76" s="114" t="str">
        <f ca="1" t="shared" si="768" ref="W76">IFERROR(IF($C75="","",INDIRECT("第"&amp;VLOOKUP(W$7,INDIRECT($A$7&amp;"!A:D"),2,FALSE)&amp;"周"&amp;"!"&amp;ADDRESS(ROW(),VLOOKUP(W$7,INDIRECT($A$7&amp;"!A:D"),4,FALSE)+4))),"")</f>
        <v/>
      </c>
      <c r="X76" s="114" t="str">
        <f ca="1" t="shared" si="769" ref="X76">IFERROR(IF($C75="","",INDIRECT("第"&amp;VLOOKUP(X$7,INDIRECT($A$7&amp;"!A:D"),2,FALSE)&amp;"周"&amp;"!"&amp;ADDRESS(ROW(),VLOOKUP(X$7,INDIRECT($A$7&amp;"!A:D"),4,FALSE)+4))),"")</f>
        <v/>
      </c>
      <c r="Y76" s="114" t="str">
        <f ca="1" t="shared" si="770" ref="Y76">IFERROR(IF($C75="","",INDIRECT("第"&amp;VLOOKUP(Y$7,INDIRECT($A$7&amp;"!A:D"),2,FALSE)&amp;"周"&amp;"!"&amp;ADDRESS(ROW(),VLOOKUP(Y$7,INDIRECT($A$7&amp;"!A:D"),4,FALSE)+4))),"")</f>
        <v/>
      </c>
      <c r="Z76" s="114" t="str">
        <f ca="1" t="shared" si="771" ref="Z76">IFERROR(IF($C75="","",INDIRECT("第"&amp;VLOOKUP(Z$7,INDIRECT($A$7&amp;"!A:D"),2,FALSE)&amp;"周"&amp;"!"&amp;ADDRESS(ROW(),VLOOKUP(Z$7,INDIRECT($A$7&amp;"!A:D"),4,FALSE)+4))),"")</f>
        <v/>
      </c>
      <c r="AA76" s="114" t="str">
        <f ca="1" t="shared" si="772" ref="AA76">IFERROR(IF($C75="","",INDIRECT("第"&amp;VLOOKUP(AA$7,INDIRECT($A$7&amp;"!A:D"),2,FALSE)&amp;"周"&amp;"!"&amp;ADDRESS(ROW(),VLOOKUP(AA$7,INDIRECT($A$7&amp;"!A:D"),4,FALSE)+4))),"")</f>
        <v/>
      </c>
      <c r="AB76" s="114" t="str">
        <f ca="1" t="shared" si="773" ref="AB76">IFERROR(IF($C75="","",INDIRECT("第"&amp;VLOOKUP(AB$7,INDIRECT($A$7&amp;"!A:D"),2,FALSE)&amp;"周"&amp;"!"&amp;ADDRESS(ROW(),VLOOKUP(AB$7,INDIRECT($A$7&amp;"!A:D"),4,FALSE)+4))),"")</f>
        <v/>
      </c>
      <c r="AC76" s="114" t="str">
        <f ca="1" t="shared" si="774" ref="AC76">IFERROR(IF($C75="","",INDIRECT("第"&amp;VLOOKUP(AC$7,INDIRECT($A$7&amp;"!A:D"),2,FALSE)&amp;"周"&amp;"!"&amp;ADDRESS(ROW(),VLOOKUP(AC$7,INDIRECT($A$7&amp;"!A:D"),4,FALSE)+4))),"")</f>
        <v/>
      </c>
      <c r="AD76" s="114" t="str">
        <f ca="1" t="shared" si="775" ref="AD76">IFERROR(IF($C75="","",INDIRECT("第"&amp;VLOOKUP(AD$7,INDIRECT($A$7&amp;"!A:D"),2,FALSE)&amp;"周"&amp;"!"&amp;ADDRESS(ROW(),VLOOKUP(AD$7,INDIRECT($A$7&amp;"!A:D"),4,FALSE)+4))),"")</f>
        <v/>
      </c>
      <c r="AE76" s="114" t="str">
        <f ca="1" t="shared" si="776" ref="AE76">IFERROR(IF($C75="","",INDIRECT("第"&amp;VLOOKUP(AE$7,INDIRECT($A$7&amp;"!A:D"),2,FALSE)&amp;"周"&amp;"!"&amp;ADDRESS(ROW(),VLOOKUP(AE$7,INDIRECT($A$7&amp;"!A:D"),4,FALSE)+4))),"")</f>
        <v/>
      </c>
      <c r="AF76" s="114" t="str">
        <f ca="1" t="shared" si="777" ref="AF76">IFERROR(IF($C75="","",INDIRECT("第"&amp;VLOOKUP(AF$7,INDIRECT($A$7&amp;"!A:D"),2,FALSE)&amp;"周"&amp;"!"&amp;ADDRESS(ROW(),VLOOKUP(AF$7,INDIRECT($A$7&amp;"!A:D"),4,FALSE)+4))),"")</f>
        <v/>
      </c>
      <c r="AG76" s="114" t="str">
        <f ca="1" t="shared" si="778" ref="AG76">IFERROR(IF($C75="","",INDIRECT("第"&amp;VLOOKUP(AG$7,INDIRECT($A$7&amp;"!A:D"),2,FALSE)&amp;"周"&amp;"!"&amp;ADDRESS(ROW(),VLOOKUP(AG$7,INDIRECT($A$7&amp;"!A:D"),4,FALSE)+4))),"")</f>
        <v/>
      </c>
      <c r="AH76" s="114" t="str">
        <f ca="1" t="shared" si="779" ref="AH76">IFERROR(IF($C75="","",INDIRECT("第"&amp;VLOOKUP(AH$7,INDIRECT($A$7&amp;"!A:D"),2,FALSE)&amp;"周"&amp;"!"&amp;ADDRESS(ROW(),VLOOKUP(AH$7,INDIRECT($A$7&amp;"!A:D"),4,FALSE)+4))),"")</f>
        <v/>
      </c>
      <c r="AI76" s="114" t="str">
        <f ca="1" t="shared" si="780" ref="AI76">IFERROR(IF($C75="","",INDIRECT("第"&amp;VLOOKUP(AI$7,INDIRECT($A$7&amp;"!A:D"),2,FALSE)&amp;"周"&amp;"!"&amp;ADDRESS(ROW(),VLOOKUP(AI$7,INDIRECT($A$7&amp;"!A:D"),4,FALSE)+4))),"")</f>
        <v/>
      </c>
      <c r="AJ76" s="25"/>
      <c r="AK76" s="25"/>
      <c r="AL76" s="25"/>
      <c r="AM76" s="25"/>
      <c r="AN76" s="25"/>
      <c r="AO76" s="25"/>
      <c r="AP76" s="25"/>
      <c r="AQ76" s="25"/>
      <c r="AR76" s="25"/>
    </row>
    <row r="77" spans="1:44" ht="18" customHeight="1">
      <c r="A77" s="7"/>
      <c r="B77" s="115"/>
      <c r="C77" s="27"/>
      <c r="D77" s="25" t="s">
        <v>26</v>
      </c>
      <c r="E77" s="114" t="str">
        <f ca="1" t="shared" si="781" ref="E77:AI77">IFERROR(IF($C75="","",INDIRECT("第"&amp;VLOOKUP(E$7,INDIRECT($A$7&amp;"!A:D"),2,FALSE)&amp;"周"&amp;"!"&amp;ADDRESS(ROW(),VLOOKUP(E$7,INDIRECT($A$7&amp;"!A:D"),4,FALSE)+4))),"")</f>
        <v/>
      </c>
      <c r="F77" s="114" t="str">
        <f t="shared" ca="1" si="781"/>
        <v/>
      </c>
      <c r="G77" s="114" t="str">
        <f t="shared" ca="1" si="781"/>
        <v/>
      </c>
      <c r="H77" s="114" t="str">
        <f t="shared" ca="1" si="781"/>
        <v/>
      </c>
      <c r="I77" s="114" t="str">
        <f t="shared" ca="1" si="781"/>
        <v/>
      </c>
      <c r="J77" s="114" t="str">
        <f t="shared" ca="1" si="781"/>
        <v/>
      </c>
      <c r="K77" s="114" t="str">
        <f t="shared" ca="1" si="781"/>
        <v/>
      </c>
      <c r="L77" s="114" t="str">
        <f t="shared" ca="1" si="781"/>
        <v/>
      </c>
      <c r="M77" s="114" t="str">
        <f t="shared" ca="1" si="781"/>
        <v/>
      </c>
      <c r="N77" s="114" t="str">
        <f t="shared" ca="1" si="781"/>
        <v/>
      </c>
      <c r="O77" s="114" t="str">
        <f t="shared" ca="1" si="781"/>
        <v/>
      </c>
      <c r="P77" s="114" t="str">
        <f t="shared" ca="1" si="781"/>
        <v/>
      </c>
      <c r="Q77" s="114" t="str">
        <f t="shared" ca="1" si="781"/>
        <v/>
      </c>
      <c r="R77" s="114" t="str">
        <f t="shared" ca="1" si="781"/>
        <v/>
      </c>
      <c r="S77" s="114" t="str">
        <f t="shared" ca="1" si="781"/>
        <v/>
      </c>
      <c r="T77" s="114" t="str">
        <f t="shared" ca="1" si="781"/>
        <v/>
      </c>
      <c r="U77" s="114" t="str">
        <f t="shared" ca="1" si="781"/>
        <v/>
      </c>
      <c r="V77" s="114" t="str">
        <f t="shared" ca="1" si="781"/>
        <v/>
      </c>
      <c r="W77" s="114" t="str">
        <f t="shared" ca="1" si="781"/>
        <v/>
      </c>
      <c r="X77" s="114" t="str">
        <f t="shared" ca="1" si="781"/>
        <v/>
      </c>
      <c r="Y77" s="114" t="str">
        <f t="shared" ca="1" si="781"/>
        <v/>
      </c>
      <c r="Z77" s="114" t="str">
        <f t="shared" ca="1" si="781"/>
        <v/>
      </c>
      <c r="AA77" s="114" t="str">
        <f t="shared" ca="1" si="781"/>
        <v/>
      </c>
      <c r="AB77" s="114" t="str">
        <f t="shared" ca="1" si="781"/>
        <v/>
      </c>
      <c r="AC77" s="114" t="str">
        <f t="shared" ca="1" si="781"/>
        <v/>
      </c>
      <c r="AD77" s="114" t="str">
        <f t="shared" ca="1" si="781"/>
        <v/>
      </c>
      <c r="AE77" s="114" t="str">
        <f t="shared" ca="1" si="781"/>
        <v/>
      </c>
      <c r="AF77" s="114" t="str">
        <f t="shared" ca="1" si="781"/>
        <v/>
      </c>
      <c r="AG77" s="114" t="str">
        <f t="shared" ca="1" si="781"/>
        <v/>
      </c>
      <c r="AH77" s="114" t="str">
        <f t="shared" ca="1" si="781"/>
        <v/>
      </c>
      <c r="AI77" s="114" t="str">
        <f t="shared" ca="1" si="781"/>
        <v/>
      </c>
      <c r="AJ77" s="25"/>
      <c r="AK77" s="25"/>
      <c r="AL77" s="25"/>
      <c r="AM77" s="25"/>
      <c r="AN77" s="25"/>
      <c r="AO77" s="25"/>
      <c r="AP77" s="25"/>
      <c r="AQ77" s="25"/>
      <c r="AR77" s="25"/>
    </row>
    <row r="78" spans="1:44" ht="18" customHeight="1">
      <c r="A78" s="7"/>
      <c r="B78" s="116">
        <f t="shared" si="221"/>
        <v>24</v>
      </c>
      <c r="C78" s="20" t="str">
        <f ca="1">INDIRECT("员工信息表!C"&amp;(B78+3))&amp;IF(INDIRECT("员工信息表!O"&amp;(B78+3))="离职","(离职)","")</f>
        <v/>
      </c>
      <c r="D78" s="25" t="s">
        <v>24</v>
      </c>
      <c r="E78" s="114" t="str">
        <f ca="1" t="shared" si="782" ref="E78:T78">IFERROR(IF($C78="","",INDIRECT("第"&amp;VLOOKUP(E$7,INDIRECT($A$7&amp;"!A:D"),2,FALSE)&amp;"周"&amp;"!"&amp;ADDRESS(ROW(),VLOOKUP(E$7,INDIRECT($A$7&amp;"!A:D"),4,FALSE)+4))),"")</f>
        <v/>
      </c>
      <c r="F78" s="114" t="str">
        <f t="shared" ca="1" si="782"/>
        <v/>
      </c>
      <c r="G78" s="114" t="str">
        <f t="shared" ca="1" si="782"/>
        <v/>
      </c>
      <c r="H78" s="114" t="str">
        <f t="shared" ca="1" si="782"/>
        <v/>
      </c>
      <c r="I78" s="114" t="str">
        <f t="shared" ca="1" si="782"/>
        <v/>
      </c>
      <c r="J78" s="114" t="str">
        <f t="shared" ca="1" si="782"/>
        <v/>
      </c>
      <c r="K78" s="114" t="str">
        <f t="shared" ca="1" si="782"/>
        <v/>
      </c>
      <c r="L78" s="114" t="str">
        <f t="shared" ca="1" si="782"/>
        <v/>
      </c>
      <c r="M78" s="114" t="str">
        <f t="shared" ca="1" si="782"/>
        <v/>
      </c>
      <c r="N78" s="114" t="str">
        <f t="shared" ca="1" si="782"/>
        <v/>
      </c>
      <c r="O78" s="114" t="str">
        <f t="shared" ca="1" si="782"/>
        <v/>
      </c>
      <c r="P78" s="114" t="str">
        <f t="shared" ca="1" si="782"/>
        <v/>
      </c>
      <c r="Q78" s="114" t="str">
        <f t="shared" ca="1" si="782"/>
        <v/>
      </c>
      <c r="R78" s="114" t="str">
        <f t="shared" ca="1" si="782"/>
        <v/>
      </c>
      <c r="S78" s="114" t="str">
        <f t="shared" ca="1" si="782"/>
        <v/>
      </c>
      <c r="T78" s="114" t="str">
        <f t="shared" ca="1" si="782"/>
        <v/>
      </c>
      <c r="U78" s="114" t="str">
        <f ca="1" t="shared" si="783" ref="U78:AI78">IFERROR(IF($C78="","",INDIRECT("第"&amp;VLOOKUP(U$7,INDIRECT($A$7&amp;"!A:D"),2,FALSE)&amp;"周"&amp;"!"&amp;ADDRESS(ROW(),VLOOKUP(U$7,INDIRECT($A$7&amp;"!A:D"),4,FALSE)+4))),"")</f>
        <v/>
      </c>
      <c r="V78" s="114" t="str">
        <f t="shared" ca="1" si="783"/>
        <v/>
      </c>
      <c r="W78" s="114" t="str">
        <f t="shared" ca="1" si="783"/>
        <v/>
      </c>
      <c r="X78" s="114" t="str">
        <f t="shared" ca="1" si="783"/>
        <v/>
      </c>
      <c r="Y78" s="114" t="str">
        <f t="shared" ca="1" si="783"/>
        <v/>
      </c>
      <c r="Z78" s="114" t="str">
        <f t="shared" ca="1" si="783"/>
        <v/>
      </c>
      <c r="AA78" s="114" t="str">
        <f t="shared" ca="1" si="783"/>
        <v/>
      </c>
      <c r="AB78" s="114" t="str">
        <f t="shared" ca="1" si="783"/>
        <v/>
      </c>
      <c r="AC78" s="114" t="str">
        <f t="shared" ca="1" si="783"/>
        <v/>
      </c>
      <c r="AD78" s="114" t="str">
        <f t="shared" ca="1" si="783"/>
        <v/>
      </c>
      <c r="AE78" s="114" t="str">
        <f t="shared" ca="1" si="783"/>
        <v/>
      </c>
      <c r="AF78" s="114" t="str">
        <f t="shared" ca="1" si="783"/>
        <v/>
      </c>
      <c r="AG78" s="114" t="str">
        <f t="shared" ca="1" si="783"/>
        <v/>
      </c>
      <c r="AH78" s="114" t="str">
        <f t="shared" ca="1" si="783"/>
        <v/>
      </c>
      <c r="AI78" s="114" t="str">
        <f t="shared" ca="1" si="783"/>
        <v/>
      </c>
      <c r="AJ78" s="25">
        <f ca="1" t="shared" si="784" ref="AJ78:AR78">COUNTIF($E78:$AI80,AJ$8)</f>
        <v>0</v>
      </c>
      <c r="AK78" s="25">
        <f t="shared" ca="1" si="784"/>
        <v>0</v>
      </c>
      <c r="AL78" s="25">
        <f t="shared" ca="1" si="784"/>
        <v>0</v>
      </c>
      <c r="AM78" s="25">
        <f t="shared" ca="1" si="784"/>
        <v>0</v>
      </c>
      <c r="AN78" s="25">
        <f t="shared" ca="1" si="784"/>
        <v>0</v>
      </c>
      <c r="AO78" s="25">
        <f t="shared" ca="1" si="784"/>
        <v>0</v>
      </c>
      <c r="AP78" s="25">
        <f t="shared" ca="1" si="784"/>
        <v>0</v>
      </c>
      <c r="AQ78" s="25">
        <f t="shared" ca="1" si="784"/>
        <v>0</v>
      </c>
      <c r="AR78" s="25">
        <f t="shared" ca="1" si="784"/>
        <v>0</v>
      </c>
    </row>
    <row r="79" spans="1:44" ht="18" customHeight="1">
      <c r="A79" s="7"/>
      <c r="B79" s="113"/>
      <c r="C79" s="20"/>
      <c r="D79" s="25" t="s">
        <v>25</v>
      </c>
      <c r="E79" s="114" t="str">
        <f ca="1" t="shared" si="785" ref="E79">IFERROR(IF($C78="","",INDIRECT("第"&amp;VLOOKUP(E$7,INDIRECT($A$7&amp;"!A:D"),2,FALSE)&amp;"周"&amp;"!"&amp;ADDRESS(ROW(),VLOOKUP(E$7,INDIRECT($A$7&amp;"!A:D"),4,FALSE)+4))),"")</f>
        <v/>
      </c>
      <c r="F79" s="114" t="str">
        <f ca="1" t="shared" si="786" ref="F79">IFERROR(IF($C78="","",INDIRECT("第"&amp;VLOOKUP(F$7,INDIRECT($A$7&amp;"!A:D"),2,FALSE)&amp;"周"&amp;"!"&amp;ADDRESS(ROW(),VLOOKUP(F$7,INDIRECT($A$7&amp;"!A:D"),4,FALSE)+4))),"")</f>
        <v/>
      </c>
      <c r="G79" s="114" t="str">
        <f ca="1" t="shared" si="787" ref="G79">IFERROR(IF($C78="","",INDIRECT("第"&amp;VLOOKUP(G$7,INDIRECT($A$7&amp;"!A:D"),2,FALSE)&amp;"周"&amp;"!"&amp;ADDRESS(ROW(),VLOOKUP(G$7,INDIRECT($A$7&amp;"!A:D"),4,FALSE)+4))),"")</f>
        <v/>
      </c>
      <c r="H79" s="114" t="str">
        <f ca="1" t="shared" si="788" ref="H79">IFERROR(IF($C78="","",INDIRECT("第"&amp;VLOOKUP(H$7,INDIRECT($A$7&amp;"!A:D"),2,FALSE)&amp;"周"&amp;"!"&amp;ADDRESS(ROW(),VLOOKUP(H$7,INDIRECT($A$7&amp;"!A:D"),4,FALSE)+4))),"")</f>
        <v/>
      </c>
      <c r="I79" s="114" t="str">
        <f ca="1" t="shared" si="789" ref="I79">IFERROR(IF($C78="","",INDIRECT("第"&amp;VLOOKUP(I$7,INDIRECT($A$7&amp;"!A:D"),2,FALSE)&amp;"周"&amp;"!"&amp;ADDRESS(ROW(),VLOOKUP(I$7,INDIRECT($A$7&amp;"!A:D"),4,FALSE)+4))),"")</f>
        <v/>
      </c>
      <c r="J79" s="114" t="str">
        <f ca="1" t="shared" si="790" ref="J79">IFERROR(IF($C78="","",INDIRECT("第"&amp;VLOOKUP(J$7,INDIRECT($A$7&amp;"!A:D"),2,FALSE)&amp;"周"&amp;"!"&amp;ADDRESS(ROW(),VLOOKUP(J$7,INDIRECT($A$7&amp;"!A:D"),4,FALSE)+4))),"")</f>
        <v/>
      </c>
      <c r="K79" s="114" t="str">
        <f ca="1" t="shared" si="791" ref="K79">IFERROR(IF($C78="","",INDIRECT("第"&amp;VLOOKUP(K$7,INDIRECT($A$7&amp;"!A:D"),2,FALSE)&amp;"周"&amp;"!"&amp;ADDRESS(ROW(),VLOOKUP(K$7,INDIRECT($A$7&amp;"!A:D"),4,FALSE)+4))),"")</f>
        <v/>
      </c>
      <c r="L79" s="114" t="str">
        <f ca="1" t="shared" si="792" ref="L79">IFERROR(IF($C78="","",INDIRECT("第"&amp;VLOOKUP(L$7,INDIRECT($A$7&amp;"!A:D"),2,FALSE)&amp;"周"&amp;"!"&amp;ADDRESS(ROW(),VLOOKUP(L$7,INDIRECT($A$7&amp;"!A:D"),4,FALSE)+4))),"")</f>
        <v/>
      </c>
      <c r="M79" s="114" t="str">
        <f ca="1" t="shared" si="793" ref="M79">IFERROR(IF($C78="","",INDIRECT("第"&amp;VLOOKUP(M$7,INDIRECT($A$7&amp;"!A:D"),2,FALSE)&amp;"周"&amp;"!"&amp;ADDRESS(ROW(),VLOOKUP(M$7,INDIRECT($A$7&amp;"!A:D"),4,FALSE)+4))),"")</f>
        <v/>
      </c>
      <c r="N79" s="114" t="str">
        <f ca="1" t="shared" si="794" ref="N79">IFERROR(IF($C78="","",INDIRECT("第"&amp;VLOOKUP(N$7,INDIRECT($A$7&amp;"!A:D"),2,FALSE)&amp;"周"&amp;"!"&amp;ADDRESS(ROW(),VLOOKUP(N$7,INDIRECT($A$7&amp;"!A:D"),4,FALSE)+4))),"")</f>
        <v/>
      </c>
      <c r="O79" s="114" t="str">
        <f ca="1" t="shared" si="795" ref="O79">IFERROR(IF($C78="","",INDIRECT("第"&amp;VLOOKUP(O$7,INDIRECT($A$7&amp;"!A:D"),2,FALSE)&amp;"周"&amp;"!"&amp;ADDRESS(ROW(),VLOOKUP(O$7,INDIRECT($A$7&amp;"!A:D"),4,FALSE)+4))),"")</f>
        <v/>
      </c>
      <c r="P79" s="114" t="str">
        <f ca="1" t="shared" si="796" ref="P79">IFERROR(IF($C78="","",INDIRECT("第"&amp;VLOOKUP(P$7,INDIRECT($A$7&amp;"!A:D"),2,FALSE)&amp;"周"&amp;"!"&amp;ADDRESS(ROW(),VLOOKUP(P$7,INDIRECT($A$7&amp;"!A:D"),4,FALSE)+4))),"")</f>
        <v/>
      </c>
      <c r="Q79" s="114" t="str">
        <f ca="1" t="shared" si="797" ref="Q79">IFERROR(IF($C78="","",INDIRECT("第"&amp;VLOOKUP(Q$7,INDIRECT($A$7&amp;"!A:D"),2,FALSE)&amp;"周"&amp;"!"&amp;ADDRESS(ROW(),VLOOKUP(Q$7,INDIRECT($A$7&amp;"!A:D"),4,FALSE)+4))),"")</f>
        <v/>
      </c>
      <c r="R79" s="114" t="str">
        <f ca="1" t="shared" si="798" ref="R79">IFERROR(IF($C78="","",INDIRECT("第"&amp;VLOOKUP(R$7,INDIRECT($A$7&amp;"!A:D"),2,FALSE)&amp;"周"&amp;"!"&amp;ADDRESS(ROW(),VLOOKUP(R$7,INDIRECT($A$7&amp;"!A:D"),4,FALSE)+4))),"")</f>
        <v/>
      </c>
      <c r="S79" s="114" t="str">
        <f ca="1" t="shared" si="799" ref="S79">IFERROR(IF($C78="","",INDIRECT("第"&amp;VLOOKUP(S$7,INDIRECT($A$7&amp;"!A:D"),2,FALSE)&amp;"周"&amp;"!"&amp;ADDRESS(ROW(),VLOOKUP(S$7,INDIRECT($A$7&amp;"!A:D"),4,FALSE)+4))),"")</f>
        <v/>
      </c>
      <c r="T79" s="114" t="str">
        <f ca="1" t="shared" si="800" ref="T79">IFERROR(IF($C78="","",INDIRECT("第"&amp;VLOOKUP(T$7,INDIRECT($A$7&amp;"!A:D"),2,FALSE)&amp;"周"&amp;"!"&amp;ADDRESS(ROW(),VLOOKUP(T$7,INDIRECT($A$7&amp;"!A:D"),4,FALSE)+4))),"")</f>
        <v/>
      </c>
      <c r="U79" s="114" t="str">
        <f ca="1" t="shared" si="801" ref="U79">IFERROR(IF($C78="","",INDIRECT("第"&amp;VLOOKUP(U$7,INDIRECT($A$7&amp;"!A:D"),2,FALSE)&amp;"周"&amp;"!"&amp;ADDRESS(ROW(),VLOOKUP(U$7,INDIRECT($A$7&amp;"!A:D"),4,FALSE)+4))),"")</f>
        <v/>
      </c>
      <c r="V79" s="114" t="str">
        <f ca="1" t="shared" si="802" ref="V79">IFERROR(IF($C78="","",INDIRECT("第"&amp;VLOOKUP(V$7,INDIRECT($A$7&amp;"!A:D"),2,FALSE)&amp;"周"&amp;"!"&amp;ADDRESS(ROW(),VLOOKUP(V$7,INDIRECT($A$7&amp;"!A:D"),4,FALSE)+4))),"")</f>
        <v/>
      </c>
      <c r="W79" s="114" t="str">
        <f ca="1" t="shared" si="803" ref="W79">IFERROR(IF($C78="","",INDIRECT("第"&amp;VLOOKUP(W$7,INDIRECT($A$7&amp;"!A:D"),2,FALSE)&amp;"周"&amp;"!"&amp;ADDRESS(ROW(),VLOOKUP(W$7,INDIRECT($A$7&amp;"!A:D"),4,FALSE)+4))),"")</f>
        <v/>
      </c>
      <c r="X79" s="114" t="str">
        <f ca="1" t="shared" si="804" ref="X79">IFERROR(IF($C78="","",INDIRECT("第"&amp;VLOOKUP(X$7,INDIRECT($A$7&amp;"!A:D"),2,FALSE)&amp;"周"&amp;"!"&amp;ADDRESS(ROW(),VLOOKUP(X$7,INDIRECT($A$7&amp;"!A:D"),4,FALSE)+4))),"")</f>
        <v/>
      </c>
      <c r="Y79" s="114" t="str">
        <f ca="1" t="shared" si="805" ref="Y79">IFERROR(IF($C78="","",INDIRECT("第"&amp;VLOOKUP(Y$7,INDIRECT($A$7&amp;"!A:D"),2,FALSE)&amp;"周"&amp;"!"&amp;ADDRESS(ROW(),VLOOKUP(Y$7,INDIRECT($A$7&amp;"!A:D"),4,FALSE)+4))),"")</f>
        <v/>
      </c>
      <c r="Z79" s="114" t="str">
        <f ca="1" t="shared" si="806" ref="Z79">IFERROR(IF($C78="","",INDIRECT("第"&amp;VLOOKUP(Z$7,INDIRECT($A$7&amp;"!A:D"),2,FALSE)&amp;"周"&amp;"!"&amp;ADDRESS(ROW(),VLOOKUP(Z$7,INDIRECT($A$7&amp;"!A:D"),4,FALSE)+4))),"")</f>
        <v/>
      </c>
      <c r="AA79" s="114" t="str">
        <f ca="1" t="shared" si="807" ref="AA79">IFERROR(IF($C78="","",INDIRECT("第"&amp;VLOOKUP(AA$7,INDIRECT($A$7&amp;"!A:D"),2,FALSE)&amp;"周"&amp;"!"&amp;ADDRESS(ROW(),VLOOKUP(AA$7,INDIRECT($A$7&amp;"!A:D"),4,FALSE)+4))),"")</f>
        <v/>
      </c>
      <c r="AB79" s="114" t="str">
        <f ca="1" t="shared" si="808" ref="AB79">IFERROR(IF($C78="","",INDIRECT("第"&amp;VLOOKUP(AB$7,INDIRECT($A$7&amp;"!A:D"),2,FALSE)&amp;"周"&amp;"!"&amp;ADDRESS(ROW(),VLOOKUP(AB$7,INDIRECT($A$7&amp;"!A:D"),4,FALSE)+4))),"")</f>
        <v/>
      </c>
      <c r="AC79" s="114" t="str">
        <f ca="1" t="shared" si="809" ref="AC79">IFERROR(IF($C78="","",INDIRECT("第"&amp;VLOOKUP(AC$7,INDIRECT($A$7&amp;"!A:D"),2,FALSE)&amp;"周"&amp;"!"&amp;ADDRESS(ROW(),VLOOKUP(AC$7,INDIRECT($A$7&amp;"!A:D"),4,FALSE)+4))),"")</f>
        <v/>
      </c>
      <c r="AD79" s="114" t="str">
        <f ca="1" t="shared" si="810" ref="AD79">IFERROR(IF($C78="","",INDIRECT("第"&amp;VLOOKUP(AD$7,INDIRECT($A$7&amp;"!A:D"),2,FALSE)&amp;"周"&amp;"!"&amp;ADDRESS(ROW(),VLOOKUP(AD$7,INDIRECT($A$7&amp;"!A:D"),4,FALSE)+4))),"")</f>
        <v/>
      </c>
      <c r="AE79" s="114" t="str">
        <f ca="1" t="shared" si="811" ref="AE79">IFERROR(IF($C78="","",INDIRECT("第"&amp;VLOOKUP(AE$7,INDIRECT($A$7&amp;"!A:D"),2,FALSE)&amp;"周"&amp;"!"&amp;ADDRESS(ROW(),VLOOKUP(AE$7,INDIRECT($A$7&amp;"!A:D"),4,FALSE)+4))),"")</f>
        <v/>
      </c>
      <c r="AF79" s="114" t="str">
        <f ca="1" t="shared" si="812" ref="AF79">IFERROR(IF($C78="","",INDIRECT("第"&amp;VLOOKUP(AF$7,INDIRECT($A$7&amp;"!A:D"),2,FALSE)&amp;"周"&amp;"!"&amp;ADDRESS(ROW(),VLOOKUP(AF$7,INDIRECT($A$7&amp;"!A:D"),4,FALSE)+4))),"")</f>
        <v/>
      </c>
      <c r="AG79" s="114" t="str">
        <f ca="1" t="shared" si="813" ref="AG79">IFERROR(IF($C78="","",INDIRECT("第"&amp;VLOOKUP(AG$7,INDIRECT($A$7&amp;"!A:D"),2,FALSE)&amp;"周"&amp;"!"&amp;ADDRESS(ROW(),VLOOKUP(AG$7,INDIRECT($A$7&amp;"!A:D"),4,FALSE)+4))),"")</f>
        <v/>
      </c>
      <c r="AH79" s="114" t="str">
        <f ca="1" t="shared" si="814" ref="AH79">IFERROR(IF($C78="","",INDIRECT("第"&amp;VLOOKUP(AH$7,INDIRECT($A$7&amp;"!A:D"),2,FALSE)&amp;"周"&amp;"!"&amp;ADDRESS(ROW(),VLOOKUP(AH$7,INDIRECT($A$7&amp;"!A:D"),4,FALSE)+4))),"")</f>
        <v/>
      </c>
      <c r="AI79" s="114" t="str">
        <f ca="1" t="shared" si="815" ref="AI79">IFERROR(IF($C78="","",INDIRECT("第"&amp;VLOOKUP(AI$7,INDIRECT($A$7&amp;"!A:D"),2,FALSE)&amp;"周"&amp;"!"&amp;ADDRESS(ROW(),VLOOKUP(AI$7,INDIRECT($A$7&amp;"!A:D"),4,FALSE)+4))),"")</f>
        <v/>
      </c>
      <c r="AJ79" s="25"/>
      <c r="AK79" s="25"/>
      <c r="AL79" s="25"/>
      <c r="AM79" s="25"/>
      <c r="AN79" s="25"/>
      <c r="AO79" s="25"/>
      <c r="AP79" s="25"/>
      <c r="AQ79" s="25"/>
      <c r="AR79" s="25"/>
    </row>
    <row r="80" spans="1:44" ht="18" customHeight="1">
      <c r="A80" s="7"/>
      <c r="B80" s="115"/>
      <c r="C80" s="27"/>
      <c r="D80" s="25" t="s">
        <v>26</v>
      </c>
      <c r="E80" s="114" t="str">
        <f ca="1" t="shared" si="816" ref="E80:AI80">IFERROR(IF($C78="","",INDIRECT("第"&amp;VLOOKUP(E$7,INDIRECT($A$7&amp;"!A:D"),2,FALSE)&amp;"周"&amp;"!"&amp;ADDRESS(ROW(),VLOOKUP(E$7,INDIRECT($A$7&amp;"!A:D"),4,FALSE)+4))),"")</f>
        <v/>
      </c>
      <c r="F80" s="114" t="str">
        <f t="shared" ca="1" si="816"/>
        <v/>
      </c>
      <c r="G80" s="114" t="str">
        <f t="shared" ca="1" si="816"/>
        <v/>
      </c>
      <c r="H80" s="114" t="str">
        <f t="shared" ca="1" si="816"/>
        <v/>
      </c>
      <c r="I80" s="114" t="str">
        <f t="shared" ca="1" si="816"/>
        <v/>
      </c>
      <c r="J80" s="114" t="str">
        <f t="shared" ca="1" si="816"/>
        <v/>
      </c>
      <c r="K80" s="114" t="str">
        <f t="shared" ca="1" si="816"/>
        <v/>
      </c>
      <c r="L80" s="114" t="str">
        <f t="shared" ca="1" si="816"/>
        <v/>
      </c>
      <c r="M80" s="114" t="str">
        <f t="shared" ca="1" si="816"/>
        <v/>
      </c>
      <c r="N80" s="114" t="str">
        <f t="shared" ca="1" si="816"/>
        <v/>
      </c>
      <c r="O80" s="114" t="str">
        <f t="shared" ca="1" si="816"/>
        <v/>
      </c>
      <c r="P80" s="114" t="str">
        <f t="shared" ca="1" si="816"/>
        <v/>
      </c>
      <c r="Q80" s="114" t="str">
        <f t="shared" ca="1" si="816"/>
        <v/>
      </c>
      <c r="R80" s="114" t="str">
        <f t="shared" ca="1" si="816"/>
        <v/>
      </c>
      <c r="S80" s="114" t="str">
        <f t="shared" ca="1" si="816"/>
        <v/>
      </c>
      <c r="T80" s="114" t="str">
        <f t="shared" ca="1" si="816"/>
        <v/>
      </c>
      <c r="U80" s="114" t="str">
        <f t="shared" ca="1" si="816"/>
        <v/>
      </c>
      <c r="V80" s="114" t="str">
        <f t="shared" ca="1" si="816"/>
        <v/>
      </c>
      <c r="W80" s="114" t="str">
        <f t="shared" ca="1" si="816"/>
        <v/>
      </c>
      <c r="X80" s="114" t="str">
        <f t="shared" ca="1" si="816"/>
        <v/>
      </c>
      <c r="Y80" s="114" t="str">
        <f t="shared" ca="1" si="816"/>
        <v/>
      </c>
      <c r="Z80" s="114" t="str">
        <f t="shared" ca="1" si="816"/>
        <v/>
      </c>
      <c r="AA80" s="114" t="str">
        <f t="shared" ca="1" si="816"/>
        <v/>
      </c>
      <c r="AB80" s="114" t="str">
        <f t="shared" ca="1" si="816"/>
        <v/>
      </c>
      <c r="AC80" s="114" t="str">
        <f t="shared" ca="1" si="816"/>
        <v/>
      </c>
      <c r="AD80" s="114" t="str">
        <f t="shared" ca="1" si="816"/>
        <v/>
      </c>
      <c r="AE80" s="114" t="str">
        <f t="shared" ca="1" si="816"/>
        <v/>
      </c>
      <c r="AF80" s="114" t="str">
        <f t="shared" ca="1" si="816"/>
        <v/>
      </c>
      <c r="AG80" s="114" t="str">
        <f t="shared" ca="1" si="816"/>
        <v/>
      </c>
      <c r="AH80" s="114" t="str">
        <f t="shared" ca="1" si="816"/>
        <v/>
      </c>
      <c r="AI80" s="114" t="str">
        <f t="shared" ca="1" si="816"/>
        <v/>
      </c>
      <c r="AJ80" s="25"/>
      <c r="AK80" s="25"/>
      <c r="AL80" s="25"/>
      <c r="AM80" s="25"/>
      <c r="AN80" s="25"/>
      <c r="AO80" s="25"/>
      <c r="AP80" s="25"/>
      <c r="AQ80" s="25"/>
      <c r="AR80" s="25"/>
    </row>
    <row r="81" spans="1:44" ht="18" customHeight="1">
      <c r="A81" s="7"/>
      <c r="B81" s="116">
        <f t="shared" si="221"/>
        <v>25</v>
      </c>
      <c r="C81" s="20" t="str">
        <f ca="1">INDIRECT("员工信息表!C"&amp;(B81+3))&amp;IF(INDIRECT("员工信息表!O"&amp;(B81+3))="离职","(离职)","")</f>
        <v/>
      </c>
      <c r="D81" s="25" t="s">
        <v>24</v>
      </c>
      <c r="E81" s="114" t="str">
        <f ca="1" t="shared" si="817" ref="E81:T81">IFERROR(IF($C81="","",INDIRECT("第"&amp;VLOOKUP(E$7,INDIRECT($A$7&amp;"!A:D"),2,FALSE)&amp;"周"&amp;"!"&amp;ADDRESS(ROW(),VLOOKUP(E$7,INDIRECT($A$7&amp;"!A:D"),4,FALSE)+4))),"")</f>
        <v/>
      </c>
      <c r="F81" s="114" t="str">
        <f t="shared" ca="1" si="817"/>
        <v/>
      </c>
      <c r="G81" s="114" t="str">
        <f t="shared" ca="1" si="817"/>
        <v/>
      </c>
      <c r="H81" s="114" t="str">
        <f t="shared" ca="1" si="817"/>
        <v/>
      </c>
      <c r="I81" s="114" t="str">
        <f t="shared" ca="1" si="817"/>
        <v/>
      </c>
      <c r="J81" s="114" t="str">
        <f t="shared" ca="1" si="817"/>
        <v/>
      </c>
      <c r="K81" s="114" t="str">
        <f t="shared" ca="1" si="817"/>
        <v/>
      </c>
      <c r="L81" s="114" t="str">
        <f t="shared" ca="1" si="817"/>
        <v/>
      </c>
      <c r="M81" s="114" t="str">
        <f t="shared" ca="1" si="817"/>
        <v/>
      </c>
      <c r="N81" s="114" t="str">
        <f t="shared" ca="1" si="817"/>
        <v/>
      </c>
      <c r="O81" s="114" t="str">
        <f t="shared" ca="1" si="817"/>
        <v/>
      </c>
      <c r="P81" s="114" t="str">
        <f t="shared" ca="1" si="817"/>
        <v/>
      </c>
      <c r="Q81" s="114" t="str">
        <f t="shared" ca="1" si="817"/>
        <v/>
      </c>
      <c r="R81" s="114" t="str">
        <f t="shared" ca="1" si="817"/>
        <v/>
      </c>
      <c r="S81" s="114" t="str">
        <f t="shared" ca="1" si="817"/>
        <v/>
      </c>
      <c r="T81" s="114" t="str">
        <f t="shared" ca="1" si="817"/>
        <v/>
      </c>
      <c r="U81" s="114" t="str">
        <f ca="1" t="shared" si="818" ref="U81:AI81">IFERROR(IF($C81="","",INDIRECT("第"&amp;VLOOKUP(U$7,INDIRECT($A$7&amp;"!A:D"),2,FALSE)&amp;"周"&amp;"!"&amp;ADDRESS(ROW(),VLOOKUP(U$7,INDIRECT($A$7&amp;"!A:D"),4,FALSE)+4))),"")</f>
        <v/>
      </c>
      <c r="V81" s="114" t="str">
        <f t="shared" ca="1" si="818"/>
        <v/>
      </c>
      <c r="W81" s="114" t="str">
        <f t="shared" ca="1" si="818"/>
        <v/>
      </c>
      <c r="X81" s="114" t="str">
        <f t="shared" ca="1" si="818"/>
        <v/>
      </c>
      <c r="Y81" s="114" t="str">
        <f t="shared" ca="1" si="818"/>
        <v/>
      </c>
      <c r="Z81" s="114" t="str">
        <f t="shared" ca="1" si="818"/>
        <v/>
      </c>
      <c r="AA81" s="114" t="str">
        <f t="shared" ca="1" si="818"/>
        <v/>
      </c>
      <c r="AB81" s="114" t="str">
        <f t="shared" ca="1" si="818"/>
        <v/>
      </c>
      <c r="AC81" s="114" t="str">
        <f t="shared" ca="1" si="818"/>
        <v/>
      </c>
      <c r="AD81" s="114" t="str">
        <f t="shared" ca="1" si="818"/>
        <v/>
      </c>
      <c r="AE81" s="114" t="str">
        <f t="shared" ca="1" si="818"/>
        <v/>
      </c>
      <c r="AF81" s="114" t="str">
        <f t="shared" ca="1" si="818"/>
        <v/>
      </c>
      <c r="AG81" s="114" t="str">
        <f t="shared" ca="1" si="818"/>
        <v/>
      </c>
      <c r="AH81" s="114" t="str">
        <f t="shared" ca="1" si="818"/>
        <v/>
      </c>
      <c r="AI81" s="114" t="str">
        <f t="shared" ca="1" si="818"/>
        <v/>
      </c>
      <c r="AJ81" s="25">
        <f ca="1" t="shared" si="819" ref="AJ81:AR81">COUNTIF($E81:$AI83,AJ$8)</f>
        <v>0</v>
      </c>
      <c r="AK81" s="25">
        <f t="shared" ca="1" si="819"/>
        <v>0</v>
      </c>
      <c r="AL81" s="25">
        <f t="shared" ca="1" si="819"/>
        <v>0</v>
      </c>
      <c r="AM81" s="25">
        <f t="shared" ca="1" si="819"/>
        <v>0</v>
      </c>
      <c r="AN81" s="25">
        <f t="shared" ca="1" si="819"/>
        <v>0</v>
      </c>
      <c r="AO81" s="25">
        <f t="shared" ca="1" si="819"/>
        <v>0</v>
      </c>
      <c r="AP81" s="25">
        <f t="shared" ca="1" si="819"/>
        <v>0</v>
      </c>
      <c r="AQ81" s="25">
        <f t="shared" ca="1" si="819"/>
        <v>0</v>
      </c>
      <c r="AR81" s="25">
        <f t="shared" ca="1" si="819"/>
        <v>0</v>
      </c>
    </row>
    <row r="82" spans="1:44" ht="18" customHeight="1">
      <c r="A82" s="7"/>
      <c r="B82" s="113"/>
      <c r="C82" s="20"/>
      <c r="D82" s="25" t="s">
        <v>25</v>
      </c>
      <c r="E82" s="114" t="str">
        <f ca="1" t="shared" si="820" ref="E82">IFERROR(IF($C81="","",INDIRECT("第"&amp;VLOOKUP(E$7,INDIRECT($A$7&amp;"!A:D"),2,FALSE)&amp;"周"&amp;"!"&amp;ADDRESS(ROW(),VLOOKUP(E$7,INDIRECT($A$7&amp;"!A:D"),4,FALSE)+4))),"")</f>
        <v/>
      </c>
      <c r="F82" s="114" t="str">
        <f ca="1" t="shared" si="821" ref="F82">IFERROR(IF($C81="","",INDIRECT("第"&amp;VLOOKUP(F$7,INDIRECT($A$7&amp;"!A:D"),2,FALSE)&amp;"周"&amp;"!"&amp;ADDRESS(ROW(),VLOOKUP(F$7,INDIRECT($A$7&amp;"!A:D"),4,FALSE)+4))),"")</f>
        <v/>
      </c>
      <c r="G82" s="114" t="str">
        <f ca="1" t="shared" si="822" ref="G82">IFERROR(IF($C81="","",INDIRECT("第"&amp;VLOOKUP(G$7,INDIRECT($A$7&amp;"!A:D"),2,FALSE)&amp;"周"&amp;"!"&amp;ADDRESS(ROW(),VLOOKUP(G$7,INDIRECT($A$7&amp;"!A:D"),4,FALSE)+4))),"")</f>
        <v/>
      </c>
      <c r="H82" s="114" t="str">
        <f ca="1" t="shared" si="823" ref="H82">IFERROR(IF($C81="","",INDIRECT("第"&amp;VLOOKUP(H$7,INDIRECT($A$7&amp;"!A:D"),2,FALSE)&amp;"周"&amp;"!"&amp;ADDRESS(ROW(),VLOOKUP(H$7,INDIRECT($A$7&amp;"!A:D"),4,FALSE)+4))),"")</f>
        <v/>
      </c>
      <c r="I82" s="114" t="str">
        <f ca="1" t="shared" si="824" ref="I82">IFERROR(IF($C81="","",INDIRECT("第"&amp;VLOOKUP(I$7,INDIRECT($A$7&amp;"!A:D"),2,FALSE)&amp;"周"&amp;"!"&amp;ADDRESS(ROW(),VLOOKUP(I$7,INDIRECT($A$7&amp;"!A:D"),4,FALSE)+4))),"")</f>
        <v/>
      </c>
      <c r="J82" s="114" t="str">
        <f ca="1" t="shared" si="825" ref="J82">IFERROR(IF($C81="","",INDIRECT("第"&amp;VLOOKUP(J$7,INDIRECT($A$7&amp;"!A:D"),2,FALSE)&amp;"周"&amp;"!"&amp;ADDRESS(ROW(),VLOOKUP(J$7,INDIRECT($A$7&amp;"!A:D"),4,FALSE)+4))),"")</f>
        <v/>
      </c>
      <c r="K82" s="114" t="str">
        <f ca="1" t="shared" si="826" ref="K82">IFERROR(IF($C81="","",INDIRECT("第"&amp;VLOOKUP(K$7,INDIRECT($A$7&amp;"!A:D"),2,FALSE)&amp;"周"&amp;"!"&amp;ADDRESS(ROW(),VLOOKUP(K$7,INDIRECT($A$7&amp;"!A:D"),4,FALSE)+4))),"")</f>
        <v/>
      </c>
      <c r="L82" s="114" t="str">
        <f ca="1" t="shared" si="827" ref="L82">IFERROR(IF($C81="","",INDIRECT("第"&amp;VLOOKUP(L$7,INDIRECT($A$7&amp;"!A:D"),2,FALSE)&amp;"周"&amp;"!"&amp;ADDRESS(ROW(),VLOOKUP(L$7,INDIRECT($A$7&amp;"!A:D"),4,FALSE)+4))),"")</f>
        <v/>
      </c>
      <c r="M82" s="114" t="str">
        <f ca="1" t="shared" si="828" ref="M82">IFERROR(IF($C81="","",INDIRECT("第"&amp;VLOOKUP(M$7,INDIRECT($A$7&amp;"!A:D"),2,FALSE)&amp;"周"&amp;"!"&amp;ADDRESS(ROW(),VLOOKUP(M$7,INDIRECT($A$7&amp;"!A:D"),4,FALSE)+4))),"")</f>
        <v/>
      </c>
      <c r="N82" s="114" t="str">
        <f ca="1" t="shared" si="829" ref="N82">IFERROR(IF($C81="","",INDIRECT("第"&amp;VLOOKUP(N$7,INDIRECT($A$7&amp;"!A:D"),2,FALSE)&amp;"周"&amp;"!"&amp;ADDRESS(ROW(),VLOOKUP(N$7,INDIRECT($A$7&amp;"!A:D"),4,FALSE)+4))),"")</f>
        <v/>
      </c>
      <c r="O82" s="114" t="str">
        <f ca="1" t="shared" si="830" ref="O82">IFERROR(IF($C81="","",INDIRECT("第"&amp;VLOOKUP(O$7,INDIRECT($A$7&amp;"!A:D"),2,FALSE)&amp;"周"&amp;"!"&amp;ADDRESS(ROW(),VLOOKUP(O$7,INDIRECT($A$7&amp;"!A:D"),4,FALSE)+4))),"")</f>
        <v/>
      </c>
      <c r="P82" s="114" t="str">
        <f ca="1" t="shared" si="831" ref="P82">IFERROR(IF($C81="","",INDIRECT("第"&amp;VLOOKUP(P$7,INDIRECT($A$7&amp;"!A:D"),2,FALSE)&amp;"周"&amp;"!"&amp;ADDRESS(ROW(),VLOOKUP(P$7,INDIRECT($A$7&amp;"!A:D"),4,FALSE)+4))),"")</f>
        <v/>
      </c>
      <c r="Q82" s="114" t="str">
        <f ca="1" t="shared" si="832" ref="Q82">IFERROR(IF($C81="","",INDIRECT("第"&amp;VLOOKUP(Q$7,INDIRECT($A$7&amp;"!A:D"),2,FALSE)&amp;"周"&amp;"!"&amp;ADDRESS(ROW(),VLOOKUP(Q$7,INDIRECT($A$7&amp;"!A:D"),4,FALSE)+4))),"")</f>
        <v/>
      </c>
      <c r="R82" s="114" t="str">
        <f ca="1" t="shared" si="833" ref="R82">IFERROR(IF($C81="","",INDIRECT("第"&amp;VLOOKUP(R$7,INDIRECT($A$7&amp;"!A:D"),2,FALSE)&amp;"周"&amp;"!"&amp;ADDRESS(ROW(),VLOOKUP(R$7,INDIRECT($A$7&amp;"!A:D"),4,FALSE)+4))),"")</f>
        <v/>
      </c>
      <c r="S82" s="114" t="str">
        <f ca="1" t="shared" si="834" ref="S82">IFERROR(IF($C81="","",INDIRECT("第"&amp;VLOOKUP(S$7,INDIRECT($A$7&amp;"!A:D"),2,FALSE)&amp;"周"&amp;"!"&amp;ADDRESS(ROW(),VLOOKUP(S$7,INDIRECT($A$7&amp;"!A:D"),4,FALSE)+4))),"")</f>
        <v/>
      </c>
      <c r="T82" s="114" t="str">
        <f ca="1" t="shared" si="835" ref="T82">IFERROR(IF($C81="","",INDIRECT("第"&amp;VLOOKUP(T$7,INDIRECT($A$7&amp;"!A:D"),2,FALSE)&amp;"周"&amp;"!"&amp;ADDRESS(ROW(),VLOOKUP(T$7,INDIRECT($A$7&amp;"!A:D"),4,FALSE)+4))),"")</f>
        <v/>
      </c>
      <c r="U82" s="114" t="str">
        <f ca="1" t="shared" si="836" ref="U82">IFERROR(IF($C81="","",INDIRECT("第"&amp;VLOOKUP(U$7,INDIRECT($A$7&amp;"!A:D"),2,FALSE)&amp;"周"&amp;"!"&amp;ADDRESS(ROW(),VLOOKUP(U$7,INDIRECT($A$7&amp;"!A:D"),4,FALSE)+4))),"")</f>
        <v/>
      </c>
      <c r="V82" s="114" t="str">
        <f ca="1" t="shared" si="837" ref="V82">IFERROR(IF($C81="","",INDIRECT("第"&amp;VLOOKUP(V$7,INDIRECT($A$7&amp;"!A:D"),2,FALSE)&amp;"周"&amp;"!"&amp;ADDRESS(ROW(),VLOOKUP(V$7,INDIRECT($A$7&amp;"!A:D"),4,FALSE)+4))),"")</f>
        <v/>
      </c>
      <c r="W82" s="114" t="str">
        <f ca="1" t="shared" si="838" ref="W82">IFERROR(IF($C81="","",INDIRECT("第"&amp;VLOOKUP(W$7,INDIRECT($A$7&amp;"!A:D"),2,FALSE)&amp;"周"&amp;"!"&amp;ADDRESS(ROW(),VLOOKUP(W$7,INDIRECT($A$7&amp;"!A:D"),4,FALSE)+4))),"")</f>
        <v/>
      </c>
      <c r="X82" s="114" t="str">
        <f ca="1" t="shared" si="839" ref="X82">IFERROR(IF($C81="","",INDIRECT("第"&amp;VLOOKUP(X$7,INDIRECT($A$7&amp;"!A:D"),2,FALSE)&amp;"周"&amp;"!"&amp;ADDRESS(ROW(),VLOOKUP(X$7,INDIRECT($A$7&amp;"!A:D"),4,FALSE)+4))),"")</f>
        <v/>
      </c>
      <c r="Y82" s="114" t="str">
        <f ca="1" t="shared" si="840" ref="Y82">IFERROR(IF($C81="","",INDIRECT("第"&amp;VLOOKUP(Y$7,INDIRECT($A$7&amp;"!A:D"),2,FALSE)&amp;"周"&amp;"!"&amp;ADDRESS(ROW(),VLOOKUP(Y$7,INDIRECT($A$7&amp;"!A:D"),4,FALSE)+4))),"")</f>
        <v/>
      </c>
      <c r="Z82" s="114" t="str">
        <f ca="1" t="shared" si="841" ref="Z82">IFERROR(IF($C81="","",INDIRECT("第"&amp;VLOOKUP(Z$7,INDIRECT($A$7&amp;"!A:D"),2,FALSE)&amp;"周"&amp;"!"&amp;ADDRESS(ROW(),VLOOKUP(Z$7,INDIRECT($A$7&amp;"!A:D"),4,FALSE)+4))),"")</f>
        <v/>
      </c>
      <c r="AA82" s="114" t="str">
        <f ca="1" t="shared" si="842" ref="AA82">IFERROR(IF($C81="","",INDIRECT("第"&amp;VLOOKUP(AA$7,INDIRECT($A$7&amp;"!A:D"),2,FALSE)&amp;"周"&amp;"!"&amp;ADDRESS(ROW(),VLOOKUP(AA$7,INDIRECT($A$7&amp;"!A:D"),4,FALSE)+4))),"")</f>
        <v/>
      </c>
      <c r="AB82" s="114" t="str">
        <f ca="1" t="shared" si="843" ref="AB82">IFERROR(IF($C81="","",INDIRECT("第"&amp;VLOOKUP(AB$7,INDIRECT($A$7&amp;"!A:D"),2,FALSE)&amp;"周"&amp;"!"&amp;ADDRESS(ROW(),VLOOKUP(AB$7,INDIRECT($A$7&amp;"!A:D"),4,FALSE)+4))),"")</f>
        <v/>
      </c>
      <c r="AC82" s="114" t="str">
        <f ca="1" t="shared" si="844" ref="AC82">IFERROR(IF($C81="","",INDIRECT("第"&amp;VLOOKUP(AC$7,INDIRECT($A$7&amp;"!A:D"),2,FALSE)&amp;"周"&amp;"!"&amp;ADDRESS(ROW(),VLOOKUP(AC$7,INDIRECT($A$7&amp;"!A:D"),4,FALSE)+4))),"")</f>
        <v/>
      </c>
      <c r="AD82" s="114" t="str">
        <f ca="1" t="shared" si="845" ref="AD82">IFERROR(IF($C81="","",INDIRECT("第"&amp;VLOOKUP(AD$7,INDIRECT($A$7&amp;"!A:D"),2,FALSE)&amp;"周"&amp;"!"&amp;ADDRESS(ROW(),VLOOKUP(AD$7,INDIRECT($A$7&amp;"!A:D"),4,FALSE)+4))),"")</f>
        <v/>
      </c>
      <c r="AE82" s="114" t="str">
        <f ca="1" t="shared" si="846" ref="AE82">IFERROR(IF($C81="","",INDIRECT("第"&amp;VLOOKUP(AE$7,INDIRECT($A$7&amp;"!A:D"),2,FALSE)&amp;"周"&amp;"!"&amp;ADDRESS(ROW(),VLOOKUP(AE$7,INDIRECT($A$7&amp;"!A:D"),4,FALSE)+4))),"")</f>
        <v/>
      </c>
      <c r="AF82" s="114" t="str">
        <f ca="1" t="shared" si="847" ref="AF82">IFERROR(IF($C81="","",INDIRECT("第"&amp;VLOOKUP(AF$7,INDIRECT($A$7&amp;"!A:D"),2,FALSE)&amp;"周"&amp;"!"&amp;ADDRESS(ROW(),VLOOKUP(AF$7,INDIRECT($A$7&amp;"!A:D"),4,FALSE)+4))),"")</f>
        <v/>
      </c>
      <c r="AG82" s="114" t="str">
        <f ca="1" t="shared" si="848" ref="AG82">IFERROR(IF($C81="","",INDIRECT("第"&amp;VLOOKUP(AG$7,INDIRECT($A$7&amp;"!A:D"),2,FALSE)&amp;"周"&amp;"!"&amp;ADDRESS(ROW(),VLOOKUP(AG$7,INDIRECT($A$7&amp;"!A:D"),4,FALSE)+4))),"")</f>
        <v/>
      </c>
      <c r="AH82" s="114" t="str">
        <f ca="1" t="shared" si="849" ref="AH82">IFERROR(IF($C81="","",INDIRECT("第"&amp;VLOOKUP(AH$7,INDIRECT($A$7&amp;"!A:D"),2,FALSE)&amp;"周"&amp;"!"&amp;ADDRESS(ROW(),VLOOKUP(AH$7,INDIRECT($A$7&amp;"!A:D"),4,FALSE)+4))),"")</f>
        <v/>
      </c>
      <c r="AI82" s="114" t="str">
        <f ca="1" t="shared" si="850" ref="AI82">IFERROR(IF($C81="","",INDIRECT("第"&amp;VLOOKUP(AI$7,INDIRECT($A$7&amp;"!A:D"),2,FALSE)&amp;"周"&amp;"!"&amp;ADDRESS(ROW(),VLOOKUP(AI$7,INDIRECT($A$7&amp;"!A:D"),4,FALSE)+4))),"")</f>
        <v/>
      </c>
      <c r="AJ82" s="25"/>
      <c r="AK82" s="25"/>
      <c r="AL82" s="25"/>
      <c r="AM82" s="25"/>
      <c r="AN82" s="25"/>
      <c r="AO82" s="25"/>
      <c r="AP82" s="25"/>
      <c r="AQ82" s="25"/>
      <c r="AR82" s="25"/>
    </row>
    <row r="83" spans="1:44" ht="18" customHeight="1">
      <c r="A83" s="7"/>
      <c r="B83" s="115"/>
      <c r="C83" s="27"/>
      <c r="D83" s="25" t="s">
        <v>26</v>
      </c>
      <c r="E83" s="114" t="str">
        <f ca="1" t="shared" si="851" ref="E83:AI83">IFERROR(IF($C81="","",INDIRECT("第"&amp;VLOOKUP(E$7,INDIRECT($A$7&amp;"!A:D"),2,FALSE)&amp;"周"&amp;"!"&amp;ADDRESS(ROW(),VLOOKUP(E$7,INDIRECT($A$7&amp;"!A:D"),4,FALSE)+4))),"")</f>
        <v/>
      </c>
      <c r="F83" s="114" t="str">
        <f t="shared" ca="1" si="851"/>
        <v/>
      </c>
      <c r="G83" s="114" t="str">
        <f t="shared" ca="1" si="851"/>
        <v/>
      </c>
      <c r="H83" s="114" t="str">
        <f t="shared" ca="1" si="851"/>
        <v/>
      </c>
      <c r="I83" s="114" t="str">
        <f t="shared" ca="1" si="851"/>
        <v/>
      </c>
      <c r="J83" s="114" t="str">
        <f t="shared" ca="1" si="851"/>
        <v/>
      </c>
      <c r="K83" s="114" t="str">
        <f t="shared" ca="1" si="851"/>
        <v/>
      </c>
      <c r="L83" s="114" t="str">
        <f t="shared" ca="1" si="851"/>
        <v/>
      </c>
      <c r="M83" s="114" t="str">
        <f t="shared" ca="1" si="851"/>
        <v/>
      </c>
      <c r="N83" s="114" t="str">
        <f t="shared" ca="1" si="851"/>
        <v/>
      </c>
      <c r="O83" s="114" t="str">
        <f t="shared" ca="1" si="851"/>
        <v/>
      </c>
      <c r="P83" s="114" t="str">
        <f t="shared" ca="1" si="851"/>
        <v/>
      </c>
      <c r="Q83" s="114" t="str">
        <f t="shared" ca="1" si="851"/>
        <v/>
      </c>
      <c r="R83" s="114" t="str">
        <f t="shared" ca="1" si="851"/>
        <v/>
      </c>
      <c r="S83" s="114" t="str">
        <f t="shared" ca="1" si="851"/>
        <v/>
      </c>
      <c r="T83" s="114" t="str">
        <f t="shared" ca="1" si="851"/>
        <v/>
      </c>
      <c r="U83" s="114" t="str">
        <f t="shared" ca="1" si="851"/>
        <v/>
      </c>
      <c r="V83" s="114" t="str">
        <f t="shared" ca="1" si="851"/>
        <v/>
      </c>
      <c r="W83" s="114" t="str">
        <f t="shared" ca="1" si="851"/>
        <v/>
      </c>
      <c r="X83" s="114" t="str">
        <f t="shared" ca="1" si="851"/>
        <v/>
      </c>
      <c r="Y83" s="114" t="str">
        <f t="shared" ca="1" si="851"/>
        <v/>
      </c>
      <c r="Z83" s="114" t="str">
        <f t="shared" ca="1" si="851"/>
        <v/>
      </c>
      <c r="AA83" s="114" t="str">
        <f t="shared" ca="1" si="851"/>
        <v/>
      </c>
      <c r="AB83" s="114" t="str">
        <f t="shared" ca="1" si="851"/>
        <v/>
      </c>
      <c r="AC83" s="114" t="str">
        <f t="shared" ca="1" si="851"/>
        <v/>
      </c>
      <c r="AD83" s="114" t="str">
        <f t="shared" ca="1" si="851"/>
        <v/>
      </c>
      <c r="AE83" s="114" t="str">
        <f t="shared" ca="1" si="851"/>
        <v/>
      </c>
      <c r="AF83" s="114" t="str">
        <f t="shared" ca="1" si="851"/>
        <v/>
      </c>
      <c r="AG83" s="114" t="str">
        <f t="shared" ca="1" si="851"/>
        <v/>
      </c>
      <c r="AH83" s="114" t="str">
        <f t="shared" ca="1" si="851"/>
        <v/>
      </c>
      <c r="AI83" s="114" t="str">
        <f t="shared" ca="1" si="851"/>
        <v/>
      </c>
      <c r="AJ83" s="25"/>
      <c r="AK83" s="25"/>
      <c r="AL83" s="25"/>
      <c r="AM83" s="25"/>
      <c r="AN83" s="25"/>
      <c r="AO83" s="25"/>
      <c r="AP83" s="25"/>
      <c r="AQ83" s="25"/>
      <c r="AR83" s="25"/>
    </row>
    <row r="84" spans="1:44" ht="18" customHeight="1">
      <c r="A84" s="7"/>
      <c r="B84" s="116">
        <f t="shared" si="221"/>
        <v>26</v>
      </c>
      <c r="C84" s="20" t="str">
        <f ca="1">INDIRECT("员工信息表!C"&amp;(B84+3))&amp;IF(INDIRECT("员工信息表!O"&amp;(B84+3))="离职","(离职)","")</f>
        <v/>
      </c>
      <c r="D84" s="25" t="s">
        <v>24</v>
      </c>
      <c r="E84" s="114" t="str">
        <f ca="1" t="shared" si="852" ref="E84:T84">IFERROR(IF($C84="","",INDIRECT("第"&amp;VLOOKUP(E$7,INDIRECT($A$7&amp;"!A:D"),2,FALSE)&amp;"周"&amp;"!"&amp;ADDRESS(ROW(),VLOOKUP(E$7,INDIRECT($A$7&amp;"!A:D"),4,FALSE)+4))),"")</f>
        <v/>
      </c>
      <c r="F84" s="114" t="str">
        <f t="shared" ca="1" si="852"/>
        <v/>
      </c>
      <c r="G84" s="114" t="str">
        <f t="shared" ca="1" si="852"/>
        <v/>
      </c>
      <c r="H84" s="114" t="str">
        <f t="shared" ca="1" si="852"/>
        <v/>
      </c>
      <c r="I84" s="114" t="str">
        <f t="shared" ca="1" si="852"/>
        <v/>
      </c>
      <c r="J84" s="114" t="str">
        <f t="shared" ca="1" si="852"/>
        <v/>
      </c>
      <c r="K84" s="114" t="str">
        <f t="shared" ca="1" si="852"/>
        <v/>
      </c>
      <c r="L84" s="114" t="str">
        <f t="shared" ca="1" si="852"/>
        <v/>
      </c>
      <c r="M84" s="114" t="str">
        <f t="shared" ca="1" si="852"/>
        <v/>
      </c>
      <c r="N84" s="114" t="str">
        <f t="shared" ca="1" si="852"/>
        <v/>
      </c>
      <c r="O84" s="114" t="str">
        <f t="shared" ca="1" si="852"/>
        <v/>
      </c>
      <c r="P84" s="114" t="str">
        <f t="shared" ca="1" si="852"/>
        <v/>
      </c>
      <c r="Q84" s="114" t="str">
        <f t="shared" ca="1" si="852"/>
        <v/>
      </c>
      <c r="R84" s="114" t="str">
        <f t="shared" ca="1" si="852"/>
        <v/>
      </c>
      <c r="S84" s="114" t="str">
        <f t="shared" ca="1" si="852"/>
        <v/>
      </c>
      <c r="T84" s="114" t="str">
        <f t="shared" ca="1" si="852"/>
        <v/>
      </c>
      <c r="U84" s="114" t="str">
        <f ca="1" t="shared" si="853" ref="U84:AI84">IFERROR(IF($C84="","",INDIRECT("第"&amp;VLOOKUP(U$7,INDIRECT($A$7&amp;"!A:D"),2,FALSE)&amp;"周"&amp;"!"&amp;ADDRESS(ROW(),VLOOKUP(U$7,INDIRECT($A$7&amp;"!A:D"),4,FALSE)+4))),"")</f>
        <v/>
      </c>
      <c r="V84" s="114" t="str">
        <f t="shared" ca="1" si="853"/>
        <v/>
      </c>
      <c r="W84" s="114" t="str">
        <f t="shared" ca="1" si="853"/>
        <v/>
      </c>
      <c r="X84" s="114" t="str">
        <f t="shared" ca="1" si="853"/>
        <v/>
      </c>
      <c r="Y84" s="114" t="str">
        <f t="shared" ca="1" si="853"/>
        <v/>
      </c>
      <c r="Z84" s="114" t="str">
        <f t="shared" ca="1" si="853"/>
        <v/>
      </c>
      <c r="AA84" s="114" t="str">
        <f t="shared" ca="1" si="853"/>
        <v/>
      </c>
      <c r="AB84" s="114" t="str">
        <f t="shared" ca="1" si="853"/>
        <v/>
      </c>
      <c r="AC84" s="114" t="str">
        <f t="shared" ca="1" si="853"/>
        <v/>
      </c>
      <c r="AD84" s="114" t="str">
        <f t="shared" ca="1" si="853"/>
        <v/>
      </c>
      <c r="AE84" s="114" t="str">
        <f t="shared" ca="1" si="853"/>
        <v/>
      </c>
      <c r="AF84" s="114" t="str">
        <f t="shared" ca="1" si="853"/>
        <v/>
      </c>
      <c r="AG84" s="114" t="str">
        <f t="shared" ca="1" si="853"/>
        <v/>
      </c>
      <c r="AH84" s="114" t="str">
        <f t="shared" ca="1" si="853"/>
        <v/>
      </c>
      <c r="AI84" s="114" t="str">
        <f t="shared" ca="1" si="853"/>
        <v/>
      </c>
      <c r="AJ84" s="25">
        <f ca="1" t="shared" si="854" ref="AJ84:AR84">COUNTIF($E84:$AI86,AJ$8)</f>
        <v>0</v>
      </c>
      <c r="AK84" s="25">
        <f t="shared" ca="1" si="854"/>
        <v>0</v>
      </c>
      <c r="AL84" s="25">
        <f t="shared" ca="1" si="854"/>
        <v>0</v>
      </c>
      <c r="AM84" s="25">
        <f t="shared" ca="1" si="854"/>
        <v>0</v>
      </c>
      <c r="AN84" s="25">
        <f t="shared" ca="1" si="854"/>
        <v>0</v>
      </c>
      <c r="AO84" s="25">
        <f t="shared" ca="1" si="854"/>
        <v>0</v>
      </c>
      <c r="AP84" s="25">
        <f t="shared" ca="1" si="854"/>
        <v>0</v>
      </c>
      <c r="AQ84" s="25">
        <f t="shared" ca="1" si="854"/>
        <v>0</v>
      </c>
      <c r="AR84" s="25">
        <f t="shared" ca="1" si="854"/>
        <v>0</v>
      </c>
    </row>
    <row r="85" spans="1:44" ht="18" customHeight="1">
      <c r="A85" s="7"/>
      <c r="B85" s="113"/>
      <c r="C85" s="20"/>
      <c r="D85" s="25" t="s">
        <v>25</v>
      </c>
      <c r="E85" s="114" t="str">
        <f ca="1" t="shared" si="855" ref="E85">IFERROR(IF($C84="","",INDIRECT("第"&amp;VLOOKUP(E$7,INDIRECT($A$7&amp;"!A:D"),2,FALSE)&amp;"周"&amp;"!"&amp;ADDRESS(ROW(),VLOOKUP(E$7,INDIRECT($A$7&amp;"!A:D"),4,FALSE)+4))),"")</f>
        <v/>
      </c>
      <c r="F85" s="114" t="str">
        <f ca="1" t="shared" si="856" ref="F85">IFERROR(IF($C84="","",INDIRECT("第"&amp;VLOOKUP(F$7,INDIRECT($A$7&amp;"!A:D"),2,FALSE)&amp;"周"&amp;"!"&amp;ADDRESS(ROW(),VLOOKUP(F$7,INDIRECT($A$7&amp;"!A:D"),4,FALSE)+4))),"")</f>
        <v/>
      </c>
      <c r="G85" s="114" t="str">
        <f ca="1" t="shared" si="857" ref="G85">IFERROR(IF($C84="","",INDIRECT("第"&amp;VLOOKUP(G$7,INDIRECT($A$7&amp;"!A:D"),2,FALSE)&amp;"周"&amp;"!"&amp;ADDRESS(ROW(),VLOOKUP(G$7,INDIRECT($A$7&amp;"!A:D"),4,FALSE)+4))),"")</f>
        <v/>
      </c>
      <c r="H85" s="114" t="str">
        <f ca="1" t="shared" si="858" ref="H85">IFERROR(IF($C84="","",INDIRECT("第"&amp;VLOOKUP(H$7,INDIRECT($A$7&amp;"!A:D"),2,FALSE)&amp;"周"&amp;"!"&amp;ADDRESS(ROW(),VLOOKUP(H$7,INDIRECT($A$7&amp;"!A:D"),4,FALSE)+4))),"")</f>
        <v/>
      </c>
      <c r="I85" s="114" t="str">
        <f ca="1" t="shared" si="859" ref="I85">IFERROR(IF($C84="","",INDIRECT("第"&amp;VLOOKUP(I$7,INDIRECT($A$7&amp;"!A:D"),2,FALSE)&amp;"周"&amp;"!"&amp;ADDRESS(ROW(),VLOOKUP(I$7,INDIRECT($A$7&amp;"!A:D"),4,FALSE)+4))),"")</f>
        <v/>
      </c>
      <c r="J85" s="114" t="str">
        <f ca="1" t="shared" si="860" ref="J85">IFERROR(IF($C84="","",INDIRECT("第"&amp;VLOOKUP(J$7,INDIRECT($A$7&amp;"!A:D"),2,FALSE)&amp;"周"&amp;"!"&amp;ADDRESS(ROW(),VLOOKUP(J$7,INDIRECT($A$7&amp;"!A:D"),4,FALSE)+4))),"")</f>
        <v/>
      </c>
      <c r="K85" s="114" t="str">
        <f ca="1" t="shared" si="861" ref="K85">IFERROR(IF($C84="","",INDIRECT("第"&amp;VLOOKUP(K$7,INDIRECT($A$7&amp;"!A:D"),2,FALSE)&amp;"周"&amp;"!"&amp;ADDRESS(ROW(),VLOOKUP(K$7,INDIRECT($A$7&amp;"!A:D"),4,FALSE)+4))),"")</f>
        <v/>
      </c>
      <c r="L85" s="114" t="str">
        <f ca="1" t="shared" si="862" ref="L85">IFERROR(IF($C84="","",INDIRECT("第"&amp;VLOOKUP(L$7,INDIRECT($A$7&amp;"!A:D"),2,FALSE)&amp;"周"&amp;"!"&amp;ADDRESS(ROW(),VLOOKUP(L$7,INDIRECT($A$7&amp;"!A:D"),4,FALSE)+4))),"")</f>
        <v/>
      </c>
      <c r="M85" s="114" t="str">
        <f ca="1" t="shared" si="863" ref="M85">IFERROR(IF($C84="","",INDIRECT("第"&amp;VLOOKUP(M$7,INDIRECT($A$7&amp;"!A:D"),2,FALSE)&amp;"周"&amp;"!"&amp;ADDRESS(ROW(),VLOOKUP(M$7,INDIRECT($A$7&amp;"!A:D"),4,FALSE)+4))),"")</f>
        <v/>
      </c>
      <c r="N85" s="114" t="str">
        <f ca="1" t="shared" si="864" ref="N85">IFERROR(IF($C84="","",INDIRECT("第"&amp;VLOOKUP(N$7,INDIRECT($A$7&amp;"!A:D"),2,FALSE)&amp;"周"&amp;"!"&amp;ADDRESS(ROW(),VLOOKUP(N$7,INDIRECT($A$7&amp;"!A:D"),4,FALSE)+4))),"")</f>
        <v/>
      </c>
      <c r="O85" s="114" t="str">
        <f ca="1" t="shared" si="865" ref="O85">IFERROR(IF($C84="","",INDIRECT("第"&amp;VLOOKUP(O$7,INDIRECT($A$7&amp;"!A:D"),2,FALSE)&amp;"周"&amp;"!"&amp;ADDRESS(ROW(),VLOOKUP(O$7,INDIRECT($A$7&amp;"!A:D"),4,FALSE)+4))),"")</f>
        <v/>
      </c>
      <c r="P85" s="114" t="str">
        <f ca="1" t="shared" si="866" ref="P85">IFERROR(IF($C84="","",INDIRECT("第"&amp;VLOOKUP(P$7,INDIRECT($A$7&amp;"!A:D"),2,FALSE)&amp;"周"&amp;"!"&amp;ADDRESS(ROW(),VLOOKUP(P$7,INDIRECT($A$7&amp;"!A:D"),4,FALSE)+4))),"")</f>
        <v/>
      </c>
      <c r="Q85" s="114" t="str">
        <f ca="1" t="shared" si="867" ref="Q85">IFERROR(IF($C84="","",INDIRECT("第"&amp;VLOOKUP(Q$7,INDIRECT($A$7&amp;"!A:D"),2,FALSE)&amp;"周"&amp;"!"&amp;ADDRESS(ROW(),VLOOKUP(Q$7,INDIRECT($A$7&amp;"!A:D"),4,FALSE)+4))),"")</f>
        <v/>
      </c>
      <c r="R85" s="114" t="str">
        <f ca="1" t="shared" si="868" ref="R85">IFERROR(IF($C84="","",INDIRECT("第"&amp;VLOOKUP(R$7,INDIRECT($A$7&amp;"!A:D"),2,FALSE)&amp;"周"&amp;"!"&amp;ADDRESS(ROW(),VLOOKUP(R$7,INDIRECT($A$7&amp;"!A:D"),4,FALSE)+4))),"")</f>
        <v/>
      </c>
      <c r="S85" s="114" t="str">
        <f ca="1" t="shared" si="869" ref="S85">IFERROR(IF($C84="","",INDIRECT("第"&amp;VLOOKUP(S$7,INDIRECT($A$7&amp;"!A:D"),2,FALSE)&amp;"周"&amp;"!"&amp;ADDRESS(ROW(),VLOOKUP(S$7,INDIRECT($A$7&amp;"!A:D"),4,FALSE)+4))),"")</f>
        <v/>
      </c>
      <c r="T85" s="114" t="str">
        <f ca="1" t="shared" si="870" ref="T85">IFERROR(IF($C84="","",INDIRECT("第"&amp;VLOOKUP(T$7,INDIRECT($A$7&amp;"!A:D"),2,FALSE)&amp;"周"&amp;"!"&amp;ADDRESS(ROW(),VLOOKUP(T$7,INDIRECT($A$7&amp;"!A:D"),4,FALSE)+4))),"")</f>
        <v/>
      </c>
      <c r="U85" s="114" t="str">
        <f ca="1" t="shared" si="871" ref="U85">IFERROR(IF($C84="","",INDIRECT("第"&amp;VLOOKUP(U$7,INDIRECT($A$7&amp;"!A:D"),2,FALSE)&amp;"周"&amp;"!"&amp;ADDRESS(ROW(),VLOOKUP(U$7,INDIRECT($A$7&amp;"!A:D"),4,FALSE)+4))),"")</f>
        <v/>
      </c>
      <c r="V85" s="114" t="str">
        <f ca="1" t="shared" si="872" ref="V85">IFERROR(IF($C84="","",INDIRECT("第"&amp;VLOOKUP(V$7,INDIRECT($A$7&amp;"!A:D"),2,FALSE)&amp;"周"&amp;"!"&amp;ADDRESS(ROW(),VLOOKUP(V$7,INDIRECT($A$7&amp;"!A:D"),4,FALSE)+4))),"")</f>
        <v/>
      </c>
      <c r="W85" s="114" t="str">
        <f ca="1" t="shared" si="873" ref="W85">IFERROR(IF($C84="","",INDIRECT("第"&amp;VLOOKUP(W$7,INDIRECT($A$7&amp;"!A:D"),2,FALSE)&amp;"周"&amp;"!"&amp;ADDRESS(ROW(),VLOOKUP(W$7,INDIRECT($A$7&amp;"!A:D"),4,FALSE)+4))),"")</f>
        <v/>
      </c>
      <c r="X85" s="114" t="str">
        <f ca="1" t="shared" si="874" ref="X85">IFERROR(IF($C84="","",INDIRECT("第"&amp;VLOOKUP(X$7,INDIRECT($A$7&amp;"!A:D"),2,FALSE)&amp;"周"&amp;"!"&amp;ADDRESS(ROW(),VLOOKUP(X$7,INDIRECT($A$7&amp;"!A:D"),4,FALSE)+4))),"")</f>
        <v/>
      </c>
      <c r="Y85" s="114" t="str">
        <f ca="1" t="shared" si="875" ref="Y85">IFERROR(IF($C84="","",INDIRECT("第"&amp;VLOOKUP(Y$7,INDIRECT($A$7&amp;"!A:D"),2,FALSE)&amp;"周"&amp;"!"&amp;ADDRESS(ROW(),VLOOKUP(Y$7,INDIRECT($A$7&amp;"!A:D"),4,FALSE)+4))),"")</f>
        <v/>
      </c>
      <c r="Z85" s="114" t="str">
        <f ca="1" t="shared" si="876" ref="Z85">IFERROR(IF($C84="","",INDIRECT("第"&amp;VLOOKUP(Z$7,INDIRECT($A$7&amp;"!A:D"),2,FALSE)&amp;"周"&amp;"!"&amp;ADDRESS(ROW(),VLOOKUP(Z$7,INDIRECT($A$7&amp;"!A:D"),4,FALSE)+4))),"")</f>
        <v/>
      </c>
      <c r="AA85" s="114" t="str">
        <f ca="1" t="shared" si="877" ref="AA85">IFERROR(IF($C84="","",INDIRECT("第"&amp;VLOOKUP(AA$7,INDIRECT($A$7&amp;"!A:D"),2,FALSE)&amp;"周"&amp;"!"&amp;ADDRESS(ROW(),VLOOKUP(AA$7,INDIRECT($A$7&amp;"!A:D"),4,FALSE)+4))),"")</f>
        <v/>
      </c>
      <c r="AB85" s="114" t="str">
        <f ca="1" t="shared" si="878" ref="AB85">IFERROR(IF($C84="","",INDIRECT("第"&amp;VLOOKUP(AB$7,INDIRECT($A$7&amp;"!A:D"),2,FALSE)&amp;"周"&amp;"!"&amp;ADDRESS(ROW(),VLOOKUP(AB$7,INDIRECT($A$7&amp;"!A:D"),4,FALSE)+4))),"")</f>
        <v/>
      </c>
      <c r="AC85" s="114" t="str">
        <f ca="1" t="shared" si="879" ref="AC85">IFERROR(IF($C84="","",INDIRECT("第"&amp;VLOOKUP(AC$7,INDIRECT($A$7&amp;"!A:D"),2,FALSE)&amp;"周"&amp;"!"&amp;ADDRESS(ROW(),VLOOKUP(AC$7,INDIRECT($A$7&amp;"!A:D"),4,FALSE)+4))),"")</f>
        <v/>
      </c>
      <c r="AD85" s="114" t="str">
        <f ca="1" t="shared" si="880" ref="AD85">IFERROR(IF($C84="","",INDIRECT("第"&amp;VLOOKUP(AD$7,INDIRECT($A$7&amp;"!A:D"),2,FALSE)&amp;"周"&amp;"!"&amp;ADDRESS(ROW(),VLOOKUP(AD$7,INDIRECT($A$7&amp;"!A:D"),4,FALSE)+4))),"")</f>
        <v/>
      </c>
      <c r="AE85" s="114" t="str">
        <f ca="1" t="shared" si="881" ref="AE85">IFERROR(IF($C84="","",INDIRECT("第"&amp;VLOOKUP(AE$7,INDIRECT($A$7&amp;"!A:D"),2,FALSE)&amp;"周"&amp;"!"&amp;ADDRESS(ROW(),VLOOKUP(AE$7,INDIRECT($A$7&amp;"!A:D"),4,FALSE)+4))),"")</f>
        <v/>
      </c>
      <c r="AF85" s="114" t="str">
        <f ca="1" t="shared" si="882" ref="AF85">IFERROR(IF($C84="","",INDIRECT("第"&amp;VLOOKUP(AF$7,INDIRECT($A$7&amp;"!A:D"),2,FALSE)&amp;"周"&amp;"!"&amp;ADDRESS(ROW(),VLOOKUP(AF$7,INDIRECT($A$7&amp;"!A:D"),4,FALSE)+4))),"")</f>
        <v/>
      </c>
      <c r="AG85" s="114" t="str">
        <f ca="1" t="shared" si="883" ref="AG85">IFERROR(IF($C84="","",INDIRECT("第"&amp;VLOOKUP(AG$7,INDIRECT($A$7&amp;"!A:D"),2,FALSE)&amp;"周"&amp;"!"&amp;ADDRESS(ROW(),VLOOKUP(AG$7,INDIRECT($A$7&amp;"!A:D"),4,FALSE)+4))),"")</f>
        <v/>
      </c>
      <c r="AH85" s="114" t="str">
        <f ca="1" t="shared" si="884" ref="AH85">IFERROR(IF($C84="","",INDIRECT("第"&amp;VLOOKUP(AH$7,INDIRECT($A$7&amp;"!A:D"),2,FALSE)&amp;"周"&amp;"!"&amp;ADDRESS(ROW(),VLOOKUP(AH$7,INDIRECT($A$7&amp;"!A:D"),4,FALSE)+4))),"")</f>
        <v/>
      </c>
      <c r="AI85" s="114" t="str">
        <f ca="1" t="shared" si="885" ref="AI85">IFERROR(IF($C84="","",INDIRECT("第"&amp;VLOOKUP(AI$7,INDIRECT($A$7&amp;"!A:D"),2,FALSE)&amp;"周"&amp;"!"&amp;ADDRESS(ROW(),VLOOKUP(AI$7,INDIRECT($A$7&amp;"!A:D"),4,FALSE)+4))),"")</f>
        <v/>
      </c>
      <c r="AJ85" s="25"/>
      <c r="AK85" s="25"/>
      <c r="AL85" s="25"/>
      <c r="AM85" s="25"/>
      <c r="AN85" s="25"/>
      <c r="AO85" s="25"/>
      <c r="AP85" s="25"/>
      <c r="AQ85" s="25"/>
      <c r="AR85" s="25"/>
    </row>
    <row r="86" spans="1:44" ht="18" customHeight="1">
      <c r="A86" s="7"/>
      <c r="B86" s="115"/>
      <c r="C86" s="27"/>
      <c r="D86" s="25" t="s">
        <v>26</v>
      </c>
      <c r="E86" s="114" t="str">
        <f ca="1" t="shared" si="886" ref="E86:AI86">IFERROR(IF($C84="","",INDIRECT("第"&amp;VLOOKUP(E$7,INDIRECT($A$7&amp;"!A:D"),2,FALSE)&amp;"周"&amp;"!"&amp;ADDRESS(ROW(),VLOOKUP(E$7,INDIRECT($A$7&amp;"!A:D"),4,FALSE)+4))),"")</f>
        <v/>
      </c>
      <c r="F86" s="114" t="str">
        <f t="shared" ca="1" si="886"/>
        <v/>
      </c>
      <c r="G86" s="114" t="str">
        <f t="shared" ca="1" si="886"/>
        <v/>
      </c>
      <c r="H86" s="114" t="str">
        <f t="shared" ca="1" si="886"/>
        <v/>
      </c>
      <c r="I86" s="114" t="str">
        <f t="shared" ca="1" si="886"/>
        <v/>
      </c>
      <c r="J86" s="114" t="str">
        <f t="shared" ca="1" si="886"/>
        <v/>
      </c>
      <c r="K86" s="114" t="str">
        <f t="shared" ca="1" si="886"/>
        <v/>
      </c>
      <c r="L86" s="114" t="str">
        <f t="shared" ca="1" si="886"/>
        <v/>
      </c>
      <c r="M86" s="114" t="str">
        <f t="shared" ca="1" si="886"/>
        <v/>
      </c>
      <c r="N86" s="114" t="str">
        <f t="shared" ca="1" si="886"/>
        <v/>
      </c>
      <c r="O86" s="114" t="str">
        <f t="shared" ca="1" si="886"/>
        <v/>
      </c>
      <c r="P86" s="114" t="str">
        <f t="shared" ca="1" si="886"/>
        <v/>
      </c>
      <c r="Q86" s="114" t="str">
        <f t="shared" ca="1" si="886"/>
        <v/>
      </c>
      <c r="R86" s="114" t="str">
        <f t="shared" ca="1" si="886"/>
        <v/>
      </c>
      <c r="S86" s="114" t="str">
        <f t="shared" ca="1" si="886"/>
        <v/>
      </c>
      <c r="T86" s="114" t="str">
        <f t="shared" ca="1" si="886"/>
        <v/>
      </c>
      <c r="U86" s="114" t="str">
        <f t="shared" ca="1" si="886"/>
        <v/>
      </c>
      <c r="V86" s="114" t="str">
        <f t="shared" ca="1" si="886"/>
        <v/>
      </c>
      <c r="W86" s="114" t="str">
        <f t="shared" ca="1" si="886"/>
        <v/>
      </c>
      <c r="X86" s="114" t="str">
        <f t="shared" ca="1" si="886"/>
        <v/>
      </c>
      <c r="Y86" s="114" t="str">
        <f t="shared" ca="1" si="886"/>
        <v/>
      </c>
      <c r="Z86" s="114" t="str">
        <f t="shared" ca="1" si="886"/>
        <v/>
      </c>
      <c r="AA86" s="114" t="str">
        <f t="shared" ca="1" si="886"/>
        <v/>
      </c>
      <c r="AB86" s="114" t="str">
        <f t="shared" ca="1" si="886"/>
        <v/>
      </c>
      <c r="AC86" s="114" t="str">
        <f t="shared" ca="1" si="886"/>
        <v/>
      </c>
      <c r="AD86" s="114" t="str">
        <f t="shared" ca="1" si="886"/>
        <v/>
      </c>
      <c r="AE86" s="114" t="str">
        <f t="shared" ca="1" si="886"/>
        <v/>
      </c>
      <c r="AF86" s="114" t="str">
        <f t="shared" ca="1" si="886"/>
        <v/>
      </c>
      <c r="AG86" s="114" t="str">
        <f t="shared" ca="1" si="886"/>
        <v/>
      </c>
      <c r="AH86" s="114" t="str">
        <f t="shared" ca="1" si="886"/>
        <v/>
      </c>
      <c r="AI86" s="114" t="str">
        <f t="shared" ca="1" si="886"/>
        <v/>
      </c>
      <c r="AJ86" s="25"/>
      <c r="AK86" s="25"/>
      <c r="AL86" s="25"/>
      <c r="AM86" s="25"/>
      <c r="AN86" s="25"/>
      <c r="AO86" s="25"/>
      <c r="AP86" s="25"/>
      <c r="AQ86" s="25"/>
      <c r="AR86" s="25"/>
    </row>
    <row r="87" spans="1:44" ht="18" customHeight="1">
      <c r="A87" s="7"/>
      <c r="B87" s="116">
        <f t="shared" si="221"/>
        <v>27</v>
      </c>
      <c r="C87" s="20" t="str">
        <f ca="1">INDIRECT("员工信息表!C"&amp;(B87+3))&amp;IF(INDIRECT("员工信息表!O"&amp;(B87+3))="离职","(离职)","")</f>
        <v/>
      </c>
      <c r="D87" s="25" t="s">
        <v>24</v>
      </c>
      <c r="E87" s="114" t="str">
        <f ca="1" t="shared" si="887" ref="E87:T87">IFERROR(IF($C87="","",INDIRECT("第"&amp;VLOOKUP(E$7,INDIRECT($A$7&amp;"!A:D"),2,FALSE)&amp;"周"&amp;"!"&amp;ADDRESS(ROW(),VLOOKUP(E$7,INDIRECT($A$7&amp;"!A:D"),4,FALSE)+4))),"")</f>
        <v/>
      </c>
      <c r="F87" s="114" t="str">
        <f t="shared" ca="1" si="887"/>
        <v/>
      </c>
      <c r="G87" s="114" t="str">
        <f t="shared" ca="1" si="887"/>
        <v/>
      </c>
      <c r="H87" s="114" t="str">
        <f t="shared" ca="1" si="887"/>
        <v/>
      </c>
      <c r="I87" s="114" t="str">
        <f t="shared" ca="1" si="887"/>
        <v/>
      </c>
      <c r="J87" s="114" t="str">
        <f t="shared" ca="1" si="887"/>
        <v/>
      </c>
      <c r="K87" s="114" t="str">
        <f t="shared" ca="1" si="887"/>
        <v/>
      </c>
      <c r="L87" s="114" t="str">
        <f t="shared" ca="1" si="887"/>
        <v/>
      </c>
      <c r="M87" s="114" t="str">
        <f t="shared" ca="1" si="887"/>
        <v/>
      </c>
      <c r="N87" s="114" t="str">
        <f t="shared" ca="1" si="887"/>
        <v/>
      </c>
      <c r="O87" s="114" t="str">
        <f t="shared" ca="1" si="887"/>
        <v/>
      </c>
      <c r="P87" s="114" t="str">
        <f t="shared" ca="1" si="887"/>
        <v/>
      </c>
      <c r="Q87" s="114" t="str">
        <f t="shared" ca="1" si="887"/>
        <v/>
      </c>
      <c r="R87" s="114" t="str">
        <f t="shared" ca="1" si="887"/>
        <v/>
      </c>
      <c r="S87" s="114" t="str">
        <f t="shared" ca="1" si="887"/>
        <v/>
      </c>
      <c r="T87" s="114" t="str">
        <f t="shared" ca="1" si="887"/>
        <v/>
      </c>
      <c r="U87" s="114" t="str">
        <f ca="1" t="shared" si="888" ref="U87:AI87">IFERROR(IF($C87="","",INDIRECT("第"&amp;VLOOKUP(U$7,INDIRECT($A$7&amp;"!A:D"),2,FALSE)&amp;"周"&amp;"!"&amp;ADDRESS(ROW(),VLOOKUP(U$7,INDIRECT($A$7&amp;"!A:D"),4,FALSE)+4))),"")</f>
        <v/>
      </c>
      <c r="V87" s="114" t="str">
        <f t="shared" ca="1" si="888"/>
        <v/>
      </c>
      <c r="W87" s="114" t="str">
        <f t="shared" ca="1" si="888"/>
        <v/>
      </c>
      <c r="X87" s="114" t="str">
        <f t="shared" ca="1" si="888"/>
        <v/>
      </c>
      <c r="Y87" s="114" t="str">
        <f t="shared" ca="1" si="888"/>
        <v/>
      </c>
      <c r="Z87" s="114" t="str">
        <f t="shared" ca="1" si="888"/>
        <v/>
      </c>
      <c r="AA87" s="114" t="str">
        <f t="shared" ca="1" si="888"/>
        <v/>
      </c>
      <c r="AB87" s="114" t="str">
        <f t="shared" ca="1" si="888"/>
        <v/>
      </c>
      <c r="AC87" s="114" t="str">
        <f t="shared" ca="1" si="888"/>
        <v/>
      </c>
      <c r="AD87" s="114" t="str">
        <f t="shared" ca="1" si="888"/>
        <v/>
      </c>
      <c r="AE87" s="114" t="str">
        <f t="shared" ca="1" si="888"/>
        <v/>
      </c>
      <c r="AF87" s="114" t="str">
        <f t="shared" ca="1" si="888"/>
        <v/>
      </c>
      <c r="AG87" s="114" t="str">
        <f t="shared" ca="1" si="888"/>
        <v/>
      </c>
      <c r="AH87" s="114" t="str">
        <f t="shared" ca="1" si="888"/>
        <v/>
      </c>
      <c r="AI87" s="114" t="str">
        <f t="shared" ca="1" si="888"/>
        <v/>
      </c>
      <c r="AJ87" s="25">
        <f ca="1" t="shared" si="889" ref="AJ87:AR87">COUNTIF($E87:$AI89,AJ$8)</f>
        <v>0</v>
      </c>
      <c r="AK87" s="25">
        <f t="shared" ca="1" si="889"/>
        <v>0</v>
      </c>
      <c r="AL87" s="25">
        <f t="shared" ca="1" si="889"/>
        <v>0</v>
      </c>
      <c r="AM87" s="25">
        <f t="shared" ca="1" si="889"/>
        <v>0</v>
      </c>
      <c r="AN87" s="25">
        <f t="shared" ca="1" si="889"/>
        <v>0</v>
      </c>
      <c r="AO87" s="25">
        <f t="shared" ca="1" si="889"/>
        <v>0</v>
      </c>
      <c r="AP87" s="25">
        <f t="shared" ca="1" si="889"/>
        <v>0</v>
      </c>
      <c r="AQ87" s="25">
        <f t="shared" ca="1" si="889"/>
        <v>0</v>
      </c>
      <c r="AR87" s="25">
        <f t="shared" ca="1" si="889"/>
        <v>0</v>
      </c>
    </row>
    <row r="88" spans="1:44" ht="18" customHeight="1">
      <c r="A88" s="7"/>
      <c r="B88" s="113"/>
      <c r="C88" s="20"/>
      <c r="D88" s="25" t="s">
        <v>25</v>
      </c>
      <c r="E88" s="114" t="str">
        <f ca="1" t="shared" si="890" ref="E88">IFERROR(IF($C87="","",INDIRECT("第"&amp;VLOOKUP(E$7,INDIRECT($A$7&amp;"!A:D"),2,FALSE)&amp;"周"&amp;"!"&amp;ADDRESS(ROW(),VLOOKUP(E$7,INDIRECT($A$7&amp;"!A:D"),4,FALSE)+4))),"")</f>
        <v/>
      </c>
      <c r="F88" s="114" t="str">
        <f ca="1" t="shared" si="891" ref="F88">IFERROR(IF($C87="","",INDIRECT("第"&amp;VLOOKUP(F$7,INDIRECT($A$7&amp;"!A:D"),2,FALSE)&amp;"周"&amp;"!"&amp;ADDRESS(ROW(),VLOOKUP(F$7,INDIRECT($A$7&amp;"!A:D"),4,FALSE)+4))),"")</f>
        <v/>
      </c>
      <c r="G88" s="114" t="str">
        <f ca="1" t="shared" si="892" ref="G88">IFERROR(IF($C87="","",INDIRECT("第"&amp;VLOOKUP(G$7,INDIRECT($A$7&amp;"!A:D"),2,FALSE)&amp;"周"&amp;"!"&amp;ADDRESS(ROW(),VLOOKUP(G$7,INDIRECT($A$7&amp;"!A:D"),4,FALSE)+4))),"")</f>
        <v/>
      </c>
      <c r="H88" s="114" t="str">
        <f ca="1" t="shared" si="893" ref="H88">IFERROR(IF($C87="","",INDIRECT("第"&amp;VLOOKUP(H$7,INDIRECT($A$7&amp;"!A:D"),2,FALSE)&amp;"周"&amp;"!"&amp;ADDRESS(ROW(),VLOOKUP(H$7,INDIRECT($A$7&amp;"!A:D"),4,FALSE)+4))),"")</f>
        <v/>
      </c>
      <c r="I88" s="114" t="str">
        <f ca="1" t="shared" si="894" ref="I88">IFERROR(IF($C87="","",INDIRECT("第"&amp;VLOOKUP(I$7,INDIRECT($A$7&amp;"!A:D"),2,FALSE)&amp;"周"&amp;"!"&amp;ADDRESS(ROW(),VLOOKUP(I$7,INDIRECT($A$7&amp;"!A:D"),4,FALSE)+4))),"")</f>
        <v/>
      </c>
      <c r="J88" s="114" t="str">
        <f ca="1" t="shared" si="895" ref="J88">IFERROR(IF($C87="","",INDIRECT("第"&amp;VLOOKUP(J$7,INDIRECT($A$7&amp;"!A:D"),2,FALSE)&amp;"周"&amp;"!"&amp;ADDRESS(ROW(),VLOOKUP(J$7,INDIRECT($A$7&amp;"!A:D"),4,FALSE)+4))),"")</f>
        <v/>
      </c>
      <c r="K88" s="114" t="str">
        <f ca="1" t="shared" si="896" ref="K88">IFERROR(IF($C87="","",INDIRECT("第"&amp;VLOOKUP(K$7,INDIRECT($A$7&amp;"!A:D"),2,FALSE)&amp;"周"&amp;"!"&amp;ADDRESS(ROW(),VLOOKUP(K$7,INDIRECT($A$7&amp;"!A:D"),4,FALSE)+4))),"")</f>
        <v/>
      </c>
      <c r="L88" s="114" t="str">
        <f ca="1" t="shared" si="897" ref="L88">IFERROR(IF($C87="","",INDIRECT("第"&amp;VLOOKUP(L$7,INDIRECT($A$7&amp;"!A:D"),2,FALSE)&amp;"周"&amp;"!"&amp;ADDRESS(ROW(),VLOOKUP(L$7,INDIRECT($A$7&amp;"!A:D"),4,FALSE)+4))),"")</f>
        <v/>
      </c>
      <c r="M88" s="114" t="str">
        <f ca="1" t="shared" si="898" ref="M88">IFERROR(IF($C87="","",INDIRECT("第"&amp;VLOOKUP(M$7,INDIRECT($A$7&amp;"!A:D"),2,FALSE)&amp;"周"&amp;"!"&amp;ADDRESS(ROW(),VLOOKUP(M$7,INDIRECT($A$7&amp;"!A:D"),4,FALSE)+4))),"")</f>
        <v/>
      </c>
      <c r="N88" s="114" t="str">
        <f ca="1" t="shared" si="899" ref="N88">IFERROR(IF($C87="","",INDIRECT("第"&amp;VLOOKUP(N$7,INDIRECT($A$7&amp;"!A:D"),2,FALSE)&amp;"周"&amp;"!"&amp;ADDRESS(ROW(),VLOOKUP(N$7,INDIRECT($A$7&amp;"!A:D"),4,FALSE)+4))),"")</f>
        <v/>
      </c>
      <c r="O88" s="114" t="str">
        <f ca="1" t="shared" si="900" ref="O88">IFERROR(IF($C87="","",INDIRECT("第"&amp;VLOOKUP(O$7,INDIRECT($A$7&amp;"!A:D"),2,FALSE)&amp;"周"&amp;"!"&amp;ADDRESS(ROW(),VLOOKUP(O$7,INDIRECT($A$7&amp;"!A:D"),4,FALSE)+4))),"")</f>
        <v/>
      </c>
      <c r="P88" s="114" t="str">
        <f ca="1" t="shared" si="901" ref="P88">IFERROR(IF($C87="","",INDIRECT("第"&amp;VLOOKUP(P$7,INDIRECT($A$7&amp;"!A:D"),2,FALSE)&amp;"周"&amp;"!"&amp;ADDRESS(ROW(),VLOOKUP(P$7,INDIRECT($A$7&amp;"!A:D"),4,FALSE)+4))),"")</f>
        <v/>
      </c>
      <c r="Q88" s="114" t="str">
        <f ca="1" t="shared" si="902" ref="Q88">IFERROR(IF($C87="","",INDIRECT("第"&amp;VLOOKUP(Q$7,INDIRECT($A$7&amp;"!A:D"),2,FALSE)&amp;"周"&amp;"!"&amp;ADDRESS(ROW(),VLOOKUP(Q$7,INDIRECT($A$7&amp;"!A:D"),4,FALSE)+4))),"")</f>
        <v/>
      </c>
      <c r="R88" s="114" t="str">
        <f ca="1" t="shared" si="903" ref="R88">IFERROR(IF($C87="","",INDIRECT("第"&amp;VLOOKUP(R$7,INDIRECT($A$7&amp;"!A:D"),2,FALSE)&amp;"周"&amp;"!"&amp;ADDRESS(ROW(),VLOOKUP(R$7,INDIRECT($A$7&amp;"!A:D"),4,FALSE)+4))),"")</f>
        <v/>
      </c>
      <c r="S88" s="114" t="str">
        <f ca="1" t="shared" si="904" ref="S88">IFERROR(IF($C87="","",INDIRECT("第"&amp;VLOOKUP(S$7,INDIRECT($A$7&amp;"!A:D"),2,FALSE)&amp;"周"&amp;"!"&amp;ADDRESS(ROW(),VLOOKUP(S$7,INDIRECT($A$7&amp;"!A:D"),4,FALSE)+4))),"")</f>
        <v/>
      </c>
      <c r="T88" s="114" t="str">
        <f ca="1" t="shared" si="905" ref="T88">IFERROR(IF($C87="","",INDIRECT("第"&amp;VLOOKUP(T$7,INDIRECT($A$7&amp;"!A:D"),2,FALSE)&amp;"周"&amp;"!"&amp;ADDRESS(ROW(),VLOOKUP(T$7,INDIRECT($A$7&amp;"!A:D"),4,FALSE)+4))),"")</f>
        <v/>
      </c>
      <c r="U88" s="114" t="str">
        <f ca="1" t="shared" si="906" ref="U88">IFERROR(IF($C87="","",INDIRECT("第"&amp;VLOOKUP(U$7,INDIRECT($A$7&amp;"!A:D"),2,FALSE)&amp;"周"&amp;"!"&amp;ADDRESS(ROW(),VLOOKUP(U$7,INDIRECT($A$7&amp;"!A:D"),4,FALSE)+4))),"")</f>
        <v/>
      </c>
      <c r="V88" s="114" t="str">
        <f ca="1" t="shared" si="907" ref="V88">IFERROR(IF($C87="","",INDIRECT("第"&amp;VLOOKUP(V$7,INDIRECT($A$7&amp;"!A:D"),2,FALSE)&amp;"周"&amp;"!"&amp;ADDRESS(ROW(),VLOOKUP(V$7,INDIRECT($A$7&amp;"!A:D"),4,FALSE)+4))),"")</f>
        <v/>
      </c>
      <c r="W88" s="114" t="str">
        <f ca="1" t="shared" si="908" ref="W88">IFERROR(IF($C87="","",INDIRECT("第"&amp;VLOOKUP(W$7,INDIRECT($A$7&amp;"!A:D"),2,FALSE)&amp;"周"&amp;"!"&amp;ADDRESS(ROW(),VLOOKUP(W$7,INDIRECT($A$7&amp;"!A:D"),4,FALSE)+4))),"")</f>
        <v/>
      </c>
      <c r="X88" s="114" t="str">
        <f ca="1" t="shared" si="909" ref="X88">IFERROR(IF($C87="","",INDIRECT("第"&amp;VLOOKUP(X$7,INDIRECT($A$7&amp;"!A:D"),2,FALSE)&amp;"周"&amp;"!"&amp;ADDRESS(ROW(),VLOOKUP(X$7,INDIRECT($A$7&amp;"!A:D"),4,FALSE)+4))),"")</f>
        <v/>
      </c>
      <c r="Y88" s="114" t="str">
        <f ca="1" t="shared" si="910" ref="Y88">IFERROR(IF($C87="","",INDIRECT("第"&amp;VLOOKUP(Y$7,INDIRECT($A$7&amp;"!A:D"),2,FALSE)&amp;"周"&amp;"!"&amp;ADDRESS(ROW(),VLOOKUP(Y$7,INDIRECT($A$7&amp;"!A:D"),4,FALSE)+4))),"")</f>
        <v/>
      </c>
      <c r="Z88" s="114" t="str">
        <f ca="1" t="shared" si="911" ref="Z88">IFERROR(IF($C87="","",INDIRECT("第"&amp;VLOOKUP(Z$7,INDIRECT($A$7&amp;"!A:D"),2,FALSE)&amp;"周"&amp;"!"&amp;ADDRESS(ROW(),VLOOKUP(Z$7,INDIRECT($A$7&amp;"!A:D"),4,FALSE)+4))),"")</f>
        <v/>
      </c>
      <c r="AA88" s="114" t="str">
        <f ca="1" t="shared" si="912" ref="AA88">IFERROR(IF($C87="","",INDIRECT("第"&amp;VLOOKUP(AA$7,INDIRECT($A$7&amp;"!A:D"),2,FALSE)&amp;"周"&amp;"!"&amp;ADDRESS(ROW(),VLOOKUP(AA$7,INDIRECT($A$7&amp;"!A:D"),4,FALSE)+4))),"")</f>
        <v/>
      </c>
      <c r="AB88" s="114" t="str">
        <f ca="1" t="shared" si="913" ref="AB88">IFERROR(IF($C87="","",INDIRECT("第"&amp;VLOOKUP(AB$7,INDIRECT($A$7&amp;"!A:D"),2,FALSE)&amp;"周"&amp;"!"&amp;ADDRESS(ROW(),VLOOKUP(AB$7,INDIRECT($A$7&amp;"!A:D"),4,FALSE)+4))),"")</f>
        <v/>
      </c>
      <c r="AC88" s="114" t="str">
        <f ca="1" t="shared" si="914" ref="AC88">IFERROR(IF($C87="","",INDIRECT("第"&amp;VLOOKUP(AC$7,INDIRECT($A$7&amp;"!A:D"),2,FALSE)&amp;"周"&amp;"!"&amp;ADDRESS(ROW(),VLOOKUP(AC$7,INDIRECT($A$7&amp;"!A:D"),4,FALSE)+4))),"")</f>
        <v/>
      </c>
      <c r="AD88" s="114" t="str">
        <f ca="1" t="shared" si="915" ref="AD88">IFERROR(IF($C87="","",INDIRECT("第"&amp;VLOOKUP(AD$7,INDIRECT($A$7&amp;"!A:D"),2,FALSE)&amp;"周"&amp;"!"&amp;ADDRESS(ROW(),VLOOKUP(AD$7,INDIRECT($A$7&amp;"!A:D"),4,FALSE)+4))),"")</f>
        <v/>
      </c>
      <c r="AE88" s="114" t="str">
        <f ca="1" t="shared" si="916" ref="AE88">IFERROR(IF($C87="","",INDIRECT("第"&amp;VLOOKUP(AE$7,INDIRECT($A$7&amp;"!A:D"),2,FALSE)&amp;"周"&amp;"!"&amp;ADDRESS(ROW(),VLOOKUP(AE$7,INDIRECT($A$7&amp;"!A:D"),4,FALSE)+4))),"")</f>
        <v/>
      </c>
      <c r="AF88" s="114" t="str">
        <f ca="1" t="shared" si="917" ref="AF88">IFERROR(IF($C87="","",INDIRECT("第"&amp;VLOOKUP(AF$7,INDIRECT($A$7&amp;"!A:D"),2,FALSE)&amp;"周"&amp;"!"&amp;ADDRESS(ROW(),VLOOKUP(AF$7,INDIRECT($A$7&amp;"!A:D"),4,FALSE)+4))),"")</f>
        <v/>
      </c>
      <c r="AG88" s="114" t="str">
        <f ca="1" t="shared" si="918" ref="AG88">IFERROR(IF($C87="","",INDIRECT("第"&amp;VLOOKUP(AG$7,INDIRECT($A$7&amp;"!A:D"),2,FALSE)&amp;"周"&amp;"!"&amp;ADDRESS(ROW(),VLOOKUP(AG$7,INDIRECT($A$7&amp;"!A:D"),4,FALSE)+4))),"")</f>
        <v/>
      </c>
      <c r="AH88" s="114" t="str">
        <f ca="1" t="shared" si="919" ref="AH88">IFERROR(IF($C87="","",INDIRECT("第"&amp;VLOOKUP(AH$7,INDIRECT($A$7&amp;"!A:D"),2,FALSE)&amp;"周"&amp;"!"&amp;ADDRESS(ROW(),VLOOKUP(AH$7,INDIRECT($A$7&amp;"!A:D"),4,FALSE)+4))),"")</f>
        <v/>
      </c>
      <c r="AI88" s="114" t="str">
        <f ca="1" t="shared" si="920" ref="AI88">IFERROR(IF($C87="","",INDIRECT("第"&amp;VLOOKUP(AI$7,INDIRECT($A$7&amp;"!A:D"),2,FALSE)&amp;"周"&amp;"!"&amp;ADDRESS(ROW(),VLOOKUP(AI$7,INDIRECT($A$7&amp;"!A:D"),4,FALSE)+4))),"")</f>
        <v/>
      </c>
      <c r="AJ88" s="25"/>
      <c r="AK88" s="25"/>
      <c r="AL88" s="25"/>
      <c r="AM88" s="25"/>
      <c r="AN88" s="25"/>
      <c r="AO88" s="25"/>
      <c r="AP88" s="25"/>
      <c r="AQ88" s="25"/>
      <c r="AR88" s="25"/>
    </row>
    <row r="89" spans="1:44" ht="18" customHeight="1">
      <c r="A89" s="7"/>
      <c r="B89" s="115"/>
      <c r="C89" s="27"/>
      <c r="D89" s="25" t="s">
        <v>26</v>
      </c>
      <c r="E89" s="114" t="str">
        <f ca="1" t="shared" si="921" ref="E89:AI89">IFERROR(IF($C87="","",INDIRECT("第"&amp;VLOOKUP(E$7,INDIRECT($A$7&amp;"!A:D"),2,FALSE)&amp;"周"&amp;"!"&amp;ADDRESS(ROW(),VLOOKUP(E$7,INDIRECT($A$7&amp;"!A:D"),4,FALSE)+4))),"")</f>
        <v/>
      </c>
      <c r="F89" s="114" t="str">
        <f t="shared" ca="1" si="921"/>
        <v/>
      </c>
      <c r="G89" s="114" t="str">
        <f t="shared" ca="1" si="921"/>
        <v/>
      </c>
      <c r="H89" s="114" t="str">
        <f t="shared" ca="1" si="921"/>
        <v/>
      </c>
      <c r="I89" s="114" t="str">
        <f t="shared" ca="1" si="921"/>
        <v/>
      </c>
      <c r="J89" s="114" t="str">
        <f t="shared" ca="1" si="921"/>
        <v/>
      </c>
      <c r="K89" s="114" t="str">
        <f t="shared" ca="1" si="921"/>
        <v/>
      </c>
      <c r="L89" s="114" t="str">
        <f t="shared" ca="1" si="921"/>
        <v/>
      </c>
      <c r="M89" s="114" t="str">
        <f t="shared" ca="1" si="921"/>
        <v/>
      </c>
      <c r="N89" s="114" t="str">
        <f t="shared" ca="1" si="921"/>
        <v/>
      </c>
      <c r="O89" s="114" t="str">
        <f t="shared" ca="1" si="921"/>
        <v/>
      </c>
      <c r="P89" s="114" t="str">
        <f t="shared" ca="1" si="921"/>
        <v/>
      </c>
      <c r="Q89" s="114" t="str">
        <f t="shared" ca="1" si="921"/>
        <v/>
      </c>
      <c r="R89" s="114" t="str">
        <f t="shared" ca="1" si="921"/>
        <v/>
      </c>
      <c r="S89" s="114" t="str">
        <f t="shared" ca="1" si="921"/>
        <v/>
      </c>
      <c r="T89" s="114" t="str">
        <f t="shared" ca="1" si="921"/>
        <v/>
      </c>
      <c r="U89" s="114" t="str">
        <f t="shared" ca="1" si="921"/>
        <v/>
      </c>
      <c r="V89" s="114" t="str">
        <f t="shared" ca="1" si="921"/>
        <v/>
      </c>
      <c r="W89" s="114" t="str">
        <f t="shared" ca="1" si="921"/>
        <v/>
      </c>
      <c r="X89" s="114" t="str">
        <f t="shared" ca="1" si="921"/>
        <v/>
      </c>
      <c r="Y89" s="114" t="str">
        <f t="shared" ca="1" si="921"/>
        <v/>
      </c>
      <c r="Z89" s="114" t="str">
        <f t="shared" ca="1" si="921"/>
        <v/>
      </c>
      <c r="AA89" s="114" t="str">
        <f t="shared" ca="1" si="921"/>
        <v/>
      </c>
      <c r="AB89" s="114" t="str">
        <f t="shared" ca="1" si="921"/>
        <v/>
      </c>
      <c r="AC89" s="114" t="str">
        <f t="shared" ca="1" si="921"/>
        <v/>
      </c>
      <c r="AD89" s="114" t="str">
        <f t="shared" ca="1" si="921"/>
        <v/>
      </c>
      <c r="AE89" s="114" t="str">
        <f t="shared" ca="1" si="921"/>
        <v/>
      </c>
      <c r="AF89" s="114" t="str">
        <f t="shared" ca="1" si="921"/>
        <v/>
      </c>
      <c r="AG89" s="114" t="str">
        <f t="shared" ca="1" si="921"/>
        <v/>
      </c>
      <c r="AH89" s="114" t="str">
        <f t="shared" ca="1" si="921"/>
        <v/>
      </c>
      <c r="AI89" s="114" t="str">
        <f t="shared" ca="1" si="921"/>
        <v/>
      </c>
      <c r="AJ89" s="25"/>
      <c r="AK89" s="25"/>
      <c r="AL89" s="25"/>
      <c r="AM89" s="25"/>
      <c r="AN89" s="25"/>
      <c r="AO89" s="25"/>
      <c r="AP89" s="25"/>
      <c r="AQ89" s="25"/>
      <c r="AR89" s="25"/>
    </row>
    <row r="90" spans="1:44" ht="18" customHeight="1">
      <c r="A90" s="7"/>
      <c r="B90" s="116">
        <f t="shared" si="221"/>
        <v>28</v>
      </c>
      <c r="C90" s="20" t="str">
        <f ca="1">INDIRECT("员工信息表!C"&amp;(B90+3))&amp;IF(INDIRECT("员工信息表!O"&amp;(B90+3))="离职","(离职)","")</f>
        <v/>
      </c>
      <c r="D90" s="25" t="s">
        <v>24</v>
      </c>
      <c r="E90" s="114" t="str">
        <f ca="1" t="shared" si="922" ref="E90:T90">IFERROR(IF($C90="","",INDIRECT("第"&amp;VLOOKUP(E$7,INDIRECT($A$7&amp;"!A:D"),2,FALSE)&amp;"周"&amp;"!"&amp;ADDRESS(ROW(),VLOOKUP(E$7,INDIRECT($A$7&amp;"!A:D"),4,FALSE)+4))),"")</f>
        <v/>
      </c>
      <c r="F90" s="114" t="str">
        <f t="shared" ca="1" si="922"/>
        <v/>
      </c>
      <c r="G90" s="114" t="str">
        <f t="shared" ca="1" si="922"/>
        <v/>
      </c>
      <c r="H90" s="114" t="str">
        <f t="shared" ca="1" si="922"/>
        <v/>
      </c>
      <c r="I90" s="114" t="str">
        <f t="shared" ca="1" si="922"/>
        <v/>
      </c>
      <c r="J90" s="114" t="str">
        <f t="shared" ca="1" si="922"/>
        <v/>
      </c>
      <c r="K90" s="114" t="str">
        <f t="shared" ca="1" si="922"/>
        <v/>
      </c>
      <c r="L90" s="114" t="str">
        <f t="shared" ca="1" si="922"/>
        <v/>
      </c>
      <c r="M90" s="114" t="str">
        <f t="shared" ca="1" si="922"/>
        <v/>
      </c>
      <c r="N90" s="114" t="str">
        <f t="shared" ca="1" si="922"/>
        <v/>
      </c>
      <c r="O90" s="114" t="str">
        <f t="shared" ca="1" si="922"/>
        <v/>
      </c>
      <c r="P90" s="114" t="str">
        <f t="shared" ca="1" si="922"/>
        <v/>
      </c>
      <c r="Q90" s="114" t="str">
        <f t="shared" ca="1" si="922"/>
        <v/>
      </c>
      <c r="R90" s="114" t="str">
        <f t="shared" ca="1" si="922"/>
        <v/>
      </c>
      <c r="S90" s="114" t="str">
        <f t="shared" ca="1" si="922"/>
        <v/>
      </c>
      <c r="T90" s="114" t="str">
        <f t="shared" ca="1" si="922"/>
        <v/>
      </c>
      <c r="U90" s="114" t="str">
        <f ca="1" t="shared" si="923" ref="U90:AI90">IFERROR(IF($C90="","",INDIRECT("第"&amp;VLOOKUP(U$7,INDIRECT($A$7&amp;"!A:D"),2,FALSE)&amp;"周"&amp;"!"&amp;ADDRESS(ROW(),VLOOKUP(U$7,INDIRECT($A$7&amp;"!A:D"),4,FALSE)+4))),"")</f>
        <v/>
      </c>
      <c r="V90" s="114" t="str">
        <f t="shared" ca="1" si="923"/>
        <v/>
      </c>
      <c r="W90" s="114" t="str">
        <f t="shared" ca="1" si="923"/>
        <v/>
      </c>
      <c r="X90" s="114" t="str">
        <f t="shared" ca="1" si="923"/>
        <v/>
      </c>
      <c r="Y90" s="114" t="str">
        <f t="shared" ca="1" si="923"/>
        <v/>
      </c>
      <c r="Z90" s="114" t="str">
        <f t="shared" ca="1" si="923"/>
        <v/>
      </c>
      <c r="AA90" s="114" t="str">
        <f t="shared" ca="1" si="923"/>
        <v/>
      </c>
      <c r="AB90" s="114" t="str">
        <f t="shared" ca="1" si="923"/>
        <v/>
      </c>
      <c r="AC90" s="114" t="str">
        <f t="shared" ca="1" si="923"/>
        <v/>
      </c>
      <c r="AD90" s="114" t="str">
        <f t="shared" ca="1" si="923"/>
        <v/>
      </c>
      <c r="AE90" s="114" t="str">
        <f t="shared" ca="1" si="923"/>
        <v/>
      </c>
      <c r="AF90" s="114" t="str">
        <f t="shared" ca="1" si="923"/>
        <v/>
      </c>
      <c r="AG90" s="114" t="str">
        <f t="shared" ca="1" si="923"/>
        <v/>
      </c>
      <c r="AH90" s="114" t="str">
        <f t="shared" ca="1" si="923"/>
        <v/>
      </c>
      <c r="AI90" s="114" t="str">
        <f t="shared" ca="1" si="923"/>
        <v/>
      </c>
      <c r="AJ90" s="25">
        <f ca="1" t="shared" si="924" ref="AJ90:AR90">COUNTIF($E90:$AI92,AJ$8)</f>
        <v>0</v>
      </c>
      <c r="AK90" s="25">
        <f t="shared" ca="1" si="924"/>
        <v>0</v>
      </c>
      <c r="AL90" s="25">
        <f t="shared" ca="1" si="924"/>
        <v>0</v>
      </c>
      <c r="AM90" s="25">
        <f t="shared" ca="1" si="924"/>
        <v>0</v>
      </c>
      <c r="AN90" s="25">
        <f t="shared" ca="1" si="924"/>
        <v>0</v>
      </c>
      <c r="AO90" s="25">
        <f t="shared" ca="1" si="924"/>
        <v>0</v>
      </c>
      <c r="AP90" s="25">
        <f t="shared" ca="1" si="924"/>
        <v>0</v>
      </c>
      <c r="AQ90" s="25">
        <f t="shared" ca="1" si="924"/>
        <v>0</v>
      </c>
      <c r="AR90" s="25">
        <f t="shared" ca="1" si="924"/>
        <v>0</v>
      </c>
    </row>
    <row r="91" spans="1:44" ht="18" customHeight="1">
      <c r="A91" s="7"/>
      <c r="B91" s="113"/>
      <c r="C91" s="20"/>
      <c r="D91" s="25" t="s">
        <v>25</v>
      </c>
      <c r="E91" s="114" t="str">
        <f ca="1" t="shared" si="925" ref="E91">IFERROR(IF($C90="","",INDIRECT("第"&amp;VLOOKUP(E$7,INDIRECT($A$7&amp;"!A:D"),2,FALSE)&amp;"周"&amp;"!"&amp;ADDRESS(ROW(),VLOOKUP(E$7,INDIRECT($A$7&amp;"!A:D"),4,FALSE)+4))),"")</f>
        <v/>
      </c>
      <c r="F91" s="114" t="str">
        <f ca="1" t="shared" si="926" ref="F91">IFERROR(IF($C90="","",INDIRECT("第"&amp;VLOOKUP(F$7,INDIRECT($A$7&amp;"!A:D"),2,FALSE)&amp;"周"&amp;"!"&amp;ADDRESS(ROW(),VLOOKUP(F$7,INDIRECT($A$7&amp;"!A:D"),4,FALSE)+4))),"")</f>
        <v/>
      </c>
      <c r="G91" s="114" t="str">
        <f ca="1" t="shared" si="927" ref="G91">IFERROR(IF($C90="","",INDIRECT("第"&amp;VLOOKUP(G$7,INDIRECT($A$7&amp;"!A:D"),2,FALSE)&amp;"周"&amp;"!"&amp;ADDRESS(ROW(),VLOOKUP(G$7,INDIRECT($A$7&amp;"!A:D"),4,FALSE)+4))),"")</f>
        <v/>
      </c>
      <c r="H91" s="114" t="str">
        <f ca="1" t="shared" si="928" ref="H91">IFERROR(IF($C90="","",INDIRECT("第"&amp;VLOOKUP(H$7,INDIRECT($A$7&amp;"!A:D"),2,FALSE)&amp;"周"&amp;"!"&amp;ADDRESS(ROW(),VLOOKUP(H$7,INDIRECT($A$7&amp;"!A:D"),4,FALSE)+4))),"")</f>
        <v/>
      </c>
      <c r="I91" s="114" t="str">
        <f ca="1" t="shared" si="929" ref="I91">IFERROR(IF($C90="","",INDIRECT("第"&amp;VLOOKUP(I$7,INDIRECT($A$7&amp;"!A:D"),2,FALSE)&amp;"周"&amp;"!"&amp;ADDRESS(ROW(),VLOOKUP(I$7,INDIRECT($A$7&amp;"!A:D"),4,FALSE)+4))),"")</f>
        <v/>
      </c>
      <c r="J91" s="114" t="str">
        <f ca="1" t="shared" si="930" ref="J91">IFERROR(IF($C90="","",INDIRECT("第"&amp;VLOOKUP(J$7,INDIRECT($A$7&amp;"!A:D"),2,FALSE)&amp;"周"&amp;"!"&amp;ADDRESS(ROW(),VLOOKUP(J$7,INDIRECT($A$7&amp;"!A:D"),4,FALSE)+4))),"")</f>
        <v/>
      </c>
      <c r="K91" s="114" t="str">
        <f ca="1" t="shared" si="931" ref="K91">IFERROR(IF($C90="","",INDIRECT("第"&amp;VLOOKUP(K$7,INDIRECT($A$7&amp;"!A:D"),2,FALSE)&amp;"周"&amp;"!"&amp;ADDRESS(ROW(),VLOOKUP(K$7,INDIRECT($A$7&amp;"!A:D"),4,FALSE)+4))),"")</f>
        <v/>
      </c>
      <c r="L91" s="114" t="str">
        <f ca="1" t="shared" si="932" ref="L91">IFERROR(IF($C90="","",INDIRECT("第"&amp;VLOOKUP(L$7,INDIRECT($A$7&amp;"!A:D"),2,FALSE)&amp;"周"&amp;"!"&amp;ADDRESS(ROW(),VLOOKUP(L$7,INDIRECT($A$7&amp;"!A:D"),4,FALSE)+4))),"")</f>
        <v/>
      </c>
      <c r="M91" s="114" t="str">
        <f ca="1" t="shared" si="933" ref="M91">IFERROR(IF($C90="","",INDIRECT("第"&amp;VLOOKUP(M$7,INDIRECT($A$7&amp;"!A:D"),2,FALSE)&amp;"周"&amp;"!"&amp;ADDRESS(ROW(),VLOOKUP(M$7,INDIRECT($A$7&amp;"!A:D"),4,FALSE)+4))),"")</f>
        <v/>
      </c>
      <c r="N91" s="114" t="str">
        <f ca="1" t="shared" si="934" ref="N91">IFERROR(IF($C90="","",INDIRECT("第"&amp;VLOOKUP(N$7,INDIRECT($A$7&amp;"!A:D"),2,FALSE)&amp;"周"&amp;"!"&amp;ADDRESS(ROW(),VLOOKUP(N$7,INDIRECT($A$7&amp;"!A:D"),4,FALSE)+4))),"")</f>
        <v/>
      </c>
      <c r="O91" s="114" t="str">
        <f ca="1" t="shared" si="935" ref="O91">IFERROR(IF($C90="","",INDIRECT("第"&amp;VLOOKUP(O$7,INDIRECT($A$7&amp;"!A:D"),2,FALSE)&amp;"周"&amp;"!"&amp;ADDRESS(ROW(),VLOOKUP(O$7,INDIRECT($A$7&amp;"!A:D"),4,FALSE)+4))),"")</f>
        <v/>
      </c>
      <c r="P91" s="114" t="str">
        <f ca="1" t="shared" si="936" ref="P91">IFERROR(IF($C90="","",INDIRECT("第"&amp;VLOOKUP(P$7,INDIRECT($A$7&amp;"!A:D"),2,FALSE)&amp;"周"&amp;"!"&amp;ADDRESS(ROW(),VLOOKUP(P$7,INDIRECT($A$7&amp;"!A:D"),4,FALSE)+4))),"")</f>
        <v/>
      </c>
      <c r="Q91" s="114" t="str">
        <f ca="1" t="shared" si="937" ref="Q91">IFERROR(IF($C90="","",INDIRECT("第"&amp;VLOOKUP(Q$7,INDIRECT($A$7&amp;"!A:D"),2,FALSE)&amp;"周"&amp;"!"&amp;ADDRESS(ROW(),VLOOKUP(Q$7,INDIRECT($A$7&amp;"!A:D"),4,FALSE)+4))),"")</f>
        <v/>
      </c>
      <c r="R91" s="114" t="str">
        <f ca="1" t="shared" si="938" ref="R91">IFERROR(IF($C90="","",INDIRECT("第"&amp;VLOOKUP(R$7,INDIRECT($A$7&amp;"!A:D"),2,FALSE)&amp;"周"&amp;"!"&amp;ADDRESS(ROW(),VLOOKUP(R$7,INDIRECT($A$7&amp;"!A:D"),4,FALSE)+4))),"")</f>
        <v/>
      </c>
      <c r="S91" s="114" t="str">
        <f ca="1" t="shared" si="939" ref="S91">IFERROR(IF($C90="","",INDIRECT("第"&amp;VLOOKUP(S$7,INDIRECT($A$7&amp;"!A:D"),2,FALSE)&amp;"周"&amp;"!"&amp;ADDRESS(ROW(),VLOOKUP(S$7,INDIRECT($A$7&amp;"!A:D"),4,FALSE)+4))),"")</f>
        <v/>
      </c>
      <c r="T91" s="114" t="str">
        <f ca="1" t="shared" si="940" ref="T91">IFERROR(IF($C90="","",INDIRECT("第"&amp;VLOOKUP(T$7,INDIRECT($A$7&amp;"!A:D"),2,FALSE)&amp;"周"&amp;"!"&amp;ADDRESS(ROW(),VLOOKUP(T$7,INDIRECT($A$7&amp;"!A:D"),4,FALSE)+4))),"")</f>
        <v/>
      </c>
      <c r="U91" s="114" t="str">
        <f ca="1" t="shared" si="941" ref="U91">IFERROR(IF($C90="","",INDIRECT("第"&amp;VLOOKUP(U$7,INDIRECT($A$7&amp;"!A:D"),2,FALSE)&amp;"周"&amp;"!"&amp;ADDRESS(ROW(),VLOOKUP(U$7,INDIRECT($A$7&amp;"!A:D"),4,FALSE)+4))),"")</f>
        <v/>
      </c>
      <c r="V91" s="114" t="str">
        <f ca="1" t="shared" si="942" ref="V91">IFERROR(IF($C90="","",INDIRECT("第"&amp;VLOOKUP(V$7,INDIRECT($A$7&amp;"!A:D"),2,FALSE)&amp;"周"&amp;"!"&amp;ADDRESS(ROW(),VLOOKUP(V$7,INDIRECT($A$7&amp;"!A:D"),4,FALSE)+4))),"")</f>
        <v/>
      </c>
      <c r="W91" s="114" t="str">
        <f ca="1" t="shared" si="943" ref="W91">IFERROR(IF($C90="","",INDIRECT("第"&amp;VLOOKUP(W$7,INDIRECT($A$7&amp;"!A:D"),2,FALSE)&amp;"周"&amp;"!"&amp;ADDRESS(ROW(),VLOOKUP(W$7,INDIRECT($A$7&amp;"!A:D"),4,FALSE)+4))),"")</f>
        <v/>
      </c>
      <c r="X91" s="114" t="str">
        <f ca="1" t="shared" si="944" ref="X91">IFERROR(IF($C90="","",INDIRECT("第"&amp;VLOOKUP(X$7,INDIRECT($A$7&amp;"!A:D"),2,FALSE)&amp;"周"&amp;"!"&amp;ADDRESS(ROW(),VLOOKUP(X$7,INDIRECT($A$7&amp;"!A:D"),4,FALSE)+4))),"")</f>
        <v/>
      </c>
      <c r="Y91" s="114" t="str">
        <f ca="1" t="shared" si="945" ref="Y91">IFERROR(IF($C90="","",INDIRECT("第"&amp;VLOOKUP(Y$7,INDIRECT($A$7&amp;"!A:D"),2,FALSE)&amp;"周"&amp;"!"&amp;ADDRESS(ROW(),VLOOKUP(Y$7,INDIRECT($A$7&amp;"!A:D"),4,FALSE)+4))),"")</f>
        <v/>
      </c>
      <c r="Z91" s="114" t="str">
        <f ca="1" t="shared" si="946" ref="Z91">IFERROR(IF($C90="","",INDIRECT("第"&amp;VLOOKUP(Z$7,INDIRECT($A$7&amp;"!A:D"),2,FALSE)&amp;"周"&amp;"!"&amp;ADDRESS(ROW(),VLOOKUP(Z$7,INDIRECT($A$7&amp;"!A:D"),4,FALSE)+4))),"")</f>
        <v/>
      </c>
      <c r="AA91" s="114" t="str">
        <f ca="1" t="shared" si="947" ref="AA91">IFERROR(IF($C90="","",INDIRECT("第"&amp;VLOOKUP(AA$7,INDIRECT($A$7&amp;"!A:D"),2,FALSE)&amp;"周"&amp;"!"&amp;ADDRESS(ROW(),VLOOKUP(AA$7,INDIRECT($A$7&amp;"!A:D"),4,FALSE)+4))),"")</f>
        <v/>
      </c>
      <c r="AB91" s="114" t="str">
        <f ca="1" t="shared" si="948" ref="AB91">IFERROR(IF($C90="","",INDIRECT("第"&amp;VLOOKUP(AB$7,INDIRECT($A$7&amp;"!A:D"),2,FALSE)&amp;"周"&amp;"!"&amp;ADDRESS(ROW(),VLOOKUP(AB$7,INDIRECT($A$7&amp;"!A:D"),4,FALSE)+4))),"")</f>
        <v/>
      </c>
      <c r="AC91" s="114" t="str">
        <f ca="1" t="shared" si="949" ref="AC91">IFERROR(IF($C90="","",INDIRECT("第"&amp;VLOOKUP(AC$7,INDIRECT($A$7&amp;"!A:D"),2,FALSE)&amp;"周"&amp;"!"&amp;ADDRESS(ROW(),VLOOKUP(AC$7,INDIRECT($A$7&amp;"!A:D"),4,FALSE)+4))),"")</f>
        <v/>
      </c>
      <c r="AD91" s="114" t="str">
        <f ca="1" t="shared" si="950" ref="AD91">IFERROR(IF($C90="","",INDIRECT("第"&amp;VLOOKUP(AD$7,INDIRECT($A$7&amp;"!A:D"),2,FALSE)&amp;"周"&amp;"!"&amp;ADDRESS(ROW(),VLOOKUP(AD$7,INDIRECT($A$7&amp;"!A:D"),4,FALSE)+4))),"")</f>
        <v/>
      </c>
      <c r="AE91" s="114" t="str">
        <f ca="1" t="shared" si="951" ref="AE91">IFERROR(IF($C90="","",INDIRECT("第"&amp;VLOOKUP(AE$7,INDIRECT($A$7&amp;"!A:D"),2,FALSE)&amp;"周"&amp;"!"&amp;ADDRESS(ROW(),VLOOKUP(AE$7,INDIRECT($A$7&amp;"!A:D"),4,FALSE)+4))),"")</f>
        <v/>
      </c>
      <c r="AF91" s="114" t="str">
        <f ca="1" t="shared" si="952" ref="AF91">IFERROR(IF($C90="","",INDIRECT("第"&amp;VLOOKUP(AF$7,INDIRECT($A$7&amp;"!A:D"),2,FALSE)&amp;"周"&amp;"!"&amp;ADDRESS(ROW(),VLOOKUP(AF$7,INDIRECT($A$7&amp;"!A:D"),4,FALSE)+4))),"")</f>
        <v/>
      </c>
      <c r="AG91" s="114" t="str">
        <f ca="1" t="shared" si="953" ref="AG91">IFERROR(IF($C90="","",INDIRECT("第"&amp;VLOOKUP(AG$7,INDIRECT($A$7&amp;"!A:D"),2,FALSE)&amp;"周"&amp;"!"&amp;ADDRESS(ROW(),VLOOKUP(AG$7,INDIRECT($A$7&amp;"!A:D"),4,FALSE)+4))),"")</f>
        <v/>
      </c>
      <c r="AH91" s="114" t="str">
        <f ca="1" t="shared" si="954" ref="AH91">IFERROR(IF($C90="","",INDIRECT("第"&amp;VLOOKUP(AH$7,INDIRECT($A$7&amp;"!A:D"),2,FALSE)&amp;"周"&amp;"!"&amp;ADDRESS(ROW(),VLOOKUP(AH$7,INDIRECT($A$7&amp;"!A:D"),4,FALSE)+4))),"")</f>
        <v/>
      </c>
      <c r="AI91" s="114" t="str">
        <f ca="1" t="shared" si="955" ref="AI91">IFERROR(IF($C90="","",INDIRECT("第"&amp;VLOOKUP(AI$7,INDIRECT($A$7&amp;"!A:D"),2,FALSE)&amp;"周"&amp;"!"&amp;ADDRESS(ROW(),VLOOKUP(AI$7,INDIRECT($A$7&amp;"!A:D"),4,FALSE)+4))),"")</f>
        <v/>
      </c>
      <c r="AJ91" s="25"/>
      <c r="AK91" s="25"/>
      <c r="AL91" s="25"/>
      <c r="AM91" s="25"/>
      <c r="AN91" s="25"/>
      <c r="AO91" s="25"/>
      <c r="AP91" s="25"/>
      <c r="AQ91" s="25"/>
      <c r="AR91" s="25"/>
    </row>
    <row r="92" spans="1:44" ht="18" customHeight="1">
      <c r="A92" s="7"/>
      <c r="B92" s="115"/>
      <c r="C92" s="27"/>
      <c r="D92" s="25" t="s">
        <v>26</v>
      </c>
      <c r="E92" s="114" t="str">
        <f ca="1" t="shared" si="956" ref="E92:AI92">IFERROR(IF($C90="","",INDIRECT("第"&amp;VLOOKUP(E$7,INDIRECT($A$7&amp;"!A:D"),2,FALSE)&amp;"周"&amp;"!"&amp;ADDRESS(ROW(),VLOOKUP(E$7,INDIRECT($A$7&amp;"!A:D"),4,FALSE)+4))),"")</f>
        <v/>
      </c>
      <c r="F92" s="114" t="str">
        <f t="shared" ca="1" si="956"/>
        <v/>
      </c>
      <c r="G92" s="114" t="str">
        <f t="shared" ca="1" si="956"/>
        <v/>
      </c>
      <c r="H92" s="114" t="str">
        <f t="shared" ca="1" si="956"/>
        <v/>
      </c>
      <c r="I92" s="114" t="str">
        <f t="shared" ca="1" si="956"/>
        <v/>
      </c>
      <c r="J92" s="114" t="str">
        <f t="shared" ca="1" si="956"/>
        <v/>
      </c>
      <c r="K92" s="114" t="str">
        <f t="shared" ca="1" si="956"/>
        <v/>
      </c>
      <c r="L92" s="114" t="str">
        <f t="shared" ca="1" si="956"/>
        <v/>
      </c>
      <c r="M92" s="114" t="str">
        <f t="shared" ca="1" si="956"/>
        <v/>
      </c>
      <c r="N92" s="114" t="str">
        <f t="shared" ca="1" si="956"/>
        <v/>
      </c>
      <c r="O92" s="114" t="str">
        <f t="shared" ca="1" si="956"/>
        <v/>
      </c>
      <c r="P92" s="114" t="str">
        <f t="shared" ca="1" si="956"/>
        <v/>
      </c>
      <c r="Q92" s="114" t="str">
        <f t="shared" ca="1" si="956"/>
        <v/>
      </c>
      <c r="R92" s="114" t="str">
        <f t="shared" ca="1" si="956"/>
        <v/>
      </c>
      <c r="S92" s="114" t="str">
        <f t="shared" ca="1" si="956"/>
        <v/>
      </c>
      <c r="T92" s="114" t="str">
        <f t="shared" ca="1" si="956"/>
        <v/>
      </c>
      <c r="U92" s="114" t="str">
        <f t="shared" ca="1" si="956"/>
        <v/>
      </c>
      <c r="V92" s="114" t="str">
        <f t="shared" ca="1" si="956"/>
        <v/>
      </c>
      <c r="W92" s="114" t="str">
        <f t="shared" ca="1" si="956"/>
        <v/>
      </c>
      <c r="X92" s="114" t="str">
        <f t="shared" ca="1" si="956"/>
        <v/>
      </c>
      <c r="Y92" s="114" t="str">
        <f t="shared" ca="1" si="956"/>
        <v/>
      </c>
      <c r="Z92" s="114" t="str">
        <f t="shared" ca="1" si="956"/>
        <v/>
      </c>
      <c r="AA92" s="114" t="str">
        <f t="shared" ca="1" si="956"/>
        <v/>
      </c>
      <c r="AB92" s="114" t="str">
        <f t="shared" ca="1" si="956"/>
        <v/>
      </c>
      <c r="AC92" s="114" t="str">
        <f t="shared" ca="1" si="956"/>
        <v/>
      </c>
      <c r="AD92" s="114" t="str">
        <f t="shared" ca="1" si="956"/>
        <v/>
      </c>
      <c r="AE92" s="114" t="str">
        <f t="shared" ca="1" si="956"/>
        <v/>
      </c>
      <c r="AF92" s="114" t="str">
        <f t="shared" ca="1" si="956"/>
        <v/>
      </c>
      <c r="AG92" s="114" t="str">
        <f t="shared" ca="1" si="956"/>
        <v/>
      </c>
      <c r="AH92" s="114" t="str">
        <f t="shared" ca="1" si="956"/>
        <v/>
      </c>
      <c r="AI92" s="114" t="str">
        <f t="shared" ca="1" si="956"/>
        <v/>
      </c>
      <c r="AJ92" s="25"/>
      <c r="AK92" s="25"/>
      <c r="AL92" s="25"/>
      <c r="AM92" s="25"/>
      <c r="AN92" s="25"/>
      <c r="AO92" s="25"/>
      <c r="AP92" s="25"/>
      <c r="AQ92" s="25"/>
      <c r="AR92" s="25"/>
    </row>
    <row r="93" spans="1:44" ht="18" customHeight="1">
      <c r="A93" s="7"/>
      <c r="B93" s="116">
        <f t="shared" si="221"/>
        <v>29</v>
      </c>
      <c r="C93" s="20" t="str">
        <f ca="1">INDIRECT("员工信息表!C"&amp;(B93+3))&amp;IF(INDIRECT("员工信息表!O"&amp;(B93+3))="离职","(离职)","")</f>
        <v/>
      </c>
      <c r="D93" s="25" t="s">
        <v>24</v>
      </c>
      <c r="E93" s="114" t="str">
        <f ca="1" t="shared" si="957" ref="E93:T93">IFERROR(IF($C93="","",INDIRECT("第"&amp;VLOOKUP(E$7,INDIRECT($A$7&amp;"!A:D"),2,FALSE)&amp;"周"&amp;"!"&amp;ADDRESS(ROW(),VLOOKUP(E$7,INDIRECT($A$7&amp;"!A:D"),4,FALSE)+4))),"")</f>
        <v/>
      </c>
      <c r="F93" s="114" t="str">
        <f t="shared" ca="1" si="957"/>
        <v/>
      </c>
      <c r="G93" s="114" t="str">
        <f t="shared" ca="1" si="957"/>
        <v/>
      </c>
      <c r="H93" s="114" t="str">
        <f t="shared" ca="1" si="957"/>
        <v/>
      </c>
      <c r="I93" s="114" t="str">
        <f t="shared" ca="1" si="957"/>
        <v/>
      </c>
      <c r="J93" s="114" t="str">
        <f t="shared" ca="1" si="957"/>
        <v/>
      </c>
      <c r="K93" s="114" t="str">
        <f t="shared" ca="1" si="957"/>
        <v/>
      </c>
      <c r="L93" s="114" t="str">
        <f t="shared" ca="1" si="957"/>
        <v/>
      </c>
      <c r="M93" s="114" t="str">
        <f t="shared" ca="1" si="957"/>
        <v/>
      </c>
      <c r="N93" s="114" t="str">
        <f t="shared" ca="1" si="957"/>
        <v/>
      </c>
      <c r="O93" s="114" t="str">
        <f t="shared" ca="1" si="957"/>
        <v/>
      </c>
      <c r="P93" s="114" t="str">
        <f t="shared" ca="1" si="957"/>
        <v/>
      </c>
      <c r="Q93" s="114" t="str">
        <f t="shared" ca="1" si="957"/>
        <v/>
      </c>
      <c r="R93" s="114" t="str">
        <f t="shared" ca="1" si="957"/>
        <v/>
      </c>
      <c r="S93" s="114" t="str">
        <f t="shared" ca="1" si="957"/>
        <v/>
      </c>
      <c r="T93" s="114" t="str">
        <f t="shared" ca="1" si="957"/>
        <v/>
      </c>
      <c r="U93" s="114" t="str">
        <f ca="1" t="shared" si="958" ref="U93:AI93">IFERROR(IF($C93="","",INDIRECT("第"&amp;VLOOKUP(U$7,INDIRECT($A$7&amp;"!A:D"),2,FALSE)&amp;"周"&amp;"!"&amp;ADDRESS(ROW(),VLOOKUP(U$7,INDIRECT($A$7&amp;"!A:D"),4,FALSE)+4))),"")</f>
        <v/>
      </c>
      <c r="V93" s="114" t="str">
        <f t="shared" ca="1" si="958"/>
        <v/>
      </c>
      <c r="W93" s="114" t="str">
        <f t="shared" ca="1" si="958"/>
        <v/>
      </c>
      <c r="X93" s="114" t="str">
        <f t="shared" ca="1" si="958"/>
        <v/>
      </c>
      <c r="Y93" s="114" t="str">
        <f t="shared" ca="1" si="958"/>
        <v/>
      </c>
      <c r="Z93" s="114" t="str">
        <f t="shared" ca="1" si="958"/>
        <v/>
      </c>
      <c r="AA93" s="114" t="str">
        <f t="shared" ca="1" si="958"/>
        <v/>
      </c>
      <c r="AB93" s="114" t="str">
        <f t="shared" ca="1" si="958"/>
        <v/>
      </c>
      <c r="AC93" s="114" t="str">
        <f t="shared" ca="1" si="958"/>
        <v/>
      </c>
      <c r="AD93" s="114" t="str">
        <f t="shared" ca="1" si="958"/>
        <v/>
      </c>
      <c r="AE93" s="114" t="str">
        <f t="shared" ca="1" si="958"/>
        <v/>
      </c>
      <c r="AF93" s="114" t="str">
        <f t="shared" ca="1" si="958"/>
        <v/>
      </c>
      <c r="AG93" s="114" t="str">
        <f t="shared" ca="1" si="958"/>
        <v/>
      </c>
      <c r="AH93" s="114" t="str">
        <f t="shared" ca="1" si="958"/>
        <v/>
      </c>
      <c r="AI93" s="114" t="str">
        <f t="shared" ca="1" si="958"/>
        <v/>
      </c>
      <c r="AJ93" s="25">
        <f ca="1" t="shared" si="959" ref="AJ93:AR93">COUNTIF($E93:$AI95,AJ$8)</f>
        <v>0</v>
      </c>
      <c r="AK93" s="25">
        <f t="shared" ca="1" si="959"/>
        <v>0</v>
      </c>
      <c r="AL93" s="25">
        <f t="shared" ca="1" si="959"/>
        <v>0</v>
      </c>
      <c r="AM93" s="25">
        <f t="shared" ca="1" si="959"/>
        <v>0</v>
      </c>
      <c r="AN93" s="25">
        <f t="shared" ca="1" si="959"/>
        <v>0</v>
      </c>
      <c r="AO93" s="25">
        <f t="shared" ca="1" si="959"/>
        <v>0</v>
      </c>
      <c r="AP93" s="25">
        <f t="shared" ca="1" si="959"/>
        <v>0</v>
      </c>
      <c r="AQ93" s="25">
        <f t="shared" ca="1" si="959"/>
        <v>0</v>
      </c>
      <c r="AR93" s="25">
        <f t="shared" ca="1" si="959"/>
        <v>0</v>
      </c>
    </row>
    <row r="94" spans="1:44" ht="18" customHeight="1">
      <c r="A94" s="7"/>
      <c r="B94" s="113"/>
      <c r="C94" s="20"/>
      <c r="D94" s="25" t="s">
        <v>25</v>
      </c>
      <c r="E94" s="114" t="str">
        <f ca="1" t="shared" si="960" ref="E94">IFERROR(IF($C93="","",INDIRECT("第"&amp;VLOOKUP(E$7,INDIRECT($A$7&amp;"!A:D"),2,FALSE)&amp;"周"&amp;"!"&amp;ADDRESS(ROW(),VLOOKUP(E$7,INDIRECT($A$7&amp;"!A:D"),4,FALSE)+4))),"")</f>
        <v/>
      </c>
      <c r="F94" s="114" t="str">
        <f ca="1" t="shared" si="961" ref="F94">IFERROR(IF($C93="","",INDIRECT("第"&amp;VLOOKUP(F$7,INDIRECT($A$7&amp;"!A:D"),2,FALSE)&amp;"周"&amp;"!"&amp;ADDRESS(ROW(),VLOOKUP(F$7,INDIRECT($A$7&amp;"!A:D"),4,FALSE)+4))),"")</f>
        <v/>
      </c>
      <c r="G94" s="114" t="str">
        <f ca="1" t="shared" si="962" ref="G94">IFERROR(IF($C93="","",INDIRECT("第"&amp;VLOOKUP(G$7,INDIRECT($A$7&amp;"!A:D"),2,FALSE)&amp;"周"&amp;"!"&amp;ADDRESS(ROW(),VLOOKUP(G$7,INDIRECT($A$7&amp;"!A:D"),4,FALSE)+4))),"")</f>
        <v/>
      </c>
      <c r="H94" s="114" t="str">
        <f ca="1" t="shared" si="963" ref="H94">IFERROR(IF($C93="","",INDIRECT("第"&amp;VLOOKUP(H$7,INDIRECT($A$7&amp;"!A:D"),2,FALSE)&amp;"周"&amp;"!"&amp;ADDRESS(ROW(),VLOOKUP(H$7,INDIRECT($A$7&amp;"!A:D"),4,FALSE)+4))),"")</f>
        <v/>
      </c>
      <c r="I94" s="114" t="str">
        <f ca="1" t="shared" si="964" ref="I94">IFERROR(IF($C93="","",INDIRECT("第"&amp;VLOOKUP(I$7,INDIRECT($A$7&amp;"!A:D"),2,FALSE)&amp;"周"&amp;"!"&amp;ADDRESS(ROW(),VLOOKUP(I$7,INDIRECT($A$7&amp;"!A:D"),4,FALSE)+4))),"")</f>
        <v/>
      </c>
      <c r="J94" s="114" t="str">
        <f ca="1" t="shared" si="965" ref="J94">IFERROR(IF($C93="","",INDIRECT("第"&amp;VLOOKUP(J$7,INDIRECT($A$7&amp;"!A:D"),2,FALSE)&amp;"周"&amp;"!"&amp;ADDRESS(ROW(),VLOOKUP(J$7,INDIRECT($A$7&amp;"!A:D"),4,FALSE)+4))),"")</f>
        <v/>
      </c>
      <c r="K94" s="114" t="str">
        <f ca="1" t="shared" si="966" ref="K94">IFERROR(IF($C93="","",INDIRECT("第"&amp;VLOOKUP(K$7,INDIRECT($A$7&amp;"!A:D"),2,FALSE)&amp;"周"&amp;"!"&amp;ADDRESS(ROW(),VLOOKUP(K$7,INDIRECT($A$7&amp;"!A:D"),4,FALSE)+4))),"")</f>
        <v/>
      </c>
      <c r="L94" s="114" t="str">
        <f ca="1" t="shared" si="967" ref="L94">IFERROR(IF($C93="","",INDIRECT("第"&amp;VLOOKUP(L$7,INDIRECT($A$7&amp;"!A:D"),2,FALSE)&amp;"周"&amp;"!"&amp;ADDRESS(ROW(),VLOOKUP(L$7,INDIRECT($A$7&amp;"!A:D"),4,FALSE)+4))),"")</f>
        <v/>
      </c>
      <c r="M94" s="114" t="str">
        <f ca="1" t="shared" si="968" ref="M94">IFERROR(IF($C93="","",INDIRECT("第"&amp;VLOOKUP(M$7,INDIRECT($A$7&amp;"!A:D"),2,FALSE)&amp;"周"&amp;"!"&amp;ADDRESS(ROW(),VLOOKUP(M$7,INDIRECT($A$7&amp;"!A:D"),4,FALSE)+4))),"")</f>
        <v/>
      </c>
      <c r="N94" s="114" t="str">
        <f ca="1" t="shared" si="969" ref="N94">IFERROR(IF($C93="","",INDIRECT("第"&amp;VLOOKUP(N$7,INDIRECT($A$7&amp;"!A:D"),2,FALSE)&amp;"周"&amp;"!"&amp;ADDRESS(ROW(),VLOOKUP(N$7,INDIRECT($A$7&amp;"!A:D"),4,FALSE)+4))),"")</f>
        <v/>
      </c>
      <c r="O94" s="114" t="str">
        <f ca="1" t="shared" si="970" ref="O94">IFERROR(IF($C93="","",INDIRECT("第"&amp;VLOOKUP(O$7,INDIRECT($A$7&amp;"!A:D"),2,FALSE)&amp;"周"&amp;"!"&amp;ADDRESS(ROW(),VLOOKUP(O$7,INDIRECT($A$7&amp;"!A:D"),4,FALSE)+4))),"")</f>
        <v/>
      </c>
      <c r="P94" s="114" t="str">
        <f ca="1" t="shared" si="971" ref="P94">IFERROR(IF($C93="","",INDIRECT("第"&amp;VLOOKUP(P$7,INDIRECT($A$7&amp;"!A:D"),2,FALSE)&amp;"周"&amp;"!"&amp;ADDRESS(ROW(),VLOOKUP(P$7,INDIRECT($A$7&amp;"!A:D"),4,FALSE)+4))),"")</f>
        <v/>
      </c>
      <c r="Q94" s="114" t="str">
        <f ca="1" t="shared" si="972" ref="Q94">IFERROR(IF($C93="","",INDIRECT("第"&amp;VLOOKUP(Q$7,INDIRECT($A$7&amp;"!A:D"),2,FALSE)&amp;"周"&amp;"!"&amp;ADDRESS(ROW(),VLOOKUP(Q$7,INDIRECT($A$7&amp;"!A:D"),4,FALSE)+4))),"")</f>
        <v/>
      </c>
      <c r="R94" s="114" t="str">
        <f ca="1" t="shared" si="973" ref="R94">IFERROR(IF($C93="","",INDIRECT("第"&amp;VLOOKUP(R$7,INDIRECT($A$7&amp;"!A:D"),2,FALSE)&amp;"周"&amp;"!"&amp;ADDRESS(ROW(),VLOOKUP(R$7,INDIRECT($A$7&amp;"!A:D"),4,FALSE)+4))),"")</f>
        <v/>
      </c>
      <c r="S94" s="114" t="str">
        <f ca="1" t="shared" si="974" ref="S94">IFERROR(IF($C93="","",INDIRECT("第"&amp;VLOOKUP(S$7,INDIRECT($A$7&amp;"!A:D"),2,FALSE)&amp;"周"&amp;"!"&amp;ADDRESS(ROW(),VLOOKUP(S$7,INDIRECT($A$7&amp;"!A:D"),4,FALSE)+4))),"")</f>
        <v/>
      </c>
      <c r="T94" s="114" t="str">
        <f ca="1" t="shared" si="975" ref="T94">IFERROR(IF($C93="","",INDIRECT("第"&amp;VLOOKUP(T$7,INDIRECT($A$7&amp;"!A:D"),2,FALSE)&amp;"周"&amp;"!"&amp;ADDRESS(ROW(),VLOOKUP(T$7,INDIRECT($A$7&amp;"!A:D"),4,FALSE)+4))),"")</f>
        <v/>
      </c>
      <c r="U94" s="114" t="str">
        <f ca="1" t="shared" si="976" ref="U94">IFERROR(IF($C93="","",INDIRECT("第"&amp;VLOOKUP(U$7,INDIRECT($A$7&amp;"!A:D"),2,FALSE)&amp;"周"&amp;"!"&amp;ADDRESS(ROW(),VLOOKUP(U$7,INDIRECT($A$7&amp;"!A:D"),4,FALSE)+4))),"")</f>
        <v/>
      </c>
      <c r="V94" s="114" t="str">
        <f ca="1" t="shared" si="977" ref="V94">IFERROR(IF($C93="","",INDIRECT("第"&amp;VLOOKUP(V$7,INDIRECT($A$7&amp;"!A:D"),2,FALSE)&amp;"周"&amp;"!"&amp;ADDRESS(ROW(),VLOOKUP(V$7,INDIRECT($A$7&amp;"!A:D"),4,FALSE)+4))),"")</f>
        <v/>
      </c>
      <c r="W94" s="114" t="str">
        <f ca="1" t="shared" si="978" ref="W94">IFERROR(IF($C93="","",INDIRECT("第"&amp;VLOOKUP(W$7,INDIRECT($A$7&amp;"!A:D"),2,FALSE)&amp;"周"&amp;"!"&amp;ADDRESS(ROW(),VLOOKUP(W$7,INDIRECT($A$7&amp;"!A:D"),4,FALSE)+4))),"")</f>
        <v/>
      </c>
      <c r="X94" s="114" t="str">
        <f ca="1" t="shared" si="979" ref="X94">IFERROR(IF($C93="","",INDIRECT("第"&amp;VLOOKUP(X$7,INDIRECT($A$7&amp;"!A:D"),2,FALSE)&amp;"周"&amp;"!"&amp;ADDRESS(ROW(),VLOOKUP(X$7,INDIRECT($A$7&amp;"!A:D"),4,FALSE)+4))),"")</f>
        <v/>
      </c>
      <c r="Y94" s="114" t="str">
        <f ca="1" t="shared" si="980" ref="Y94">IFERROR(IF($C93="","",INDIRECT("第"&amp;VLOOKUP(Y$7,INDIRECT($A$7&amp;"!A:D"),2,FALSE)&amp;"周"&amp;"!"&amp;ADDRESS(ROW(),VLOOKUP(Y$7,INDIRECT($A$7&amp;"!A:D"),4,FALSE)+4))),"")</f>
        <v/>
      </c>
      <c r="Z94" s="114" t="str">
        <f ca="1" t="shared" si="981" ref="Z94">IFERROR(IF($C93="","",INDIRECT("第"&amp;VLOOKUP(Z$7,INDIRECT($A$7&amp;"!A:D"),2,FALSE)&amp;"周"&amp;"!"&amp;ADDRESS(ROW(),VLOOKUP(Z$7,INDIRECT($A$7&amp;"!A:D"),4,FALSE)+4))),"")</f>
        <v/>
      </c>
      <c r="AA94" s="114" t="str">
        <f ca="1" t="shared" si="982" ref="AA94">IFERROR(IF($C93="","",INDIRECT("第"&amp;VLOOKUP(AA$7,INDIRECT($A$7&amp;"!A:D"),2,FALSE)&amp;"周"&amp;"!"&amp;ADDRESS(ROW(),VLOOKUP(AA$7,INDIRECT($A$7&amp;"!A:D"),4,FALSE)+4))),"")</f>
        <v/>
      </c>
      <c r="AB94" s="114" t="str">
        <f ca="1" t="shared" si="983" ref="AB94">IFERROR(IF($C93="","",INDIRECT("第"&amp;VLOOKUP(AB$7,INDIRECT($A$7&amp;"!A:D"),2,FALSE)&amp;"周"&amp;"!"&amp;ADDRESS(ROW(),VLOOKUP(AB$7,INDIRECT($A$7&amp;"!A:D"),4,FALSE)+4))),"")</f>
        <v/>
      </c>
      <c r="AC94" s="114" t="str">
        <f ca="1" t="shared" si="984" ref="AC94">IFERROR(IF($C93="","",INDIRECT("第"&amp;VLOOKUP(AC$7,INDIRECT($A$7&amp;"!A:D"),2,FALSE)&amp;"周"&amp;"!"&amp;ADDRESS(ROW(),VLOOKUP(AC$7,INDIRECT($A$7&amp;"!A:D"),4,FALSE)+4))),"")</f>
        <v/>
      </c>
      <c r="AD94" s="114" t="str">
        <f ca="1" t="shared" si="985" ref="AD94">IFERROR(IF($C93="","",INDIRECT("第"&amp;VLOOKUP(AD$7,INDIRECT($A$7&amp;"!A:D"),2,FALSE)&amp;"周"&amp;"!"&amp;ADDRESS(ROW(),VLOOKUP(AD$7,INDIRECT($A$7&amp;"!A:D"),4,FALSE)+4))),"")</f>
        <v/>
      </c>
      <c r="AE94" s="114" t="str">
        <f ca="1" t="shared" si="986" ref="AE94">IFERROR(IF($C93="","",INDIRECT("第"&amp;VLOOKUP(AE$7,INDIRECT($A$7&amp;"!A:D"),2,FALSE)&amp;"周"&amp;"!"&amp;ADDRESS(ROW(),VLOOKUP(AE$7,INDIRECT($A$7&amp;"!A:D"),4,FALSE)+4))),"")</f>
        <v/>
      </c>
      <c r="AF94" s="114" t="str">
        <f ca="1" t="shared" si="987" ref="AF94">IFERROR(IF($C93="","",INDIRECT("第"&amp;VLOOKUP(AF$7,INDIRECT($A$7&amp;"!A:D"),2,FALSE)&amp;"周"&amp;"!"&amp;ADDRESS(ROW(),VLOOKUP(AF$7,INDIRECT($A$7&amp;"!A:D"),4,FALSE)+4))),"")</f>
        <v/>
      </c>
      <c r="AG94" s="114" t="str">
        <f ca="1" t="shared" si="988" ref="AG94">IFERROR(IF($C93="","",INDIRECT("第"&amp;VLOOKUP(AG$7,INDIRECT($A$7&amp;"!A:D"),2,FALSE)&amp;"周"&amp;"!"&amp;ADDRESS(ROW(),VLOOKUP(AG$7,INDIRECT($A$7&amp;"!A:D"),4,FALSE)+4))),"")</f>
        <v/>
      </c>
      <c r="AH94" s="114" t="str">
        <f ca="1" t="shared" si="989" ref="AH94">IFERROR(IF($C93="","",INDIRECT("第"&amp;VLOOKUP(AH$7,INDIRECT($A$7&amp;"!A:D"),2,FALSE)&amp;"周"&amp;"!"&amp;ADDRESS(ROW(),VLOOKUP(AH$7,INDIRECT($A$7&amp;"!A:D"),4,FALSE)+4))),"")</f>
        <v/>
      </c>
      <c r="AI94" s="114" t="str">
        <f ca="1" t="shared" si="990" ref="AI94">IFERROR(IF($C93="","",INDIRECT("第"&amp;VLOOKUP(AI$7,INDIRECT($A$7&amp;"!A:D"),2,FALSE)&amp;"周"&amp;"!"&amp;ADDRESS(ROW(),VLOOKUP(AI$7,INDIRECT($A$7&amp;"!A:D"),4,FALSE)+4))),"")</f>
        <v/>
      </c>
      <c r="AJ94" s="25"/>
      <c r="AK94" s="25"/>
      <c r="AL94" s="25"/>
      <c r="AM94" s="25"/>
      <c r="AN94" s="25"/>
      <c r="AO94" s="25"/>
      <c r="AP94" s="25"/>
      <c r="AQ94" s="25"/>
      <c r="AR94" s="25"/>
    </row>
    <row r="95" spans="1:44" ht="18" customHeight="1">
      <c r="A95" s="7"/>
      <c r="B95" s="115"/>
      <c r="C95" s="27"/>
      <c r="D95" s="25" t="s">
        <v>26</v>
      </c>
      <c r="E95" s="114" t="str">
        <f ca="1" t="shared" si="991" ref="E95:AI95">IFERROR(IF($C93="","",INDIRECT("第"&amp;VLOOKUP(E$7,INDIRECT($A$7&amp;"!A:D"),2,FALSE)&amp;"周"&amp;"!"&amp;ADDRESS(ROW(),VLOOKUP(E$7,INDIRECT($A$7&amp;"!A:D"),4,FALSE)+4))),"")</f>
        <v/>
      </c>
      <c r="F95" s="114" t="str">
        <f t="shared" ca="1" si="991"/>
        <v/>
      </c>
      <c r="G95" s="114" t="str">
        <f t="shared" ca="1" si="991"/>
        <v/>
      </c>
      <c r="H95" s="114" t="str">
        <f t="shared" ca="1" si="991"/>
        <v/>
      </c>
      <c r="I95" s="114" t="str">
        <f t="shared" ca="1" si="991"/>
        <v/>
      </c>
      <c r="J95" s="114" t="str">
        <f t="shared" ca="1" si="991"/>
        <v/>
      </c>
      <c r="K95" s="114" t="str">
        <f t="shared" ca="1" si="991"/>
        <v/>
      </c>
      <c r="L95" s="114" t="str">
        <f t="shared" ca="1" si="991"/>
        <v/>
      </c>
      <c r="M95" s="114" t="str">
        <f t="shared" ca="1" si="991"/>
        <v/>
      </c>
      <c r="N95" s="114" t="str">
        <f t="shared" ca="1" si="991"/>
        <v/>
      </c>
      <c r="O95" s="114" t="str">
        <f t="shared" ca="1" si="991"/>
        <v/>
      </c>
      <c r="P95" s="114" t="str">
        <f t="shared" ca="1" si="991"/>
        <v/>
      </c>
      <c r="Q95" s="114" t="str">
        <f t="shared" ca="1" si="991"/>
        <v/>
      </c>
      <c r="R95" s="114" t="str">
        <f t="shared" ca="1" si="991"/>
        <v/>
      </c>
      <c r="S95" s="114" t="str">
        <f t="shared" ca="1" si="991"/>
        <v/>
      </c>
      <c r="T95" s="114" t="str">
        <f t="shared" ca="1" si="991"/>
        <v/>
      </c>
      <c r="U95" s="114" t="str">
        <f t="shared" ca="1" si="991"/>
        <v/>
      </c>
      <c r="V95" s="114" t="str">
        <f t="shared" ca="1" si="991"/>
        <v/>
      </c>
      <c r="W95" s="114" t="str">
        <f t="shared" ca="1" si="991"/>
        <v/>
      </c>
      <c r="X95" s="114" t="str">
        <f t="shared" ca="1" si="991"/>
        <v/>
      </c>
      <c r="Y95" s="114" t="str">
        <f t="shared" ca="1" si="991"/>
        <v/>
      </c>
      <c r="Z95" s="114" t="str">
        <f t="shared" ca="1" si="991"/>
        <v/>
      </c>
      <c r="AA95" s="114" t="str">
        <f t="shared" ca="1" si="991"/>
        <v/>
      </c>
      <c r="AB95" s="114" t="str">
        <f t="shared" ca="1" si="991"/>
        <v/>
      </c>
      <c r="AC95" s="114" t="str">
        <f t="shared" ca="1" si="991"/>
        <v/>
      </c>
      <c r="AD95" s="114" t="str">
        <f t="shared" ca="1" si="991"/>
        <v/>
      </c>
      <c r="AE95" s="114" t="str">
        <f t="shared" ca="1" si="991"/>
        <v/>
      </c>
      <c r="AF95" s="114" t="str">
        <f t="shared" ca="1" si="991"/>
        <v/>
      </c>
      <c r="AG95" s="114" t="str">
        <f t="shared" ca="1" si="991"/>
        <v/>
      </c>
      <c r="AH95" s="114" t="str">
        <f t="shared" ca="1" si="991"/>
        <v/>
      </c>
      <c r="AI95" s="114" t="str">
        <f t="shared" ca="1" si="991"/>
        <v/>
      </c>
      <c r="AJ95" s="25"/>
      <c r="AK95" s="25"/>
      <c r="AL95" s="25"/>
      <c r="AM95" s="25"/>
      <c r="AN95" s="25"/>
      <c r="AO95" s="25"/>
      <c r="AP95" s="25"/>
      <c r="AQ95" s="25"/>
      <c r="AR95" s="25"/>
    </row>
    <row r="96" spans="1:44" ht="18" customHeight="1">
      <c r="A96" s="7"/>
      <c r="B96" s="116">
        <f t="shared" si="992" ref="B96:B159">ROW()/3-2</f>
        <v>30</v>
      </c>
      <c r="C96" s="20" t="str">
        <f ca="1">INDIRECT("员工信息表!C"&amp;(B96+3))&amp;IF(INDIRECT("员工信息表!O"&amp;(B96+3))="离职","(离职)","")</f>
        <v/>
      </c>
      <c r="D96" s="25" t="s">
        <v>24</v>
      </c>
      <c r="E96" s="114" t="str">
        <f ca="1" t="shared" si="993" ref="E96:T96">IFERROR(IF($C96="","",INDIRECT("第"&amp;VLOOKUP(E$7,INDIRECT($A$7&amp;"!A:D"),2,FALSE)&amp;"周"&amp;"!"&amp;ADDRESS(ROW(),VLOOKUP(E$7,INDIRECT($A$7&amp;"!A:D"),4,FALSE)+4))),"")</f>
        <v/>
      </c>
      <c r="F96" s="114" t="str">
        <f t="shared" ca="1" si="993"/>
        <v/>
      </c>
      <c r="G96" s="114" t="str">
        <f t="shared" ca="1" si="993"/>
        <v/>
      </c>
      <c r="H96" s="114" t="str">
        <f t="shared" ca="1" si="993"/>
        <v/>
      </c>
      <c r="I96" s="114" t="str">
        <f t="shared" ca="1" si="993"/>
        <v/>
      </c>
      <c r="J96" s="114" t="str">
        <f t="shared" ca="1" si="993"/>
        <v/>
      </c>
      <c r="K96" s="114" t="str">
        <f t="shared" ca="1" si="993"/>
        <v/>
      </c>
      <c r="L96" s="114" t="str">
        <f t="shared" ca="1" si="993"/>
        <v/>
      </c>
      <c r="M96" s="114" t="str">
        <f t="shared" ca="1" si="993"/>
        <v/>
      </c>
      <c r="N96" s="114" t="str">
        <f t="shared" ca="1" si="993"/>
        <v/>
      </c>
      <c r="O96" s="114" t="str">
        <f t="shared" ca="1" si="993"/>
        <v/>
      </c>
      <c r="P96" s="114" t="str">
        <f t="shared" ca="1" si="993"/>
        <v/>
      </c>
      <c r="Q96" s="114" t="str">
        <f t="shared" ca="1" si="993"/>
        <v/>
      </c>
      <c r="R96" s="114" t="str">
        <f t="shared" ca="1" si="993"/>
        <v/>
      </c>
      <c r="S96" s="114" t="str">
        <f t="shared" ca="1" si="993"/>
        <v/>
      </c>
      <c r="T96" s="114" t="str">
        <f t="shared" ca="1" si="993"/>
        <v/>
      </c>
      <c r="U96" s="114" t="str">
        <f ca="1" t="shared" si="994" ref="U96:AI96">IFERROR(IF($C96="","",INDIRECT("第"&amp;VLOOKUP(U$7,INDIRECT($A$7&amp;"!A:D"),2,FALSE)&amp;"周"&amp;"!"&amp;ADDRESS(ROW(),VLOOKUP(U$7,INDIRECT($A$7&amp;"!A:D"),4,FALSE)+4))),"")</f>
        <v/>
      </c>
      <c r="V96" s="114" t="str">
        <f t="shared" ca="1" si="994"/>
        <v/>
      </c>
      <c r="W96" s="114" t="str">
        <f t="shared" ca="1" si="994"/>
        <v/>
      </c>
      <c r="X96" s="114" t="str">
        <f t="shared" ca="1" si="994"/>
        <v/>
      </c>
      <c r="Y96" s="114" t="str">
        <f t="shared" ca="1" si="994"/>
        <v/>
      </c>
      <c r="Z96" s="114" t="str">
        <f t="shared" ca="1" si="994"/>
        <v/>
      </c>
      <c r="AA96" s="114" t="str">
        <f t="shared" ca="1" si="994"/>
        <v/>
      </c>
      <c r="AB96" s="114" t="str">
        <f t="shared" ca="1" si="994"/>
        <v/>
      </c>
      <c r="AC96" s="114" t="str">
        <f t="shared" ca="1" si="994"/>
        <v/>
      </c>
      <c r="AD96" s="114" t="str">
        <f t="shared" ca="1" si="994"/>
        <v/>
      </c>
      <c r="AE96" s="114" t="str">
        <f t="shared" ca="1" si="994"/>
        <v/>
      </c>
      <c r="AF96" s="114" t="str">
        <f t="shared" ca="1" si="994"/>
        <v/>
      </c>
      <c r="AG96" s="114" t="str">
        <f t="shared" ca="1" si="994"/>
        <v/>
      </c>
      <c r="AH96" s="114" t="str">
        <f t="shared" ca="1" si="994"/>
        <v/>
      </c>
      <c r="AI96" s="114" t="str">
        <f t="shared" ca="1" si="994"/>
        <v/>
      </c>
      <c r="AJ96" s="25">
        <f ca="1" t="shared" si="995" ref="AJ96:AR96">COUNTIF($E96:$AI98,AJ$8)</f>
        <v>0</v>
      </c>
      <c r="AK96" s="25">
        <f t="shared" ca="1" si="995"/>
        <v>0</v>
      </c>
      <c r="AL96" s="25">
        <f t="shared" ca="1" si="995"/>
        <v>0</v>
      </c>
      <c r="AM96" s="25">
        <f t="shared" ca="1" si="995"/>
        <v>0</v>
      </c>
      <c r="AN96" s="25">
        <f t="shared" ca="1" si="995"/>
        <v>0</v>
      </c>
      <c r="AO96" s="25">
        <f t="shared" ca="1" si="995"/>
        <v>0</v>
      </c>
      <c r="AP96" s="25">
        <f t="shared" ca="1" si="995"/>
        <v>0</v>
      </c>
      <c r="AQ96" s="25">
        <f t="shared" ca="1" si="995"/>
        <v>0</v>
      </c>
      <c r="AR96" s="25">
        <f t="shared" ca="1" si="995"/>
        <v>0</v>
      </c>
    </row>
    <row r="97" spans="1:44" ht="18" customHeight="1">
      <c r="A97" s="7"/>
      <c r="B97" s="113"/>
      <c r="C97" s="20"/>
      <c r="D97" s="25" t="s">
        <v>25</v>
      </c>
      <c r="E97" s="114" t="str">
        <f ca="1" t="shared" si="996" ref="E97">IFERROR(IF($C96="","",INDIRECT("第"&amp;VLOOKUP(E$7,INDIRECT($A$7&amp;"!A:D"),2,FALSE)&amp;"周"&amp;"!"&amp;ADDRESS(ROW(),VLOOKUP(E$7,INDIRECT($A$7&amp;"!A:D"),4,FALSE)+4))),"")</f>
        <v/>
      </c>
      <c r="F97" s="114" t="str">
        <f ca="1" t="shared" si="997" ref="F97">IFERROR(IF($C96="","",INDIRECT("第"&amp;VLOOKUP(F$7,INDIRECT($A$7&amp;"!A:D"),2,FALSE)&amp;"周"&amp;"!"&amp;ADDRESS(ROW(),VLOOKUP(F$7,INDIRECT($A$7&amp;"!A:D"),4,FALSE)+4))),"")</f>
        <v/>
      </c>
      <c r="G97" s="114" t="str">
        <f ca="1" t="shared" si="998" ref="G97">IFERROR(IF($C96="","",INDIRECT("第"&amp;VLOOKUP(G$7,INDIRECT($A$7&amp;"!A:D"),2,FALSE)&amp;"周"&amp;"!"&amp;ADDRESS(ROW(),VLOOKUP(G$7,INDIRECT($A$7&amp;"!A:D"),4,FALSE)+4))),"")</f>
        <v/>
      </c>
      <c r="H97" s="114" t="str">
        <f ca="1" t="shared" si="999" ref="H97">IFERROR(IF($C96="","",INDIRECT("第"&amp;VLOOKUP(H$7,INDIRECT($A$7&amp;"!A:D"),2,FALSE)&amp;"周"&amp;"!"&amp;ADDRESS(ROW(),VLOOKUP(H$7,INDIRECT($A$7&amp;"!A:D"),4,FALSE)+4))),"")</f>
        <v/>
      </c>
      <c r="I97" s="114" t="str">
        <f ca="1" t="shared" si="1000" ref="I97">IFERROR(IF($C96="","",INDIRECT("第"&amp;VLOOKUP(I$7,INDIRECT($A$7&amp;"!A:D"),2,FALSE)&amp;"周"&amp;"!"&amp;ADDRESS(ROW(),VLOOKUP(I$7,INDIRECT($A$7&amp;"!A:D"),4,FALSE)+4))),"")</f>
        <v/>
      </c>
      <c r="J97" s="114" t="str">
        <f ca="1" t="shared" si="1001" ref="J97">IFERROR(IF($C96="","",INDIRECT("第"&amp;VLOOKUP(J$7,INDIRECT($A$7&amp;"!A:D"),2,FALSE)&amp;"周"&amp;"!"&amp;ADDRESS(ROW(),VLOOKUP(J$7,INDIRECT($A$7&amp;"!A:D"),4,FALSE)+4))),"")</f>
        <v/>
      </c>
      <c r="K97" s="114" t="str">
        <f ca="1" t="shared" si="1002" ref="K97">IFERROR(IF($C96="","",INDIRECT("第"&amp;VLOOKUP(K$7,INDIRECT($A$7&amp;"!A:D"),2,FALSE)&amp;"周"&amp;"!"&amp;ADDRESS(ROW(),VLOOKUP(K$7,INDIRECT($A$7&amp;"!A:D"),4,FALSE)+4))),"")</f>
        <v/>
      </c>
      <c r="L97" s="114" t="str">
        <f ca="1" t="shared" si="1003" ref="L97">IFERROR(IF($C96="","",INDIRECT("第"&amp;VLOOKUP(L$7,INDIRECT($A$7&amp;"!A:D"),2,FALSE)&amp;"周"&amp;"!"&amp;ADDRESS(ROW(),VLOOKUP(L$7,INDIRECT($A$7&amp;"!A:D"),4,FALSE)+4))),"")</f>
        <v/>
      </c>
      <c r="M97" s="114" t="str">
        <f ca="1" t="shared" si="1004" ref="M97">IFERROR(IF($C96="","",INDIRECT("第"&amp;VLOOKUP(M$7,INDIRECT($A$7&amp;"!A:D"),2,FALSE)&amp;"周"&amp;"!"&amp;ADDRESS(ROW(),VLOOKUP(M$7,INDIRECT($A$7&amp;"!A:D"),4,FALSE)+4))),"")</f>
        <v/>
      </c>
      <c r="N97" s="114" t="str">
        <f ca="1" t="shared" si="1005" ref="N97">IFERROR(IF($C96="","",INDIRECT("第"&amp;VLOOKUP(N$7,INDIRECT($A$7&amp;"!A:D"),2,FALSE)&amp;"周"&amp;"!"&amp;ADDRESS(ROW(),VLOOKUP(N$7,INDIRECT($A$7&amp;"!A:D"),4,FALSE)+4))),"")</f>
        <v/>
      </c>
      <c r="O97" s="114" t="str">
        <f ca="1" t="shared" si="1006" ref="O97">IFERROR(IF($C96="","",INDIRECT("第"&amp;VLOOKUP(O$7,INDIRECT($A$7&amp;"!A:D"),2,FALSE)&amp;"周"&amp;"!"&amp;ADDRESS(ROW(),VLOOKUP(O$7,INDIRECT($A$7&amp;"!A:D"),4,FALSE)+4))),"")</f>
        <v/>
      </c>
      <c r="P97" s="114" t="str">
        <f ca="1" t="shared" si="1007" ref="P97">IFERROR(IF($C96="","",INDIRECT("第"&amp;VLOOKUP(P$7,INDIRECT($A$7&amp;"!A:D"),2,FALSE)&amp;"周"&amp;"!"&amp;ADDRESS(ROW(),VLOOKUP(P$7,INDIRECT($A$7&amp;"!A:D"),4,FALSE)+4))),"")</f>
        <v/>
      </c>
      <c r="Q97" s="114" t="str">
        <f ca="1" t="shared" si="1008" ref="Q97">IFERROR(IF($C96="","",INDIRECT("第"&amp;VLOOKUP(Q$7,INDIRECT($A$7&amp;"!A:D"),2,FALSE)&amp;"周"&amp;"!"&amp;ADDRESS(ROW(),VLOOKUP(Q$7,INDIRECT($A$7&amp;"!A:D"),4,FALSE)+4))),"")</f>
        <v/>
      </c>
      <c r="R97" s="114" t="str">
        <f ca="1" t="shared" si="1009" ref="R97">IFERROR(IF($C96="","",INDIRECT("第"&amp;VLOOKUP(R$7,INDIRECT($A$7&amp;"!A:D"),2,FALSE)&amp;"周"&amp;"!"&amp;ADDRESS(ROW(),VLOOKUP(R$7,INDIRECT($A$7&amp;"!A:D"),4,FALSE)+4))),"")</f>
        <v/>
      </c>
      <c r="S97" s="114" t="str">
        <f ca="1" t="shared" si="1010" ref="S97">IFERROR(IF($C96="","",INDIRECT("第"&amp;VLOOKUP(S$7,INDIRECT($A$7&amp;"!A:D"),2,FALSE)&amp;"周"&amp;"!"&amp;ADDRESS(ROW(),VLOOKUP(S$7,INDIRECT($A$7&amp;"!A:D"),4,FALSE)+4))),"")</f>
        <v/>
      </c>
      <c r="T97" s="114" t="str">
        <f ca="1" t="shared" si="1011" ref="T97">IFERROR(IF($C96="","",INDIRECT("第"&amp;VLOOKUP(T$7,INDIRECT($A$7&amp;"!A:D"),2,FALSE)&amp;"周"&amp;"!"&amp;ADDRESS(ROW(),VLOOKUP(T$7,INDIRECT($A$7&amp;"!A:D"),4,FALSE)+4))),"")</f>
        <v/>
      </c>
      <c r="U97" s="114" t="str">
        <f ca="1" t="shared" si="1012" ref="U97">IFERROR(IF($C96="","",INDIRECT("第"&amp;VLOOKUP(U$7,INDIRECT($A$7&amp;"!A:D"),2,FALSE)&amp;"周"&amp;"!"&amp;ADDRESS(ROW(),VLOOKUP(U$7,INDIRECT($A$7&amp;"!A:D"),4,FALSE)+4))),"")</f>
        <v/>
      </c>
      <c r="V97" s="114" t="str">
        <f ca="1" t="shared" si="1013" ref="V97">IFERROR(IF($C96="","",INDIRECT("第"&amp;VLOOKUP(V$7,INDIRECT($A$7&amp;"!A:D"),2,FALSE)&amp;"周"&amp;"!"&amp;ADDRESS(ROW(),VLOOKUP(V$7,INDIRECT($A$7&amp;"!A:D"),4,FALSE)+4))),"")</f>
        <v/>
      </c>
      <c r="W97" s="114" t="str">
        <f ca="1" t="shared" si="1014" ref="W97">IFERROR(IF($C96="","",INDIRECT("第"&amp;VLOOKUP(W$7,INDIRECT($A$7&amp;"!A:D"),2,FALSE)&amp;"周"&amp;"!"&amp;ADDRESS(ROW(),VLOOKUP(W$7,INDIRECT($A$7&amp;"!A:D"),4,FALSE)+4))),"")</f>
        <v/>
      </c>
      <c r="X97" s="114" t="str">
        <f ca="1" t="shared" si="1015" ref="X97">IFERROR(IF($C96="","",INDIRECT("第"&amp;VLOOKUP(X$7,INDIRECT($A$7&amp;"!A:D"),2,FALSE)&amp;"周"&amp;"!"&amp;ADDRESS(ROW(),VLOOKUP(X$7,INDIRECT($A$7&amp;"!A:D"),4,FALSE)+4))),"")</f>
        <v/>
      </c>
      <c r="Y97" s="114" t="str">
        <f ca="1" t="shared" si="1016" ref="Y97">IFERROR(IF($C96="","",INDIRECT("第"&amp;VLOOKUP(Y$7,INDIRECT($A$7&amp;"!A:D"),2,FALSE)&amp;"周"&amp;"!"&amp;ADDRESS(ROW(),VLOOKUP(Y$7,INDIRECT($A$7&amp;"!A:D"),4,FALSE)+4))),"")</f>
        <v/>
      </c>
      <c r="Z97" s="114" t="str">
        <f ca="1" t="shared" si="1017" ref="Z97">IFERROR(IF($C96="","",INDIRECT("第"&amp;VLOOKUP(Z$7,INDIRECT($A$7&amp;"!A:D"),2,FALSE)&amp;"周"&amp;"!"&amp;ADDRESS(ROW(),VLOOKUP(Z$7,INDIRECT($A$7&amp;"!A:D"),4,FALSE)+4))),"")</f>
        <v/>
      </c>
      <c r="AA97" s="114" t="str">
        <f ca="1" t="shared" si="1018" ref="AA97">IFERROR(IF($C96="","",INDIRECT("第"&amp;VLOOKUP(AA$7,INDIRECT($A$7&amp;"!A:D"),2,FALSE)&amp;"周"&amp;"!"&amp;ADDRESS(ROW(),VLOOKUP(AA$7,INDIRECT($A$7&amp;"!A:D"),4,FALSE)+4))),"")</f>
        <v/>
      </c>
      <c r="AB97" s="114" t="str">
        <f ca="1" t="shared" si="1019" ref="AB97">IFERROR(IF($C96="","",INDIRECT("第"&amp;VLOOKUP(AB$7,INDIRECT($A$7&amp;"!A:D"),2,FALSE)&amp;"周"&amp;"!"&amp;ADDRESS(ROW(),VLOOKUP(AB$7,INDIRECT($A$7&amp;"!A:D"),4,FALSE)+4))),"")</f>
        <v/>
      </c>
      <c r="AC97" s="114" t="str">
        <f ca="1" t="shared" si="1020" ref="AC97">IFERROR(IF($C96="","",INDIRECT("第"&amp;VLOOKUP(AC$7,INDIRECT($A$7&amp;"!A:D"),2,FALSE)&amp;"周"&amp;"!"&amp;ADDRESS(ROW(),VLOOKUP(AC$7,INDIRECT($A$7&amp;"!A:D"),4,FALSE)+4))),"")</f>
        <v/>
      </c>
      <c r="AD97" s="114" t="str">
        <f ca="1" t="shared" si="1021" ref="AD97">IFERROR(IF($C96="","",INDIRECT("第"&amp;VLOOKUP(AD$7,INDIRECT($A$7&amp;"!A:D"),2,FALSE)&amp;"周"&amp;"!"&amp;ADDRESS(ROW(),VLOOKUP(AD$7,INDIRECT($A$7&amp;"!A:D"),4,FALSE)+4))),"")</f>
        <v/>
      </c>
      <c r="AE97" s="114" t="str">
        <f ca="1" t="shared" si="1022" ref="AE97">IFERROR(IF($C96="","",INDIRECT("第"&amp;VLOOKUP(AE$7,INDIRECT($A$7&amp;"!A:D"),2,FALSE)&amp;"周"&amp;"!"&amp;ADDRESS(ROW(),VLOOKUP(AE$7,INDIRECT($A$7&amp;"!A:D"),4,FALSE)+4))),"")</f>
        <v/>
      </c>
      <c r="AF97" s="114" t="str">
        <f ca="1" t="shared" si="1023" ref="AF97">IFERROR(IF($C96="","",INDIRECT("第"&amp;VLOOKUP(AF$7,INDIRECT($A$7&amp;"!A:D"),2,FALSE)&amp;"周"&amp;"!"&amp;ADDRESS(ROW(),VLOOKUP(AF$7,INDIRECT($A$7&amp;"!A:D"),4,FALSE)+4))),"")</f>
        <v/>
      </c>
      <c r="AG97" s="114" t="str">
        <f ca="1" t="shared" si="1024" ref="AG97">IFERROR(IF($C96="","",INDIRECT("第"&amp;VLOOKUP(AG$7,INDIRECT($A$7&amp;"!A:D"),2,FALSE)&amp;"周"&amp;"!"&amp;ADDRESS(ROW(),VLOOKUP(AG$7,INDIRECT($A$7&amp;"!A:D"),4,FALSE)+4))),"")</f>
        <v/>
      </c>
      <c r="AH97" s="114" t="str">
        <f ca="1" t="shared" si="1025" ref="AH97">IFERROR(IF($C96="","",INDIRECT("第"&amp;VLOOKUP(AH$7,INDIRECT($A$7&amp;"!A:D"),2,FALSE)&amp;"周"&amp;"!"&amp;ADDRESS(ROW(),VLOOKUP(AH$7,INDIRECT($A$7&amp;"!A:D"),4,FALSE)+4))),"")</f>
        <v/>
      </c>
      <c r="AI97" s="114" t="str">
        <f ca="1" t="shared" si="1026" ref="AI97">IFERROR(IF($C96="","",INDIRECT("第"&amp;VLOOKUP(AI$7,INDIRECT($A$7&amp;"!A:D"),2,FALSE)&amp;"周"&amp;"!"&amp;ADDRESS(ROW(),VLOOKUP(AI$7,INDIRECT($A$7&amp;"!A:D"),4,FALSE)+4))),"")</f>
        <v/>
      </c>
      <c r="AJ97" s="25"/>
      <c r="AK97" s="25"/>
      <c r="AL97" s="25"/>
      <c r="AM97" s="25"/>
      <c r="AN97" s="25"/>
      <c r="AO97" s="25"/>
      <c r="AP97" s="25"/>
      <c r="AQ97" s="25"/>
      <c r="AR97" s="25"/>
    </row>
    <row r="98" spans="1:44" ht="18" customHeight="1">
      <c r="A98" s="7"/>
      <c r="B98" s="115"/>
      <c r="C98" s="27"/>
      <c r="D98" s="25" t="s">
        <v>26</v>
      </c>
      <c r="E98" s="114" t="str">
        <f ca="1" t="shared" si="1027" ref="E98:AI98">IFERROR(IF($C96="","",INDIRECT("第"&amp;VLOOKUP(E$7,INDIRECT($A$7&amp;"!A:D"),2,FALSE)&amp;"周"&amp;"!"&amp;ADDRESS(ROW(),VLOOKUP(E$7,INDIRECT($A$7&amp;"!A:D"),4,FALSE)+4))),"")</f>
        <v/>
      </c>
      <c r="F98" s="114" t="str">
        <f t="shared" ca="1" si="1027"/>
        <v/>
      </c>
      <c r="G98" s="114" t="str">
        <f t="shared" ca="1" si="1027"/>
        <v/>
      </c>
      <c r="H98" s="114" t="str">
        <f t="shared" ca="1" si="1027"/>
        <v/>
      </c>
      <c r="I98" s="114" t="str">
        <f t="shared" ca="1" si="1027"/>
        <v/>
      </c>
      <c r="J98" s="114" t="str">
        <f t="shared" ca="1" si="1027"/>
        <v/>
      </c>
      <c r="K98" s="114" t="str">
        <f t="shared" ca="1" si="1027"/>
        <v/>
      </c>
      <c r="L98" s="114" t="str">
        <f t="shared" ca="1" si="1027"/>
        <v/>
      </c>
      <c r="M98" s="114" t="str">
        <f t="shared" ca="1" si="1027"/>
        <v/>
      </c>
      <c r="N98" s="114" t="str">
        <f t="shared" ca="1" si="1027"/>
        <v/>
      </c>
      <c r="O98" s="114" t="str">
        <f t="shared" ca="1" si="1027"/>
        <v/>
      </c>
      <c r="P98" s="114" t="str">
        <f t="shared" ca="1" si="1027"/>
        <v/>
      </c>
      <c r="Q98" s="114" t="str">
        <f t="shared" ca="1" si="1027"/>
        <v/>
      </c>
      <c r="R98" s="114" t="str">
        <f t="shared" ca="1" si="1027"/>
        <v/>
      </c>
      <c r="S98" s="114" t="str">
        <f t="shared" ca="1" si="1027"/>
        <v/>
      </c>
      <c r="T98" s="114" t="str">
        <f t="shared" ca="1" si="1027"/>
        <v/>
      </c>
      <c r="U98" s="114" t="str">
        <f t="shared" ca="1" si="1027"/>
        <v/>
      </c>
      <c r="V98" s="114" t="str">
        <f t="shared" ca="1" si="1027"/>
        <v/>
      </c>
      <c r="W98" s="114" t="str">
        <f t="shared" ca="1" si="1027"/>
        <v/>
      </c>
      <c r="X98" s="114" t="str">
        <f t="shared" ca="1" si="1027"/>
        <v/>
      </c>
      <c r="Y98" s="114" t="str">
        <f t="shared" ca="1" si="1027"/>
        <v/>
      </c>
      <c r="Z98" s="114" t="str">
        <f t="shared" ca="1" si="1027"/>
        <v/>
      </c>
      <c r="AA98" s="114" t="str">
        <f t="shared" ca="1" si="1027"/>
        <v/>
      </c>
      <c r="AB98" s="114" t="str">
        <f t="shared" ca="1" si="1027"/>
        <v/>
      </c>
      <c r="AC98" s="114" t="str">
        <f t="shared" ca="1" si="1027"/>
        <v/>
      </c>
      <c r="AD98" s="114" t="str">
        <f t="shared" ca="1" si="1027"/>
        <v/>
      </c>
      <c r="AE98" s="114" t="str">
        <f t="shared" ca="1" si="1027"/>
        <v/>
      </c>
      <c r="AF98" s="114" t="str">
        <f t="shared" ca="1" si="1027"/>
        <v/>
      </c>
      <c r="AG98" s="114" t="str">
        <f t="shared" ca="1" si="1027"/>
        <v/>
      </c>
      <c r="AH98" s="114" t="str">
        <f t="shared" ca="1" si="1027"/>
        <v/>
      </c>
      <c r="AI98" s="114" t="str">
        <f t="shared" ca="1" si="1027"/>
        <v/>
      </c>
      <c r="AJ98" s="25"/>
      <c r="AK98" s="25"/>
      <c r="AL98" s="25"/>
      <c r="AM98" s="25"/>
      <c r="AN98" s="25"/>
      <c r="AO98" s="25"/>
      <c r="AP98" s="25"/>
      <c r="AQ98" s="25"/>
      <c r="AR98" s="25"/>
    </row>
    <row r="99" spans="1:44" ht="18" customHeight="1">
      <c r="A99" s="7"/>
      <c r="B99" s="116">
        <f t="shared" si="992"/>
        <v>31</v>
      </c>
      <c r="C99" s="20" t="str">
        <f ca="1">INDIRECT("员工信息表!C"&amp;(B99+3))&amp;IF(INDIRECT("员工信息表!O"&amp;(B99+3))="离职","(离职)","")</f>
        <v/>
      </c>
      <c r="D99" s="25" t="s">
        <v>24</v>
      </c>
      <c r="E99" s="114" t="str">
        <f ca="1" t="shared" si="1028" ref="E99:T99">IFERROR(IF($C99="","",INDIRECT("第"&amp;VLOOKUP(E$7,INDIRECT($A$7&amp;"!A:D"),2,FALSE)&amp;"周"&amp;"!"&amp;ADDRESS(ROW(),VLOOKUP(E$7,INDIRECT($A$7&amp;"!A:D"),4,FALSE)+4))),"")</f>
        <v/>
      </c>
      <c r="F99" s="114" t="str">
        <f t="shared" ca="1" si="1028"/>
        <v/>
      </c>
      <c r="G99" s="114" t="str">
        <f t="shared" ca="1" si="1028"/>
        <v/>
      </c>
      <c r="H99" s="114" t="str">
        <f t="shared" ca="1" si="1028"/>
        <v/>
      </c>
      <c r="I99" s="114" t="str">
        <f t="shared" ca="1" si="1028"/>
        <v/>
      </c>
      <c r="J99" s="114" t="str">
        <f t="shared" ca="1" si="1028"/>
        <v/>
      </c>
      <c r="K99" s="114" t="str">
        <f t="shared" ca="1" si="1028"/>
        <v/>
      </c>
      <c r="L99" s="114" t="str">
        <f t="shared" ca="1" si="1028"/>
        <v/>
      </c>
      <c r="M99" s="114" t="str">
        <f t="shared" ca="1" si="1028"/>
        <v/>
      </c>
      <c r="N99" s="114" t="str">
        <f t="shared" ca="1" si="1028"/>
        <v/>
      </c>
      <c r="O99" s="114" t="str">
        <f t="shared" ca="1" si="1028"/>
        <v/>
      </c>
      <c r="P99" s="114" t="str">
        <f t="shared" ca="1" si="1028"/>
        <v/>
      </c>
      <c r="Q99" s="114" t="str">
        <f t="shared" ca="1" si="1028"/>
        <v/>
      </c>
      <c r="R99" s="114" t="str">
        <f t="shared" ca="1" si="1028"/>
        <v/>
      </c>
      <c r="S99" s="114" t="str">
        <f t="shared" ca="1" si="1028"/>
        <v/>
      </c>
      <c r="T99" s="114" t="str">
        <f t="shared" ca="1" si="1028"/>
        <v/>
      </c>
      <c r="U99" s="114" t="str">
        <f ca="1" t="shared" si="1029" ref="U99:AI99">IFERROR(IF($C99="","",INDIRECT("第"&amp;VLOOKUP(U$7,INDIRECT($A$7&amp;"!A:D"),2,FALSE)&amp;"周"&amp;"!"&amp;ADDRESS(ROW(),VLOOKUP(U$7,INDIRECT($A$7&amp;"!A:D"),4,FALSE)+4))),"")</f>
        <v/>
      </c>
      <c r="V99" s="114" t="str">
        <f t="shared" ca="1" si="1029"/>
        <v/>
      </c>
      <c r="W99" s="114" t="str">
        <f t="shared" ca="1" si="1029"/>
        <v/>
      </c>
      <c r="X99" s="114" t="str">
        <f t="shared" ca="1" si="1029"/>
        <v/>
      </c>
      <c r="Y99" s="114" t="str">
        <f t="shared" ca="1" si="1029"/>
        <v/>
      </c>
      <c r="Z99" s="114" t="str">
        <f t="shared" ca="1" si="1029"/>
        <v/>
      </c>
      <c r="AA99" s="114" t="str">
        <f t="shared" ca="1" si="1029"/>
        <v/>
      </c>
      <c r="AB99" s="114" t="str">
        <f t="shared" ca="1" si="1029"/>
        <v/>
      </c>
      <c r="AC99" s="114" t="str">
        <f t="shared" ca="1" si="1029"/>
        <v/>
      </c>
      <c r="AD99" s="114" t="str">
        <f t="shared" ca="1" si="1029"/>
        <v/>
      </c>
      <c r="AE99" s="114" t="str">
        <f t="shared" ca="1" si="1029"/>
        <v/>
      </c>
      <c r="AF99" s="114" t="str">
        <f t="shared" ca="1" si="1029"/>
        <v/>
      </c>
      <c r="AG99" s="114" t="str">
        <f t="shared" ca="1" si="1029"/>
        <v/>
      </c>
      <c r="AH99" s="114" t="str">
        <f t="shared" ca="1" si="1029"/>
        <v/>
      </c>
      <c r="AI99" s="114" t="str">
        <f t="shared" ca="1" si="1029"/>
        <v/>
      </c>
      <c r="AJ99" s="25">
        <f ca="1" t="shared" si="1030" ref="AJ99:AR99">COUNTIF($E99:$AI101,AJ$8)</f>
        <v>0</v>
      </c>
      <c r="AK99" s="25">
        <f t="shared" ca="1" si="1030"/>
        <v>0</v>
      </c>
      <c r="AL99" s="25">
        <f t="shared" ca="1" si="1030"/>
        <v>0</v>
      </c>
      <c r="AM99" s="25">
        <f t="shared" ca="1" si="1030"/>
        <v>0</v>
      </c>
      <c r="AN99" s="25">
        <f t="shared" ca="1" si="1030"/>
        <v>0</v>
      </c>
      <c r="AO99" s="25">
        <f t="shared" ca="1" si="1030"/>
        <v>0</v>
      </c>
      <c r="AP99" s="25">
        <f t="shared" ca="1" si="1030"/>
        <v>0</v>
      </c>
      <c r="AQ99" s="25">
        <f t="shared" ca="1" si="1030"/>
        <v>0</v>
      </c>
      <c r="AR99" s="25">
        <f t="shared" ca="1" si="1030"/>
        <v>0</v>
      </c>
    </row>
    <row r="100" spans="1:44" ht="18" customHeight="1">
      <c r="A100" s="7"/>
      <c r="B100" s="113"/>
      <c r="C100" s="20"/>
      <c r="D100" s="25" t="s">
        <v>25</v>
      </c>
      <c r="E100" s="114" t="str">
        <f ca="1" t="shared" si="1031" ref="E100">IFERROR(IF($C99="","",INDIRECT("第"&amp;VLOOKUP(E$7,INDIRECT($A$7&amp;"!A:D"),2,FALSE)&amp;"周"&amp;"!"&amp;ADDRESS(ROW(),VLOOKUP(E$7,INDIRECT($A$7&amp;"!A:D"),4,FALSE)+4))),"")</f>
        <v/>
      </c>
      <c r="F100" s="114" t="str">
        <f ca="1" t="shared" si="1032" ref="F100">IFERROR(IF($C99="","",INDIRECT("第"&amp;VLOOKUP(F$7,INDIRECT($A$7&amp;"!A:D"),2,FALSE)&amp;"周"&amp;"!"&amp;ADDRESS(ROW(),VLOOKUP(F$7,INDIRECT($A$7&amp;"!A:D"),4,FALSE)+4))),"")</f>
        <v/>
      </c>
      <c r="G100" s="114" t="str">
        <f ca="1" t="shared" si="1033" ref="G100">IFERROR(IF($C99="","",INDIRECT("第"&amp;VLOOKUP(G$7,INDIRECT($A$7&amp;"!A:D"),2,FALSE)&amp;"周"&amp;"!"&amp;ADDRESS(ROW(),VLOOKUP(G$7,INDIRECT($A$7&amp;"!A:D"),4,FALSE)+4))),"")</f>
        <v/>
      </c>
      <c r="H100" s="114" t="str">
        <f ca="1" t="shared" si="1034" ref="H100">IFERROR(IF($C99="","",INDIRECT("第"&amp;VLOOKUP(H$7,INDIRECT($A$7&amp;"!A:D"),2,FALSE)&amp;"周"&amp;"!"&amp;ADDRESS(ROW(),VLOOKUP(H$7,INDIRECT($A$7&amp;"!A:D"),4,FALSE)+4))),"")</f>
        <v/>
      </c>
      <c r="I100" s="114" t="str">
        <f ca="1" t="shared" si="1035" ref="I100">IFERROR(IF($C99="","",INDIRECT("第"&amp;VLOOKUP(I$7,INDIRECT($A$7&amp;"!A:D"),2,FALSE)&amp;"周"&amp;"!"&amp;ADDRESS(ROW(),VLOOKUP(I$7,INDIRECT($A$7&amp;"!A:D"),4,FALSE)+4))),"")</f>
        <v/>
      </c>
      <c r="J100" s="114" t="str">
        <f ca="1" t="shared" si="1036" ref="J100">IFERROR(IF($C99="","",INDIRECT("第"&amp;VLOOKUP(J$7,INDIRECT($A$7&amp;"!A:D"),2,FALSE)&amp;"周"&amp;"!"&amp;ADDRESS(ROW(),VLOOKUP(J$7,INDIRECT($A$7&amp;"!A:D"),4,FALSE)+4))),"")</f>
        <v/>
      </c>
      <c r="K100" s="114" t="str">
        <f ca="1" t="shared" si="1037" ref="K100">IFERROR(IF($C99="","",INDIRECT("第"&amp;VLOOKUP(K$7,INDIRECT($A$7&amp;"!A:D"),2,FALSE)&amp;"周"&amp;"!"&amp;ADDRESS(ROW(),VLOOKUP(K$7,INDIRECT($A$7&amp;"!A:D"),4,FALSE)+4))),"")</f>
        <v/>
      </c>
      <c r="L100" s="114" t="str">
        <f ca="1" t="shared" si="1038" ref="L100">IFERROR(IF($C99="","",INDIRECT("第"&amp;VLOOKUP(L$7,INDIRECT($A$7&amp;"!A:D"),2,FALSE)&amp;"周"&amp;"!"&amp;ADDRESS(ROW(),VLOOKUP(L$7,INDIRECT($A$7&amp;"!A:D"),4,FALSE)+4))),"")</f>
        <v/>
      </c>
      <c r="M100" s="114" t="str">
        <f ca="1" t="shared" si="1039" ref="M100">IFERROR(IF($C99="","",INDIRECT("第"&amp;VLOOKUP(M$7,INDIRECT($A$7&amp;"!A:D"),2,FALSE)&amp;"周"&amp;"!"&amp;ADDRESS(ROW(),VLOOKUP(M$7,INDIRECT($A$7&amp;"!A:D"),4,FALSE)+4))),"")</f>
        <v/>
      </c>
      <c r="N100" s="114" t="str">
        <f ca="1" t="shared" si="1040" ref="N100">IFERROR(IF($C99="","",INDIRECT("第"&amp;VLOOKUP(N$7,INDIRECT($A$7&amp;"!A:D"),2,FALSE)&amp;"周"&amp;"!"&amp;ADDRESS(ROW(),VLOOKUP(N$7,INDIRECT($A$7&amp;"!A:D"),4,FALSE)+4))),"")</f>
        <v/>
      </c>
      <c r="O100" s="114" t="str">
        <f ca="1" t="shared" si="1041" ref="O100">IFERROR(IF($C99="","",INDIRECT("第"&amp;VLOOKUP(O$7,INDIRECT($A$7&amp;"!A:D"),2,FALSE)&amp;"周"&amp;"!"&amp;ADDRESS(ROW(),VLOOKUP(O$7,INDIRECT($A$7&amp;"!A:D"),4,FALSE)+4))),"")</f>
        <v/>
      </c>
      <c r="P100" s="114" t="str">
        <f ca="1" t="shared" si="1042" ref="P100">IFERROR(IF($C99="","",INDIRECT("第"&amp;VLOOKUP(P$7,INDIRECT($A$7&amp;"!A:D"),2,FALSE)&amp;"周"&amp;"!"&amp;ADDRESS(ROW(),VLOOKUP(P$7,INDIRECT($A$7&amp;"!A:D"),4,FALSE)+4))),"")</f>
        <v/>
      </c>
      <c r="Q100" s="114" t="str">
        <f ca="1" t="shared" si="1043" ref="Q100">IFERROR(IF($C99="","",INDIRECT("第"&amp;VLOOKUP(Q$7,INDIRECT($A$7&amp;"!A:D"),2,FALSE)&amp;"周"&amp;"!"&amp;ADDRESS(ROW(),VLOOKUP(Q$7,INDIRECT($A$7&amp;"!A:D"),4,FALSE)+4))),"")</f>
        <v/>
      </c>
      <c r="R100" s="114" t="str">
        <f ca="1" t="shared" si="1044" ref="R100">IFERROR(IF($C99="","",INDIRECT("第"&amp;VLOOKUP(R$7,INDIRECT($A$7&amp;"!A:D"),2,FALSE)&amp;"周"&amp;"!"&amp;ADDRESS(ROW(),VLOOKUP(R$7,INDIRECT($A$7&amp;"!A:D"),4,FALSE)+4))),"")</f>
        <v/>
      </c>
      <c r="S100" s="114" t="str">
        <f ca="1" t="shared" si="1045" ref="S100">IFERROR(IF($C99="","",INDIRECT("第"&amp;VLOOKUP(S$7,INDIRECT($A$7&amp;"!A:D"),2,FALSE)&amp;"周"&amp;"!"&amp;ADDRESS(ROW(),VLOOKUP(S$7,INDIRECT($A$7&amp;"!A:D"),4,FALSE)+4))),"")</f>
        <v/>
      </c>
      <c r="T100" s="114" t="str">
        <f ca="1" t="shared" si="1046" ref="T100">IFERROR(IF($C99="","",INDIRECT("第"&amp;VLOOKUP(T$7,INDIRECT($A$7&amp;"!A:D"),2,FALSE)&amp;"周"&amp;"!"&amp;ADDRESS(ROW(),VLOOKUP(T$7,INDIRECT($A$7&amp;"!A:D"),4,FALSE)+4))),"")</f>
        <v/>
      </c>
      <c r="U100" s="114" t="str">
        <f ca="1" t="shared" si="1047" ref="U100">IFERROR(IF($C99="","",INDIRECT("第"&amp;VLOOKUP(U$7,INDIRECT($A$7&amp;"!A:D"),2,FALSE)&amp;"周"&amp;"!"&amp;ADDRESS(ROW(),VLOOKUP(U$7,INDIRECT($A$7&amp;"!A:D"),4,FALSE)+4))),"")</f>
        <v/>
      </c>
      <c r="V100" s="114" t="str">
        <f ca="1" t="shared" si="1048" ref="V100">IFERROR(IF($C99="","",INDIRECT("第"&amp;VLOOKUP(V$7,INDIRECT($A$7&amp;"!A:D"),2,FALSE)&amp;"周"&amp;"!"&amp;ADDRESS(ROW(),VLOOKUP(V$7,INDIRECT($A$7&amp;"!A:D"),4,FALSE)+4))),"")</f>
        <v/>
      </c>
      <c r="W100" s="114" t="str">
        <f ca="1" t="shared" si="1049" ref="W100">IFERROR(IF($C99="","",INDIRECT("第"&amp;VLOOKUP(W$7,INDIRECT($A$7&amp;"!A:D"),2,FALSE)&amp;"周"&amp;"!"&amp;ADDRESS(ROW(),VLOOKUP(W$7,INDIRECT($A$7&amp;"!A:D"),4,FALSE)+4))),"")</f>
        <v/>
      </c>
      <c r="X100" s="114" t="str">
        <f ca="1" t="shared" si="1050" ref="X100">IFERROR(IF($C99="","",INDIRECT("第"&amp;VLOOKUP(X$7,INDIRECT($A$7&amp;"!A:D"),2,FALSE)&amp;"周"&amp;"!"&amp;ADDRESS(ROW(),VLOOKUP(X$7,INDIRECT($A$7&amp;"!A:D"),4,FALSE)+4))),"")</f>
        <v/>
      </c>
      <c r="Y100" s="114" t="str">
        <f ca="1" t="shared" si="1051" ref="Y100">IFERROR(IF($C99="","",INDIRECT("第"&amp;VLOOKUP(Y$7,INDIRECT($A$7&amp;"!A:D"),2,FALSE)&amp;"周"&amp;"!"&amp;ADDRESS(ROW(),VLOOKUP(Y$7,INDIRECT($A$7&amp;"!A:D"),4,FALSE)+4))),"")</f>
        <v/>
      </c>
      <c r="Z100" s="114" t="str">
        <f ca="1" t="shared" si="1052" ref="Z100">IFERROR(IF($C99="","",INDIRECT("第"&amp;VLOOKUP(Z$7,INDIRECT($A$7&amp;"!A:D"),2,FALSE)&amp;"周"&amp;"!"&amp;ADDRESS(ROW(),VLOOKUP(Z$7,INDIRECT($A$7&amp;"!A:D"),4,FALSE)+4))),"")</f>
        <v/>
      </c>
      <c r="AA100" s="114" t="str">
        <f ca="1" t="shared" si="1053" ref="AA100">IFERROR(IF($C99="","",INDIRECT("第"&amp;VLOOKUP(AA$7,INDIRECT($A$7&amp;"!A:D"),2,FALSE)&amp;"周"&amp;"!"&amp;ADDRESS(ROW(),VLOOKUP(AA$7,INDIRECT($A$7&amp;"!A:D"),4,FALSE)+4))),"")</f>
        <v/>
      </c>
      <c r="AB100" s="114" t="str">
        <f ca="1" t="shared" si="1054" ref="AB100">IFERROR(IF($C99="","",INDIRECT("第"&amp;VLOOKUP(AB$7,INDIRECT($A$7&amp;"!A:D"),2,FALSE)&amp;"周"&amp;"!"&amp;ADDRESS(ROW(),VLOOKUP(AB$7,INDIRECT($A$7&amp;"!A:D"),4,FALSE)+4))),"")</f>
        <v/>
      </c>
      <c r="AC100" s="114" t="str">
        <f ca="1" t="shared" si="1055" ref="AC100">IFERROR(IF($C99="","",INDIRECT("第"&amp;VLOOKUP(AC$7,INDIRECT($A$7&amp;"!A:D"),2,FALSE)&amp;"周"&amp;"!"&amp;ADDRESS(ROW(),VLOOKUP(AC$7,INDIRECT($A$7&amp;"!A:D"),4,FALSE)+4))),"")</f>
        <v/>
      </c>
      <c r="AD100" s="114" t="str">
        <f ca="1" t="shared" si="1056" ref="AD100">IFERROR(IF($C99="","",INDIRECT("第"&amp;VLOOKUP(AD$7,INDIRECT($A$7&amp;"!A:D"),2,FALSE)&amp;"周"&amp;"!"&amp;ADDRESS(ROW(),VLOOKUP(AD$7,INDIRECT($A$7&amp;"!A:D"),4,FALSE)+4))),"")</f>
        <v/>
      </c>
      <c r="AE100" s="114" t="str">
        <f ca="1" t="shared" si="1057" ref="AE100">IFERROR(IF($C99="","",INDIRECT("第"&amp;VLOOKUP(AE$7,INDIRECT($A$7&amp;"!A:D"),2,FALSE)&amp;"周"&amp;"!"&amp;ADDRESS(ROW(),VLOOKUP(AE$7,INDIRECT($A$7&amp;"!A:D"),4,FALSE)+4))),"")</f>
        <v/>
      </c>
      <c r="AF100" s="114" t="str">
        <f ca="1" t="shared" si="1058" ref="AF100">IFERROR(IF($C99="","",INDIRECT("第"&amp;VLOOKUP(AF$7,INDIRECT($A$7&amp;"!A:D"),2,FALSE)&amp;"周"&amp;"!"&amp;ADDRESS(ROW(),VLOOKUP(AF$7,INDIRECT($A$7&amp;"!A:D"),4,FALSE)+4))),"")</f>
        <v/>
      </c>
      <c r="AG100" s="114" t="str">
        <f ca="1" t="shared" si="1059" ref="AG100">IFERROR(IF($C99="","",INDIRECT("第"&amp;VLOOKUP(AG$7,INDIRECT($A$7&amp;"!A:D"),2,FALSE)&amp;"周"&amp;"!"&amp;ADDRESS(ROW(),VLOOKUP(AG$7,INDIRECT($A$7&amp;"!A:D"),4,FALSE)+4))),"")</f>
        <v/>
      </c>
      <c r="AH100" s="114" t="str">
        <f ca="1" t="shared" si="1060" ref="AH100">IFERROR(IF($C99="","",INDIRECT("第"&amp;VLOOKUP(AH$7,INDIRECT($A$7&amp;"!A:D"),2,FALSE)&amp;"周"&amp;"!"&amp;ADDRESS(ROW(),VLOOKUP(AH$7,INDIRECT($A$7&amp;"!A:D"),4,FALSE)+4))),"")</f>
        <v/>
      </c>
      <c r="AI100" s="114" t="str">
        <f ca="1" t="shared" si="1061" ref="AI100">IFERROR(IF($C99="","",INDIRECT("第"&amp;VLOOKUP(AI$7,INDIRECT($A$7&amp;"!A:D"),2,FALSE)&amp;"周"&amp;"!"&amp;ADDRESS(ROW(),VLOOKUP(AI$7,INDIRECT($A$7&amp;"!A:D"),4,FALSE)+4))),"")</f>
        <v/>
      </c>
      <c r="AJ100" s="25"/>
      <c r="AK100" s="25"/>
      <c r="AL100" s="25"/>
      <c r="AM100" s="25"/>
      <c r="AN100" s="25"/>
      <c r="AO100" s="25"/>
      <c r="AP100" s="25"/>
      <c r="AQ100" s="25"/>
      <c r="AR100" s="25"/>
    </row>
    <row r="101" spans="1:44" ht="18" customHeight="1">
      <c r="A101" s="7"/>
      <c r="B101" s="115"/>
      <c r="C101" s="27"/>
      <c r="D101" s="25" t="s">
        <v>26</v>
      </c>
      <c r="E101" s="114" t="str">
        <f ca="1" t="shared" si="1062" ref="E101:AI101">IFERROR(IF($C99="","",INDIRECT("第"&amp;VLOOKUP(E$7,INDIRECT($A$7&amp;"!A:D"),2,FALSE)&amp;"周"&amp;"!"&amp;ADDRESS(ROW(),VLOOKUP(E$7,INDIRECT($A$7&amp;"!A:D"),4,FALSE)+4))),"")</f>
        <v/>
      </c>
      <c r="F101" s="114" t="str">
        <f t="shared" ca="1" si="1062"/>
        <v/>
      </c>
      <c r="G101" s="114" t="str">
        <f t="shared" ca="1" si="1062"/>
        <v/>
      </c>
      <c r="H101" s="114" t="str">
        <f t="shared" ca="1" si="1062"/>
        <v/>
      </c>
      <c r="I101" s="114" t="str">
        <f t="shared" ca="1" si="1062"/>
        <v/>
      </c>
      <c r="J101" s="114" t="str">
        <f t="shared" ca="1" si="1062"/>
        <v/>
      </c>
      <c r="K101" s="114" t="str">
        <f t="shared" ca="1" si="1062"/>
        <v/>
      </c>
      <c r="L101" s="114" t="str">
        <f t="shared" ca="1" si="1062"/>
        <v/>
      </c>
      <c r="M101" s="114" t="str">
        <f t="shared" ca="1" si="1062"/>
        <v/>
      </c>
      <c r="N101" s="114" t="str">
        <f t="shared" ca="1" si="1062"/>
        <v/>
      </c>
      <c r="O101" s="114" t="str">
        <f t="shared" ca="1" si="1062"/>
        <v/>
      </c>
      <c r="P101" s="114" t="str">
        <f t="shared" ca="1" si="1062"/>
        <v/>
      </c>
      <c r="Q101" s="114" t="str">
        <f t="shared" ca="1" si="1062"/>
        <v/>
      </c>
      <c r="R101" s="114" t="str">
        <f t="shared" ca="1" si="1062"/>
        <v/>
      </c>
      <c r="S101" s="114" t="str">
        <f t="shared" ca="1" si="1062"/>
        <v/>
      </c>
      <c r="T101" s="114" t="str">
        <f t="shared" ca="1" si="1062"/>
        <v/>
      </c>
      <c r="U101" s="114" t="str">
        <f t="shared" ca="1" si="1062"/>
        <v/>
      </c>
      <c r="V101" s="114" t="str">
        <f t="shared" ca="1" si="1062"/>
        <v/>
      </c>
      <c r="W101" s="114" t="str">
        <f t="shared" ca="1" si="1062"/>
        <v/>
      </c>
      <c r="X101" s="114" t="str">
        <f t="shared" ca="1" si="1062"/>
        <v/>
      </c>
      <c r="Y101" s="114" t="str">
        <f t="shared" ca="1" si="1062"/>
        <v/>
      </c>
      <c r="Z101" s="114" t="str">
        <f t="shared" ca="1" si="1062"/>
        <v/>
      </c>
      <c r="AA101" s="114" t="str">
        <f t="shared" ca="1" si="1062"/>
        <v/>
      </c>
      <c r="AB101" s="114" t="str">
        <f t="shared" ca="1" si="1062"/>
        <v/>
      </c>
      <c r="AC101" s="114" t="str">
        <f t="shared" ca="1" si="1062"/>
        <v/>
      </c>
      <c r="AD101" s="114" t="str">
        <f t="shared" ca="1" si="1062"/>
        <v/>
      </c>
      <c r="AE101" s="114" t="str">
        <f t="shared" ca="1" si="1062"/>
        <v/>
      </c>
      <c r="AF101" s="114" t="str">
        <f t="shared" ca="1" si="1062"/>
        <v/>
      </c>
      <c r="AG101" s="114" t="str">
        <f t="shared" ca="1" si="1062"/>
        <v/>
      </c>
      <c r="AH101" s="114" t="str">
        <f t="shared" ca="1" si="1062"/>
        <v/>
      </c>
      <c r="AI101" s="114" t="str">
        <f t="shared" ca="1" si="1062"/>
        <v/>
      </c>
      <c r="AJ101" s="25"/>
      <c r="AK101" s="25"/>
      <c r="AL101" s="25"/>
      <c r="AM101" s="25"/>
      <c r="AN101" s="25"/>
      <c r="AO101" s="25"/>
      <c r="AP101" s="25"/>
      <c r="AQ101" s="25"/>
      <c r="AR101" s="25"/>
    </row>
    <row r="102" spans="1:44" ht="18" customHeight="1">
      <c r="A102" s="7"/>
      <c r="B102" s="116">
        <f t="shared" si="992"/>
        <v>32</v>
      </c>
      <c r="C102" s="20" t="str">
        <f ca="1">INDIRECT("员工信息表!C"&amp;(B102+3))&amp;IF(INDIRECT("员工信息表!O"&amp;(B102+3))="离职","(离职)","")</f>
        <v/>
      </c>
      <c r="D102" s="25" t="s">
        <v>24</v>
      </c>
      <c r="E102" s="114" t="str">
        <f ca="1" t="shared" si="1063" ref="E102:T102">IFERROR(IF($C102="","",INDIRECT("第"&amp;VLOOKUP(E$7,INDIRECT($A$7&amp;"!A:D"),2,FALSE)&amp;"周"&amp;"!"&amp;ADDRESS(ROW(),VLOOKUP(E$7,INDIRECT($A$7&amp;"!A:D"),4,FALSE)+4))),"")</f>
        <v/>
      </c>
      <c r="F102" s="114" t="str">
        <f t="shared" ca="1" si="1063"/>
        <v/>
      </c>
      <c r="G102" s="114" t="str">
        <f t="shared" ca="1" si="1063"/>
        <v/>
      </c>
      <c r="H102" s="114" t="str">
        <f t="shared" ca="1" si="1063"/>
        <v/>
      </c>
      <c r="I102" s="114" t="str">
        <f t="shared" ca="1" si="1063"/>
        <v/>
      </c>
      <c r="J102" s="114" t="str">
        <f t="shared" ca="1" si="1063"/>
        <v/>
      </c>
      <c r="K102" s="114" t="str">
        <f t="shared" ca="1" si="1063"/>
        <v/>
      </c>
      <c r="L102" s="114" t="str">
        <f t="shared" ca="1" si="1063"/>
        <v/>
      </c>
      <c r="M102" s="114" t="str">
        <f t="shared" ca="1" si="1063"/>
        <v/>
      </c>
      <c r="N102" s="114" t="str">
        <f t="shared" ca="1" si="1063"/>
        <v/>
      </c>
      <c r="O102" s="114" t="str">
        <f t="shared" ca="1" si="1063"/>
        <v/>
      </c>
      <c r="P102" s="114" t="str">
        <f t="shared" ca="1" si="1063"/>
        <v/>
      </c>
      <c r="Q102" s="114" t="str">
        <f t="shared" ca="1" si="1063"/>
        <v/>
      </c>
      <c r="R102" s="114" t="str">
        <f t="shared" ca="1" si="1063"/>
        <v/>
      </c>
      <c r="S102" s="114" t="str">
        <f t="shared" ca="1" si="1063"/>
        <v/>
      </c>
      <c r="T102" s="114" t="str">
        <f t="shared" ca="1" si="1063"/>
        <v/>
      </c>
      <c r="U102" s="114" t="str">
        <f ca="1" t="shared" si="1064" ref="U102:AI102">IFERROR(IF($C102="","",INDIRECT("第"&amp;VLOOKUP(U$7,INDIRECT($A$7&amp;"!A:D"),2,FALSE)&amp;"周"&amp;"!"&amp;ADDRESS(ROW(),VLOOKUP(U$7,INDIRECT($A$7&amp;"!A:D"),4,FALSE)+4))),"")</f>
        <v/>
      </c>
      <c r="V102" s="114" t="str">
        <f t="shared" ca="1" si="1064"/>
        <v/>
      </c>
      <c r="W102" s="114" t="str">
        <f t="shared" ca="1" si="1064"/>
        <v/>
      </c>
      <c r="X102" s="114" t="str">
        <f t="shared" ca="1" si="1064"/>
        <v/>
      </c>
      <c r="Y102" s="114" t="str">
        <f t="shared" ca="1" si="1064"/>
        <v/>
      </c>
      <c r="Z102" s="114" t="str">
        <f t="shared" ca="1" si="1064"/>
        <v/>
      </c>
      <c r="AA102" s="114" t="str">
        <f t="shared" ca="1" si="1064"/>
        <v/>
      </c>
      <c r="AB102" s="114" t="str">
        <f t="shared" ca="1" si="1064"/>
        <v/>
      </c>
      <c r="AC102" s="114" t="str">
        <f t="shared" ca="1" si="1064"/>
        <v/>
      </c>
      <c r="AD102" s="114" t="str">
        <f t="shared" ca="1" si="1064"/>
        <v/>
      </c>
      <c r="AE102" s="114" t="str">
        <f t="shared" ca="1" si="1064"/>
        <v/>
      </c>
      <c r="AF102" s="114" t="str">
        <f t="shared" ca="1" si="1064"/>
        <v/>
      </c>
      <c r="AG102" s="114" t="str">
        <f t="shared" ca="1" si="1064"/>
        <v/>
      </c>
      <c r="AH102" s="114" t="str">
        <f t="shared" ca="1" si="1064"/>
        <v/>
      </c>
      <c r="AI102" s="114" t="str">
        <f t="shared" ca="1" si="1064"/>
        <v/>
      </c>
      <c r="AJ102" s="25">
        <f ca="1" t="shared" si="1065" ref="AJ102:AR102">COUNTIF($E102:$AI104,AJ$8)</f>
        <v>0</v>
      </c>
      <c r="AK102" s="25">
        <f t="shared" ca="1" si="1065"/>
        <v>0</v>
      </c>
      <c r="AL102" s="25">
        <f t="shared" ca="1" si="1065"/>
        <v>0</v>
      </c>
      <c r="AM102" s="25">
        <f t="shared" ca="1" si="1065"/>
        <v>0</v>
      </c>
      <c r="AN102" s="25">
        <f t="shared" ca="1" si="1065"/>
        <v>0</v>
      </c>
      <c r="AO102" s="25">
        <f t="shared" ca="1" si="1065"/>
        <v>0</v>
      </c>
      <c r="AP102" s="25">
        <f t="shared" ca="1" si="1065"/>
        <v>0</v>
      </c>
      <c r="AQ102" s="25">
        <f t="shared" ca="1" si="1065"/>
        <v>0</v>
      </c>
      <c r="AR102" s="25">
        <f t="shared" ca="1" si="1065"/>
        <v>0</v>
      </c>
    </row>
    <row r="103" spans="1:44" ht="18" customHeight="1">
      <c r="A103" s="7"/>
      <c r="B103" s="113"/>
      <c r="C103" s="20"/>
      <c r="D103" s="25" t="s">
        <v>25</v>
      </c>
      <c r="E103" s="114" t="str">
        <f ca="1" t="shared" si="1066" ref="E103">IFERROR(IF($C102="","",INDIRECT("第"&amp;VLOOKUP(E$7,INDIRECT($A$7&amp;"!A:D"),2,FALSE)&amp;"周"&amp;"!"&amp;ADDRESS(ROW(),VLOOKUP(E$7,INDIRECT($A$7&amp;"!A:D"),4,FALSE)+4))),"")</f>
        <v/>
      </c>
      <c r="F103" s="114" t="str">
        <f ca="1" t="shared" si="1067" ref="F103">IFERROR(IF($C102="","",INDIRECT("第"&amp;VLOOKUP(F$7,INDIRECT($A$7&amp;"!A:D"),2,FALSE)&amp;"周"&amp;"!"&amp;ADDRESS(ROW(),VLOOKUP(F$7,INDIRECT($A$7&amp;"!A:D"),4,FALSE)+4))),"")</f>
        <v/>
      </c>
      <c r="G103" s="114" t="str">
        <f ca="1" t="shared" si="1068" ref="G103">IFERROR(IF($C102="","",INDIRECT("第"&amp;VLOOKUP(G$7,INDIRECT($A$7&amp;"!A:D"),2,FALSE)&amp;"周"&amp;"!"&amp;ADDRESS(ROW(),VLOOKUP(G$7,INDIRECT($A$7&amp;"!A:D"),4,FALSE)+4))),"")</f>
        <v/>
      </c>
      <c r="H103" s="114" t="str">
        <f ca="1" t="shared" si="1069" ref="H103">IFERROR(IF($C102="","",INDIRECT("第"&amp;VLOOKUP(H$7,INDIRECT($A$7&amp;"!A:D"),2,FALSE)&amp;"周"&amp;"!"&amp;ADDRESS(ROW(),VLOOKUP(H$7,INDIRECT($A$7&amp;"!A:D"),4,FALSE)+4))),"")</f>
        <v/>
      </c>
      <c r="I103" s="114" t="str">
        <f ca="1" t="shared" si="1070" ref="I103">IFERROR(IF($C102="","",INDIRECT("第"&amp;VLOOKUP(I$7,INDIRECT($A$7&amp;"!A:D"),2,FALSE)&amp;"周"&amp;"!"&amp;ADDRESS(ROW(),VLOOKUP(I$7,INDIRECT($A$7&amp;"!A:D"),4,FALSE)+4))),"")</f>
        <v/>
      </c>
      <c r="J103" s="114" t="str">
        <f ca="1" t="shared" si="1071" ref="J103">IFERROR(IF($C102="","",INDIRECT("第"&amp;VLOOKUP(J$7,INDIRECT($A$7&amp;"!A:D"),2,FALSE)&amp;"周"&amp;"!"&amp;ADDRESS(ROW(),VLOOKUP(J$7,INDIRECT($A$7&amp;"!A:D"),4,FALSE)+4))),"")</f>
        <v/>
      </c>
      <c r="K103" s="114" t="str">
        <f ca="1" t="shared" si="1072" ref="K103">IFERROR(IF($C102="","",INDIRECT("第"&amp;VLOOKUP(K$7,INDIRECT($A$7&amp;"!A:D"),2,FALSE)&amp;"周"&amp;"!"&amp;ADDRESS(ROW(),VLOOKUP(K$7,INDIRECT($A$7&amp;"!A:D"),4,FALSE)+4))),"")</f>
        <v/>
      </c>
      <c r="L103" s="114" t="str">
        <f ca="1" t="shared" si="1073" ref="L103">IFERROR(IF($C102="","",INDIRECT("第"&amp;VLOOKUP(L$7,INDIRECT($A$7&amp;"!A:D"),2,FALSE)&amp;"周"&amp;"!"&amp;ADDRESS(ROW(),VLOOKUP(L$7,INDIRECT($A$7&amp;"!A:D"),4,FALSE)+4))),"")</f>
        <v/>
      </c>
      <c r="M103" s="114" t="str">
        <f ca="1" t="shared" si="1074" ref="M103">IFERROR(IF($C102="","",INDIRECT("第"&amp;VLOOKUP(M$7,INDIRECT($A$7&amp;"!A:D"),2,FALSE)&amp;"周"&amp;"!"&amp;ADDRESS(ROW(),VLOOKUP(M$7,INDIRECT($A$7&amp;"!A:D"),4,FALSE)+4))),"")</f>
        <v/>
      </c>
      <c r="N103" s="114" t="str">
        <f ca="1" t="shared" si="1075" ref="N103">IFERROR(IF($C102="","",INDIRECT("第"&amp;VLOOKUP(N$7,INDIRECT($A$7&amp;"!A:D"),2,FALSE)&amp;"周"&amp;"!"&amp;ADDRESS(ROW(),VLOOKUP(N$7,INDIRECT($A$7&amp;"!A:D"),4,FALSE)+4))),"")</f>
        <v/>
      </c>
      <c r="O103" s="114" t="str">
        <f ca="1" t="shared" si="1076" ref="O103">IFERROR(IF($C102="","",INDIRECT("第"&amp;VLOOKUP(O$7,INDIRECT($A$7&amp;"!A:D"),2,FALSE)&amp;"周"&amp;"!"&amp;ADDRESS(ROW(),VLOOKUP(O$7,INDIRECT($A$7&amp;"!A:D"),4,FALSE)+4))),"")</f>
        <v/>
      </c>
      <c r="P103" s="114" t="str">
        <f ca="1" t="shared" si="1077" ref="P103">IFERROR(IF($C102="","",INDIRECT("第"&amp;VLOOKUP(P$7,INDIRECT($A$7&amp;"!A:D"),2,FALSE)&amp;"周"&amp;"!"&amp;ADDRESS(ROW(),VLOOKUP(P$7,INDIRECT($A$7&amp;"!A:D"),4,FALSE)+4))),"")</f>
        <v/>
      </c>
      <c r="Q103" s="114" t="str">
        <f ca="1" t="shared" si="1078" ref="Q103">IFERROR(IF($C102="","",INDIRECT("第"&amp;VLOOKUP(Q$7,INDIRECT($A$7&amp;"!A:D"),2,FALSE)&amp;"周"&amp;"!"&amp;ADDRESS(ROW(),VLOOKUP(Q$7,INDIRECT($A$7&amp;"!A:D"),4,FALSE)+4))),"")</f>
        <v/>
      </c>
      <c r="R103" s="114" t="str">
        <f ca="1" t="shared" si="1079" ref="R103">IFERROR(IF($C102="","",INDIRECT("第"&amp;VLOOKUP(R$7,INDIRECT($A$7&amp;"!A:D"),2,FALSE)&amp;"周"&amp;"!"&amp;ADDRESS(ROW(),VLOOKUP(R$7,INDIRECT($A$7&amp;"!A:D"),4,FALSE)+4))),"")</f>
        <v/>
      </c>
      <c r="S103" s="114" t="str">
        <f ca="1" t="shared" si="1080" ref="S103">IFERROR(IF($C102="","",INDIRECT("第"&amp;VLOOKUP(S$7,INDIRECT($A$7&amp;"!A:D"),2,FALSE)&amp;"周"&amp;"!"&amp;ADDRESS(ROW(),VLOOKUP(S$7,INDIRECT($A$7&amp;"!A:D"),4,FALSE)+4))),"")</f>
        <v/>
      </c>
      <c r="T103" s="114" t="str">
        <f ca="1" t="shared" si="1081" ref="T103">IFERROR(IF($C102="","",INDIRECT("第"&amp;VLOOKUP(T$7,INDIRECT($A$7&amp;"!A:D"),2,FALSE)&amp;"周"&amp;"!"&amp;ADDRESS(ROW(),VLOOKUP(T$7,INDIRECT($A$7&amp;"!A:D"),4,FALSE)+4))),"")</f>
        <v/>
      </c>
      <c r="U103" s="114" t="str">
        <f ca="1" t="shared" si="1082" ref="U103">IFERROR(IF($C102="","",INDIRECT("第"&amp;VLOOKUP(U$7,INDIRECT($A$7&amp;"!A:D"),2,FALSE)&amp;"周"&amp;"!"&amp;ADDRESS(ROW(),VLOOKUP(U$7,INDIRECT($A$7&amp;"!A:D"),4,FALSE)+4))),"")</f>
        <v/>
      </c>
      <c r="V103" s="114" t="str">
        <f ca="1" t="shared" si="1083" ref="V103">IFERROR(IF($C102="","",INDIRECT("第"&amp;VLOOKUP(V$7,INDIRECT($A$7&amp;"!A:D"),2,FALSE)&amp;"周"&amp;"!"&amp;ADDRESS(ROW(),VLOOKUP(V$7,INDIRECT($A$7&amp;"!A:D"),4,FALSE)+4))),"")</f>
        <v/>
      </c>
      <c r="W103" s="114" t="str">
        <f ca="1" t="shared" si="1084" ref="W103">IFERROR(IF($C102="","",INDIRECT("第"&amp;VLOOKUP(W$7,INDIRECT($A$7&amp;"!A:D"),2,FALSE)&amp;"周"&amp;"!"&amp;ADDRESS(ROW(),VLOOKUP(W$7,INDIRECT($A$7&amp;"!A:D"),4,FALSE)+4))),"")</f>
        <v/>
      </c>
      <c r="X103" s="114" t="str">
        <f ca="1" t="shared" si="1085" ref="X103">IFERROR(IF($C102="","",INDIRECT("第"&amp;VLOOKUP(X$7,INDIRECT($A$7&amp;"!A:D"),2,FALSE)&amp;"周"&amp;"!"&amp;ADDRESS(ROW(),VLOOKUP(X$7,INDIRECT($A$7&amp;"!A:D"),4,FALSE)+4))),"")</f>
        <v/>
      </c>
      <c r="Y103" s="114" t="str">
        <f ca="1" t="shared" si="1086" ref="Y103">IFERROR(IF($C102="","",INDIRECT("第"&amp;VLOOKUP(Y$7,INDIRECT($A$7&amp;"!A:D"),2,FALSE)&amp;"周"&amp;"!"&amp;ADDRESS(ROW(),VLOOKUP(Y$7,INDIRECT($A$7&amp;"!A:D"),4,FALSE)+4))),"")</f>
        <v/>
      </c>
      <c r="Z103" s="114" t="str">
        <f ca="1" t="shared" si="1087" ref="Z103">IFERROR(IF($C102="","",INDIRECT("第"&amp;VLOOKUP(Z$7,INDIRECT($A$7&amp;"!A:D"),2,FALSE)&amp;"周"&amp;"!"&amp;ADDRESS(ROW(),VLOOKUP(Z$7,INDIRECT($A$7&amp;"!A:D"),4,FALSE)+4))),"")</f>
        <v/>
      </c>
      <c r="AA103" s="114" t="str">
        <f ca="1" t="shared" si="1088" ref="AA103">IFERROR(IF($C102="","",INDIRECT("第"&amp;VLOOKUP(AA$7,INDIRECT($A$7&amp;"!A:D"),2,FALSE)&amp;"周"&amp;"!"&amp;ADDRESS(ROW(),VLOOKUP(AA$7,INDIRECT($A$7&amp;"!A:D"),4,FALSE)+4))),"")</f>
        <v/>
      </c>
      <c r="AB103" s="114" t="str">
        <f ca="1" t="shared" si="1089" ref="AB103">IFERROR(IF($C102="","",INDIRECT("第"&amp;VLOOKUP(AB$7,INDIRECT($A$7&amp;"!A:D"),2,FALSE)&amp;"周"&amp;"!"&amp;ADDRESS(ROW(),VLOOKUP(AB$7,INDIRECT($A$7&amp;"!A:D"),4,FALSE)+4))),"")</f>
        <v/>
      </c>
      <c r="AC103" s="114" t="str">
        <f ca="1" t="shared" si="1090" ref="AC103">IFERROR(IF($C102="","",INDIRECT("第"&amp;VLOOKUP(AC$7,INDIRECT($A$7&amp;"!A:D"),2,FALSE)&amp;"周"&amp;"!"&amp;ADDRESS(ROW(),VLOOKUP(AC$7,INDIRECT($A$7&amp;"!A:D"),4,FALSE)+4))),"")</f>
        <v/>
      </c>
      <c r="AD103" s="114" t="str">
        <f ca="1" t="shared" si="1091" ref="AD103">IFERROR(IF($C102="","",INDIRECT("第"&amp;VLOOKUP(AD$7,INDIRECT($A$7&amp;"!A:D"),2,FALSE)&amp;"周"&amp;"!"&amp;ADDRESS(ROW(),VLOOKUP(AD$7,INDIRECT($A$7&amp;"!A:D"),4,FALSE)+4))),"")</f>
        <v/>
      </c>
      <c r="AE103" s="114" t="str">
        <f ca="1" t="shared" si="1092" ref="AE103">IFERROR(IF($C102="","",INDIRECT("第"&amp;VLOOKUP(AE$7,INDIRECT($A$7&amp;"!A:D"),2,FALSE)&amp;"周"&amp;"!"&amp;ADDRESS(ROW(),VLOOKUP(AE$7,INDIRECT($A$7&amp;"!A:D"),4,FALSE)+4))),"")</f>
        <v/>
      </c>
      <c r="AF103" s="114" t="str">
        <f ca="1" t="shared" si="1093" ref="AF103">IFERROR(IF($C102="","",INDIRECT("第"&amp;VLOOKUP(AF$7,INDIRECT($A$7&amp;"!A:D"),2,FALSE)&amp;"周"&amp;"!"&amp;ADDRESS(ROW(),VLOOKUP(AF$7,INDIRECT($A$7&amp;"!A:D"),4,FALSE)+4))),"")</f>
        <v/>
      </c>
      <c r="AG103" s="114" t="str">
        <f ca="1" t="shared" si="1094" ref="AG103">IFERROR(IF($C102="","",INDIRECT("第"&amp;VLOOKUP(AG$7,INDIRECT($A$7&amp;"!A:D"),2,FALSE)&amp;"周"&amp;"!"&amp;ADDRESS(ROW(),VLOOKUP(AG$7,INDIRECT($A$7&amp;"!A:D"),4,FALSE)+4))),"")</f>
        <v/>
      </c>
      <c r="AH103" s="114" t="str">
        <f ca="1" t="shared" si="1095" ref="AH103">IFERROR(IF($C102="","",INDIRECT("第"&amp;VLOOKUP(AH$7,INDIRECT($A$7&amp;"!A:D"),2,FALSE)&amp;"周"&amp;"!"&amp;ADDRESS(ROW(),VLOOKUP(AH$7,INDIRECT($A$7&amp;"!A:D"),4,FALSE)+4))),"")</f>
        <v/>
      </c>
      <c r="AI103" s="114" t="str">
        <f ca="1" t="shared" si="1096" ref="AI103">IFERROR(IF($C102="","",INDIRECT("第"&amp;VLOOKUP(AI$7,INDIRECT($A$7&amp;"!A:D"),2,FALSE)&amp;"周"&amp;"!"&amp;ADDRESS(ROW(),VLOOKUP(AI$7,INDIRECT($A$7&amp;"!A:D"),4,FALSE)+4))),"")</f>
        <v/>
      </c>
      <c r="AJ103" s="25"/>
      <c r="AK103" s="25"/>
      <c r="AL103" s="25"/>
      <c r="AM103" s="25"/>
      <c r="AN103" s="25"/>
      <c r="AO103" s="25"/>
      <c r="AP103" s="25"/>
      <c r="AQ103" s="25"/>
      <c r="AR103" s="25"/>
    </row>
    <row r="104" spans="1:44" ht="18" customHeight="1">
      <c r="A104" s="7"/>
      <c r="B104" s="115"/>
      <c r="C104" s="27"/>
      <c r="D104" s="25" t="s">
        <v>26</v>
      </c>
      <c r="E104" s="114" t="str">
        <f ca="1" t="shared" si="1097" ref="E104:AI104">IFERROR(IF($C102="","",INDIRECT("第"&amp;VLOOKUP(E$7,INDIRECT($A$7&amp;"!A:D"),2,FALSE)&amp;"周"&amp;"!"&amp;ADDRESS(ROW(),VLOOKUP(E$7,INDIRECT($A$7&amp;"!A:D"),4,FALSE)+4))),"")</f>
        <v/>
      </c>
      <c r="F104" s="114" t="str">
        <f t="shared" ca="1" si="1097"/>
        <v/>
      </c>
      <c r="G104" s="114" t="str">
        <f t="shared" ca="1" si="1097"/>
        <v/>
      </c>
      <c r="H104" s="114" t="str">
        <f t="shared" ca="1" si="1097"/>
        <v/>
      </c>
      <c r="I104" s="114" t="str">
        <f t="shared" ca="1" si="1097"/>
        <v/>
      </c>
      <c r="J104" s="114" t="str">
        <f t="shared" ca="1" si="1097"/>
        <v/>
      </c>
      <c r="K104" s="114" t="str">
        <f t="shared" ca="1" si="1097"/>
        <v/>
      </c>
      <c r="L104" s="114" t="str">
        <f t="shared" ca="1" si="1097"/>
        <v/>
      </c>
      <c r="M104" s="114" t="str">
        <f t="shared" ca="1" si="1097"/>
        <v/>
      </c>
      <c r="N104" s="114" t="str">
        <f t="shared" ca="1" si="1097"/>
        <v/>
      </c>
      <c r="O104" s="114" t="str">
        <f t="shared" ca="1" si="1097"/>
        <v/>
      </c>
      <c r="P104" s="114" t="str">
        <f t="shared" ca="1" si="1097"/>
        <v/>
      </c>
      <c r="Q104" s="114" t="str">
        <f t="shared" ca="1" si="1097"/>
        <v/>
      </c>
      <c r="R104" s="114" t="str">
        <f t="shared" ca="1" si="1097"/>
        <v/>
      </c>
      <c r="S104" s="114" t="str">
        <f t="shared" ca="1" si="1097"/>
        <v/>
      </c>
      <c r="T104" s="114" t="str">
        <f t="shared" ca="1" si="1097"/>
        <v/>
      </c>
      <c r="U104" s="114" t="str">
        <f t="shared" ca="1" si="1097"/>
        <v/>
      </c>
      <c r="V104" s="114" t="str">
        <f t="shared" ca="1" si="1097"/>
        <v/>
      </c>
      <c r="W104" s="114" t="str">
        <f t="shared" ca="1" si="1097"/>
        <v/>
      </c>
      <c r="X104" s="114" t="str">
        <f t="shared" ca="1" si="1097"/>
        <v/>
      </c>
      <c r="Y104" s="114" t="str">
        <f t="shared" ca="1" si="1097"/>
        <v/>
      </c>
      <c r="Z104" s="114" t="str">
        <f t="shared" ca="1" si="1097"/>
        <v/>
      </c>
      <c r="AA104" s="114" t="str">
        <f t="shared" ca="1" si="1097"/>
        <v/>
      </c>
      <c r="AB104" s="114" t="str">
        <f t="shared" ca="1" si="1097"/>
        <v/>
      </c>
      <c r="AC104" s="114" t="str">
        <f t="shared" ca="1" si="1097"/>
        <v/>
      </c>
      <c r="AD104" s="114" t="str">
        <f t="shared" ca="1" si="1097"/>
        <v/>
      </c>
      <c r="AE104" s="114" t="str">
        <f t="shared" ca="1" si="1097"/>
        <v/>
      </c>
      <c r="AF104" s="114" t="str">
        <f t="shared" ca="1" si="1097"/>
        <v/>
      </c>
      <c r="AG104" s="114" t="str">
        <f t="shared" ca="1" si="1097"/>
        <v/>
      </c>
      <c r="AH104" s="114" t="str">
        <f t="shared" ca="1" si="1097"/>
        <v/>
      </c>
      <c r="AI104" s="114" t="str">
        <f t="shared" ca="1" si="1097"/>
        <v/>
      </c>
      <c r="AJ104" s="25"/>
      <c r="AK104" s="25"/>
      <c r="AL104" s="25"/>
      <c r="AM104" s="25"/>
      <c r="AN104" s="25"/>
      <c r="AO104" s="25"/>
      <c r="AP104" s="25"/>
      <c r="AQ104" s="25"/>
      <c r="AR104" s="25"/>
    </row>
    <row r="105" spans="1:44" ht="18" customHeight="1">
      <c r="A105" s="7"/>
      <c r="B105" s="116">
        <f t="shared" si="992"/>
        <v>33</v>
      </c>
      <c r="C105" s="20" t="str">
        <f ca="1">INDIRECT("员工信息表!C"&amp;(B105+3))&amp;IF(INDIRECT("员工信息表!O"&amp;(B105+3))="离职","(离职)","")</f>
        <v/>
      </c>
      <c r="D105" s="25" t="s">
        <v>24</v>
      </c>
      <c r="E105" s="114" t="str">
        <f ca="1" t="shared" si="1098" ref="E105:T105">IFERROR(IF($C105="","",INDIRECT("第"&amp;VLOOKUP(E$7,INDIRECT($A$7&amp;"!A:D"),2,FALSE)&amp;"周"&amp;"!"&amp;ADDRESS(ROW(),VLOOKUP(E$7,INDIRECT($A$7&amp;"!A:D"),4,FALSE)+4))),"")</f>
        <v/>
      </c>
      <c r="F105" s="114" t="str">
        <f t="shared" ca="1" si="1098"/>
        <v/>
      </c>
      <c r="G105" s="114" t="str">
        <f t="shared" ca="1" si="1098"/>
        <v/>
      </c>
      <c r="H105" s="114" t="str">
        <f t="shared" ca="1" si="1098"/>
        <v/>
      </c>
      <c r="I105" s="114" t="str">
        <f t="shared" ca="1" si="1098"/>
        <v/>
      </c>
      <c r="J105" s="114" t="str">
        <f t="shared" ca="1" si="1098"/>
        <v/>
      </c>
      <c r="K105" s="114" t="str">
        <f t="shared" ca="1" si="1098"/>
        <v/>
      </c>
      <c r="L105" s="114" t="str">
        <f t="shared" ca="1" si="1098"/>
        <v/>
      </c>
      <c r="M105" s="114" t="str">
        <f t="shared" ca="1" si="1098"/>
        <v/>
      </c>
      <c r="N105" s="114" t="str">
        <f t="shared" ca="1" si="1098"/>
        <v/>
      </c>
      <c r="O105" s="114" t="str">
        <f t="shared" ca="1" si="1098"/>
        <v/>
      </c>
      <c r="P105" s="114" t="str">
        <f t="shared" ca="1" si="1098"/>
        <v/>
      </c>
      <c r="Q105" s="114" t="str">
        <f t="shared" ca="1" si="1098"/>
        <v/>
      </c>
      <c r="R105" s="114" t="str">
        <f t="shared" ca="1" si="1098"/>
        <v/>
      </c>
      <c r="S105" s="114" t="str">
        <f t="shared" ca="1" si="1098"/>
        <v/>
      </c>
      <c r="T105" s="114" t="str">
        <f t="shared" ca="1" si="1098"/>
        <v/>
      </c>
      <c r="U105" s="114" t="str">
        <f ca="1" t="shared" si="1099" ref="U105:AI105">IFERROR(IF($C105="","",INDIRECT("第"&amp;VLOOKUP(U$7,INDIRECT($A$7&amp;"!A:D"),2,FALSE)&amp;"周"&amp;"!"&amp;ADDRESS(ROW(),VLOOKUP(U$7,INDIRECT($A$7&amp;"!A:D"),4,FALSE)+4))),"")</f>
        <v/>
      </c>
      <c r="V105" s="114" t="str">
        <f t="shared" ca="1" si="1099"/>
        <v/>
      </c>
      <c r="W105" s="114" t="str">
        <f t="shared" ca="1" si="1099"/>
        <v/>
      </c>
      <c r="X105" s="114" t="str">
        <f t="shared" ca="1" si="1099"/>
        <v/>
      </c>
      <c r="Y105" s="114" t="str">
        <f t="shared" ca="1" si="1099"/>
        <v/>
      </c>
      <c r="Z105" s="114" t="str">
        <f t="shared" ca="1" si="1099"/>
        <v/>
      </c>
      <c r="AA105" s="114" t="str">
        <f t="shared" ca="1" si="1099"/>
        <v/>
      </c>
      <c r="AB105" s="114" t="str">
        <f t="shared" ca="1" si="1099"/>
        <v/>
      </c>
      <c r="AC105" s="114" t="str">
        <f t="shared" ca="1" si="1099"/>
        <v/>
      </c>
      <c r="AD105" s="114" t="str">
        <f t="shared" ca="1" si="1099"/>
        <v/>
      </c>
      <c r="AE105" s="114" t="str">
        <f t="shared" ca="1" si="1099"/>
        <v/>
      </c>
      <c r="AF105" s="114" t="str">
        <f t="shared" ca="1" si="1099"/>
        <v/>
      </c>
      <c r="AG105" s="114" t="str">
        <f t="shared" ca="1" si="1099"/>
        <v/>
      </c>
      <c r="AH105" s="114" t="str">
        <f t="shared" ca="1" si="1099"/>
        <v/>
      </c>
      <c r="AI105" s="114" t="str">
        <f t="shared" ca="1" si="1099"/>
        <v/>
      </c>
      <c r="AJ105" s="25">
        <f ca="1" t="shared" si="1100" ref="AJ105:AR105">COUNTIF($E105:$AI107,AJ$8)</f>
        <v>0</v>
      </c>
      <c r="AK105" s="25">
        <f t="shared" ca="1" si="1100"/>
        <v>0</v>
      </c>
      <c r="AL105" s="25">
        <f t="shared" ca="1" si="1100"/>
        <v>0</v>
      </c>
      <c r="AM105" s="25">
        <f t="shared" ca="1" si="1100"/>
        <v>0</v>
      </c>
      <c r="AN105" s="25">
        <f t="shared" ca="1" si="1100"/>
        <v>0</v>
      </c>
      <c r="AO105" s="25">
        <f t="shared" ca="1" si="1100"/>
        <v>0</v>
      </c>
      <c r="AP105" s="25">
        <f t="shared" ca="1" si="1100"/>
        <v>0</v>
      </c>
      <c r="AQ105" s="25">
        <f t="shared" ca="1" si="1100"/>
        <v>0</v>
      </c>
      <c r="AR105" s="25">
        <f t="shared" ca="1" si="1100"/>
        <v>0</v>
      </c>
    </row>
    <row r="106" spans="1:44" ht="18" customHeight="1">
      <c r="A106" s="7"/>
      <c r="B106" s="113"/>
      <c r="C106" s="20"/>
      <c r="D106" s="25" t="s">
        <v>25</v>
      </c>
      <c r="E106" s="114" t="str">
        <f ca="1" t="shared" si="1101" ref="E106">IFERROR(IF($C105="","",INDIRECT("第"&amp;VLOOKUP(E$7,INDIRECT($A$7&amp;"!A:D"),2,FALSE)&amp;"周"&amp;"!"&amp;ADDRESS(ROW(),VLOOKUP(E$7,INDIRECT($A$7&amp;"!A:D"),4,FALSE)+4))),"")</f>
        <v/>
      </c>
      <c r="F106" s="114" t="str">
        <f ca="1" t="shared" si="1102" ref="F106">IFERROR(IF($C105="","",INDIRECT("第"&amp;VLOOKUP(F$7,INDIRECT($A$7&amp;"!A:D"),2,FALSE)&amp;"周"&amp;"!"&amp;ADDRESS(ROW(),VLOOKUP(F$7,INDIRECT($A$7&amp;"!A:D"),4,FALSE)+4))),"")</f>
        <v/>
      </c>
      <c r="G106" s="114" t="str">
        <f ca="1" t="shared" si="1103" ref="G106">IFERROR(IF($C105="","",INDIRECT("第"&amp;VLOOKUP(G$7,INDIRECT($A$7&amp;"!A:D"),2,FALSE)&amp;"周"&amp;"!"&amp;ADDRESS(ROW(),VLOOKUP(G$7,INDIRECT($A$7&amp;"!A:D"),4,FALSE)+4))),"")</f>
        <v/>
      </c>
      <c r="H106" s="114" t="str">
        <f ca="1" t="shared" si="1104" ref="H106">IFERROR(IF($C105="","",INDIRECT("第"&amp;VLOOKUP(H$7,INDIRECT($A$7&amp;"!A:D"),2,FALSE)&amp;"周"&amp;"!"&amp;ADDRESS(ROW(),VLOOKUP(H$7,INDIRECT($A$7&amp;"!A:D"),4,FALSE)+4))),"")</f>
        <v/>
      </c>
      <c r="I106" s="114" t="str">
        <f ca="1" t="shared" si="1105" ref="I106">IFERROR(IF($C105="","",INDIRECT("第"&amp;VLOOKUP(I$7,INDIRECT($A$7&amp;"!A:D"),2,FALSE)&amp;"周"&amp;"!"&amp;ADDRESS(ROW(),VLOOKUP(I$7,INDIRECT($A$7&amp;"!A:D"),4,FALSE)+4))),"")</f>
        <v/>
      </c>
      <c r="J106" s="114" t="str">
        <f ca="1" t="shared" si="1106" ref="J106">IFERROR(IF($C105="","",INDIRECT("第"&amp;VLOOKUP(J$7,INDIRECT($A$7&amp;"!A:D"),2,FALSE)&amp;"周"&amp;"!"&amp;ADDRESS(ROW(),VLOOKUP(J$7,INDIRECT($A$7&amp;"!A:D"),4,FALSE)+4))),"")</f>
        <v/>
      </c>
      <c r="K106" s="114" t="str">
        <f ca="1" t="shared" si="1107" ref="K106">IFERROR(IF($C105="","",INDIRECT("第"&amp;VLOOKUP(K$7,INDIRECT($A$7&amp;"!A:D"),2,FALSE)&amp;"周"&amp;"!"&amp;ADDRESS(ROW(),VLOOKUP(K$7,INDIRECT($A$7&amp;"!A:D"),4,FALSE)+4))),"")</f>
        <v/>
      </c>
      <c r="L106" s="114" t="str">
        <f ca="1" t="shared" si="1108" ref="L106">IFERROR(IF($C105="","",INDIRECT("第"&amp;VLOOKUP(L$7,INDIRECT($A$7&amp;"!A:D"),2,FALSE)&amp;"周"&amp;"!"&amp;ADDRESS(ROW(),VLOOKUP(L$7,INDIRECT($A$7&amp;"!A:D"),4,FALSE)+4))),"")</f>
        <v/>
      </c>
      <c r="M106" s="114" t="str">
        <f ca="1" t="shared" si="1109" ref="M106">IFERROR(IF($C105="","",INDIRECT("第"&amp;VLOOKUP(M$7,INDIRECT($A$7&amp;"!A:D"),2,FALSE)&amp;"周"&amp;"!"&amp;ADDRESS(ROW(),VLOOKUP(M$7,INDIRECT($A$7&amp;"!A:D"),4,FALSE)+4))),"")</f>
        <v/>
      </c>
      <c r="N106" s="114" t="str">
        <f ca="1" t="shared" si="1110" ref="N106">IFERROR(IF($C105="","",INDIRECT("第"&amp;VLOOKUP(N$7,INDIRECT($A$7&amp;"!A:D"),2,FALSE)&amp;"周"&amp;"!"&amp;ADDRESS(ROW(),VLOOKUP(N$7,INDIRECT($A$7&amp;"!A:D"),4,FALSE)+4))),"")</f>
        <v/>
      </c>
      <c r="O106" s="114" t="str">
        <f ca="1" t="shared" si="1111" ref="O106">IFERROR(IF($C105="","",INDIRECT("第"&amp;VLOOKUP(O$7,INDIRECT($A$7&amp;"!A:D"),2,FALSE)&amp;"周"&amp;"!"&amp;ADDRESS(ROW(),VLOOKUP(O$7,INDIRECT($A$7&amp;"!A:D"),4,FALSE)+4))),"")</f>
        <v/>
      </c>
      <c r="P106" s="114" t="str">
        <f ca="1" t="shared" si="1112" ref="P106">IFERROR(IF($C105="","",INDIRECT("第"&amp;VLOOKUP(P$7,INDIRECT($A$7&amp;"!A:D"),2,FALSE)&amp;"周"&amp;"!"&amp;ADDRESS(ROW(),VLOOKUP(P$7,INDIRECT($A$7&amp;"!A:D"),4,FALSE)+4))),"")</f>
        <v/>
      </c>
      <c r="Q106" s="114" t="str">
        <f ca="1" t="shared" si="1113" ref="Q106">IFERROR(IF($C105="","",INDIRECT("第"&amp;VLOOKUP(Q$7,INDIRECT($A$7&amp;"!A:D"),2,FALSE)&amp;"周"&amp;"!"&amp;ADDRESS(ROW(),VLOOKUP(Q$7,INDIRECT($A$7&amp;"!A:D"),4,FALSE)+4))),"")</f>
        <v/>
      </c>
      <c r="R106" s="114" t="str">
        <f ca="1" t="shared" si="1114" ref="R106">IFERROR(IF($C105="","",INDIRECT("第"&amp;VLOOKUP(R$7,INDIRECT($A$7&amp;"!A:D"),2,FALSE)&amp;"周"&amp;"!"&amp;ADDRESS(ROW(),VLOOKUP(R$7,INDIRECT($A$7&amp;"!A:D"),4,FALSE)+4))),"")</f>
        <v/>
      </c>
      <c r="S106" s="114" t="str">
        <f ca="1" t="shared" si="1115" ref="S106">IFERROR(IF($C105="","",INDIRECT("第"&amp;VLOOKUP(S$7,INDIRECT($A$7&amp;"!A:D"),2,FALSE)&amp;"周"&amp;"!"&amp;ADDRESS(ROW(),VLOOKUP(S$7,INDIRECT($A$7&amp;"!A:D"),4,FALSE)+4))),"")</f>
        <v/>
      </c>
      <c r="T106" s="114" t="str">
        <f ca="1" t="shared" si="1116" ref="T106">IFERROR(IF($C105="","",INDIRECT("第"&amp;VLOOKUP(T$7,INDIRECT($A$7&amp;"!A:D"),2,FALSE)&amp;"周"&amp;"!"&amp;ADDRESS(ROW(),VLOOKUP(T$7,INDIRECT($A$7&amp;"!A:D"),4,FALSE)+4))),"")</f>
        <v/>
      </c>
      <c r="U106" s="114" t="str">
        <f ca="1" t="shared" si="1117" ref="U106">IFERROR(IF($C105="","",INDIRECT("第"&amp;VLOOKUP(U$7,INDIRECT($A$7&amp;"!A:D"),2,FALSE)&amp;"周"&amp;"!"&amp;ADDRESS(ROW(),VLOOKUP(U$7,INDIRECT($A$7&amp;"!A:D"),4,FALSE)+4))),"")</f>
        <v/>
      </c>
      <c r="V106" s="114" t="str">
        <f ca="1" t="shared" si="1118" ref="V106">IFERROR(IF($C105="","",INDIRECT("第"&amp;VLOOKUP(V$7,INDIRECT($A$7&amp;"!A:D"),2,FALSE)&amp;"周"&amp;"!"&amp;ADDRESS(ROW(),VLOOKUP(V$7,INDIRECT($A$7&amp;"!A:D"),4,FALSE)+4))),"")</f>
        <v/>
      </c>
      <c r="W106" s="114" t="str">
        <f ca="1" t="shared" si="1119" ref="W106">IFERROR(IF($C105="","",INDIRECT("第"&amp;VLOOKUP(W$7,INDIRECT($A$7&amp;"!A:D"),2,FALSE)&amp;"周"&amp;"!"&amp;ADDRESS(ROW(),VLOOKUP(W$7,INDIRECT($A$7&amp;"!A:D"),4,FALSE)+4))),"")</f>
        <v/>
      </c>
      <c r="X106" s="114" t="str">
        <f ca="1" t="shared" si="1120" ref="X106">IFERROR(IF($C105="","",INDIRECT("第"&amp;VLOOKUP(X$7,INDIRECT($A$7&amp;"!A:D"),2,FALSE)&amp;"周"&amp;"!"&amp;ADDRESS(ROW(),VLOOKUP(X$7,INDIRECT($A$7&amp;"!A:D"),4,FALSE)+4))),"")</f>
        <v/>
      </c>
      <c r="Y106" s="114" t="str">
        <f ca="1" t="shared" si="1121" ref="Y106">IFERROR(IF($C105="","",INDIRECT("第"&amp;VLOOKUP(Y$7,INDIRECT($A$7&amp;"!A:D"),2,FALSE)&amp;"周"&amp;"!"&amp;ADDRESS(ROW(),VLOOKUP(Y$7,INDIRECT($A$7&amp;"!A:D"),4,FALSE)+4))),"")</f>
        <v/>
      </c>
      <c r="Z106" s="114" t="str">
        <f ca="1" t="shared" si="1122" ref="Z106">IFERROR(IF($C105="","",INDIRECT("第"&amp;VLOOKUP(Z$7,INDIRECT($A$7&amp;"!A:D"),2,FALSE)&amp;"周"&amp;"!"&amp;ADDRESS(ROW(),VLOOKUP(Z$7,INDIRECT($A$7&amp;"!A:D"),4,FALSE)+4))),"")</f>
        <v/>
      </c>
      <c r="AA106" s="114" t="str">
        <f ca="1" t="shared" si="1123" ref="AA106">IFERROR(IF($C105="","",INDIRECT("第"&amp;VLOOKUP(AA$7,INDIRECT($A$7&amp;"!A:D"),2,FALSE)&amp;"周"&amp;"!"&amp;ADDRESS(ROW(),VLOOKUP(AA$7,INDIRECT($A$7&amp;"!A:D"),4,FALSE)+4))),"")</f>
        <v/>
      </c>
      <c r="AB106" s="114" t="str">
        <f ca="1" t="shared" si="1124" ref="AB106">IFERROR(IF($C105="","",INDIRECT("第"&amp;VLOOKUP(AB$7,INDIRECT($A$7&amp;"!A:D"),2,FALSE)&amp;"周"&amp;"!"&amp;ADDRESS(ROW(),VLOOKUP(AB$7,INDIRECT($A$7&amp;"!A:D"),4,FALSE)+4))),"")</f>
        <v/>
      </c>
      <c r="AC106" s="114" t="str">
        <f ca="1" t="shared" si="1125" ref="AC106">IFERROR(IF($C105="","",INDIRECT("第"&amp;VLOOKUP(AC$7,INDIRECT($A$7&amp;"!A:D"),2,FALSE)&amp;"周"&amp;"!"&amp;ADDRESS(ROW(),VLOOKUP(AC$7,INDIRECT($A$7&amp;"!A:D"),4,FALSE)+4))),"")</f>
        <v/>
      </c>
      <c r="AD106" s="114" t="str">
        <f ca="1" t="shared" si="1126" ref="AD106">IFERROR(IF($C105="","",INDIRECT("第"&amp;VLOOKUP(AD$7,INDIRECT($A$7&amp;"!A:D"),2,FALSE)&amp;"周"&amp;"!"&amp;ADDRESS(ROW(),VLOOKUP(AD$7,INDIRECT($A$7&amp;"!A:D"),4,FALSE)+4))),"")</f>
        <v/>
      </c>
      <c r="AE106" s="114" t="str">
        <f ca="1" t="shared" si="1127" ref="AE106">IFERROR(IF($C105="","",INDIRECT("第"&amp;VLOOKUP(AE$7,INDIRECT($A$7&amp;"!A:D"),2,FALSE)&amp;"周"&amp;"!"&amp;ADDRESS(ROW(),VLOOKUP(AE$7,INDIRECT($A$7&amp;"!A:D"),4,FALSE)+4))),"")</f>
        <v/>
      </c>
      <c r="AF106" s="114" t="str">
        <f ca="1" t="shared" si="1128" ref="AF106">IFERROR(IF($C105="","",INDIRECT("第"&amp;VLOOKUP(AF$7,INDIRECT($A$7&amp;"!A:D"),2,FALSE)&amp;"周"&amp;"!"&amp;ADDRESS(ROW(),VLOOKUP(AF$7,INDIRECT($A$7&amp;"!A:D"),4,FALSE)+4))),"")</f>
        <v/>
      </c>
      <c r="AG106" s="114" t="str">
        <f ca="1" t="shared" si="1129" ref="AG106">IFERROR(IF($C105="","",INDIRECT("第"&amp;VLOOKUP(AG$7,INDIRECT($A$7&amp;"!A:D"),2,FALSE)&amp;"周"&amp;"!"&amp;ADDRESS(ROW(),VLOOKUP(AG$7,INDIRECT($A$7&amp;"!A:D"),4,FALSE)+4))),"")</f>
        <v/>
      </c>
      <c r="AH106" s="114" t="str">
        <f ca="1" t="shared" si="1130" ref="AH106">IFERROR(IF($C105="","",INDIRECT("第"&amp;VLOOKUP(AH$7,INDIRECT($A$7&amp;"!A:D"),2,FALSE)&amp;"周"&amp;"!"&amp;ADDRESS(ROW(),VLOOKUP(AH$7,INDIRECT($A$7&amp;"!A:D"),4,FALSE)+4))),"")</f>
        <v/>
      </c>
      <c r="AI106" s="114" t="str">
        <f ca="1" t="shared" si="1131" ref="AI106">IFERROR(IF($C105="","",INDIRECT("第"&amp;VLOOKUP(AI$7,INDIRECT($A$7&amp;"!A:D"),2,FALSE)&amp;"周"&amp;"!"&amp;ADDRESS(ROW(),VLOOKUP(AI$7,INDIRECT($A$7&amp;"!A:D"),4,FALSE)+4))),"")</f>
        <v/>
      </c>
      <c r="AJ106" s="25"/>
      <c r="AK106" s="25"/>
      <c r="AL106" s="25"/>
      <c r="AM106" s="25"/>
      <c r="AN106" s="25"/>
      <c r="AO106" s="25"/>
      <c r="AP106" s="25"/>
      <c r="AQ106" s="25"/>
      <c r="AR106" s="25"/>
    </row>
    <row r="107" spans="1:44" ht="18" customHeight="1">
      <c r="A107" s="7"/>
      <c r="B107" s="115"/>
      <c r="C107" s="27"/>
      <c r="D107" s="25" t="s">
        <v>26</v>
      </c>
      <c r="E107" s="114" t="str">
        <f ca="1" t="shared" si="1132" ref="E107:AI107">IFERROR(IF($C105="","",INDIRECT("第"&amp;VLOOKUP(E$7,INDIRECT($A$7&amp;"!A:D"),2,FALSE)&amp;"周"&amp;"!"&amp;ADDRESS(ROW(),VLOOKUP(E$7,INDIRECT($A$7&amp;"!A:D"),4,FALSE)+4))),"")</f>
        <v/>
      </c>
      <c r="F107" s="114" t="str">
        <f t="shared" ca="1" si="1132"/>
        <v/>
      </c>
      <c r="G107" s="114" t="str">
        <f t="shared" ca="1" si="1132"/>
        <v/>
      </c>
      <c r="H107" s="114" t="str">
        <f t="shared" ca="1" si="1132"/>
        <v/>
      </c>
      <c r="I107" s="114" t="str">
        <f t="shared" ca="1" si="1132"/>
        <v/>
      </c>
      <c r="J107" s="114" t="str">
        <f t="shared" ca="1" si="1132"/>
        <v/>
      </c>
      <c r="K107" s="114" t="str">
        <f t="shared" ca="1" si="1132"/>
        <v/>
      </c>
      <c r="L107" s="114" t="str">
        <f t="shared" ca="1" si="1132"/>
        <v/>
      </c>
      <c r="M107" s="114" t="str">
        <f t="shared" ca="1" si="1132"/>
        <v/>
      </c>
      <c r="N107" s="114" t="str">
        <f t="shared" ca="1" si="1132"/>
        <v/>
      </c>
      <c r="O107" s="114" t="str">
        <f t="shared" ca="1" si="1132"/>
        <v/>
      </c>
      <c r="P107" s="114" t="str">
        <f t="shared" ca="1" si="1132"/>
        <v/>
      </c>
      <c r="Q107" s="114" t="str">
        <f t="shared" ca="1" si="1132"/>
        <v/>
      </c>
      <c r="R107" s="114" t="str">
        <f t="shared" ca="1" si="1132"/>
        <v/>
      </c>
      <c r="S107" s="114" t="str">
        <f t="shared" ca="1" si="1132"/>
        <v/>
      </c>
      <c r="T107" s="114" t="str">
        <f t="shared" ca="1" si="1132"/>
        <v/>
      </c>
      <c r="U107" s="114" t="str">
        <f t="shared" ca="1" si="1132"/>
        <v/>
      </c>
      <c r="V107" s="114" t="str">
        <f t="shared" ca="1" si="1132"/>
        <v/>
      </c>
      <c r="W107" s="114" t="str">
        <f t="shared" ca="1" si="1132"/>
        <v/>
      </c>
      <c r="X107" s="114" t="str">
        <f t="shared" ca="1" si="1132"/>
        <v/>
      </c>
      <c r="Y107" s="114" t="str">
        <f t="shared" ca="1" si="1132"/>
        <v/>
      </c>
      <c r="Z107" s="114" t="str">
        <f t="shared" ca="1" si="1132"/>
        <v/>
      </c>
      <c r="AA107" s="114" t="str">
        <f t="shared" ca="1" si="1132"/>
        <v/>
      </c>
      <c r="AB107" s="114" t="str">
        <f t="shared" ca="1" si="1132"/>
        <v/>
      </c>
      <c r="AC107" s="114" t="str">
        <f t="shared" ca="1" si="1132"/>
        <v/>
      </c>
      <c r="AD107" s="114" t="str">
        <f t="shared" ca="1" si="1132"/>
        <v/>
      </c>
      <c r="AE107" s="114" t="str">
        <f t="shared" ca="1" si="1132"/>
        <v/>
      </c>
      <c r="AF107" s="114" t="str">
        <f t="shared" ca="1" si="1132"/>
        <v/>
      </c>
      <c r="AG107" s="114" t="str">
        <f t="shared" ca="1" si="1132"/>
        <v/>
      </c>
      <c r="AH107" s="114" t="str">
        <f t="shared" ca="1" si="1132"/>
        <v/>
      </c>
      <c r="AI107" s="114" t="str">
        <f t="shared" ca="1" si="1132"/>
        <v/>
      </c>
      <c r="AJ107" s="25"/>
      <c r="AK107" s="25"/>
      <c r="AL107" s="25"/>
      <c r="AM107" s="25"/>
      <c r="AN107" s="25"/>
      <c r="AO107" s="25"/>
      <c r="AP107" s="25"/>
      <c r="AQ107" s="25"/>
      <c r="AR107" s="25"/>
    </row>
    <row r="108" spans="1:44" ht="18" customHeight="1">
      <c r="A108" s="7"/>
      <c r="B108" s="116">
        <f t="shared" si="992"/>
        <v>34</v>
      </c>
      <c r="C108" s="20" t="str">
        <f ca="1">INDIRECT("员工信息表!C"&amp;(B108+3))&amp;IF(INDIRECT("员工信息表!O"&amp;(B108+3))="离职","(离职)","")</f>
        <v/>
      </c>
      <c r="D108" s="25" t="s">
        <v>24</v>
      </c>
      <c r="E108" s="114" t="str">
        <f ca="1" t="shared" si="1133" ref="E108:T108">IFERROR(IF($C108="","",INDIRECT("第"&amp;VLOOKUP(E$7,INDIRECT($A$7&amp;"!A:D"),2,FALSE)&amp;"周"&amp;"!"&amp;ADDRESS(ROW(),VLOOKUP(E$7,INDIRECT($A$7&amp;"!A:D"),4,FALSE)+4))),"")</f>
        <v/>
      </c>
      <c r="F108" s="114" t="str">
        <f t="shared" ca="1" si="1133"/>
        <v/>
      </c>
      <c r="G108" s="114" t="str">
        <f t="shared" ca="1" si="1133"/>
        <v/>
      </c>
      <c r="H108" s="114" t="str">
        <f t="shared" ca="1" si="1133"/>
        <v/>
      </c>
      <c r="I108" s="114" t="str">
        <f t="shared" ca="1" si="1133"/>
        <v/>
      </c>
      <c r="J108" s="114" t="str">
        <f t="shared" ca="1" si="1133"/>
        <v/>
      </c>
      <c r="K108" s="114" t="str">
        <f t="shared" ca="1" si="1133"/>
        <v/>
      </c>
      <c r="L108" s="114" t="str">
        <f t="shared" ca="1" si="1133"/>
        <v/>
      </c>
      <c r="M108" s="114" t="str">
        <f t="shared" ca="1" si="1133"/>
        <v/>
      </c>
      <c r="N108" s="114" t="str">
        <f t="shared" ca="1" si="1133"/>
        <v/>
      </c>
      <c r="O108" s="114" t="str">
        <f t="shared" ca="1" si="1133"/>
        <v/>
      </c>
      <c r="P108" s="114" t="str">
        <f t="shared" ca="1" si="1133"/>
        <v/>
      </c>
      <c r="Q108" s="114" t="str">
        <f t="shared" ca="1" si="1133"/>
        <v/>
      </c>
      <c r="R108" s="114" t="str">
        <f t="shared" ca="1" si="1133"/>
        <v/>
      </c>
      <c r="S108" s="114" t="str">
        <f t="shared" ca="1" si="1133"/>
        <v/>
      </c>
      <c r="T108" s="114" t="str">
        <f t="shared" ca="1" si="1133"/>
        <v/>
      </c>
      <c r="U108" s="114" t="str">
        <f ca="1" t="shared" si="1134" ref="U108:AI108">IFERROR(IF($C108="","",INDIRECT("第"&amp;VLOOKUP(U$7,INDIRECT($A$7&amp;"!A:D"),2,FALSE)&amp;"周"&amp;"!"&amp;ADDRESS(ROW(),VLOOKUP(U$7,INDIRECT($A$7&amp;"!A:D"),4,FALSE)+4))),"")</f>
        <v/>
      </c>
      <c r="V108" s="114" t="str">
        <f t="shared" ca="1" si="1134"/>
        <v/>
      </c>
      <c r="W108" s="114" t="str">
        <f t="shared" ca="1" si="1134"/>
        <v/>
      </c>
      <c r="X108" s="114" t="str">
        <f t="shared" ca="1" si="1134"/>
        <v/>
      </c>
      <c r="Y108" s="114" t="str">
        <f t="shared" ca="1" si="1134"/>
        <v/>
      </c>
      <c r="Z108" s="114" t="str">
        <f t="shared" ca="1" si="1134"/>
        <v/>
      </c>
      <c r="AA108" s="114" t="str">
        <f t="shared" ca="1" si="1134"/>
        <v/>
      </c>
      <c r="AB108" s="114" t="str">
        <f t="shared" ca="1" si="1134"/>
        <v/>
      </c>
      <c r="AC108" s="114" t="str">
        <f t="shared" ca="1" si="1134"/>
        <v/>
      </c>
      <c r="AD108" s="114" t="str">
        <f t="shared" ca="1" si="1134"/>
        <v/>
      </c>
      <c r="AE108" s="114" t="str">
        <f t="shared" ca="1" si="1134"/>
        <v/>
      </c>
      <c r="AF108" s="114" t="str">
        <f t="shared" ca="1" si="1134"/>
        <v/>
      </c>
      <c r="AG108" s="114" t="str">
        <f t="shared" ca="1" si="1134"/>
        <v/>
      </c>
      <c r="AH108" s="114" t="str">
        <f t="shared" ca="1" si="1134"/>
        <v/>
      </c>
      <c r="AI108" s="114" t="str">
        <f t="shared" ca="1" si="1134"/>
        <v/>
      </c>
      <c r="AJ108" s="25">
        <f ca="1" t="shared" si="1135" ref="AJ108:AR108">COUNTIF($E108:$AI110,AJ$8)</f>
        <v>0</v>
      </c>
      <c r="AK108" s="25">
        <f t="shared" ca="1" si="1135"/>
        <v>0</v>
      </c>
      <c r="AL108" s="25">
        <f t="shared" ca="1" si="1135"/>
        <v>0</v>
      </c>
      <c r="AM108" s="25">
        <f t="shared" ca="1" si="1135"/>
        <v>0</v>
      </c>
      <c r="AN108" s="25">
        <f t="shared" ca="1" si="1135"/>
        <v>0</v>
      </c>
      <c r="AO108" s="25">
        <f t="shared" ca="1" si="1135"/>
        <v>0</v>
      </c>
      <c r="AP108" s="25">
        <f t="shared" ca="1" si="1135"/>
        <v>0</v>
      </c>
      <c r="AQ108" s="25">
        <f t="shared" ca="1" si="1135"/>
        <v>0</v>
      </c>
      <c r="AR108" s="25">
        <f t="shared" ca="1" si="1135"/>
        <v>0</v>
      </c>
    </row>
    <row r="109" spans="1:44" ht="18" customHeight="1">
      <c r="A109" s="7"/>
      <c r="B109" s="113"/>
      <c r="C109" s="20"/>
      <c r="D109" s="25" t="s">
        <v>25</v>
      </c>
      <c r="E109" s="114" t="str">
        <f ca="1" t="shared" si="1136" ref="E109">IFERROR(IF($C108="","",INDIRECT("第"&amp;VLOOKUP(E$7,INDIRECT($A$7&amp;"!A:D"),2,FALSE)&amp;"周"&amp;"!"&amp;ADDRESS(ROW(),VLOOKUP(E$7,INDIRECT($A$7&amp;"!A:D"),4,FALSE)+4))),"")</f>
        <v/>
      </c>
      <c r="F109" s="114" t="str">
        <f ca="1" t="shared" si="1137" ref="F109">IFERROR(IF($C108="","",INDIRECT("第"&amp;VLOOKUP(F$7,INDIRECT($A$7&amp;"!A:D"),2,FALSE)&amp;"周"&amp;"!"&amp;ADDRESS(ROW(),VLOOKUP(F$7,INDIRECT($A$7&amp;"!A:D"),4,FALSE)+4))),"")</f>
        <v/>
      </c>
      <c r="G109" s="114" t="str">
        <f ca="1" t="shared" si="1138" ref="G109">IFERROR(IF($C108="","",INDIRECT("第"&amp;VLOOKUP(G$7,INDIRECT($A$7&amp;"!A:D"),2,FALSE)&amp;"周"&amp;"!"&amp;ADDRESS(ROW(),VLOOKUP(G$7,INDIRECT($A$7&amp;"!A:D"),4,FALSE)+4))),"")</f>
        <v/>
      </c>
      <c r="H109" s="114" t="str">
        <f ca="1" t="shared" si="1139" ref="H109">IFERROR(IF($C108="","",INDIRECT("第"&amp;VLOOKUP(H$7,INDIRECT($A$7&amp;"!A:D"),2,FALSE)&amp;"周"&amp;"!"&amp;ADDRESS(ROW(),VLOOKUP(H$7,INDIRECT($A$7&amp;"!A:D"),4,FALSE)+4))),"")</f>
        <v/>
      </c>
      <c r="I109" s="114" t="str">
        <f ca="1" t="shared" si="1140" ref="I109">IFERROR(IF($C108="","",INDIRECT("第"&amp;VLOOKUP(I$7,INDIRECT($A$7&amp;"!A:D"),2,FALSE)&amp;"周"&amp;"!"&amp;ADDRESS(ROW(),VLOOKUP(I$7,INDIRECT($A$7&amp;"!A:D"),4,FALSE)+4))),"")</f>
        <v/>
      </c>
      <c r="J109" s="114" t="str">
        <f ca="1" t="shared" si="1141" ref="J109">IFERROR(IF($C108="","",INDIRECT("第"&amp;VLOOKUP(J$7,INDIRECT($A$7&amp;"!A:D"),2,FALSE)&amp;"周"&amp;"!"&amp;ADDRESS(ROW(),VLOOKUP(J$7,INDIRECT($A$7&amp;"!A:D"),4,FALSE)+4))),"")</f>
        <v/>
      </c>
      <c r="K109" s="114" t="str">
        <f ca="1" t="shared" si="1142" ref="K109">IFERROR(IF($C108="","",INDIRECT("第"&amp;VLOOKUP(K$7,INDIRECT($A$7&amp;"!A:D"),2,FALSE)&amp;"周"&amp;"!"&amp;ADDRESS(ROW(),VLOOKUP(K$7,INDIRECT($A$7&amp;"!A:D"),4,FALSE)+4))),"")</f>
        <v/>
      </c>
      <c r="L109" s="114" t="str">
        <f ca="1" t="shared" si="1143" ref="L109">IFERROR(IF($C108="","",INDIRECT("第"&amp;VLOOKUP(L$7,INDIRECT($A$7&amp;"!A:D"),2,FALSE)&amp;"周"&amp;"!"&amp;ADDRESS(ROW(),VLOOKUP(L$7,INDIRECT($A$7&amp;"!A:D"),4,FALSE)+4))),"")</f>
        <v/>
      </c>
      <c r="M109" s="114" t="str">
        <f ca="1" t="shared" si="1144" ref="M109">IFERROR(IF($C108="","",INDIRECT("第"&amp;VLOOKUP(M$7,INDIRECT($A$7&amp;"!A:D"),2,FALSE)&amp;"周"&amp;"!"&amp;ADDRESS(ROW(),VLOOKUP(M$7,INDIRECT($A$7&amp;"!A:D"),4,FALSE)+4))),"")</f>
        <v/>
      </c>
      <c r="N109" s="114" t="str">
        <f ca="1" t="shared" si="1145" ref="N109">IFERROR(IF($C108="","",INDIRECT("第"&amp;VLOOKUP(N$7,INDIRECT($A$7&amp;"!A:D"),2,FALSE)&amp;"周"&amp;"!"&amp;ADDRESS(ROW(),VLOOKUP(N$7,INDIRECT($A$7&amp;"!A:D"),4,FALSE)+4))),"")</f>
        <v/>
      </c>
      <c r="O109" s="114" t="str">
        <f ca="1" t="shared" si="1146" ref="O109">IFERROR(IF($C108="","",INDIRECT("第"&amp;VLOOKUP(O$7,INDIRECT($A$7&amp;"!A:D"),2,FALSE)&amp;"周"&amp;"!"&amp;ADDRESS(ROW(),VLOOKUP(O$7,INDIRECT($A$7&amp;"!A:D"),4,FALSE)+4))),"")</f>
        <v/>
      </c>
      <c r="P109" s="114" t="str">
        <f ca="1" t="shared" si="1147" ref="P109">IFERROR(IF($C108="","",INDIRECT("第"&amp;VLOOKUP(P$7,INDIRECT($A$7&amp;"!A:D"),2,FALSE)&amp;"周"&amp;"!"&amp;ADDRESS(ROW(),VLOOKUP(P$7,INDIRECT($A$7&amp;"!A:D"),4,FALSE)+4))),"")</f>
        <v/>
      </c>
      <c r="Q109" s="114" t="str">
        <f ca="1" t="shared" si="1148" ref="Q109">IFERROR(IF($C108="","",INDIRECT("第"&amp;VLOOKUP(Q$7,INDIRECT($A$7&amp;"!A:D"),2,FALSE)&amp;"周"&amp;"!"&amp;ADDRESS(ROW(),VLOOKUP(Q$7,INDIRECT($A$7&amp;"!A:D"),4,FALSE)+4))),"")</f>
        <v/>
      </c>
      <c r="R109" s="114" t="str">
        <f ca="1" t="shared" si="1149" ref="R109">IFERROR(IF($C108="","",INDIRECT("第"&amp;VLOOKUP(R$7,INDIRECT($A$7&amp;"!A:D"),2,FALSE)&amp;"周"&amp;"!"&amp;ADDRESS(ROW(),VLOOKUP(R$7,INDIRECT($A$7&amp;"!A:D"),4,FALSE)+4))),"")</f>
        <v/>
      </c>
      <c r="S109" s="114" t="str">
        <f ca="1" t="shared" si="1150" ref="S109">IFERROR(IF($C108="","",INDIRECT("第"&amp;VLOOKUP(S$7,INDIRECT($A$7&amp;"!A:D"),2,FALSE)&amp;"周"&amp;"!"&amp;ADDRESS(ROW(),VLOOKUP(S$7,INDIRECT($A$7&amp;"!A:D"),4,FALSE)+4))),"")</f>
        <v/>
      </c>
      <c r="T109" s="114" t="str">
        <f ca="1" t="shared" si="1151" ref="T109">IFERROR(IF($C108="","",INDIRECT("第"&amp;VLOOKUP(T$7,INDIRECT($A$7&amp;"!A:D"),2,FALSE)&amp;"周"&amp;"!"&amp;ADDRESS(ROW(),VLOOKUP(T$7,INDIRECT($A$7&amp;"!A:D"),4,FALSE)+4))),"")</f>
        <v/>
      </c>
      <c r="U109" s="114" t="str">
        <f ca="1" t="shared" si="1152" ref="U109">IFERROR(IF($C108="","",INDIRECT("第"&amp;VLOOKUP(U$7,INDIRECT($A$7&amp;"!A:D"),2,FALSE)&amp;"周"&amp;"!"&amp;ADDRESS(ROW(),VLOOKUP(U$7,INDIRECT($A$7&amp;"!A:D"),4,FALSE)+4))),"")</f>
        <v/>
      </c>
      <c r="V109" s="114" t="str">
        <f ca="1" t="shared" si="1153" ref="V109">IFERROR(IF($C108="","",INDIRECT("第"&amp;VLOOKUP(V$7,INDIRECT($A$7&amp;"!A:D"),2,FALSE)&amp;"周"&amp;"!"&amp;ADDRESS(ROW(),VLOOKUP(V$7,INDIRECT($A$7&amp;"!A:D"),4,FALSE)+4))),"")</f>
        <v/>
      </c>
      <c r="W109" s="114" t="str">
        <f ca="1" t="shared" si="1154" ref="W109">IFERROR(IF($C108="","",INDIRECT("第"&amp;VLOOKUP(W$7,INDIRECT($A$7&amp;"!A:D"),2,FALSE)&amp;"周"&amp;"!"&amp;ADDRESS(ROW(),VLOOKUP(W$7,INDIRECT($A$7&amp;"!A:D"),4,FALSE)+4))),"")</f>
        <v/>
      </c>
      <c r="X109" s="114" t="str">
        <f ca="1" t="shared" si="1155" ref="X109">IFERROR(IF($C108="","",INDIRECT("第"&amp;VLOOKUP(X$7,INDIRECT($A$7&amp;"!A:D"),2,FALSE)&amp;"周"&amp;"!"&amp;ADDRESS(ROW(),VLOOKUP(X$7,INDIRECT($A$7&amp;"!A:D"),4,FALSE)+4))),"")</f>
        <v/>
      </c>
      <c r="Y109" s="114" t="str">
        <f ca="1" t="shared" si="1156" ref="Y109">IFERROR(IF($C108="","",INDIRECT("第"&amp;VLOOKUP(Y$7,INDIRECT($A$7&amp;"!A:D"),2,FALSE)&amp;"周"&amp;"!"&amp;ADDRESS(ROW(),VLOOKUP(Y$7,INDIRECT($A$7&amp;"!A:D"),4,FALSE)+4))),"")</f>
        <v/>
      </c>
      <c r="Z109" s="114" t="str">
        <f ca="1" t="shared" si="1157" ref="Z109">IFERROR(IF($C108="","",INDIRECT("第"&amp;VLOOKUP(Z$7,INDIRECT($A$7&amp;"!A:D"),2,FALSE)&amp;"周"&amp;"!"&amp;ADDRESS(ROW(),VLOOKUP(Z$7,INDIRECT($A$7&amp;"!A:D"),4,FALSE)+4))),"")</f>
        <v/>
      </c>
      <c r="AA109" s="114" t="str">
        <f ca="1" t="shared" si="1158" ref="AA109">IFERROR(IF($C108="","",INDIRECT("第"&amp;VLOOKUP(AA$7,INDIRECT($A$7&amp;"!A:D"),2,FALSE)&amp;"周"&amp;"!"&amp;ADDRESS(ROW(),VLOOKUP(AA$7,INDIRECT($A$7&amp;"!A:D"),4,FALSE)+4))),"")</f>
        <v/>
      </c>
      <c r="AB109" s="114" t="str">
        <f ca="1" t="shared" si="1159" ref="AB109">IFERROR(IF($C108="","",INDIRECT("第"&amp;VLOOKUP(AB$7,INDIRECT($A$7&amp;"!A:D"),2,FALSE)&amp;"周"&amp;"!"&amp;ADDRESS(ROW(),VLOOKUP(AB$7,INDIRECT($A$7&amp;"!A:D"),4,FALSE)+4))),"")</f>
        <v/>
      </c>
      <c r="AC109" s="114" t="str">
        <f ca="1" t="shared" si="1160" ref="AC109">IFERROR(IF($C108="","",INDIRECT("第"&amp;VLOOKUP(AC$7,INDIRECT($A$7&amp;"!A:D"),2,FALSE)&amp;"周"&amp;"!"&amp;ADDRESS(ROW(),VLOOKUP(AC$7,INDIRECT($A$7&amp;"!A:D"),4,FALSE)+4))),"")</f>
        <v/>
      </c>
      <c r="AD109" s="114" t="str">
        <f ca="1" t="shared" si="1161" ref="AD109">IFERROR(IF($C108="","",INDIRECT("第"&amp;VLOOKUP(AD$7,INDIRECT($A$7&amp;"!A:D"),2,FALSE)&amp;"周"&amp;"!"&amp;ADDRESS(ROW(),VLOOKUP(AD$7,INDIRECT($A$7&amp;"!A:D"),4,FALSE)+4))),"")</f>
        <v/>
      </c>
      <c r="AE109" s="114" t="str">
        <f ca="1" t="shared" si="1162" ref="AE109">IFERROR(IF($C108="","",INDIRECT("第"&amp;VLOOKUP(AE$7,INDIRECT($A$7&amp;"!A:D"),2,FALSE)&amp;"周"&amp;"!"&amp;ADDRESS(ROW(),VLOOKUP(AE$7,INDIRECT($A$7&amp;"!A:D"),4,FALSE)+4))),"")</f>
        <v/>
      </c>
      <c r="AF109" s="114" t="str">
        <f ca="1" t="shared" si="1163" ref="AF109">IFERROR(IF($C108="","",INDIRECT("第"&amp;VLOOKUP(AF$7,INDIRECT($A$7&amp;"!A:D"),2,FALSE)&amp;"周"&amp;"!"&amp;ADDRESS(ROW(),VLOOKUP(AF$7,INDIRECT($A$7&amp;"!A:D"),4,FALSE)+4))),"")</f>
        <v/>
      </c>
      <c r="AG109" s="114" t="str">
        <f ca="1" t="shared" si="1164" ref="AG109">IFERROR(IF($C108="","",INDIRECT("第"&amp;VLOOKUP(AG$7,INDIRECT($A$7&amp;"!A:D"),2,FALSE)&amp;"周"&amp;"!"&amp;ADDRESS(ROW(),VLOOKUP(AG$7,INDIRECT($A$7&amp;"!A:D"),4,FALSE)+4))),"")</f>
        <v/>
      </c>
      <c r="AH109" s="114" t="str">
        <f ca="1" t="shared" si="1165" ref="AH109">IFERROR(IF($C108="","",INDIRECT("第"&amp;VLOOKUP(AH$7,INDIRECT($A$7&amp;"!A:D"),2,FALSE)&amp;"周"&amp;"!"&amp;ADDRESS(ROW(),VLOOKUP(AH$7,INDIRECT($A$7&amp;"!A:D"),4,FALSE)+4))),"")</f>
        <v/>
      </c>
      <c r="AI109" s="114" t="str">
        <f ca="1" t="shared" si="1166" ref="AI109">IFERROR(IF($C108="","",INDIRECT("第"&amp;VLOOKUP(AI$7,INDIRECT($A$7&amp;"!A:D"),2,FALSE)&amp;"周"&amp;"!"&amp;ADDRESS(ROW(),VLOOKUP(AI$7,INDIRECT($A$7&amp;"!A:D"),4,FALSE)+4))),"")</f>
        <v/>
      </c>
      <c r="AJ109" s="25"/>
      <c r="AK109" s="25"/>
      <c r="AL109" s="25"/>
      <c r="AM109" s="25"/>
      <c r="AN109" s="25"/>
      <c r="AO109" s="25"/>
      <c r="AP109" s="25"/>
      <c r="AQ109" s="25"/>
      <c r="AR109" s="25"/>
    </row>
    <row r="110" spans="1:44" ht="18" customHeight="1">
      <c r="A110" s="7"/>
      <c r="B110" s="115"/>
      <c r="C110" s="27"/>
      <c r="D110" s="25" t="s">
        <v>26</v>
      </c>
      <c r="E110" s="114" t="str">
        <f ca="1" t="shared" si="1167" ref="E110:AI110">IFERROR(IF($C108="","",INDIRECT("第"&amp;VLOOKUP(E$7,INDIRECT($A$7&amp;"!A:D"),2,FALSE)&amp;"周"&amp;"!"&amp;ADDRESS(ROW(),VLOOKUP(E$7,INDIRECT($A$7&amp;"!A:D"),4,FALSE)+4))),"")</f>
        <v/>
      </c>
      <c r="F110" s="114" t="str">
        <f t="shared" ca="1" si="1167"/>
        <v/>
      </c>
      <c r="G110" s="114" t="str">
        <f t="shared" ca="1" si="1167"/>
        <v/>
      </c>
      <c r="H110" s="114" t="str">
        <f t="shared" ca="1" si="1167"/>
        <v/>
      </c>
      <c r="I110" s="114" t="str">
        <f t="shared" ca="1" si="1167"/>
        <v/>
      </c>
      <c r="J110" s="114" t="str">
        <f t="shared" ca="1" si="1167"/>
        <v/>
      </c>
      <c r="K110" s="114" t="str">
        <f t="shared" ca="1" si="1167"/>
        <v/>
      </c>
      <c r="L110" s="114" t="str">
        <f t="shared" ca="1" si="1167"/>
        <v/>
      </c>
      <c r="M110" s="114" t="str">
        <f t="shared" ca="1" si="1167"/>
        <v/>
      </c>
      <c r="N110" s="114" t="str">
        <f t="shared" ca="1" si="1167"/>
        <v/>
      </c>
      <c r="O110" s="114" t="str">
        <f t="shared" ca="1" si="1167"/>
        <v/>
      </c>
      <c r="P110" s="114" t="str">
        <f t="shared" ca="1" si="1167"/>
        <v/>
      </c>
      <c r="Q110" s="114" t="str">
        <f t="shared" ca="1" si="1167"/>
        <v/>
      </c>
      <c r="R110" s="114" t="str">
        <f t="shared" ca="1" si="1167"/>
        <v/>
      </c>
      <c r="S110" s="114" t="str">
        <f t="shared" ca="1" si="1167"/>
        <v/>
      </c>
      <c r="T110" s="114" t="str">
        <f t="shared" ca="1" si="1167"/>
        <v/>
      </c>
      <c r="U110" s="114" t="str">
        <f t="shared" ca="1" si="1167"/>
        <v/>
      </c>
      <c r="V110" s="114" t="str">
        <f t="shared" ca="1" si="1167"/>
        <v/>
      </c>
      <c r="W110" s="114" t="str">
        <f t="shared" ca="1" si="1167"/>
        <v/>
      </c>
      <c r="X110" s="114" t="str">
        <f t="shared" ca="1" si="1167"/>
        <v/>
      </c>
      <c r="Y110" s="114" t="str">
        <f t="shared" ca="1" si="1167"/>
        <v/>
      </c>
      <c r="Z110" s="114" t="str">
        <f t="shared" ca="1" si="1167"/>
        <v/>
      </c>
      <c r="AA110" s="114" t="str">
        <f t="shared" ca="1" si="1167"/>
        <v/>
      </c>
      <c r="AB110" s="114" t="str">
        <f t="shared" ca="1" si="1167"/>
        <v/>
      </c>
      <c r="AC110" s="114" t="str">
        <f t="shared" ca="1" si="1167"/>
        <v/>
      </c>
      <c r="AD110" s="114" t="str">
        <f t="shared" ca="1" si="1167"/>
        <v/>
      </c>
      <c r="AE110" s="114" t="str">
        <f t="shared" ca="1" si="1167"/>
        <v/>
      </c>
      <c r="AF110" s="114" t="str">
        <f t="shared" ca="1" si="1167"/>
        <v/>
      </c>
      <c r="AG110" s="114" t="str">
        <f t="shared" ca="1" si="1167"/>
        <v/>
      </c>
      <c r="AH110" s="114" t="str">
        <f t="shared" ca="1" si="1167"/>
        <v/>
      </c>
      <c r="AI110" s="114" t="str">
        <f t="shared" ca="1" si="1167"/>
        <v/>
      </c>
      <c r="AJ110" s="25"/>
      <c r="AK110" s="25"/>
      <c r="AL110" s="25"/>
      <c r="AM110" s="25"/>
      <c r="AN110" s="25"/>
      <c r="AO110" s="25"/>
      <c r="AP110" s="25"/>
      <c r="AQ110" s="25"/>
      <c r="AR110" s="25"/>
    </row>
    <row r="111" spans="1:44" ht="18" customHeight="1">
      <c r="A111" s="7"/>
      <c r="B111" s="116">
        <f t="shared" si="992"/>
        <v>35</v>
      </c>
      <c r="C111" s="20" t="str">
        <f ca="1">INDIRECT("员工信息表!C"&amp;(B111+3))&amp;IF(INDIRECT("员工信息表!O"&amp;(B111+3))="离职","(离职)","")</f>
        <v/>
      </c>
      <c r="D111" s="25" t="s">
        <v>24</v>
      </c>
      <c r="E111" s="114" t="str">
        <f ca="1" t="shared" si="1168" ref="E111:T111">IFERROR(IF($C111="","",INDIRECT("第"&amp;VLOOKUP(E$7,INDIRECT($A$7&amp;"!A:D"),2,FALSE)&amp;"周"&amp;"!"&amp;ADDRESS(ROW(),VLOOKUP(E$7,INDIRECT($A$7&amp;"!A:D"),4,FALSE)+4))),"")</f>
        <v/>
      </c>
      <c r="F111" s="114" t="str">
        <f t="shared" ca="1" si="1168"/>
        <v/>
      </c>
      <c r="G111" s="114" t="str">
        <f t="shared" ca="1" si="1168"/>
        <v/>
      </c>
      <c r="H111" s="114" t="str">
        <f t="shared" ca="1" si="1168"/>
        <v/>
      </c>
      <c r="I111" s="114" t="str">
        <f t="shared" ca="1" si="1168"/>
        <v/>
      </c>
      <c r="J111" s="114" t="str">
        <f t="shared" ca="1" si="1168"/>
        <v/>
      </c>
      <c r="K111" s="114" t="str">
        <f t="shared" ca="1" si="1168"/>
        <v/>
      </c>
      <c r="L111" s="114" t="str">
        <f t="shared" ca="1" si="1168"/>
        <v/>
      </c>
      <c r="M111" s="114" t="str">
        <f t="shared" ca="1" si="1168"/>
        <v/>
      </c>
      <c r="N111" s="114" t="str">
        <f t="shared" ca="1" si="1168"/>
        <v/>
      </c>
      <c r="O111" s="114" t="str">
        <f t="shared" ca="1" si="1168"/>
        <v/>
      </c>
      <c r="P111" s="114" t="str">
        <f t="shared" ca="1" si="1168"/>
        <v/>
      </c>
      <c r="Q111" s="114" t="str">
        <f t="shared" ca="1" si="1168"/>
        <v/>
      </c>
      <c r="R111" s="114" t="str">
        <f t="shared" ca="1" si="1168"/>
        <v/>
      </c>
      <c r="S111" s="114" t="str">
        <f t="shared" ca="1" si="1168"/>
        <v/>
      </c>
      <c r="T111" s="114" t="str">
        <f t="shared" ca="1" si="1168"/>
        <v/>
      </c>
      <c r="U111" s="114" t="str">
        <f ca="1" t="shared" si="1169" ref="U111:AI111">IFERROR(IF($C111="","",INDIRECT("第"&amp;VLOOKUP(U$7,INDIRECT($A$7&amp;"!A:D"),2,FALSE)&amp;"周"&amp;"!"&amp;ADDRESS(ROW(),VLOOKUP(U$7,INDIRECT($A$7&amp;"!A:D"),4,FALSE)+4))),"")</f>
        <v/>
      </c>
      <c r="V111" s="114" t="str">
        <f t="shared" ca="1" si="1169"/>
        <v/>
      </c>
      <c r="W111" s="114" t="str">
        <f t="shared" ca="1" si="1169"/>
        <v/>
      </c>
      <c r="X111" s="114" t="str">
        <f t="shared" ca="1" si="1169"/>
        <v/>
      </c>
      <c r="Y111" s="114" t="str">
        <f t="shared" ca="1" si="1169"/>
        <v/>
      </c>
      <c r="Z111" s="114" t="str">
        <f t="shared" ca="1" si="1169"/>
        <v/>
      </c>
      <c r="AA111" s="114" t="str">
        <f t="shared" ca="1" si="1169"/>
        <v/>
      </c>
      <c r="AB111" s="114" t="str">
        <f t="shared" ca="1" si="1169"/>
        <v/>
      </c>
      <c r="AC111" s="114" t="str">
        <f t="shared" ca="1" si="1169"/>
        <v/>
      </c>
      <c r="AD111" s="114" t="str">
        <f t="shared" ca="1" si="1169"/>
        <v/>
      </c>
      <c r="AE111" s="114" t="str">
        <f t="shared" ca="1" si="1169"/>
        <v/>
      </c>
      <c r="AF111" s="114" t="str">
        <f t="shared" ca="1" si="1169"/>
        <v/>
      </c>
      <c r="AG111" s="114" t="str">
        <f t="shared" ca="1" si="1169"/>
        <v/>
      </c>
      <c r="AH111" s="114" t="str">
        <f t="shared" ca="1" si="1169"/>
        <v/>
      </c>
      <c r="AI111" s="114" t="str">
        <f t="shared" ca="1" si="1169"/>
        <v/>
      </c>
      <c r="AJ111" s="25">
        <f ca="1" t="shared" si="1170" ref="AJ111:AR111">COUNTIF($E111:$AI113,AJ$8)</f>
        <v>0</v>
      </c>
      <c r="AK111" s="25">
        <f t="shared" ca="1" si="1170"/>
        <v>0</v>
      </c>
      <c r="AL111" s="25">
        <f t="shared" ca="1" si="1170"/>
        <v>0</v>
      </c>
      <c r="AM111" s="25">
        <f t="shared" ca="1" si="1170"/>
        <v>0</v>
      </c>
      <c r="AN111" s="25">
        <f t="shared" ca="1" si="1170"/>
        <v>0</v>
      </c>
      <c r="AO111" s="25">
        <f t="shared" ca="1" si="1170"/>
        <v>0</v>
      </c>
      <c r="AP111" s="25">
        <f t="shared" ca="1" si="1170"/>
        <v>0</v>
      </c>
      <c r="AQ111" s="25">
        <f t="shared" ca="1" si="1170"/>
        <v>0</v>
      </c>
      <c r="AR111" s="25">
        <f t="shared" ca="1" si="1170"/>
        <v>0</v>
      </c>
    </row>
    <row r="112" spans="1:44" ht="18" customHeight="1">
      <c r="A112" s="7"/>
      <c r="B112" s="113"/>
      <c r="C112" s="20"/>
      <c r="D112" s="25" t="s">
        <v>25</v>
      </c>
      <c r="E112" s="114" t="str">
        <f ca="1" t="shared" si="1171" ref="E112">IFERROR(IF($C111="","",INDIRECT("第"&amp;VLOOKUP(E$7,INDIRECT($A$7&amp;"!A:D"),2,FALSE)&amp;"周"&amp;"!"&amp;ADDRESS(ROW(),VLOOKUP(E$7,INDIRECT($A$7&amp;"!A:D"),4,FALSE)+4))),"")</f>
        <v/>
      </c>
      <c r="F112" s="114" t="str">
        <f ca="1" t="shared" si="1172" ref="F112">IFERROR(IF($C111="","",INDIRECT("第"&amp;VLOOKUP(F$7,INDIRECT($A$7&amp;"!A:D"),2,FALSE)&amp;"周"&amp;"!"&amp;ADDRESS(ROW(),VLOOKUP(F$7,INDIRECT($A$7&amp;"!A:D"),4,FALSE)+4))),"")</f>
        <v/>
      </c>
      <c r="G112" s="114" t="str">
        <f ca="1" t="shared" si="1173" ref="G112">IFERROR(IF($C111="","",INDIRECT("第"&amp;VLOOKUP(G$7,INDIRECT($A$7&amp;"!A:D"),2,FALSE)&amp;"周"&amp;"!"&amp;ADDRESS(ROW(),VLOOKUP(G$7,INDIRECT($A$7&amp;"!A:D"),4,FALSE)+4))),"")</f>
        <v/>
      </c>
      <c r="H112" s="114" t="str">
        <f ca="1" t="shared" si="1174" ref="H112">IFERROR(IF($C111="","",INDIRECT("第"&amp;VLOOKUP(H$7,INDIRECT($A$7&amp;"!A:D"),2,FALSE)&amp;"周"&amp;"!"&amp;ADDRESS(ROW(),VLOOKUP(H$7,INDIRECT($A$7&amp;"!A:D"),4,FALSE)+4))),"")</f>
        <v/>
      </c>
      <c r="I112" s="114" t="str">
        <f ca="1" t="shared" si="1175" ref="I112">IFERROR(IF($C111="","",INDIRECT("第"&amp;VLOOKUP(I$7,INDIRECT($A$7&amp;"!A:D"),2,FALSE)&amp;"周"&amp;"!"&amp;ADDRESS(ROW(),VLOOKUP(I$7,INDIRECT($A$7&amp;"!A:D"),4,FALSE)+4))),"")</f>
        <v/>
      </c>
      <c r="J112" s="114" t="str">
        <f ca="1" t="shared" si="1176" ref="J112">IFERROR(IF($C111="","",INDIRECT("第"&amp;VLOOKUP(J$7,INDIRECT($A$7&amp;"!A:D"),2,FALSE)&amp;"周"&amp;"!"&amp;ADDRESS(ROW(),VLOOKUP(J$7,INDIRECT($A$7&amp;"!A:D"),4,FALSE)+4))),"")</f>
        <v/>
      </c>
      <c r="K112" s="114" t="str">
        <f ca="1" t="shared" si="1177" ref="K112">IFERROR(IF($C111="","",INDIRECT("第"&amp;VLOOKUP(K$7,INDIRECT($A$7&amp;"!A:D"),2,FALSE)&amp;"周"&amp;"!"&amp;ADDRESS(ROW(),VLOOKUP(K$7,INDIRECT($A$7&amp;"!A:D"),4,FALSE)+4))),"")</f>
        <v/>
      </c>
      <c r="L112" s="114" t="str">
        <f ca="1" t="shared" si="1178" ref="L112">IFERROR(IF($C111="","",INDIRECT("第"&amp;VLOOKUP(L$7,INDIRECT($A$7&amp;"!A:D"),2,FALSE)&amp;"周"&amp;"!"&amp;ADDRESS(ROW(),VLOOKUP(L$7,INDIRECT($A$7&amp;"!A:D"),4,FALSE)+4))),"")</f>
        <v/>
      </c>
      <c r="M112" s="114" t="str">
        <f ca="1" t="shared" si="1179" ref="M112">IFERROR(IF($C111="","",INDIRECT("第"&amp;VLOOKUP(M$7,INDIRECT($A$7&amp;"!A:D"),2,FALSE)&amp;"周"&amp;"!"&amp;ADDRESS(ROW(),VLOOKUP(M$7,INDIRECT($A$7&amp;"!A:D"),4,FALSE)+4))),"")</f>
        <v/>
      </c>
      <c r="N112" s="114" t="str">
        <f ca="1" t="shared" si="1180" ref="N112">IFERROR(IF($C111="","",INDIRECT("第"&amp;VLOOKUP(N$7,INDIRECT($A$7&amp;"!A:D"),2,FALSE)&amp;"周"&amp;"!"&amp;ADDRESS(ROW(),VLOOKUP(N$7,INDIRECT($A$7&amp;"!A:D"),4,FALSE)+4))),"")</f>
        <v/>
      </c>
      <c r="O112" s="114" t="str">
        <f ca="1" t="shared" si="1181" ref="O112">IFERROR(IF($C111="","",INDIRECT("第"&amp;VLOOKUP(O$7,INDIRECT($A$7&amp;"!A:D"),2,FALSE)&amp;"周"&amp;"!"&amp;ADDRESS(ROW(),VLOOKUP(O$7,INDIRECT($A$7&amp;"!A:D"),4,FALSE)+4))),"")</f>
        <v/>
      </c>
      <c r="P112" s="114" t="str">
        <f ca="1" t="shared" si="1182" ref="P112">IFERROR(IF($C111="","",INDIRECT("第"&amp;VLOOKUP(P$7,INDIRECT($A$7&amp;"!A:D"),2,FALSE)&amp;"周"&amp;"!"&amp;ADDRESS(ROW(),VLOOKUP(P$7,INDIRECT($A$7&amp;"!A:D"),4,FALSE)+4))),"")</f>
        <v/>
      </c>
      <c r="Q112" s="114" t="str">
        <f ca="1" t="shared" si="1183" ref="Q112">IFERROR(IF($C111="","",INDIRECT("第"&amp;VLOOKUP(Q$7,INDIRECT($A$7&amp;"!A:D"),2,FALSE)&amp;"周"&amp;"!"&amp;ADDRESS(ROW(),VLOOKUP(Q$7,INDIRECT($A$7&amp;"!A:D"),4,FALSE)+4))),"")</f>
        <v/>
      </c>
      <c r="R112" s="114" t="str">
        <f ca="1" t="shared" si="1184" ref="R112">IFERROR(IF($C111="","",INDIRECT("第"&amp;VLOOKUP(R$7,INDIRECT($A$7&amp;"!A:D"),2,FALSE)&amp;"周"&amp;"!"&amp;ADDRESS(ROW(),VLOOKUP(R$7,INDIRECT($A$7&amp;"!A:D"),4,FALSE)+4))),"")</f>
        <v/>
      </c>
      <c r="S112" s="114" t="str">
        <f ca="1" t="shared" si="1185" ref="S112">IFERROR(IF($C111="","",INDIRECT("第"&amp;VLOOKUP(S$7,INDIRECT($A$7&amp;"!A:D"),2,FALSE)&amp;"周"&amp;"!"&amp;ADDRESS(ROW(),VLOOKUP(S$7,INDIRECT($A$7&amp;"!A:D"),4,FALSE)+4))),"")</f>
        <v/>
      </c>
      <c r="T112" s="114" t="str">
        <f ca="1" t="shared" si="1186" ref="T112">IFERROR(IF($C111="","",INDIRECT("第"&amp;VLOOKUP(T$7,INDIRECT($A$7&amp;"!A:D"),2,FALSE)&amp;"周"&amp;"!"&amp;ADDRESS(ROW(),VLOOKUP(T$7,INDIRECT($A$7&amp;"!A:D"),4,FALSE)+4))),"")</f>
        <v/>
      </c>
      <c r="U112" s="114" t="str">
        <f ca="1" t="shared" si="1187" ref="U112">IFERROR(IF($C111="","",INDIRECT("第"&amp;VLOOKUP(U$7,INDIRECT($A$7&amp;"!A:D"),2,FALSE)&amp;"周"&amp;"!"&amp;ADDRESS(ROW(),VLOOKUP(U$7,INDIRECT($A$7&amp;"!A:D"),4,FALSE)+4))),"")</f>
        <v/>
      </c>
      <c r="V112" s="114" t="str">
        <f ca="1" t="shared" si="1188" ref="V112">IFERROR(IF($C111="","",INDIRECT("第"&amp;VLOOKUP(V$7,INDIRECT($A$7&amp;"!A:D"),2,FALSE)&amp;"周"&amp;"!"&amp;ADDRESS(ROW(),VLOOKUP(V$7,INDIRECT($A$7&amp;"!A:D"),4,FALSE)+4))),"")</f>
        <v/>
      </c>
      <c r="W112" s="114" t="str">
        <f ca="1" t="shared" si="1189" ref="W112">IFERROR(IF($C111="","",INDIRECT("第"&amp;VLOOKUP(W$7,INDIRECT($A$7&amp;"!A:D"),2,FALSE)&amp;"周"&amp;"!"&amp;ADDRESS(ROW(),VLOOKUP(W$7,INDIRECT($A$7&amp;"!A:D"),4,FALSE)+4))),"")</f>
        <v/>
      </c>
      <c r="X112" s="114" t="str">
        <f ca="1" t="shared" si="1190" ref="X112">IFERROR(IF($C111="","",INDIRECT("第"&amp;VLOOKUP(X$7,INDIRECT($A$7&amp;"!A:D"),2,FALSE)&amp;"周"&amp;"!"&amp;ADDRESS(ROW(),VLOOKUP(X$7,INDIRECT($A$7&amp;"!A:D"),4,FALSE)+4))),"")</f>
        <v/>
      </c>
      <c r="Y112" s="114" t="str">
        <f ca="1" t="shared" si="1191" ref="Y112">IFERROR(IF($C111="","",INDIRECT("第"&amp;VLOOKUP(Y$7,INDIRECT($A$7&amp;"!A:D"),2,FALSE)&amp;"周"&amp;"!"&amp;ADDRESS(ROW(),VLOOKUP(Y$7,INDIRECT($A$7&amp;"!A:D"),4,FALSE)+4))),"")</f>
        <v/>
      </c>
      <c r="Z112" s="114" t="str">
        <f ca="1" t="shared" si="1192" ref="Z112">IFERROR(IF($C111="","",INDIRECT("第"&amp;VLOOKUP(Z$7,INDIRECT($A$7&amp;"!A:D"),2,FALSE)&amp;"周"&amp;"!"&amp;ADDRESS(ROW(),VLOOKUP(Z$7,INDIRECT($A$7&amp;"!A:D"),4,FALSE)+4))),"")</f>
        <v/>
      </c>
      <c r="AA112" s="114" t="str">
        <f ca="1" t="shared" si="1193" ref="AA112">IFERROR(IF($C111="","",INDIRECT("第"&amp;VLOOKUP(AA$7,INDIRECT($A$7&amp;"!A:D"),2,FALSE)&amp;"周"&amp;"!"&amp;ADDRESS(ROW(),VLOOKUP(AA$7,INDIRECT($A$7&amp;"!A:D"),4,FALSE)+4))),"")</f>
        <v/>
      </c>
      <c r="AB112" s="114" t="str">
        <f ca="1" t="shared" si="1194" ref="AB112">IFERROR(IF($C111="","",INDIRECT("第"&amp;VLOOKUP(AB$7,INDIRECT($A$7&amp;"!A:D"),2,FALSE)&amp;"周"&amp;"!"&amp;ADDRESS(ROW(),VLOOKUP(AB$7,INDIRECT($A$7&amp;"!A:D"),4,FALSE)+4))),"")</f>
        <v/>
      </c>
      <c r="AC112" s="114" t="str">
        <f ca="1" t="shared" si="1195" ref="AC112">IFERROR(IF($C111="","",INDIRECT("第"&amp;VLOOKUP(AC$7,INDIRECT($A$7&amp;"!A:D"),2,FALSE)&amp;"周"&amp;"!"&amp;ADDRESS(ROW(),VLOOKUP(AC$7,INDIRECT($A$7&amp;"!A:D"),4,FALSE)+4))),"")</f>
        <v/>
      </c>
      <c r="AD112" s="114" t="str">
        <f ca="1" t="shared" si="1196" ref="AD112">IFERROR(IF($C111="","",INDIRECT("第"&amp;VLOOKUP(AD$7,INDIRECT($A$7&amp;"!A:D"),2,FALSE)&amp;"周"&amp;"!"&amp;ADDRESS(ROW(),VLOOKUP(AD$7,INDIRECT($A$7&amp;"!A:D"),4,FALSE)+4))),"")</f>
        <v/>
      </c>
      <c r="AE112" s="114" t="str">
        <f ca="1" t="shared" si="1197" ref="AE112">IFERROR(IF($C111="","",INDIRECT("第"&amp;VLOOKUP(AE$7,INDIRECT($A$7&amp;"!A:D"),2,FALSE)&amp;"周"&amp;"!"&amp;ADDRESS(ROW(),VLOOKUP(AE$7,INDIRECT($A$7&amp;"!A:D"),4,FALSE)+4))),"")</f>
        <v/>
      </c>
      <c r="AF112" s="114" t="str">
        <f ca="1" t="shared" si="1198" ref="AF112">IFERROR(IF($C111="","",INDIRECT("第"&amp;VLOOKUP(AF$7,INDIRECT($A$7&amp;"!A:D"),2,FALSE)&amp;"周"&amp;"!"&amp;ADDRESS(ROW(),VLOOKUP(AF$7,INDIRECT($A$7&amp;"!A:D"),4,FALSE)+4))),"")</f>
        <v/>
      </c>
      <c r="AG112" s="114" t="str">
        <f ca="1" t="shared" si="1199" ref="AG112">IFERROR(IF($C111="","",INDIRECT("第"&amp;VLOOKUP(AG$7,INDIRECT($A$7&amp;"!A:D"),2,FALSE)&amp;"周"&amp;"!"&amp;ADDRESS(ROW(),VLOOKUP(AG$7,INDIRECT($A$7&amp;"!A:D"),4,FALSE)+4))),"")</f>
        <v/>
      </c>
      <c r="AH112" s="114" t="str">
        <f ca="1" t="shared" si="1200" ref="AH112">IFERROR(IF($C111="","",INDIRECT("第"&amp;VLOOKUP(AH$7,INDIRECT($A$7&amp;"!A:D"),2,FALSE)&amp;"周"&amp;"!"&amp;ADDRESS(ROW(),VLOOKUP(AH$7,INDIRECT($A$7&amp;"!A:D"),4,FALSE)+4))),"")</f>
        <v/>
      </c>
      <c r="AI112" s="114" t="str">
        <f ca="1" t="shared" si="1201" ref="AI112">IFERROR(IF($C111="","",INDIRECT("第"&amp;VLOOKUP(AI$7,INDIRECT($A$7&amp;"!A:D"),2,FALSE)&amp;"周"&amp;"!"&amp;ADDRESS(ROW(),VLOOKUP(AI$7,INDIRECT($A$7&amp;"!A:D"),4,FALSE)+4))),"")</f>
        <v/>
      </c>
      <c r="AJ112" s="25"/>
      <c r="AK112" s="25"/>
      <c r="AL112" s="25"/>
      <c r="AM112" s="25"/>
      <c r="AN112" s="25"/>
      <c r="AO112" s="25"/>
      <c r="AP112" s="25"/>
      <c r="AQ112" s="25"/>
      <c r="AR112" s="25"/>
    </row>
    <row r="113" spans="1:44" ht="18" customHeight="1">
      <c r="A113" s="7"/>
      <c r="B113" s="115"/>
      <c r="C113" s="27"/>
      <c r="D113" s="25" t="s">
        <v>26</v>
      </c>
      <c r="E113" s="114" t="str">
        <f ca="1" t="shared" si="1202" ref="E113:AI113">IFERROR(IF($C111="","",INDIRECT("第"&amp;VLOOKUP(E$7,INDIRECT($A$7&amp;"!A:D"),2,FALSE)&amp;"周"&amp;"!"&amp;ADDRESS(ROW(),VLOOKUP(E$7,INDIRECT($A$7&amp;"!A:D"),4,FALSE)+4))),"")</f>
        <v/>
      </c>
      <c r="F113" s="114" t="str">
        <f t="shared" ca="1" si="1202"/>
        <v/>
      </c>
      <c r="G113" s="114" t="str">
        <f t="shared" ca="1" si="1202"/>
        <v/>
      </c>
      <c r="H113" s="114" t="str">
        <f t="shared" ca="1" si="1202"/>
        <v/>
      </c>
      <c r="I113" s="114" t="str">
        <f t="shared" ca="1" si="1202"/>
        <v/>
      </c>
      <c r="J113" s="114" t="str">
        <f t="shared" ca="1" si="1202"/>
        <v/>
      </c>
      <c r="K113" s="114" t="str">
        <f t="shared" ca="1" si="1202"/>
        <v/>
      </c>
      <c r="L113" s="114" t="str">
        <f t="shared" ca="1" si="1202"/>
        <v/>
      </c>
      <c r="M113" s="114" t="str">
        <f t="shared" ca="1" si="1202"/>
        <v/>
      </c>
      <c r="N113" s="114" t="str">
        <f t="shared" ca="1" si="1202"/>
        <v/>
      </c>
      <c r="O113" s="114" t="str">
        <f t="shared" ca="1" si="1202"/>
        <v/>
      </c>
      <c r="P113" s="114" t="str">
        <f t="shared" ca="1" si="1202"/>
        <v/>
      </c>
      <c r="Q113" s="114" t="str">
        <f t="shared" ca="1" si="1202"/>
        <v/>
      </c>
      <c r="R113" s="114" t="str">
        <f t="shared" ca="1" si="1202"/>
        <v/>
      </c>
      <c r="S113" s="114" t="str">
        <f t="shared" ca="1" si="1202"/>
        <v/>
      </c>
      <c r="T113" s="114" t="str">
        <f t="shared" ca="1" si="1202"/>
        <v/>
      </c>
      <c r="U113" s="114" t="str">
        <f t="shared" ca="1" si="1202"/>
        <v/>
      </c>
      <c r="V113" s="114" t="str">
        <f t="shared" ca="1" si="1202"/>
        <v/>
      </c>
      <c r="W113" s="114" t="str">
        <f t="shared" ca="1" si="1202"/>
        <v/>
      </c>
      <c r="X113" s="114" t="str">
        <f t="shared" ca="1" si="1202"/>
        <v/>
      </c>
      <c r="Y113" s="114" t="str">
        <f t="shared" ca="1" si="1202"/>
        <v/>
      </c>
      <c r="Z113" s="114" t="str">
        <f t="shared" ca="1" si="1202"/>
        <v/>
      </c>
      <c r="AA113" s="114" t="str">
        <f t="shared" ca="1" si="1202"/>
        <v/>
      </c>
      <c r="AB113" s="114" t="str">
        <f t="shared" ca="1" si="1202"/>
        <v/>
      </c>
      <c r="AC113" s="114" t="str">
        <f t="shared" ca="1" si="1202"/>
        <v/>
      </c>
      <c r="AD113" s="114" t="str">
        <f t="shared" ca="1" si="1202"/>
        <v/>
      </c>
      <c r="AE113" s="114" t="str">
        <f t="shared" ca="1" si="1202"/>
        <v/>
      </c>
      <c r="AF113" s="114" t="str">
        <f t="shared" ca="1" si="1202"/>
        <v/>
      </c>
      <c r="AG113" s="114" t="str">
        <f t="shared" ca="1" si="1202"/>
        <v/>
      </c>
      <c r="AH113" s="114" t="str">
        <f t="shared" ca="1" si="1202"/>
        <v/>
      </c>
      <c r="AI113" s="114" t="str">
        <f t="shared" ca="1" si="1202"/>
        <v/>
      </c>
      <c r="AJ113" s="25"/>
      <c r="AK113" s="25"/>
      <c r="AL113" s="25"/>
      <c r="AM113" s="25"/>
      <c r="AN113" s="25"/>
      <c r="AO113" s="25"/>
      <c r="AP113" s="25"/>
      <c r="AQ113" s="25"/>
      <c r="AR113" s="25"/>
    </row>
    <row r="114" spans="1:44" ht="18" customHeight="1">
      <c r="A114" s="7"/>
      <c r="B114" s="116">
        <f t="shared" si="992"/>
        <v>36</v>
      </c>
      <c r="C114" s="20" t="str">
        <f ca="1">INDIRECT("员工信息表!C"&amp;(B114+3))&amp;IF(INDIRECT("员工信息表!O"&amp;(B114+3))="离职","(离职)","")</f>
        <v/>
      </c>
      <c r="D114" s="25" t="s">
        <v>24</v>
      </c>
      <c r="E114" s="114" t="str">
        <f ca="1" t="shared" si="1203" ref="E114:T114">IFERROR(IF($C114="","",INDIRECT("第"&amp;VLOOKUP(E$7,INDIRECT($A$7&amp;"!A:D"),2,FALSE)&amp;"周"&amp;"!"&amp;ADDRESS(ROW(),VLOOKUP(E$7,INDIRECT($A$7&amp;"!A:D"),4,FALSE)+4))),"")</f>
        <v/>
      </c>
      <c r="F114" s="114" t="str">
        <f t="shared" ca="1" si="1203"/>
        <v/>
      </c>
      <c r="G114" s="114" t="str">
        <f t="shared" ca="1" si="1203"/>
        <v/>
      </c>
      <c r="H114" s="114" t="str">
        <f t="shared" ca="1" si="1203"/>
        <v/>
      </c>
      <c r="I114" s="114" t="str">
        <f t="shared" ca="1" si="1203"/>
        <v/>
      </c>
      <c r="J114" s="114" t="str">
        <f t="shared" ca="1" si="1203"/>
        <v/>
      </c>
      <c r="K114" s="114" t="str">
        <f t="shared" ca="1" si="1203"/>
        <v/>
      </c>
      <c r="L114" s="114" t="str">
        <f t="shared" ca="1" si="1203"/>
        <v/>
      </c>
      <c r="M114" s="114" t="str">
        <f t="shared" ca="1" si="1203"/>
        <v/>
      </c>
      <c r="N114" s="114" t="str">
        <f t="shared" ca="1" si="1203"/>
        <v/>
      </c>
      <c r="O114" s="114" t="str">
        <f t="shared" ca="1" si="1203"/>
        <v/>
      </c>
      <c r="P114" s="114" t="str">
        <f t="shared" ca="1" si="1203"/>
        <v/>
      </c>
      <c r="Q114" s="114" t="str">
        <f t="shared" ca="1" si="1203"/>
        <v/>
      </c>
      <c r="R114" s="114" t="str">
        <f t="shared" ca="1" si="1203"/>
        <v/>
      </c>
      <c r="S114" s="114" t="str">
        <f t="shared" ca="1" si="1203"/>
        <v/>
      </c>
      <c r="T114" s="114" t="str">
        <f t="shared" ca="1" si="1203"/>
        <v/>
      </c>
      <c r="U114" s="114" t="str">
        <f ca="1" t="shared" si="1204" ref="U114:AI114">IFERROR(IF($C114="","",INDIRECT("第"&amp;VLOOKUP(U$7,INDIRECT($A$7&amp;"!A:D"),2,FALSE)&amp;"周"&amp;"!"&amp;ADDRESS(ROW(),VLOOKUP(U$7,INDIRECT($A$7&amp;"!A:D"),4,FALSE)+4))),"")</f>
        <v/>
      </c>
      <c r="V114" s="114" t="str">
        <f t="shared" ca="1" si="1204"/>
        <v/>
      </c>
      <c r="W114" s="114" t="str">
        <f t="shared" ca="1" si="1204"/>
        <v/>
      </c>
      <c r="X114" s="114" t="str">
        <f t="shared" ca="1" si="1204"/>
        <v/>
      </c>
      <c r="Y114" s="114" t="str">
        <f t="shared" ca="1" si="1204"/>
        <v/>
      </c>
      <c r="Z114" s="114" t="str">
        <f t="shared" ca="1" si="1204"/>
        <v/>
      </c>
      <c r="AA114" s="114" t="str">
        <f t="shared" ca="1" si="1204"/>
        <v/>
      </c>
      <c r="AB114" s="114" t="str">
        <f t="shared" ca="1" si="1204"/>
        <v/>
      </c>
      <c r="AC114" s="114" t="str">
        <f t="shared" ca="1" si="1204"/>
        <v/>
      </c>
      <c r="AD114" s="114" t="str">
        <f t="shared" ca="1" si="1204"/>
        <v/>
      </c>
      <c r="AE114" s="114" t="str">
        <f t="shared" ca="1" si="1204"/>
        <v/>
      </c>
      <c r="AF114" s="114" t="str">
        <f t="shared" ca="1" si="1204"/>
        <v/>
      </c>
      <c r="AG114" s="114" t="str">
        <f t="shared" ca="1" si="1204"/>
        <v/>
      </c>
      <c r="AH114" s="114" t="str">
        <f t="shared" ca="1" si="1204"/>
        <v/>
      </c>
      <c r="AI114" s="114" t="str">
        <f t="shared" ca="1" si="1204"/>
        <v/>
      </c>
      <c r="AJ114" s="25">
        <f ca="1" t="shared" si="1205" ref="AJ114:AR114">COUNTIF($E114:$AI116,AJ$8)</f>
        <v>0</v>
      </c>
      <c r="AK114" s="25">
        <f t="shared" ca="1" si="1205"/>
        <v>0</v>
      </c>
      <c r="AL114" s="25">
        <f t="shared" ca="1" si="1205"/>
        <v>0</v>
      </c>
      <c r="AM114" s="25">
        <f t="shared" ca="1" si="1205"/>
        <v>0</v>
      </c>
      <c r="AN114" s="25">
        <f t="shared" ca="1" si="1205"/>
        <v>0</v>
      </c>
      <c r="AO114" s="25">
        <f t="shared" ca="1" si="1205"/>
        <v>0</v>
      </c>
      <c r="AP114" s="25">
        <f t="shared" ca="1" si="1205"/>
        <v>0</v>
      </c>
      <c r="AQ114" s="25">
        <f t="shared" ca="1" si="1205"/>
        <v>0</v>
      </c>
      <c r="AR114" s="25">
        <f t="shared" ca="1" si="1205"/>
        <v>0</v>
      </c>
    </row>
    <row r="115" spans="1:44" ht="18" customHeight="1">
      <c r="A115" s="7"/>
      <c r="B115" s="113"/>
      <c r="C115" s="20"/>
      <c r="D115" s="25" t="s">
        <v>25</v>
      </c>
      <c r="E115" s="114" t="str">
        <f ca="1" t="shared" si="1206" ref="E115">IFERROR(IF($C114="","",INDIRECT("第"&amp;VLOOKUP(E$7,INDIRECT($A$7&amp;"!A:D"),2,FALSE)&amp;"周"&amp;"!"&amp;ADDRESS(ROW(),VLOOKUP(E$7,INDIRECT($A$7&amp;"!A:D"),4,FALSE)+4))),"")</f>
        <v/>
      </c>
      <c r="F115" s="114" t="str">
        <f ca="1" t="shared" si="1207" ref="F115">IFERROR(IF($C114="","",INDIRECT("第"&amp;VLOOKUP(F$7,INDIRECT($A$7&amp;"!A:D"),2,FALSE)&amp;"周"&amp;"!"&amp;ADDRESS(ROW(),VLOOKUP(F$7,INDIRECT($A$7&amp;"!A:D"),4,FALSE)+4))),"")</f>
        <v/>
      </c>
      <c r="G115" s="114" t="str">
        <f ca="1" t="shared" si="1208" ref="G115">IFERROR(IF($C114="","",INDIRECT("第"&amp;VLOOKUP(G$7,INDIRECT($A$7&amp;"!A:D"),2,FALSE)&amp;"周"&amp;"!"&amp;ADDRESS(ROW(),VLOOKUP(G$7,INDIRECT($A$7&amp;"!A:D"),4,FALSE)+4))),"")</f>
        <v/>
      </c>
      <c r="H115" s="114" t="str">
        <f ca="1" t="shared" si="1209" ref="H115">IFERROR(IF($C114="","",INDIRECT("第"&amp;VLOOKUP(H$7,INDIRECT($A$7&amp;"!A:D"),2,FALSE)&amp;"周"&amp;"!"&amp;ADDRESS(ROW(),VLOOKUP(H$7,INDIRECT($A$7&amp;"!A:D"),4,FALSE)+4))),"")</f>
        <v/>
      </c>
      <c r="I115" s="114" t="str">
        <f ca="1" t="shared" si="1210" ref="I115">IFERROR(IF($C114="","",INDIRECT("第"&amp;VLOOKUP(I$7,INDIRECT($A$7&amp;"!A:D"),2,FALSE)&amp;"周"&amp;"!"&amp;ADDRESS(ROW(),VLOOKUP(I$7,INDIRECT($A$7&amp;"!A:D"),4,FALSE)+4))),"")</f>
        <v/>
      </c>
      <c r="J115" s="114" t="str">
        <f ca="1" t="shared" si="1211" ref="J115">IFERROR(IF($C114="","",INDIRECT("第"&amp;VLOOKUP(J$7,INDIRECT($A$7&amp;"!A:D"),2,FALSE)&amp;"周"&amp;"!"&amp;ADDRESS(ROW(),VLOOKUP(J$7,INDIRECT($A$7&amp;"!A:D"),4,FALSE)+4))),"")</f>
        <v/>
      </c>
      <c r="K115" s="114" t="str">
        <f ca="1" t="shared" si="1212" ref="K115">IFERROR(IF($C114="","",INDIRECT("第"&amp;VLOOKUP(K$7,INDIRECT($A$7&amp;"!A:D"),2,FALSE)&amp;"周"&amp;"!"&amp;ADDRESS(ROW(),VLOOKUP(K$7,INDIRECT($A$7&amp;"!A:D"),4,FALSE)+4))),"")</f>
        <v/>
      </c>
      <c r="L115" s="114" t="str">
        <f ca="1" t="shared" si="1213" ref="L115">IFERROR(IF($C114="","",INDIRECT("第"&amp;VLOOKUP(L$7,INDIRECT($A$7&amp;"!A:D"),2,FALSE)&amp;"周"&amp;"!"&amp;ADDRESS(ROW(),VLOOKUP(L$7,INDIRECT($A$7&amp;"!A:D"),4,FALSE)+4))),"")</f>
        <v/>
      </c>
      <c r="M115" s="114" t="str">
        <f ca="1" t="shared" si="1214" ref="M115">IFERROR(IF($C114="","",INDIRECT("第"&amp;VLOOKUP(M$7,INDIRECT($A$7&amp;"!A:D"),2,FALSE)&amp;"周"&amp;"!"&amp;ADDRESS(ROW(),VLOOKUP(M$7,INDIRECT($A$7&amp;"!A:D"),4,FALSE)+4))),"")</f>
        <v/>
      </c>
      <c r="N115" s="114" t="str">
        <f ca="1" t="shared" si="1215" ref="N115">IFERROR(IF($C114="","",INDIRECT("第"&amp;VLOOKUP(N$7,INDIRECT($A$7&amp;"!A:D"),2,FALSE)&amp;"周"&amp;"!"&amp;ADDRESS(ROW(),VLOOKUP(N$7,INDIRECT($A$7&amp;"!A:D"),4,FALSE)+4))),"")</f>
        <v/>
      </c>
      <c r="O115" s="114" t="str">
        <f ca="1" t="shared" si="1216" ref="O115">IFERROR(IF($C114="","",INDIRECT("第"&amp;VLOOKUP(O$7,INDIRECT($A$7&amp;"!A:D"),2,FALSE)&amp;"周"&amp;"!"&amp;ADDRESS(ROW(),VLOOKUP(O$7,INDIRECT($A$7&amp;"!A:D"),4,FALSE)+4))),"")</f>
        <v/>
      </c>
      <c r="P115" s="114" t="str">
        <f ca="1" t="shared" si="1217" ref="P115">IFERROR(IF($C114="","",INDIRECT("第"&amp;VLOOKUP(P$7,INDIRECT($A$7&amp;"!A:D"),2,FALSE)&amp;"周"&amp;"!"&amp;ADDRESS(ROW(),VLOOKUP(P$7,INDIRECT($A$7&amp;"!A:D"),4,FALSE)+4))),"")</f>
        <v/>
      </c>
      <c r="Q115" s="114" t="str">
        <f ca="1" t="shared" si="1218" ref="Q115">IFERROR(IF($C114="","",INDIRECT("第"&amp;VLOOKUP(Q$7,INDIRECT($A$7&amp;"!A:D"),2,FALSE)&amp;"周"&amp;"!"&amp;ADDRESS(ROW(),VLOOKUP(Q$7,INDIRECT($A$7&amp;"!A:D"),4,FALSE)+4))),"")</f>
        <v/>
      </c>
      <c r="R115" s="114" t="str">
        <f ca="1" t="shared" si="1219" ref="R115">IFERROR(IF($C114="","",INDIRECT("第"&amp;VLOOKUP(R$7,INDIRECT($A$7&amp;"!A:D"),2,FALSE)&amp;"周"&amp;"!"&amp;ADDRESS(ROW(),VLOOKUP(R$7,INDIRECT($A$7&amp;"!A:D"),4,FALSE)+4))),"")</f>
        <v/>
      </c>
      <c r="S115" s="114" t="str">
        <f ca="1" t="shared" si="1220" ref="S115">IFERROR(IF($C114="","",INDIRECT("第"&amp;VLOOKUP(S$7,INDIRECT($A$7&amp;"!A:D"),2,FALSE)&amp;"周"&amp;"!"&amp;ADDRESS(ROW(),VLOOKUP(S$7,INDIRECT($A$7&amp;"!A:D"),4,FALSE)+4))),"")</f>
        <v/>
      </c>
      <c r="T115" s="114" t="str">
        <f ca="1" t="shared" si="1221" ref="T115">IFERROR(IF($C114="","",INDIRECT("第"&amp;VLOOKUP(T$7,INDIRECT($A$7&amp;"!A:D"),2,FALSE)&amp;"周"&amp;"!"&amp;ADDRESS(ROW(),VLOOKUP(T$7,INDIRECT($A$7&amp;"!A:D"),4,FALSE)+4))),"")</f>
        <v/>
      </c>
      <c r="U115" s="114" t="str">
        <f ca="1" t="shared" si="1222" ref="U115">IFERROR(IF($C114="","",INDIRECT("第"&amp;VLOOKUP(U$7,INDIRECT($A$7&amp;"!A:D"),2,FALSE)&amp;"周"&amp;"!"&amp;ADDRESS(ROW(),VLOOKUP(U$7,INDIRECT($A$7&amp;"!A:D"),4,FALSE)+4))),"")</f>
        <v/>
      </c>
      <c r="V115" s="114" t="str">
        <f ca="1" t="shared" si="1223" ref="V115">IFERROR(IF($C114="","",INDIRECT("第"&amp;VLOOKUP(V$7,INDIRECT($A$7&amp;"!A:D"),2,FALSE)&amp;"周"&amp;"!"&amp;ADDRESS(ROW(),VLOOKUP(V$7,INDIRECT($A$7&amp;"!A:D"),4,FALSE)+4))),"")</f>
        <v/>
      </c>
      <c r="W115" s="114" t="str">
        <f ca="1" t="shared" si="1224" ref="W115">IFERROR(IF($C114="","",INDIRECT("第"&amp;VLOOKUP(W$7,INDIRECT($A$7&amp;"!A:D"),2,FALSE)&amp;"周"&amp;"!"&amp;ADDRESS(ROW(),VLOOKUP(W$7,INDIRECT($A$7&amp;"!A:D"),4,FALSE)+4))),"")</f>
        <v/>
      </c>
      <c r="X115" s="114" t="str">
        <f ca="1" t="shared" si="1225" ref="X115">IFERROR(IF($C114="","",INDIRECT("第"&amp;VLOOKUP(X$7,INDIRECT($A$7&amp;"!A:D"),2,FALSE)&amp;"周"&amp;"!"&amp;ADDRESS(ROW(),VLOOKUP(X$7,INDIRECT($A$7&amp;"!A:D"),4,FALSE)+4))),"")</f>
        <v/>
      </c>
      <c r="Y115" s="114" t="str">
        <f ca="1" t="shared" si="1226" ref="Y115">IFERROR(IF($C114="","",INDIRECT("第"&amp;VLOOKUP(Y$7,INDIRECT($A$7&amp;"!A:D"),2,FALSE)&amp;"周"&amp;"!"&amp;ADDRESS(ROW(),VLOOKUP(Y$7,INDIRECT($A$7&amp;"!A:D"),4,FALSE)+4))),"")</f>
        <v/>
      </c>
      <c r="Z115" s="114" t="str">
        <f ca="1" t="shared" si="1227" ref="Z115">IFERROR(IF($C114="","",INDIRECT("第"&amp;VLOOKUP(Z$7,INDIRECT($A$7&amp;"!A:D"),2,FALSE)&amp;"周"&amp;"!"&amp;ADDRESS(ROW(),VLOOKUP(Z$7,INDIRECT($A$7&amp;"!A:D"),4,FALSE)+4))),"")</f>
        <v/>
      </c>
      <c r="AA115" s="114" t="str">
        <f ca="1" t="shared" si="1228" ref="AA115">IFERROR(IF($C114="","",INDIRECT("第"&amp;VLOOKUP(AA$7,INDIRECT($A$7&amp;"!A:D"),2,FALSE)&amp;"周"&amp;"!"&amp;ADDRESS(ROW(),VLOOKUP(AA$7,INDIRECT($A$7&amp;"!A:D"),4,FALSE)+4))),"")</f>
        <v/>
      </c>
      <c r="AB115" s="114" t="str">
        <f ca="1" t="shared" si="1229" ref="AB115">IFERROR(IF($C114="","",INDIRECT("第"&amp;VLOOKUP(AB$7,INDIRECT($A$7&amp;"!A:D"),2,FALSE)&amp;"周"&amp;"!"&amp;ADDRESS(ROW(),VLOOKUP(AB$7,INDIRECT($A$7&amp;"!A:D"),4,FALSE)+4))),"")</f>
        <v/>
      </c>
      <c r="AC115" s="114" t="str">
        <f ca="1" t="shared" si="1230" ref="AC115">IFERROR(IF($C114="","",INDIRECT("第"&amp;VLOOKUP(AC$7,INDIRECT($A$7&amp;"!A:D"),2,FALSE)&amp;"周"&amp;"!"&amp;ADDRESS(ROW(),VLOOKUP(AC$7,INDIRECT($A$7&amp;"!A:D"),4,FALSE)+4))),"")</f>
        <v/>
      </c>
      <c r="AD115" s="114" t="str">
        <f ca="1" t="shared" si="1231" ref="AD115">IFERROR(IF($C114="","",INDIRECT("第"&amp;VLOOKUP(AD$7,INDIRECT($A$7&amp;"!A:D"),2,FALSE)&amp;"周"&amp;"!"&amp;ADDRESS(ROW(),VLOOKUP(AD$7,INDIRECT($A$7&amp;"!A:D"),4,FALSE)+4))),"")</f>
        <v/>
      </c>
      <c r="AE115" s="114" t="str">
        <f ca="1" t="shared" si="1232" ref="AE115">IFERROR(IF($C114="","",INDIRECT("第"&amp;VLOOKUP(AE$7,INDIRECT($A$7&amp;"!A:D"),2,FALSE)&amp;"周"&amp;"!"&amp;ADDRESS(ROW(),VLOOKUP(AE$7,INDIRECT($A$7&amp;"!A:D"),4,FALSE)+4))),"")</f>
        <v/>
      </c>
      <c r="AF115" s="114" t="str">
        <f ca="1" t="shared" si="1233" ref="AF115">IFERROR(IF($C114="","",INDIRECT("第"&amp;VLOOKUP(AF$7,INDIRECT($A$7&amp;"!A:D"),2,FALSE)&amp;"周"&amp;"!"&amp;ADDRESS(ROW(),VLOOKUP(AF$7,INDIRECT($A$7&amp;"!A:D"),4,FALSE)+4))),"")</f>
        <v/>
      </c>
      <c r="AG115" s="114" t="str">
        <f ca="1" t="shared" si="1234" ref="AG115">IFERROR(IF($C114="","",INDIRECT("第"&amp;VLOOKUP(AG$7,INDIRECT($A$7&amp;"!A:D"),2,FALSE)&amp;"周"&amp;"!"&amp;ADDRESS(ROW(),VLOOKUP(AG$7,INDIRECT($A$7&amp;"!A:D"),4,FALSE)+4))),"")</f>
        <v/>
      </c>
      <c r="AH115" s="114" t="str">
        <f ca="1" t="shared" si="1235" ref="AH115">IFERROR(IF($C114="","",INDIRECT("第"&amp;VLOOKUP(AH$7,INDIRECT($A$7&amp;"!A:D"),2,FALSE)&amp;"周"&amp;"!"&amp;ADDRESS(ROW(),VLOOKUP(AH$7,INDIRECT($A$7&amp;"!A:D"),4,FALSE)+4))),"")</f>
        <v/>
      </c>
      <c r="AI115" s="114" t="str">
        <f ca="1" t="shared" si="1236" ref="AI115">IFERROR(IF($C114="","",INDIRECT("第"&amp;VLOOKUP(AI$7,INDIRECT($A$7&amp;"!A:D"),2,FALSE)&amp;"周"&amp;"!"&amp;ADDRESS(ROW(),VLOOKUP(AI$7,INDIRECT($A$7&amp;"!A:D"),4,FALSE)+4))),"")</f>
        <v/>
      </c>
      <c r="AJ115" s="25"/>
      <c r="AK115" s="25"/>
      <c r="AL115" s="25"/>
      <c r="AM115" s="25"/>
      <c r="AN115" s="25"/>
      <c r="AO115" s="25"/>
      <c r="AP115" s="25"/>
      <c r="AQ115" s="25"/>
      <c r="AR115" s="25"/>
    </row>
    <row r="116" spans="1:44" ht="18" customHeight="1">
      <c r="A116" s="7"/>
      <c r="B116" s="115"/>
      <c r="C116" s="27"/>
      <c r="D116" s="25" t="s">
        <v>26</v>
      </c>
      <c r="E116" s="114" t="str">
        <f ca="1" t="shared" si="1237" ref="E116:AI116">IFERROR(IF($C114="","",INDIRECT("第"&amp;VLOOKUP(E$7,INDIRECT($A$7&amp;"!A:D"),2,FALSE)&amp;"周"&amp;"!"&amp;ADDRESS(ROW(),VLOOKUP(E$7,INDIRECT($A$7&amp;"!A:D"),4,FALSE)+4))),"")</f>
        <v/>
      </c>
      <c r="F116" s="114" t="str">
        <f t="shared" ca="1" si="1237"/>
        <v/>
      </c>
      <c r="G116" s="114" t="str">
        <f t="shared" ca="1" si="1237"/>
        <v/>
      </c>
      <c r="H116" s="114" t="str">
        <f t="shared" ca="1" si="1237"/>
        <v/>
      </c>
      <c r="I116" s="114" t="str">
        <f t="shared" ca="1" si="1237"/>
        <v/>
      </c>
      <c r="J116" s="114" t="str">
        <f t="shared" ca="1" si="1237"/>
        <v/>
      </c>
      <c r="K116" s="114" t="str">
        <f t="shared" ca="1" si="1237"/>
        <v/>
      </c>
      <c r="L116" s="114" t="str">
        <f t="shared" ca="1" si="1237"/>
        <v/>
      </c>
      <c r="M116" s="114" t="str">
        <f t="shared" ca="1" si="1237"/>
        <v/>
      </c>
      <c r="N116" s="114" t="str">
        <f t="shared" ca="1" si="1237"/>
        <v/>
      </c>
      <c r="O116" s="114" t="str">
        <f t="shared" ca="1" si="1237"/>
        <v/>
      </c>
      <c r="P116" s="114" t="str">
        <f t="shared" ca="1" si="1237"/>
        <v/>
      </c>
      <c r="Q116" s="114" t="str">
        <f t="shared" ca="1" si="1237"/>
        <v/>
      </c>
      <c r="R116" s="114" t="str">
        <f t="shared" ca="1" si="1237"/>
        <v/>
      </c>
      <c r="S116" s="114" t="str">
        <f t="shared" ca="1" si="1237"/>
        <v/>
      </c>
      <c r="T116" s="114" t="str">
        <f t="shared" ca="1" si="1237"/>
        <v/>
      </c>
      <c r="U116" s="114" t="str">
        <f t="shared" ca="1" si="1237"/>
        <v/>
      </c>
      <c r="V116" s="114" t="str">
        <f t="shared" ca="1" si="1237"/>
        <v/>
      </c>
      <c r="W116" s="114" t="str">
        <f t="shared" ca="1" si="1237"/>
        <v/>
      </c>
      <c r="X116" s="114" t="str">
        <f t="shared" ca="1" si="1237"/>
        <v/>
      </c>
      <c r="Y116" s="114" t="str">
        <f t="shared" ca="1" si="1237"/>
        <v/>
      </c>
      <c r="Z116" s="114" t="str">
        <f t="shared" ca="1" si="1237"/>
        <v/>
      </c>
      <c r="AA116" s="114" t="str">
        <f t="shared" ca="1" si="1237"/>
        <v/>
      </c>
      <c r="AB116" s="114" t="str">
        <f t="shared" ca="1" si="1237"/>
        <v/>
      </c>
      <c r="AC116" s="114" t="str">
        <f t="shared" ca="1" si="1237"/>
        <v/>
      </c>
      <c r="AD116" s="114" t="str">
        <f t="shared" ca="1" si="1237"/>
        <v/>
      </c>
      <c r="AE116" s="114" t="str">
        <f t="shared" ca="1" si="1237"/>
        <v/>
      </c>
      <c r="AF116" s="114" t="str">
        <f t="shared" ca="1" si="1237"/>
        <v/>
      </c>
      <c r="AG116" s="114" t="str">
        <f t="shared" ca="1" si="1237"/>
        <v/>
      </c>
      <c r="AH116" s="114" t="str">
        <f t="shared" ca="1" si="1237"/>
        <v/>
      </c>
      <c r="AI116" s="114" t="str">
        <f t="shared" ca="1" si="1237"/>
        <v/>
      </c>
      <c r="AJ116" s="25"/>
      <c r="AK116" s="25"/>
      <c r="AL116" s="25"/>
      <c r="AM116" s="25"/>
      <c r="AN116" s="25"/>
      <c r="AO116" s="25"/>
      <c r="AP116" s="25"/>
      <c r="AQ116" s="25"/>
      <c r="AR116" s="25"/>
    </row>
    <row r="117" spans="1:44" ht="18" customHeight="1">
      <c r="A117" s="7"/>
      <c r="B117" s="116">
        <f t="shared" si="992"/>
        <v>37</v>
      </c>
      <c r="C117" s="20" t="str">
        <f ca="1">INDIRECT("员工信息表!C"&amp;(B117+3))&amp;IF(INDIRECT("员工信息表!O"&amp;(B117+3))="离职","(离职)","")</f>
        <v/>
      </c>
      <c r="D117" s="25" t="s">
        <v>24</v>
      </c>
      <c r="E117" s="114" t="str">
        <f ca="1" t="shared" si="1238" ref="E117:T117">IFERROR(IF($C117="","",INDIRECT("第"&amp;VLOOKUP(E$7,INDIRECT($A$7&amp;"!A:D"),2,FALSE)&amp;"周"&amp;"!"&amp;ADDRESS(ROW(),VLOOKUP(E$7,INDIRECT($A$7&amp;"!A:D"),4,FALSE)+4))),"")</f>
        <v/>
      </c>
      <c r="F117" s="114" t="str">
        <f t="shared" ca="1" si="1238"/>
        <v/>
      </c>
      <c r="G117" s="114" t="str">
        <f t="shared" ca="1" si="1238"/>
        <v/>
      </c>
      <c r="H117" s="114" t="str">
        <f t="shared" ca="1" si="1238"/>
        <v/>
      </c>
      <c r="I117" s="114" t="str">
        <f t="shared" ca="1" si="1238"/>
        <v/>
      </c>
      <c r="J117" s="114" t="str">
        <f t="shared" ca="1" si="1238"/>
        <v/>
      </c>
      <c r="K117" s="114" t="str">
        <f t="shared" ca="1" si="1238"/>
        <v/>
      </c>
      <c r="L117" s="114" t="str">
        <f t="shared" ca="1" si="1238"/>
        <v/>
      </c>
      <c r="M117" s="114" t="str">
        <f t="shared" ca="1" si="1238"/>
        <v/>
      </c>
      <c r="N117" s="114" t="str">
        <f t="shared" ca="1" si="1238"/>
        <v/>
      </c>
      <c r="O117" s="114" t="str">
        <f t="shared" ca="1" si="1238"/>
        <v/>
      </c>
      <c r="P117" s="114" t="str">
        <f t="shared" ca="1" si="1238"/>
        <v/>
      </c>
      <c r="Q117" s="114" t="str">
        <f t="shared" ca="1" si="1238"/>
        <v/>
      </c>
      <c r="R117" s="114" t="str">
        <f t="shared" ca="1" si="1238"/>
        <v/>
      </c>
      <c r="S117" s="114" t="str">
        <f t="shared" ca="1" si="1238"/>
        <v/>
      </c>
      <c r="T117" s="114" t="str">
        <f t="shared" ca="1" si="1238"/>
        <v/>
      </c>
      <c r="U117" s="114" t="str">
        <f ca="1" t="shared" si="1239" ref="U117:AI117">IFERROR(IF($C117="","",INDIRECT("第"&amp;VLOOKUP(U$7,INDIRECT($A$7&amp;"!A:D"),2,FALSE)&amp;"周"&amp;"!"&amp;ADDRESS(ROW(),VLOOKUP(U$7,INDIRECT($A$7&amp;"!A:D"),4,FALSE)+4))),"")</f>
        <v/>
      </c>
      <c r="V117" s="114" t="str">
        <f t="shared" ca="1" si="1239"/>
        <v/>
      </c>
      <c r="W117" s="114" t="str">
        <f t="shared" ca="1" si="1239"/>
        <v/>
      </c>
      <c r="X117" s="114" t="str">
        <f t="shared" ca="1" si="1239"/>
        <v/>
      </c>
      <c r="Y117" s="114" t="str">
        <f t="shared" ca="1" si="1239"/>
        <v/>
      </c>
      <c r="Z117" s="114" t="str">
        <f t="shared" ca="1" si="1239"/>
        <v/>
      </c>
      <c r="AA117" s="114" t="str">
        <f t="shared" ca="1" si="1239"/>
        <v/>
      </c>
      <c r="AB117" s="114" t="str">
        <f t="shared" ca="1" si="1239"/>
        <v/>
      </c>
      <c r="AC117" s="114" t="str">
        <f t="shared" ca="1" si="1239"/>
        <v/>
      </c>
      <c r="AD117" s="114" t="str">
        <f t="shared" ca="1" si="1239"/>
        <v/>
      </c>
      <c r="AE117" s="114" t="str">
        <f t="shared" ca="1" si="1239"/>
        <v/>
      </c>
      <c r="AF117" s="114" t="str">
        <f t="shared" ca="1" si="1239"/>
        <v/>
      </c>
      <c r="AG117" s="114" t="str">
        <f t="shared" ca="1" si="1239"/>
        <v/>
      </c>
      <c r="AH117" s="114" t="str">
        <f t="shared" ca="1" si="1239"/>
        <v/>
      </c>
      <c r="AI117" s="114" t="str">
        <f t="shared" ca="1" si="1239"/>
        <v/>
      </c>
      <c r="AJ117" s="25">
        <f ca="1" t="shared" si="1240" ref="AJ117:AR117">COUNTIF($E117:$AI119,AJ$8)</f>
        <v>0</v>
      </c>
      <c r="AK117" s="25">
        <f t="shared" ca="1" si="1240"/>
        <v>0</v>
      </c>
      <c r="AL117" s="25">
        <f t="shared" ca="1" si="1240"/>
        <v>0</v>
      </c>
      <c r="AM117" s="25">
        <f t="shared" ca="1" si="1240"/>
        <v>0</v>
      </c>
      <c r="AN117" s="25">
        <f t="shared" ca="1" si="1240"/>
        <v>0</v>
      </c>
      <c r="AO117" s="25">
        <f t="shared" ca="1" si="1240"/>
        <v>0</v>
      </c>
      <c r="AP117" s="25">
        <f t="shared" ca="1" si="1240"/>
        <v>0</v>
      </c>
      <c r="AQ117" s="25">
        <f t="shared" ca="1" si="1240"/>
        <v>0</v>
      </c>
      <c r="AR117" s="25">
        <f t="shared" ca="1" si="1240"/>
        <v>0</v>
      </c>
    </row>
    <row r="118" spans="1:44" ht="18" customHeight="1">
      <c r="A118" s="7"/>
      <c r="B118" s="113"/>
      <c r="C118" s="20"/>
      <c r="D118" s="25" t="s">
        <v>25</v>
      </c>
      <c r="E118" s="114" t="str">
        <f ca="1" t="shared" si="1241" ref="E118">IFERROR(IF($C117="","",INDIRECT("第"&amp;VLOOKUP(E$7,INDIRECT($A$7&amp;"!A:D"),2,FALSE)&amp;"周"&amp;"!"&amp;ADDRESS(ROW(),VLOOKUP(E$7,INDIRECT($A$7&amp;"!A:D"),4,FALSE)+4))),"")</f>
        <v/>
      </c>
      <c r="F118" s="114" t="str">
        <f ca="1" t="shared" si="1242" ref="F118">IFERROR(IF($C117="","",INDIRECT("第"&amp;VLOOKUP(F$7,INDIRECT($A$7&amp;"!A:D"),2,FALSE)&amp;"周"&amp;"!"&amp;ADDRESS(ROW(),VLOOKUP(F$7,INDIRECT($A$7&amp;"!A:D"),4,FALSE)+4))),"")</f>
        <v/>
      </c>
      <c r="G118" s="114" t="str">
        <f ca="1" t="shared" si="1243" ref="G118">IFERROR(IF($C117="","",INDIRECT("第"&amp;VLOOKUP(G$7,INDIRECT($A$7&amp;"!A:D"),2,FALSE)&amp;"周"&amp;"!"&amp;ADDRESS(ROW(),VLOOKUP(G$7,INDIRECT($A$7&amp;"!A:D"),4,FALSE)+4))),"")</f>
        <v/>
      </c>
      <c r="H118" s="114" t="str">
        <f ca="1" t="shared" si="1244" ref="H118">IFERROR(IF($C117="","",INDIRECT("第"&amp;VLOOKUP(H$7,INDIRECT($A$7&amp;"!A:D"),2,FALSE)&amp;"周"&amp;"!"&amp;ADDRESS(ROW(),VLOOKUP(H$7,INDIRECT($A$7&amp;"!A:D"),4,FALSE)+4))),"")</f>
        <v/>
      </c>
      <c r="I118" s="114" t="str">
        <f ca="1" t="shared" si="1245" ref="I118">IFERROR(IF($C117="","",INDIRECT("第"&amp;VLOOKUP(I$7,INDIRECT($A$7&amp;"!A:D"),2,FALSE)&amp;"周"&amp;"!"&amp;ADDRESS(ROW(),VLOOKUP(I$7,INDIRECT($A$7&amp;"!A:D"),4,FALSE)+4))),"")</f>
        <v/>
      </c>
      <c r="J118" s="114" t="str">
        <f ca="1" t="shared" si="1246" ref="J118">IFERROR(IF($C117="","",INDIRECT("第"&amp;VLOOKUP(J$7,INDIRECT($A$7&amp;"!A:D"),2,FALSE)&amp;"周"&amp;"!"&amp;ADDRESS(ROW(),VLOOKUP(J$7,INDIRECT($A$7&amp;"!A:D"),4,FALSE)+4))),"")</f>
        <v/>
      </c>
      <c r="K118" s="114" t="str">
        <f ca="1" t="shared" si="1247" ref="K118">IFERROR(IF($C117="","",INDIRECT("第"&amp;VLOOKUP(K$7,INDIRECT($A$7&amp;"!A:D"),2,FALSE)&amp;"周"&amp;"!"&amp;ADDRESS(ROW(),VLOOKUP(K$7,INDIRECT($A$7&amp;"!A:D"),4,FALSE)+4))),"")</f>
        <v/>
      </c>
      <c r="L118" s="114" t="str">
        <f ca="1" t="shared" si="1248" ref="L118">IFERROR(IF($C117="","",INDIRECT("第"&amp;VLOOKUP(L$7,INDIRECT($A$7&amp;"!A:D"),2,FALSE)&amp;"周"&amp;"!"&amp;ADDRESS(ROW(),VLOOKUP(L$7,INDIRECT($A$7&amp;"!A:D"),4,FALSE)+4))),"")</f>
        <v/>
      </c>
      <c r="M118" s="114" t="str">
        <f ca="1" t="shared" si="1249" ref="M118">IFERROR(IF($C117="","",INDIRECT("第"&amp;VLOOKUP(M$7,INDIRECT($A$7&amp;"!A:D"),2,FALSE)&amp;"周"&amp;"!"&amp;ADDRESS(ROW(),VLOOKUP(M$7,INDIRECT($A$7&amp;"!A:D"),4,FALSE)+4))),"")</f>
        <v/>
      </c>
      <c r="N118" s="114" t="str">
        <f ca="1" t="shared" si="1250" ref="N118">IFERROR(IF($C117="","",INDIRECT("第"&amp;VLOOKUP(N$7,INDIRECT($A$7&amp;"!A:D"),2,FALSE)&amp;"周"&amp;"!"&amp;ADDRESS(ROW(),VLOOKUP(N$7,INDIRECT($A$7&amp;"!A:D"),4,FALSE)+4))),"")</f>
        <v/>
      </c>
      <c r="O118" s="114" t="str">
        <f ca="1" t="shared" si="1251" ref="O118">IFERROR(IF($C117="","",INDIRECT("第"&amp;VLOOKUP(O$7,INDIRECT($A$7&amp;"!A:D"),2,FALSE)&amp;"周"&amp;"!"&amp;ADDRESS(ROW(),VLOOKUP(O$7,INDIRECT($A$7&amp;"!A:D"),4,FALSE)+4))),"")</f>
        <v/>
      </c>
      <c r="P118" s="114" t="str">
        <f ca="1" t="shared" si="1252" ref="P118">IFERROR(IF($C117="","",INDIRECT("第"&amp;VLOOKUP(P$7,INDIRECT($A$7&amp;"!A:D"),2,FALSE)&amp;"周"&amp;"!"&amp;ADDRESS(ROW(),VLOOKUP(P$7,INDIRECT($A$7&amp;"!A:D"),4,FALSE)+4))),"")</f>
        <v/>
      </c>
      <c r="Q118" s="114" t="str">
        <f ca="1" t="shared" si="1253" ref="Q118">IFERROR(IF($C117="","",INDIRECT("第"&amp;VLOOKUP(Q$7,INDIRECT($A$7&amp;"!A:D"),2,FALSE)&amp;"周"&amp;"!"&amp;ADDRESS(ROW(),VLOOKUP(Q$7,INDIRECT($A$7&amp;"!A:D"),4,FALSE)+4))),"")</f>
        <v/>
      </c>
      <c r="R118" s="114" t="str">
        <f ca="1" t="shared" si="1254" ref="R118">IFERROR(IF($C117="","",INDIRECT("第"&amp;VLOOKUP(R$7,INDIRECT($A$7&amp;"!A:D"),2,FALSE)&amp;"周"&amp;"!"&amp;ADDRESS(ROW(),VLOOKUP(R$7,INDIRECT($A$7&amp;"!A:D"),4,FALSE)+4))),"")</f>
        <v/>
      </c>
      <c r="S118" s="114" t="str">
        <f ca="1" t="shared" si="1255" ref="S118">IFERROR(IF($C117="","",INDIRECT("第"&amp;VLOOKUP(S$7,INDIRECT($A$7&amp;"!A:D"),2,FALSE)&amp;"周"&amp;"!"&amp;ADDRESS(ROW(),VLOOKUP(S$7,INDIRECT($A$7&amp;"!A:D"),4,FALSE)+4))),"")</f>
        <v/>
      </c>
      <c r="T118" s="114" t="str">
        <f ca="1" t="shared" si="1256" ref="T118">IFERROR(IF($C117="","",INDIRECT("第"&amp;VLOOKUP(T$7,INDIRECT($A$7&amp;"!A:D"),2,FALSE)&amp;"周"&amp;"!"&amp;ADDRESS(ROW(),VLOOKUP(T$7,INDIRECT($A$7&amp;"!A:D"),4,FALSE)+4))),"")</f>
        <v/>
      </c>
      <c r="U118" s="114" t="str">
        <f ca="1" t="shared" si="1257" ref="U118">IFERROR(IF($C117="","",INDIRECT("第"&amp;VLOOKUP(U$7,INDIRECT($A$7&amp;"!A:D"),2,FALSE)&amp;"周"&amp;"!"&amp;ADDRESS(ROW(),VLOOKUP(U$7,INDIRECT($A$7&amp;"!A:D"),4,FALSE)+4))),"")</f>
        <v/>
      </c>
      <c r="V118" s="114" t="str">
        <f ca="1" t="shared" si="1258" ref="V118">IFERROR(IF($C117="","",INDIRECT("第"&amp;VLOOKUP(V$7,INDIRECT($A$7&amp;"!A:D"),2,FALSE)&amp;"周"&amp;"!"&amp;ADDRESS(ROW(),VLOOKUP(V$7,INDIRECT($A$7&amp;"!A:D"),4,FALSE)+4))),"")</f>
        <v/>
      </c>
      <c r="W118" s="114" t="str">
        <f ca="1" t="shared" si="1259" ref="W118">IFERROR(IF($C117="","",INDIRECT("第"&amp;VLOOKUP(W$7,INDIRECT($A$7&amp;"!A:D"),2,FALSE)&amp;"周"&amp;"!"&amp;ADDRESS(ROW(),VLOOKUP(W$7,INDIRECT($A$7&amp;"!A:D"),4,FALSE)+4))),"")</f>
        <v/>
      </c>
      <c r="X118" s="114" t="str">
        <f ca="1" t="shared" si="1260" ref="X118">IFERROR(IF($C117="","",INDIRECT("第"&amp;VLOOKUP(X$7,INDIRECT($A$7&amp;"!A:D"),2,FALSE)&amp;"周"&amp;"!"&amp;ADDRESS(ROW(),VLOOKUP(X$7,INDIRECT($A$7&amp;"!A:D"),4,FALSE)+4))),"")</f>
        <v/>
      </c>
      <c r="Y118" s="114" t="str">
        <f ca="1" t="shared" si="1261" ref="Y118">IFERROR(IF($C117="","",INDIRECT("第"&amp;VLOOKUP(Y$7,INDIRECT($A$7&amp;"!A:D"),2,FALSE)&amp;"周"&amp;"!"&amp;ADDRESS(ROW(),VLOOKUP(Y$7,INDIRECT($A$7&amp;"!A:D"),4,FALSE)+4))),"")</f>
        <v/>
      </c>
      <c r="Z118" s="114" t="str">
        <f ca="1" t="shared" si="1262" ref="Z118">IFERROR(IF($C117="","",INDIRECT("第"&amp;VLOOKUP(Z$7,INDIRECT($A$7&amp;"!A:D"),2,FALSE)&amp;"周"&amp;"!"&amp;ADDRESS(ROW(),VLOOKUP(Z$7,INDIRECT($A$7&amp;"!A:D"),4,FALSE)+4))),"")</f>
        <v/>
      </c>
      <c r="AA118" s="114" t="str">
        <f ca="1" t="shared" si="1263" ref="AA118">IFERROR(IF($C117="","",INDIRECT("第"&amp;VLOOKUP(AA$7,INDIRECT($A$7&amp;"!A:D"),2,FALSE)&amp;"周"&amp;"!"&amp;ADDRESS(ROW(),VLOOKUP(AA$7,INDIRECT($A$7&amp;"!A:D"),4,FALSE)+4))),"")</f>
        <v/>
      </c>
      <c r="AB118" s="114" t="str">
        <f ca="1" t="shared" si="1264" ref="AB118">IFERROR(IF($C117="","",INDIRECT("第"&amp;VLOOKUP(AB$7,INDIRECT($A$7&amp;"!A:D"),2,FALSE)&amp;"周"&amp;"!"&amp;ADDRESS(ROW(),VLOOKUP(AB$7,INDIRECT($A$7&amp;"!A:D"),4,FALSE)+4))),"")</f>
        <v/>
      </c>
      <c r="AC118" s="114" t="str">
        <f ca="1" t="shared" si="1265" ref="AC118">IFERROR(IF($C117="","",INDIRECT("第"&amp;VLOOKUP(AC$7,INDIRECT($A$7&amp;"!A:D"),2,FALSE)&amp;"周"&amp;"!"&amp;ADDRESS(ROW(),VLOOKUP(AC$7,INDIRECT($A$7&amp;"!A:D"),4,FALSE)+4))),"")</f>
        <v/>
      </c>
      <c r="AD118" s="114" t="str">
        <f ca="1" t="shared" si="1266" ref="AD118">IFERROR(IF($C117="","",INDIRECT("第"&amp;VLOOKUP(AD$7,INDIRECT($A$7&amp;"!A:D"),2,FALSE)&amp;"周"&amp;"!"&amp;ADDRESS(ROW(),VLOOKUP(AD$7,INDIRECT($A$7&amp;"!A:D"),4,FALSE)+4))),"")</f>
        <v/>
      </c>
      <c r="AE118" s="114" t="str">
        <f ca="1" t="shared" si="1267" ref="AE118">IFERROR(IF($C117="","",INDIRECT("第"&amp;VLOOKUP(AE$7,INDIRECT($A$7&amp;"!A:D"),2,FALSE)&amp;"周"&amp;"!"&amp;ADDRESS(ROW(),VLOOKUP(AE$7,INDIRECT($A$7&amp;"!A:D"),4,FALSE)+4))),"")</f>
        <v/>
      </c>
      <c r="AF118" s="114" t="str">
        <f ca="1" t="shared" si="1268" ref="AF118">IFERROR(IF($C117="","",INDIRECT("第"&amp;VLOOKUP(AF$7,INDIRECT($A$7&amp;"!A:D"),2,FALSE)&amp;"周"&amp;"!"&amp;ADDRESS(ROW(),VLOOKUP(AF$7,INDIRECT($A$7&amp;"!A:D"),4,FALSE)+4))),"")</f>
        <v/>
      </c>
      <c r="AG118" s="114" t="str">
        <f ca="1" t="shared" si="1269" ref="AG118">IFERROR(IF($C117="","",INDIRECT("第"&amp;VLOOKUP(AG$7,INDIRECT($A$7&amp;"!A:D"),2,FALSE)&amp;"周"&amp;"!"&amp;ADDRESS(ROW(),VLOOKUP(AG$7,INDIRECT($A$7&amp;"!A:D"),4,FALSE)+4))),"")</f>
        <v/>
      </c>
      <c r="AH118" s="114" t="str">
        <f ca="1" t="shared" si="1270" ref="AH118">IFERROR(IF($C117="","",INDIRECT("第"&amp;VLOOKUP(AH$7,INDIRECT($A$7&amp;"!A:D"),2,FALSE)&amp;"周"&amp;"!"&amp;ADDRESS(ROW(),VLOOKUP(AH$7,INDIRECT($A$7&amp;"!A:D"),4,FALSE)+4))),"")</f>
        <v/>
      </c>
      <c r="AI118" s="114" t="str">
        <f ca="1" t="shared" si="1271" ref="AI118">IFERROR(IF($C117="","",INDIRECT("第"&amp;VLOOKUP(AI$7,INDIRECT($A$7&amp;"!A:D"),2,FALSE)&amp;"周"&amp;"!"&amp;ADDRESS(ROW(),VLOOKUP(AI$7,INDIRECT($A$7&amp;"!A:D"),4,FALSE)+4))),"")</f>
        <v/>
      </c>
      <c r="AJ118" s="25"/>
      <c r="AK118" s="25"/>
      <c r="AL118" s="25"/>
      <c r="AM118" s="25"/>
      <c r="AN118" s="25"/>
      <c r="AO118" s="25"/>
      <c r="AP118" s="25"/>
      <c r="AQ118" s="25"/>
      <c r="AR118" s="25"/>
    </row>
    <row r="119" spans="1:44" ht="18" customHeight="1">
      <c r="A119" s="7"/>
      <c r="B119" s="115"/>
      <c r="C119" s="27"/>
      <c r="D119" s="25" t="s">
        <v>26</v>
      </c>
      <c r="E119" s="114" t="str">
        <f ca="1" t="shared" si="1272" ref="E119:AI119">IFERROR(IF($C117="","",INDIRECT("第"&amp;VLOOKUP(E$7,INDIRECT($A$7&amp;"!A:D"),2,FALSE)&amp;"周"&amp;"!"&amp;ADDRESS(ROW(),VLOOKUP(E$7,INDIRECT($A$7&amp;"!A:D"),4,FALSE)+4))),"")</f>
        <v/>
      </c>
      <c r="F119" s="114" t="str">
        <f t="shared" ca="1" si="1272"/>
        <v/>
      </c>
      <c r="G119" s="114" t="str">
        <f t="shared" ca="1" si="1272"/>
        <v/>
      </c>
      <c r="H119" s="114" t="str">
        <f t="shared" ca="1" si="1272"/>
        <v/>
      </c>
      <c r="I119" s="114" t="str">
        <f t="shared" ca="1" si="1272"/>
        <v/>
      </c>
      <c r="J119" s="114" t="str">
        <f t="shared" ca="1" si="1272"/>
        <v/>
      </c>
      <c r="K119" s="114" t="str">
        <f t="shared" ca="1" si="1272"/>
        <v/>
      </c>
      <c r="L119" s="114" t="str">
        <f t="shared" ca="1" si="1272"/>
        <v/>
      </c>
      <c r="M119" s="114" t="str">
        <f t="shared" ca="1" si="1272"/>
        <v/>
      </c>
      <c r="N119" s="114" t="str">
        <f t="shared" ca="1" si="1272"/>
        <v/>
      </c>
      <c r="O119" s="114" t="str">
        <f t="shared" ca="1" si="1272"/>
        <v/>
      </c>
      <c r="P119" s="114" t="str">
        <f t="shared" ca="1" si="1272"/>
        <v/>
      </c>
      <c r="Q119" s="114" t="str">
        <f t="shared" ca="1" si="1272"/>
        <v/>
      </c>
      <c r="R119" s="114" t="str">
        <f t="shared" ca="1" si="1272"/>
        <v/>
      </c>
      <c r="S119" s="114" t="str">
        <f t="shared" ca="1" si="1272"/>
        <v/>
      </c>
      <c r="T119" s="114" t="str">
        <f t="shared" ca="1" si="1272"/>
        <v/>
      </c>
      <c r="U119" s="114" t="str">
        <f t="shared" ca="1" si="1272"/>
        <v/>
      </c>
      <c r="V119" s="114" t="str">
        <f t="shared" ca="1" si="1272"/>
        <v/>
      </c>
      <c r="W119" s="114" t="str">
        <f t="shared" ca="1" si="1272"/>
        <v/>
      </c>
      <c r="X119" s="114" t="str">
        <f t="shared" ca="1" si="1272"/>
        <v/>
      </c>
      <c r="Y119" s="114" t="str">
        <f t="shared" ca="1" si="1272"/>
        <v/>
      </c>
      <c r="Z119" s="114" t="str">
        <f t="shared" ca="1" si="1272"/>
        <v/>
      </c>
      <c r="AA119" s="114" t="str">
        <f t="shared" ca="1" si="1272"/>
        <v/>
      </c>
      <c r="AB119" s="114" t="str">
        <f t="shared" ca="1" si="1272"/>
        <v/>
      </c>
      <c r="AC119" s="114" t="str">
        <f t="shared" ca="1" si="1272"/>
        <v/>
      </c>
      <c r="AD119" s="114" t="str">
        <f t="shared" ca="1" si="1272"/>
        <v/>
      </c>
      <c r="AE119" s="114" t="str">
        <f t="shared" ca="1" si="1272"/>
        <v/>
      </c>
      <c r="AF119" s="114" t="str">
        <f t="shared" ca="1" si="1272"/>
        <v/>
      </c>
      <c r="AG119" s="114" t="str">
        <f t="shared" ca="1" si="1272"/>
        <v/>
      </c>
      <c r="AH119" s="114" t="str">
        <f t="shared" ca="1" si="1272"/>
        <v/>
      </c>
      <c r="AI119" s="114" t="str">
        <f t="shared" ca="1" si="1272"/>
        <v/>
      </c>
      <c r="AJ119" s="25"/>
      <c r="AK119" s="25"/>
      <c r="AL119" s="25"/>
      <c r="AM119" s="25"/>
      <c r="AN119" s="25"/>
      <c r="AO119" s="25"/>
      <c r="AP119" s="25"/>
      <c r="AQ119" s="25"/>
      <c r="AR119" s="25"/>
    </row>
    <row r="120" spans="1:44" ht="18" customHeight="1">
      <c r="A120" s="7"/>
      <c r="B120" s="116">
        <f t="shared" si="992"/>
        <v>38</v>
      </c>
      <c r="C120" s="20" t="str">
        <f ca="1">INDIRECT("员工信息表!C"&amp;(B120+3))&amp;IF(INDIRECT("员工信息表!O"&amp;(B120+3))="离职","(离职)","")</f>
        <v/>
      </c>
      <c r="D120" s="25" t="s">
        <v>24</v>
      </c>
      <c r="E120" s="114" t="str">
        <f ca="1" t="shared" si="1273" ref="E120:T120">IFERROR(IF($C120="","",INDIRECT("第"&amp;VLOOKUP(E$7,INDIRECT($A$7&amp;"!A:D"),2,FALSE)&amp;"周"&amp;"!"&amp;ADDRESS(ROW(),VLOOKUP(E$7,INDIRECT($A$7&amp;"!A:D"),4,FALSE)+4))),"")</f>
        <v/>
      </c>
      <c r="F120" s="114" t="str">
        <f t="shared" ca="1" si="1273"/>
        <v/>
      </c>
      <c r="G120" s="114" t="str">
        <f t="shared" ca="1" si="1273"/>
        <v/>
      </c>
      <c r="H120" s="114" t="str">
        <f t="shared" ca="1" si="1273"/>
        <v/>
      </c>
      <c r="I120" s="114" t="str">
        <f t="shared" ca="1" si="1273"/>
        <v/>
      </c>
      <c r="J120" s="114" t="str">
        <f t="shared" ca="1" si="1273"/>
        <v/>
      </c>
      <c r="K120" s="114" t="str">
        <f t="shared" ca="1" si="1273"/>
        <v/>
      </c>
      <c r="L120" s="114" t="str">
        <f t="shared" ca="1" si="1273"/>
        <v/>
      </c>
      <c r="M120" s="114" t="str">
        <f t="shared" ca="1" si="1273"/>
        <v/>
      </c>
      <c r="N120" s="114" t="str">
        <f t="shared" ca="1" si="1273"/>
        <v/>
      </c>
      <c r="O120" s="114" t="str">
        <f t="shared" ca="1" si="1273"/>
        <v/>
      </c>
      <c r="P120" s="114" t="str">
        <f t="shared" ca="1" si="1273"/>
        <v/>
      </c>
      <c r="Q120" s="114" t="str">
        <f t="shared" ca="1" si="1273"/>
        <v/>
      </c>
      <c r="R120" s="114" t="str">
        <f t="shared" ca="1" si="1273"/>
        <v/>
      </c>
      <c r="S120" s="114" t="str">
        <f t="shared" ca="1" si="1273"/>
        <v/>
      </c>
      <c r="T120" s="114" t="str">
        <f t="shared" ca="1" si="1273"/>
        <v/>
      </c>
      <c r="U120" s="114" t="str">
        <f ca="1" t="shared" si="1274" ref="U120:AI120">IFERROR(IF($C120="","",INDIRECT("第"&amp;VLOOKUP(U$7,INDIRECT($A$7&amp;"!A:D"),2,FALSE)&amp;"周"&amp;"!"&amp;ADDRESS(ROW(),VLOOKUP(U$7,INDIRECT($A$7&amp;"!A:D"),4,FALSE)+4))),"")</f>
        <v/>
      </c>
      <c r="V120" s="114" t="str">
        <f t="shared" ca="1" si="1274"/>
        <v/>
      </c>
      <c r="W120" s="114" t="str">
        <f t="shared" ca="1" si="1274"/>
        <v/>
      </c>
      <c r="X120" s="114" t="str">
        <f t="shared" ca="1" si="1274"/>
        <v/>
      </c>
      <c r="Y120" s="114" t="str">
        <f t="shared" ca="1" si="1274"/>
        <v/>
      </c>
      <c r="Z120" s="114" t="str">
        <f t="shared" ca="1" si="1274"/>
        <v/>
      </c>
      <c r="AA120" s="114" t="str">
        <f t="shared" ca="1" si="1274"/>
        <v/>
      </c>
      <c r="AB120" s="114" t="str">
        <f t="shared" ca="1" si="1274"/>
        <v/>
      </c>
      <c r="AC120" s="114" t="str">
        <f t="shared" ca="1" si="1274"/>
        <v/>
      </c>
      <c r="AD120" s="114" t="str">
        <f t="shared" ca="1" si="1274"/>
        <v/>
      </c>
      <c r="AE120" s="114" t="str">
        <f t="shared" ca="1" si="1274"/>
        <v/>
      </c>
      <c r="AF120" s="114" t="str">
        <f t="shared" ca="1" si="1274"/>
        <v/>
      </c>
      <c r="AG120" s="114" t="str">
        <f t="shared" ca="1" si="1274"/>
        <v/>
      </c>
      <c r="AH120" s="114" t="str">
        <f t="shared" ca="1" si="1274"/>
        <v/>
      </c>
      <c r="AI120" s="114" t="str">
        <f t="shared" ca="1" si="1274"/>
        <v/>
      </c>
      <c r="AJ120" s="25">
        <f ca="1" t="shared" si="1275" ref="AJ120:AR120">COUNTIF($E120:$AI122,AJ$8)</f>
        <v>0</v>
      </c>
      <c r="AK120" s="25">
        <f t="shared" ca="1" si="1275"/>
        <v>0</v>
      </c>
      <c r="AL120" s="25">
        <f t="shared" ca="1" si="1275"/>
        <v>0</v>
      </c>
      <c r="AM120" s="25">
        <f t="shared" ca="1" si="1275"/>
        <v>0</v>
      </c>
      <c r="AN120" s="25">
        <f t="shared" ca="1" si="1275"/>
        <v>0</v>
      </c>
      <c r="AO120" s="25">
        <f t="shared" ca="1" si="1275"/>
        <v>0</v>
      </c>
      <c r="AP120" s="25">
        <f t="shared" ca="1" si="1275"/>
        <v>0</v>
      </c>
      <c r="AQ120" s="25">
        <f t="shared" ca="1" si="1275"/>
        <v>0</v>
      </c>
      <c r="AR120" s="25">
        <f t="shared" ca="1" si="1275"/>
        <v>0</v>
      </c>
    </row>
    <row r="121" spans="1:44" ht="18" customHeight="1">
      <c r="A121" s="7"/>
      <c r="B121" s="113"/>
      <c r="C121" s="20"/>
      <c r="D121" s="25" t="s">
        <v>25</v>
      </c>
      <c r="E121" s="114" t="str">
        <f ca="1" t="shared" si="1276" ref="E121">IFERROR(IF($C120="","",INDIRECT("第"&amp;VLOOKUP(E$7,INDIRECT($A$7&amp;"!A:D"),2,FALSE)&amp;"周"&amp;"!"&amp;ADDRESS(ROW(),VLOOKUP(E$7,INDIRECT($A$7&amp;"!A:D"),4,FALSE)+4))),"")</f>
        <v/>
      </c>
      <c r="F121" s="114" t="str">
        <f ca="1" t="shared" si="1277" ref="F121">IFERROR(IF($C120="","",INDIRECT("第"&amp;VLOOKUP(F$7,INDIRECT($A$7&amp;"!A:D"),2,FALSE)&amp;"周"&amp;"!"&amp;ADDRESS(ROW(),VLOOKUP(F$7,INDIRECT($A$7&amp;"!A:D"),4,FALSE)+4))),"")</f>
        <v/>
      </c>
      <c r="G121" s="114" t="str">
        <f ca="1" t="shared" si="1278" ref="G121">IFERROR(IF($C120="","",INDIRECT("第"&amp;VLOOKUP(G$7,INDIRECT($A$7&amp;"!A:D"),2,FALSE)&amp;"周"&amp;"!"&amp;ADDRESS(ROW(),VLOOKUP(G$7,INDIRECT($A$7&amp;"!A:D"),4,FALSE)+4))),"")</f>
        <v/>
      </c>
      <c r="H121" s="114" t="str">
        <f ca="1" t="shared" si="1279" ref="H121">IFERROR(IF($C120="","",INDIRECT("第"&amp;VLOOKUP(H$7,INDIRECT($A$7&amp;"!A:D"),2,FALSE)&amp;"周"&amp;"!"&amp;ADDRESS(ROW(),VLOOKUP(H$7,INDIRECT($A$7&amp;"!A:D"),4,FALSE)+4))),"")</f>
        <v/>
      </c>
      <c r="I121" s="114" t="str">
        <f ca="1" t="shared" si="1280" ref="I121">IFERROR(IF($C120="","",INDIRECT("第"&amp;VLOOKUP(I$7,INDIRECT($A$7&amp;"!A:D"),2,FALSE)&amp;"周"&amp;"!"&amp;ADDRESS(ROW(),VLOOKUP(I$7,INDIRECT($A$7&amp;"!A:D"),4,FALSE)+4))),"")</f>
        <v/>
      </c>
      <c r="J121" s="114" t="str">
        <f ca="1" t="shared" si="1281" ref="J121">IFERROR(IF($C120="","",INDIRECT("第"&amp;VLOOKUP(J$7,INDIRECT($A$7&amp;"!A:D"),2,FALSE)&amp;"周"&amp;"!"&amp;ADDRESS(ROW(),VLOOKUP(J$7,INDIRECT($A$7&amp;"!A:D"),4,FALSE)+4))),"")</f>
        <v/>
      </c>
      <c r="K121" s="114" t="str">
        <f ca="1" t="shared" si="1282" ref="K121">IFERROR(IF($C120="","",INDIRECT("第"&amp;VLOOKUP(K$7,INDIRECT($A$7&amp;"!A:D"),2,FALSE)&amp;"周"&amp;"!"&amp;ADDRESS(ROW(),VLOOKUP(K$7,INDIRECT($A$7&amp;"!A:D"),4,FALSE)+4))),"")</f>
        <v/>
      </c>
      <c r="L121" s="114" t="str">
        <f ca="1" t="shared" si="1283" ref="L121">IFERROR(IF($C120="","",INDIRECT("第"&amp;VLOOKUP(L$7,INDIRECT($A$7&amp;"!A:D"),2,FALSE)&amp;"周"&amp;"!"&amp;ADDRESS(ROW(),VLOOKUP(L$7,INDIRECT($A$7&amp;"!A:D"),4,FALSE)+4))),"")</f>
        <v/>
      </c>
      <c r="M121" s="114" t="str">
        <f ca="1" t="shared" si="1284" ref="M121">IFERROR(IF($C120="","",INDIRECT("第"&amp;VLOOKUP(M$7,INDIRECT($A$7&amp;"!A:D"),2,FALSE)&amp;"周"&amp;"!"&amp;ADDRESS(ROW(),VLOOKUP(M$7,INDIRECT($A$7&amp;"!A:D"),4,FALSE)+4))),"")</f>
        <v/>
      </c>
      <c r="N121" s="114" t="str">
        <f ca="1" t="shared" si="1285" ref="N121">IFERROR(IF($C120="","",INDIRECT("第"&amp;VLOOKUP(N$7,INDIRECT($A$7&amp;"!A:D"),2,FALSE)&amp;"周"&amp;"!"&amp;ADDRESS(ROW(),VLOOKUP(N$7,INDIRECT($A$7&amp;"!A:D"),4,FALSE)+4))),"")</f>
        <v/>
      </c>
      <c r="O121" s="114" t="str">
        <f ca="1" t="shared" si="1286" ref="O121">IFERROR(IF($C120="","",INDIRECT("第"&amp;VLOOKUP(O$7,INDIRECT($A$7&amp;"!A:D"),2,FALSE)&amp;"周"&amp;"!"&amp;ADDRESS(ROW(),VLOOKUP(O$7,INDIRECT($A$7&amp;"!A:D"),4,FALSE)+4))),"")</f>
        <v/>
      </c>
      <c r="P121" s="114" t="str">
        <f ca="1" t="shared" si="1287" ref="P121">IFERROR(IF($C120="","",INDIRECT("第"&amp;VLOOKUP(P$7,INDIRECT($A$7&amp;"!A:D"),2,FALSE)&amp;"周"&amp;"!"&amp;ADDRESS(ROW(),VLOOKUP(P$7,INDIRECT($A$7&amp;"!A:D"),4,FALSE)+4))),"")</f>
        <v/>
      </c>
      <c r="Q121" s="114" t="str">
        <f ca="1" t="shared" si="1288" ref="Q121">IFERROR(IF($C120="","",INDIRECT("第"&amp;VLOOKUP(Q$7,INDIRECT($A$7&amp;"!A:D"),2,FALSE)&amp;"周"&amp;"!"&amp;ADDRESS(ROW(),VLOOKUP(Q$7,INDIRECT($A$7&amp;"!A:D"),4,FALSE)+4))),"")</f>
        <v/>
      </c>
      <c r="R121" s="114" t="str">
        <f ca="1" t="shared" si="1289" ref="R121">IFERROR(IF($C120="","",INDIRECT("第"&amp;VLOOKUP(R$7,INDIRECT($A$7&amp;"!A:D"),2,FALSE)&amp;"周"&amp;"!"&amp;ADDRESS(ROW(),VLOOKUP(R$7,INDIRECT($A$7&amp;"!A:D"),4,FALSE)+4))),"")</f>
        <v/>
      </c>
      <c r="S121" s="114" t="str">
        <f ca="1" t="shared" si="1290" ref="S121">IFERROR(IF($C120="","",INDIRECT("第"&amp;VLOOKUP(S$7,INDIRECT($A$7&amp;"!A:D"),2,FALSE)&amp;"周"&amp;"!"&amp;ADDRESS(ROW(),VLOOKUP(S$7,INDIRECT($A$7&amp;"!A:D"),4,FALSE)+4))),"")</f>
        <v/>
      </c>
      <c r="T121" s="114" t="str">
        <f ca="1" t="shared" si="1291" ref="T121">IFERROR(IF($C120="","",INDIRECT("第"&amp;VLOOKUP(T$7,INDIRECT($A$7&amp;"!A:D"),2,FALSE)&amp;"周"&amp;"!"&amp;ADDRESS(ROW(),VLOOKUP(T$7,INDIRECT($A$7&amp;"!A:D"),4,FALSE)+4))),"")</f>
        <v/>
      </c>
      <c r="U121" s="114" t="str">
        <f ca="1" t="shared" si="1292" ref="U121">IFERROR(IF($C120="","",INDIRECT("第"&amp;VLOOKUP(U$7,INDIRECT($A$7&amp;"!A:D"),2,FALSE)&amp;"周"&amp;"!"&amp;ADDRESS(ROW(),VLOOKUP(U$7,INDIRECT($A$7&amp;"!A:D"),4,FALSE)+4))),"")</f>
        <v/>
      </c>
      <c r="V121" s="114" t="str">
        <f ca="1" t="shared" si="1293" ref="V121">IFERROR(IF($C120="","",INDIRECT("第"&amp;VLOOKUP(V$7,INDIRECT($A$7&amp;"!A:D"),2,FALSE)&amp;"周"&amp;"!"&amp;ADDRESS(ROW(),VLOOKUP(V$7,INDIRECT($A$7&amp;"!A:D"),4,FALSE)+4))),"")</f>
        <v/>
      </c>
      <c r="W121" s="114" t="str">
        <f ca="1" t="shared" si="1294" ref="W121">IFERROR(IF($C120="","",INDIRECT("第"&amp;VLOOKUP(W$7,INDIRECT($A$7&amp;"!A:D"),2,FALSE)&amp;"周"&amp;"!"&amp;ADDRESS(ROW(),VLOOKUP(W$7,INDIRECT($A$7&amp;"!A:D"),4,FALSE)+4))),"")</f>
        <v/>
      </c>
      <c r="X121" s="114" t="str">
        <f ca="1" t="shared" si="1295" ref="X121">IFERROR(IF($C120="","",INDIRECT("第"&amp;VLOOKUP(X$7,INDIRECT($A$7&amp;"!A:D"),2,FALSE)&amp;"周"&amp;"!"&amp;ADDRESS(ROW(),VLOOKUP(X$7,INDIRECT($A$7&amp;"!A:D"),4,FALSE)+4))),"")</f>
        <v/>
      </c>
      <c r="Y121" s="114" t="str">
        <f ca="1" t="shared" si="1296" ref="Y121">IFERROR(IF($C120="","",INDIRECT("第"&amp;VLOOKUP(Y$7,INDIRECT($A$7&amp;"!A:D"),2,FALSE)&amp;"周"&amp;"!"&amp;ADDRESS(ROW(),VLOOKUP(Y$7,INDIRECT($A$7&amp;"!A:D"),4,FALSE)+4))),"")</f>
        <v/>
      </c>
      <c r="Z121" s="114" t="str">
        <f ca="1" t="shared" si="1297" ref="Z121">IFERROR(IF($C120="","",INDIRECT("第"&amp;VLOOKUP(Z$7,INDIRECT($A$7&amp;"!A:D"),2,FALSE)&amp;"周"&amp;"!"&amp;ADDRESS(ROW(),VLOOKUP(Z$7,INDIRECT($A$7&amp;"!A:D"),4,FALSE)+4))),"")</f>
        <v/>
      </c>
      <c r="AA121" s="114" t="str">
        <f ca="1" t="shared" si="1298" ref="AA121">IFERROR(IF($C120="","",INDIRECT("第"&amp;VLOOKUP(AA$7,INDIRECT($A$7&amp;"!A:D"),2,FALSE)&amp;"周"&amp;"!"&amp;ADDRESS(ROW(),VLOOKUP(AA$7,INDIRECT($A$7&amp;"!A:D"),4,FALSE)+4))),"")</f>
        <v/>
      </c>
      <c r="AB121" s="114" t="str">
        <f ca="1" t="shared" si="1299" ref="AB121">IFERROR(IF($C120="","",INDIRECT("第"&amp;VLOOKUP(AB$7,INDIRECT($A$7&amp;"!A:D"),2,FALSE)&amp;"周"&amp;"!"&amp;ADDRESS(ROW(),VLOOKUP(AB$7,INDIRECT($A$7&amp;"!A:D"),4,FALSE)+4))),"")</f>
        <v/>
      </c>
      <c r="AC121" s="114" t="str">
        <f ca="1" t="shared" si="1300" ref="AC121">IFERROR(IF($C120="","",INDIRECT("第"&amp;VLOOKUP(AC$7,INDIRECT($A$7&amp;"!A:D"),2,FALSE)&amp;"周"&amp;"!"&amp;ADDRESS(ROW(),VLOOKUP(AC$7,INDIRECT($A$7&amp;"!A:D"),4,FALSE)+4))),"")</f>
        <v/>
      </c>
      <c r="AD121" s="114" t="str">
        <f ca="1" t="shared" si="1301" ref="AD121">IFERROR(IF($C120="","",INDIRECT("第"&amp;VLOOKUP(AD$7,INDIRECT($A$7&amp;"!A:D"),2,FALSE)&amp;"周"&amp;"!"&amp;ADDRESS(ROW(),VLOOKUP(AD$7,INDIRECT($A$7&amp;"!A:D"),4,FALSE)+4))),"")</f>
        <v/>
      </c>
      <c r="AE121" s="114" t="str">
        <f ca="1" t="shared" si="1302" ref="AE121">IFERROR(IF($C120="","",INDIRECT("第"&amp;VLOOKUP(AE$7,INDIRECT($A$7&amp;"!A:D"),2,FALSE)&amp;"周"&amp;"!"&amp;ADDRESS(ROW(),VLOOKUP(AE$7,INDIRECT($A$7&amp;"!A:D"),4,FALSE)+4))),"")</f>
        <v/>
      </c>
      <c r="AF121" s="114" t="str">
        <f ca="1" t="shared" si="1303" ref="AF121">IFERROR(IF($C120="","",INDIRECT("第"&amp;VLOOKUP(AF$7,INDIRECT($A$7&amp;"!A:D"),2,FALSE)&amp;"周"&amp;"!"&amp;ADDRESS(ROW(),VLOOKUP(AF$7,INDIRECT($A$7&amp;"!A:D"),4,FALSE)+4))),"")</f>
        <v/>
      </c>
      <c r="AG121" s="114" t="str">
        <f ca="1" t="shared" si="1304" ref="AG121">IFERROR(IF($C120="","",INDIRECT("第"&amp;VLOOKUP(AG$7,INDIRECT($A$7&amp;"!A:D"),2,FALSE)&amp;"周"&amp;"!"&amp;ADDRESS(ROW(),VLOOKUP(AG$7,INDIRECT($A$7&amp;"!A:D"),4,FALSE)+4))),"")</f>
        <v/>
      </c>
      <c r="AH121" s="114" t="str">
        <f ca="1" t="shared" si="1305" ref="AH121">IFERROR(IF($C120="","",INDIRECT("第"&amp;VLOOKUP(AH$7,INDIRECT($A$7&amp;"!A:D"),2,FALSE)&amp;"周"&amp;"!"&amp;ADDRESS(ROW(),VLOOKUP(AH$7,INDIRECT($A$7&amp;"!A:D"),4,FALSE)+4))),"")</f>
        <v/>
      </c>
      <c r="AI121" s="114" t="str">
        <f ca="1" t="shared" si="1306" ref="AI121">IFERROR(IF($C120="","",INDIRECT("第"&amp;VLOOKUP(AI$7,INDIRECT($A$7&amp;"!A:D"),2,FALSE)&amp;"周"&amp;"!"&amp;ADDRESS(ROW(),VLOOKUP(AI$7,INDIRECT($A$7&amp;"!A:D"),4,FALSE)+4))),"")</f>
        <v/>
      </c>
      <c r="AJ121" s="25"/>
      <c r="AK121" s="25"/>
      <c r="AL121" s="25"/>
      <c r="AM121" s="25"/>
      <c r="AN121" s="25"/>
      <c r="AO121" s="25"/>
      <c r="AP121" s="25"/>
      <c r="AQ121" s="25"/>
      <c r="AR121" s="25"/>
    </row>
    <row r="122" spans="1:44" ht="18" customHeight="1">
      <c r="A122" s="7"/>
      <c r="B122" s="115"/>
      <c r="C122" s="27"/>
      <c r="D122" s="25" t="s">
        <v>26</v>
      </c>
      <c r="E122" s="114" t="str">
        <f ca="1" t="shared" si="1307" ref="E122:AI122">IFERROR(IF($C120="","",INDIRECT("第"&amp;VLOOKUP(E$7,INDIRECT($A$7&amp;"!A:D"),2,FALSE)&amp;"周"&amp;"!"&amp;ADDRESS(ROW(),VLOOKUP(E$7,INDIRECT($A$7&amp;"!A:D"),4,FALSE)+4))),"")</f>
        <v/>
      </c>
      <c r="F122" s="114" t="str">
        <f t="shared" ca="1" si="1307"/>
        <v/>
      </c>
      <c r="G122" s="114" t="str">
        <f t="shared" ca="1" si="1307"/>
        <v/>
      </c>
      <c r="H122" s="114" t="str">
        <f t="shared" ca="1" si="1307"/>
        <v/>
      </c>
      <c r="I122" s="114" t="str">
        <f t="shared" ca="1" si="1307"/>
        <v/>
      </c>
      <c r="J122" s="114" t="str">
        <f t="shared" ca="1" si="1307"/>
        <v/>
      </c>
      <c r="K122" s="114" t="str">
        <f t="shared" ca="1" si="1307"/>
        <v/>
      </c>
      <c r="L122" s="114" t="str">
        <f t="shared" ca="1" si="1307"/>
        <v/>
      </c>
      <c r="M122" s="114" t="str">
        <f t="shared" ca="1" si="1307"/>
        <v/>
      </c>
      <c r="N122" s="114" t="str">
        <f t="shared" ca="1" si="1307"/>
        <v/>
      </c>
      <c r="O122" s="114" t="str">
        <f t="shared" ca="1" si="1307"/>
        <v/>
      </c>
      <c r="P122" s="114" t="str">
        <f t="shared" ca="1" si="1307"/>
        <v/>
      </c>
      <c r="Q122" s="114" t="str">
        <f t="shared" ca="1" si="1307"/>
        <v/>
      </c>
      <c r="R122" s="114" t="str">
        <f t="shared" ca="1" si="1307"/>
        <v/>
      </c>
      <c r="S122" s="114" t="str">
        <f t="shared" ca="1" si="1307"/>
        <v/>
      </c>
      <c r="T122" s="114" t="str">
        <f t="shared" ca="1" si="1307"/>
        <v/>
      </c>
      <c r="U122" s="114" t="str">
        <f t="shared" ca="1" si="1307"/>
        <v/>
      </c>
      <c r="V122" s="114" t="str">
        <f t="shared" ca="1" si="1307"/>
        <v/>
      </c>
      <c r="W122" s="114" t="str">
        <f t="shared" ca="1" si="1307"/>
        <v/>
      </c>
      <c r="X122" s="114" t="str">
        <f t="shared" ca="1" si="1307"/>
        <v/>
      </c>
      <c r="Y122" s="114" t="str">
        <f t="shared" ca="1" si="1307"/>
        <v/>
      </c>
      <c r="Z122" s="114" t="str">
        <f t="shared" ca="1" si="1307"/>
        <v/>
      </c>
      <c r="AA122" s="114" t="str">
        <f t="shared" ca="1" si="1307"/>
        <v/>
      </c>
      <c r="AB122" s="114" t="str">
        <f t="shared" ca="1" si="1307"/>
        <v/>
      </c>
      <c r="AC122" s="114" t="str">
        <f t="shared" ca="1" si="1307"/>
        <v/>
      </c>
      <c r="AD122" s="114" t="str">
        <f t="shared" ca="1" si="1307"/>
        <v/>
      </c>
      <c r="AE122" s="114" t="str">
        <f t="shared" ca="1" si="1307"/>
        <v/>
      </c>
      <c r="AF122" s="114" t="str">
        <f t="shared" ca="1" si="1307"/>
        <v/>
      </c>
      <c r="AG122" s="114" t="str">
        <f t="shared" ca="1" si="1307"/>
        <v/>
      </c>
      <c r="AH122" s="114" t="str">
        <f t="shared" ca="1" si="1307"/>
        <v/>
      </c>
      <c r="AI122" s="114" t="str">
        <f t="shared" ca="1" si="1307"/>
        <v/>
      </c>
      <c r="AJ122" s="25"/>
      <c r="AK122" s="25"/>
      <c r="AL122" s="25"/>
      <c r="AM122" s="25"/>
      <c r="AN122" s="25"/>
      <c r="AO122" s="25"/>
      <c r="AP122" s="25"/>
      <c r="AQ122" s="25"/>
      <c r="AR122" s="25"/>
    </row>
    <row r="123" spans="1:44" ht="18" customHeight="1">
      <c r="A123" s="7"/>
      <c r="B123" s="116">
        <f t="shared" si="992"/>
        <v>39</v>
      </c>
      <c r="C123" s="20" t="str">
        <f ca="1">INDIRECT("员工信息表!C"&amp;(B123+3))&amp;IF(INDIRECT("员工信息表!O"&amp;(B123+3))="离职","(离职)","")</f>
        <v/>
      </c>
      <c r="D123" s="25" t="s">
        <v>24</v>
      </c>
      <c r="E123" s="114" t="str">
        <f ca="1" t="shared" si="1308" ref="E123:T123">IFERROR(IF($C123="","",INDIRECT("第"&amp;VLOOKUP(E$7,INDIRECT($A$7&amp;"!A:D"),2,FALSE)&amp;"周"&amp;"!"&amp;ADDRESS(ROW(),VLOOKUP(E$7,INDIRECT($A$7&amp;"!A:D"),4,FALSE)+4))),"")</f>
        <v/>
      </c>
      <c r="F123" s="114" t="str">
        <f t="shared" ca="1" si="1308"/>
        <v/>
      </c>
      <c r="G123" s="114" t="str">
        <f t="shared" ca="1" si="1308"/>
        <v/>
      </c>
      <c r="H123" s="114" t="str">
        <f t="shared" ca="1" si="1308"/>
        <v/>
      </c>
      <c r="I123" s="114" t="str">
        <f t="shared" ca="1" si="1308"/>
        <v/>
      </c>
      <c r="J123" s="114" t="str">
        <f t="shared" ca="1" si="1308"/>
        <v/>
      </c>
      <c r="K123" s="114" t="str">
        <f t="shared" ca="1" si="1308"/>
        <v/>
      </c>
      <c r="L123" s="114" t="str">
        <f t="shared" ca="1" si="1308"/>
        <v/>
      </c>
      <c r="M123" s="114" t="str">
        <f t="shared" ca="1" si="1308"/>
        <v/>
      </c>
      <c r="N123" s="114" t="str">
        <f t="shared" ca="1" si="1308"/>
        <v/>
      </c>
      <c r="O123" s="114" t="str">
        <f t="shared" ca="1" si="1308"/>
        <v/>
      </c>
      <c r="P123" s="114" t="str">
        <f t="shared" ca="1" si="1308"/>
        <v/>
      </c>
      <c r="Q123" s="114" t="str">
        <f t="shared" ca="1" si="1308"/>
        <v/>
      </c>
      <c r="R123" s="114" t="str">
        <f t="shared" ca="1" si="1308"/>
        <v/>
      </c>
      <c r="S123" s="114" t="str">
        <f t="shared" ca="1" si="1308"/>
        <v/>
      </c>
      <c r="T123" s="114" t="str">
        <f t="shared" ca="1" si="1308"/>
        <v/>
      </c>
      <c r="U123" s="114" t="str">
        <f ca="1" t="shared" si="1309" ref="U123:AI123">IFERROR(IF($C123="","",INDIRECT("第"&amp;VLOOKUP(U$7,INDIRECT($A$7&amp;"!A:D"),2,FALSE)&amp;"周"&amp;"!"&amp;ADDRESS(ROW(),VLOOKUP(U$7,INDIRECT($A$7&amp;"!A:D"),4,FALSE)+4))),"")</f>
        <v/>
      </c>
      <c r="V123" s="114" t="str">
        <f t="shared" ca="1" si="1309"/>
        <v/>
      </c>
      <c r="W123" s="114" t="str">
        <f t="shared" ca="1" si="1309"/>
        <v/>
      </c>
      <c r="X123" s="114" t="str">
        <f t="shared" ca="1" si="1309"/>
        <v/>
      </c>
      <c r="Y123" s="114" t="str">
        <f t="shared" ca="1" si="1309"/>
        <v/>
      </c>
      <c r="Z123" s="114" t="str">
        <f t="shared" ca="1" si="1309"/>
        <v/>
      </c>
      <c r="AA123" s="114" t="str">
        <f t="shared" ca="1" si="1309"/>
        <v/>
      </c>
      <c r="AB123" s="114" t="str">
        <f t="shared" ca="1" si="1309"/>
        <v/>
      </c>
      <c r="AC123" s="114" t="str">
        <f t="shared" ca="1" si="1309"/>
        <v/>
      </c>
      <c r="AD123" s="114" t="str">
        <f t="shared" ca="1" si="1309"/>
        <v/>
      </c>
      <c r="AE123" s="114" t="str">
        <f t="shared" ca="1" si="1309"/>
        <v/>
      </c>
      <c r="AF123" s="114" t="str">
        <f t="shared" ca="1" si="1309"/>
        <v/>
      </c>
      <c r="AG123" s="114" t="str">
        <f t="shared" ca="1" si="1309"/>
        <v/>
      </c>
      <c r="AH123" s="114" t="str">
        <f t="shared" ca="1" si="1309"/>
        <v/>
      </c>
      <c r="AI123" s="114" t="str">
        <f t="shared" ca="1" si="1309"/>
        <v/>
      </c>
      <c r="AJ123" s="25">
        <f ca="1" t="shared" si="1310" ref="AJ123:AR123">COUNTIF($E123:$AI125,AJ$8)</f>
        <v>0</v>
      </c>
      <c r="AK123" s="25">
        <f t="shared" ca="1" si="1310"/>
        <v>0</v>
      </c>
      <c r="AL123" s="25">
        <f t="shared" ca="1" si="1310"/>
        <v>0</v>
      </c>
      <c r="AM123" s="25">
        <f t="shared" ca="1" si="1310"/>
        <v>0</v>
      </c>
      <c r="AN123" s="25">
        <f t="shared" ca="1" si="1310"/>
        <v>0</v>
      </c>
      <c r="AO123" s="25">
        <f t="shared" ca="1" si="1310"/>
        <v>0</v>
      </c>
      <c r="AP123" s="25">
        <f t="shared" ca="1" si="1310"/>
        <v>0</v>
      </c>
      <c r="AQ123" s="25">
        <f t="shared" ca="1" si="1310"/>
        <v>0</v>
      </c>
      <c r="AR123" s="25">
        <f t="shared" ca="1" si="1310"/>
        <v>0</v>
      </c>
    </row>
    <row r="124" spans="1:44" ht="18" customHeight="1">
      <c r="A124" s="7"/>
      <c r="B124" s="113"/>
      <c r="C124" s="20"/>
      <c r="D124" s="25" t="s">
        <v>25</v>
      </c>
      <c r="E124" s="114" t="str">
        <f ca="1" t="shared" si="1311" ref="E124">IFERROR(IF($C123="","",INDIRECT("第"&amp;VLOOKUP(E$7,INDIRECT($A$7&amp;"!A:D"),2,FALSE)&amp;"周"&amp;"!"&amp;ADDRESS(ROW(),VLOOKUP(E$7,INDIRECT($A$7&amp;"!A:D"),4,FALSE)+4))),"")</f>
        <v/>
      </c>
      <c r="F124" s="114" t="str">
        <f ca="1" t="shared" si="1312" ref="F124">IFERROR(IF($C123="","",INDIRECT("第"&amp;VLOOKUP(F$7,INDIRECT($A$7&amp;"!A:D"),2,FALSE)&amp;"周"&amp;"!"&amp;ADDRESS(ROW(),VLOOKUP(F$7,INDIRECT($A$7&amp;"!A:D"),4,FALSE)+4))),"")</f>
        <v/>
      </c>
      <c r="G124" s="114" t="str">
        <f ca="1" t="shared" si="1313" ref="G124">IFERROR(IF($C123="","",INDIRECT("第"&amp;VLOOKUP(G$7,INDIRECT($A$7&amp;"!A:D"),2,FALSE)&amp;"周"&amp;"!"&amp;ADDRESS(ROW(),VLOOKUP(G$7,INDIRECT($A$7&amp;"!A:D"),4,FALSE)+4))),"")</f>
        <v/>
      </c>
      <c r="H124" s="114" t="str">
        <f ca="1" t="shared" si="1314" ref="H124">IFERROR(IF($C123="","",INDIRECT("第"&amp;VLOOKUP(H$7,INDIRECT($A$7&amp;"!A:D"),2,FALSE)&amp;"周"&amp;"!"&amp;ADDRESS(ROW(),VLOOKUP(H$7,INDIRECT($A$7&amp;"!A:D"),4,FALSE)+4))),"")</f>
        <v/>
      </c>
      <c r="I124" s="114" t="str">
        <f ca="1" t="shared" si="1315" ref="I124">IFERROR(IF($C123="","",INDIRECT("第"&amp;VLOOKUP(I$7,INDIRECT($A$7&amp;"!A:D"),2,FALSE)&amp;"周"&amp;"!"&amp;ADDRESS(ROW(),VLOOKUP(I$7,INDIRECT($A$7&amp;"!A:D"),4,FALSE)+4))),"")</f>
        <v/>
      </c>
      <c r="J124" s="114" t="str">
        <f ca="1" t="shared" si="1316" ref="J124">IFERROR(IF($C123="","",INDIRECT("第"&amp;VLOOKUP(J$7,INDIRECT($A$7&amp;"!A:D"),2,FALSE)&amp;"周"&amp;"!"&amp;ADDRESS(ROW(),VLOOKUP(J$7,INDIRECT($A$7&amp;"!A:D"),4,FALSE)+4))),"")</f>
        <v/>
      </c>
      <c r="K124" s="114" t="str">
        <f ca="1" t="shared" si="1317" ref="K124">IFERROR(IF($C123="","",INDIRECT("第"&amp;VLOOKUP(K$7,INDIRECT($A$7&amp;"!A:D"),2,FALSE)&amp;"周"&amp;"!"&amp;ADDRESS(ROW(),VLOOKUP(K$7,INDIRECT($A$7&amp;"!A:D"),4,FALSE)+4))),"")</f>
        <v/>
      </c>
      <c r="L124" s="114" t="str">
        <f ca="1" t="shared" si="1318" ref="L124">IFERROR(IF($C123="","",INDIRECT("第"&amp;VLOOKUP(L$7,INDIRECT($A$7&amp;"!A:D"),2,FALSE)&amp;"周"&amp;"!"&amp;ADDRESS(ROW(),VLOOKUP(L$7,INDIRECT($A$7&amp;"!A:D"),4,FALSE)+4))),"")</f>
        <v/>
      </c>
      <c r="M124" s="114" t="str">
        <f ca="1" t="shared" si="1319" ref="M124">IFERROR(IF($C123="","",INDIRECT("第"&amp;VLOOKUP(M$7,INDIRECT($A$7&amp;"!A:D"),2,FALSE)&amp;"周"&amp;"!"&amp;ADDRESS(ROW(),VLOOKUP(M$7,INDIRECT($A$7&amp;"!A:D"),4,FALSE)+4))),"")</f>
        <v/>
      </c>
      <c r="N124" s="114" t="str">
        <f ca="1" t="shared" si="1320" ref="N124">IFERROR(IF($C123="","",INDIRECT("第"&amp;VLOOKUP(N$7,INDIRECT($A$7&amp;"!A:D"),2,FALSE)&amp;"周"&amp;"!"&amp;ADDRESS(ROW(),VLOOKUP(N$7,INDIRECT($A$7&amp;"!A:D"),4,FALSE)+4))),"")</f>
        <v/>
      </c>
      <c r="O124" s="114" t="str">
        <f ca="1" t="shared" si="1321" ref="O124">IFERROR(IF($C123="","",INDIRECT("第"&amp;VLOOKUP(O$7,INDIRECT($A$7&amp;"!A:D"),2,FALSE)&amp;"周"&amp;"!"&amp;ADDRESS(ROW(),VLOOKUP(O$7,INDIRECT($A$7&amp;"!A:D"),4,FALSE)+4))),"")</f>
        <v/>
      </c>
      <c r="P124" s="114" t="str">
        <f ca="1" t="shared" si="1322" ref="P124">IFERROR(IF($C123="","",INDIRECT("第"&amp;VLOOKUP(P$7,INDIRECT($A$7&amp;"!A:D"),2,FALSE)&amp;"周"&amp;"!"&amp;ADDRESS(ROW(),VLOOKUP(P$7,INDIRECT($A$7&amp;"!A:D"),4,FALSE)+4))),"")</f>
        <v/>
      </c>
      <c r="Q124" s="114" t="str">
        <f ca="1" t="shared" si="1323" ref="Q124">IFERROR(IF($C123="","",INDIRECT("第"&amp;VLOOKUP(Q$7,INDIRECT($A$7&amp;"!A:D"),2,FALSE)&amp;"周"&amp;"!"&amp;ADDRESS(ROW(),VLOOKUP(Q$7,INDIRECT($A$7&amp;"!A:D"),4,FALSE)+4))),"")</f>
        <v/>
      </c>
      <c r="R124" s="114" t="str">
        <f ca="1" t="shared" si="1324" ref="R124">IFERROR(IF($C123="","",INDIRECT("第"&amp;VLOOKUP(R$7,INDIRECT($A$7&amp;"!A:D"),2,FALSE)&amp;"周"&amp;"!"&amp;ADDRESS(ROW(),VLOOKUP(R$7,INDIRECT($A$7&amp;"!A:D"),4,FALSE)+4))),"")</f>
        <v/>
      </c>
      <c r="S124" s="114" t="str">
        <f ca="1" t="shared" si="1325" ref="S124">IFERROR(IF($C123="","",INDIRECT("第"&amp;VLOOKUP(S$7,INDIRECT($A$7&amp;"!A:D"),2,FALSE)&amp;"周"&amp;"!"&amp;ADDRESS(ROW(),VLOOKUP(S$7,INDIRECT($A$7&amp;"!A:D"),4,FALSE)+4))),"")</f>
        <v/>
      </c>
      <c r="T124" s="114" t="str">
        <f ca="1" t="shared" si="1326" ref="T124">IFERROR(IF($C123="","",INDIRECT("第"&amp;VLOOKUP(T$7,INDIRECT($A$7&amp;"!A:D"),2,FALSE)&amp;"周"&amp;"!"&amp;ADDRESS(ROW(),VLOOKUP(T$7,INDIRECT($A$7&amp;"!A:D"),4,FALSE)+4))),"")</f>
        <v/>
      </c>
      <c r="U124" s="114" t="str">
        <f ca="1" t="shared" si="1327" ref="U124">IFERROR(IF($C123="","",INDIRECT("第"&amp;VLOOKUP(U$7,INDIRECT($A$7&amp;"!A:D"),2,FALSE)&amp;"周"&amp;"!"&amp;ADDRESS(ROW(),VLOOKUP(U$7,INDIRECT($A$7&amp;"!A:D"),4,FALSE)+4))),"")</f>
        <v/>
      </c>
      <c r="V124" s="114" t="str">
        <f ca="1" t="shared" si="1328" ref="V124">IFERROR(IF($C123="","",INDIRECT("第"&amp;VLOOKUP(V$7,INDIRECT($A$7&amp;"!A:D"),2,FALSE)&amp;"周"&amp;"!"&amp;ADDRESS(ROW(),VLOOKUP(V$7,INDIRECT($A$7&amp;"!A:D"),4,FALSE)+4))),"")</f>
        <v/>
      </c>
      <c r="W124" s="114" t="str">
        <f ca="1" t="shared" si="1329" ref="W124">IFERROR(IF($C123="","",INDIRECT("第"&amp;VLOOKUP(W$7,INDIRECT($A$7&amp;"!A:D"),2,FALSE)&amp;"周"&amp;"!"&amp;ADDRESS(ROW(),VLOOKUP(W$7,INDIRECT($A$7&amp;"!A:D"),4,FALSE)+4))),"")</f>
        <v/>
      </c>
      <c r="X124" s="114" t="str">
        <f ca="1" t="shared" si="1330" ref="X124">IFERROR(IF($C123="","",INDIRECT("第"&amp;VLOOKUP(X$7,INDIRECT($A$7&amp;"!A:D"),2,FALSE)&amp;"周"&amp;"!"&amp;ADDRESS(ROW(),VLOOKUP(X$7,INDIRECT($A$7&amp;"!A:D"),4,FALSE)+4))),"")</f>
        <v/>
      </c>
      <c r="Y124" s="114" t="str">
        <f ca="1" t="shared" si="1331" ref="Y124">IFERROR(IF($C123="","",INDIRECT("第"&amp;VLOOKUP(Y$7,INDIRECT($A$7&amp;"!A:D"),2,FALSE)&amp;"周"&amp;"!"&amp;ADDRESS(ROW(),VLOOKUP(Y$7,INDIRECT($A$7&amp;"!A:D"),4,FALSE)+4))),"")</f>
        <v/>
      </c>
      <c r="Z124" s="114" t="str">
        <f ca="1" t="shared" si="1332" ref="Z124">IFERROR(IF($C123="","",INDIRECT("第"&amp;VLOOKUP(Z$7,INDIRECT($A$7&amp;"!A:D"),2,FALSE)&amp;"周"&amp;"!"&amp;ADDRESS(ROW(),VLOOKUP(Z$7,INDIRECT($A$7&amp;"!A:D"),4,FALSE)+4))),"")</f>
        <v/>
      </c>
      <c r="AA124" s="114" t="str">
        <f ca="1" t="shared" si="1333" ref="AA124">IFERROR(IF($C123="","",INDIRECT("第"&amp;VLOOKUP(AA$7,INDIRECT($A$7&amp;"!A:D"),2,FALSE)&amp;"周"&amp;"!"&amp;ADDRESS(ROW(),VLOOKUP(AA$7,INDIRECT($A$7&amp;"!A:D"),4,FALSE)+4))),"")</f>
        <v/>
      </c>
      <c r="AB124" s="114" t="str">
        <f ca="1" t="shared" si="1334" ref="AB124">IFERROR(IF($C123="","",INDIRECT("第"&amp;VLOOKUP(AB$7,INDIRECT($A$7&amp;"!A:D"),2,FALSE)&amp;"周"&amp;"!"&amp;ADDRESS(ROW(),VLOOKUP(AB$7,INDIRECT($A$7&amp;"!A:D"),4,FALSE)+4))),"")</f>
        <v/>
      </c>
      <c r="AC124" s="114" t="str">
        <f ca="1" t="shared" si="1335" ref="AC124">IFERROR(IF($C123="","",INDIRECT("第"&amp;VLOOKUP(AC$7,INDIRECT($A$7&amp;"!A:D"),2,FALSE)&amp;"周"&amp;"!"&amp;ADDRESS(ROW(),VLOOKUP(AC$7,INDIRECT($A$7&amp;"!A:D"),4,FALSE)+4))),"")</f>
        <v/>
      </c>
      <c r="AD124" s="114" t="str">
        <f ca="1" t="shared" si="1336" ref="AD124">IFERROR(IF($C123="","",INDIRECT("第"&amp;VLOOKUP(AD$7,INDIRECT($A$7&amp;"!A:D"),2,FALSE)&amp;"周"&amp;"!"&amp;ADDRESS(ROW(),VLOOKUP(AD$7,INDIRECT($A$7&amp;"!A:D"),4,FALSE)+4))),"")</f>
        <v/>
      </c>
      <c r="AE124" s="114" t="str">
        <f ca="1" t="shared" si="1337" ref="AE124">IFERROR(IF($C123="","",INDIRECT("第"&amp;VLOOKUP(AE$7,INDIRECT($A$7&amp;"!A:D"),2,FALSE)&amp;"周"&amp;"!"&amp;ADDRESS(ROW(),VLOOKUP(AE$7,INDIRECT($A$7&amp;"!A:D"),4,FALSE)+4))),"")</f>
        <v/>
      </c>
      <c r="AF124" s="114" t="str">
        <f ca="1" t="shared" si="1338" ref="AF124">IFERROR(IF($C123="","",INDIRECT("第"&amp;VLOOKUP(AF$7,INDIRECT($A$7&amp;"!A:D"),2,FALSE)&amp;"周"&amp;"!"&amp;ADDRESS(ROW(),VLOOKUP(AF$7,INDIRECT($A$7&amp;"!A:D"),4,FALSE)+4))),"")</f>
        <v/>
      </c>
      <c r="AG124" s="114" t="str">
        <f ca="1" t="shared" si="1339" ref="AG124">IFERROR(IF($C123="","",INDIRECT("第"&amp;VLOOKUP(AG$7,INDIRECT($A$7&amp;"!A:D"),2,FALSE)&amp;"周"&amp;"!"&amp;ADDRESS(ROW(),VLOOKUP(AG$7,INDIRECT($A$7&amp;"!A:D"),4,FALSE)+4))),"")</f>
        <v/>
      </c>
      <c r="AH124" s="114" t="str">
        <f ca="1" t="shared" si="1340" ref="AH124">IFERROR(IF($C123="","",INDIRECT("第"&amp;VLOOKUP(AH$7,INDIRECT($A$7&amp;"!A:D"),2,FALSE)&amp;"周"&amp;"!"&amp;ADDRESS(ROW(),VLOOKUP(AH$7,INDIRECT($A$7&amp;"!A:D"),4,FALSE)+4))),"")</f>
        <v/>
      </c>
      <c r="AI124" s="114" t="str">
        <f ca="1" t="shared" si="1341" ref="AI124">IFERROR(IF($C123="","",INDIRECT("第"&amp;VLOOKUP(AI$7,INDIRECT($A$7&amp;"!A:D"),2,FALSE)&amp;"周"&amp;"!"&amp;ADDRESS(ROW(),VLOOKUP(AI$7,INDIRECT($A$7&amp;"!A:D"),4,FALSE)+4))),"")</f>
        <v/>
      </c>
      <c r="AJ124" s="25"/>
      <c r="AK124" s="25"/>
      <c r="AL124" s="25"/>
      <c r="AM124" s="25"/>
      <c r="AN124" s="25"/>
      <c r="AO124" s="25"/>
      <c r="AP124" s="25"/>
      <c r="AQ124" s="25"/>
      <c r="AR124" s="25"/>
    </row>
    <row r="125" spans="1:44" ht="18" customHeight="1">
      <c r="A125" s="7"/>
      <c r="B125" s="115"/>
      <c r="C125" s="27"/>
      <c r="D125" s="25" t="s">
        <v>26</v>
      </c>
      <c r="E125" s="114" t="str">
        <f ca="1" t="shared" si="1342" ref="E125:AI125">IFERROR(IF($C123="","",INDIRECT("第"&amp;VLOOKUP(E$7,INDIRECT($A$7&amp;"!A:D"),2,FALSE)&amp;"周"&amp;"!"&amp;ADDRESS(ROW(),VLOOKUP(E$7,INDIRECT($A$7&amp;"!A:D"),4,FALSE)+4))),"")</f>
        <v/>
      </c>
      <c r="F125" s="114" t="str">
        <f t="shared" ca="1" si="1342"/>
        <v/>
      </c>
      <c r="G125" s="114" t="str">
        <f t="shared" ca="1" si="1342"/>
        <v/>
      </c>
      <c r="H125" s="114" t="str">
        <f t="shared" ca="1" si="1342"/>
        <v/>
      </c>
      <c r="I125" s="114" t="str">
        <f t="shared" ca="1" si="1342"/>
        <v/>
      </c>
      <c r="J125" s="114" t="str">
        <f t="shared" ca="1" si="1342"/>
        <v/>
      </c>
      <c r="K125" s="114" t="str">
        <f t="shared" ca="1" si="1342"/>
        <v/>
      </c>
      <c r="L125" s="114" t="str">
        <f t="shared" ca="1" si="1342"/>
        <v/>
      </c>
      <c r="M125" s="114" t="str">
        <f t="shared" ca="1" si="1342"/>
        <v/>
      </c>
      <c r="N125" s="114" t="str">
        <f t="shared" ca="1" si="1342"/>
        <v/>
      </c>
      <c r="O125" s="114" t="str">
        <f t="shared" ca="1" si="1342"/>
        <v/>
      </c>
      <c r="P125" s="114" t="str">
        <f t="shared" ca="1" si="1342"/>
        <v/>
      </c>
      <c r="Q125" s="114" t="str">
        <f t="shared" ca="1" si="1342"/>
        <v/>
      </c>
      <c r="R125" s="114" t="str">
        <f t="shared" ca="1" si="1342"/>
        <v/>
      </c>
      <c r="S125" s="114" t="str">
        <f t="shared" ca="1" si="1342"/>
        <v/>
      </c>
      <c r="T125" s="114" t="str">
        <f t="shared" ca="1" si="1342"/>
        <v/>
      </c>
      <c r="U125" s="114" t="str">
        <f t="shared" ca="1" si="1342"/>
        <v/>
      </c>
      <c r="V125" s="114" t="str">
        <f t="shared" ca="1" si="1342"/>
        <v/>
      </c>
      <c r="W125" s="114" t="str">
        <f t="shared" ca="1" si="1342"/>
        <v/>
      </c>
      <c r="X125" s="114" t="str">
        <f t="shared" ca="1" si="1342"/>
        <v/>
      </c>
      <c r="Y125" s="114" t="str">
        <f t="shared" ca="1" si="1342"/>
        <v/>
      </c>
      <c r="Z125" s="114" t="str">
        <f t="shared" ca="1" si="1342"/>
        <v/>
      </c>
      <c r="AA125" s="114" t="str">
        <f t="shared" ca="1" si="1342"/>
        <v/>
      </c>
      <c r="AB125" s="114" t="str">
        <f t="shared" ca="1" si="1342"/>
        <v/>
      </c>
      <c r="AC125" s="114" t="str">
        <f t="shared" ca="1" si="1342"/>
        <v/>
      </c>
      <c r="AD125" s="114" t="str">
        <f t="shared" ca="1" si="1342"/>
        <v/>
      </c>
      <c r="AE125" s="114" t="str">
        <f t="shared" ca="1" si="1342"/>
        <v/>
      </c>
      <c r="AF125" s="114" t="str">
        <f t="shared" ca="1" si="1342"/>
        <v/>
      </c>
      <c r="AG125" s="114" t="str">
        <f t="shared" ca="1" si="1342"/>
        <v/>
      </c>
      <c r="AH125" s="114" t="str">
        <f t="shared" ca="1" si="1342"/>
        <v/>
      </c>
      <c r="AI125" s="114" t="str">
        <f t="shared" ca="1" si="1342"/>
        <v/>
      </c>
      <c r="AJ125" s="25"/>
      <c r="AK125" s="25"/>
      <c r="AL125" s="25"/>
      <c r="AM125" s="25"/>
      <c r="AN125" s="25"/>
      <c r="AO125" s="25"/>
      <c r="AP125" s="25"/>
      <c r="AQ125" s="25"/>
      <c r="AR125" s="25"/>
    </row>
    <row r="126" spans="1:44" ht="18" customHeight="1">
      <c r="A126" s="7"/>
      <c r="B126" s="116">
        <f t="shared" si="992"/>
        <v>40</v>
      </c>
      <c r="C126" s="20" t="str">
        <f ca="1">INDIRECT("员工信息表!C"&amp;(B126+3))&amp;IF(INDIRECT("员工信息表!O"&amp;(B126+3))="离职","(离职)","")</f>
        <v/>
      </c>
      <c r="D126" s="25" t="s">
        <v>24</v>
      </c>
      <c r="E126" s="114" t="str">
        <f ca="1" t="shared" si="1343" ref="E126:T126">IFERROR(IF($C126="","",INDIRECT("第"&amp;VLOOKUP(E$7,INDIRECT($A$7&amp;"!A:D"),2,FALSE)&amp;"周"&amp;"!"&amp;ADDRESS(ROW(),VLOOKUP(E$7,INDIRECT($A$7&amp;"!A:D"),4,FALSE)+4))),"")</f>
        <v/>
      </c>
      <c r="F126" s="114" t="str">
        <f t="shared" ca="1" si="1343"/>
        <v/>
      </c>
      <c r="G126" s="114" t="str">
        <f t="shared" ca="1" si="1343"/>
        <v/>
      </c>
      <c r="H126" s="114" t="str">
        <f t="shared" ca="1" si="1343"/>
        <v/>
      </c>
      <c r="I126" s="114" t="str">
        <f t="shared" ca="1" si="1343"/>
        <v/>
      </c>
      <c r="J126" s="114" t="str">
        <f t="shared" ca="1" si="1343"/>
        <v/>
      </c>
      <c r="K126" s="114" t="str">
        <f t="shared" ca="1" si="1343"/>
        <v/>
      </c>
      <c r="L126" s="114" t="str">
        <f t="shared" ca="1" si="1343"/>
        <v/>
      </c>
      <c r="M126" s="114" t="str">
        <f t="shared" ca="1" si="1343"/>
        <v/>
      </c>
      <c r="N126" s="114" t="str">
        <f t="shared" ca="1" si="1343"/>
        <v/>
      </c>
      <c r="O126" s="114" t="str">
        <f t="shared" ca="1" si="1343"/>
        <v/>
      </c>
      <c r="P126" s="114" t="str">
        <f t="shared" ca="1" si="1343"/>
        <v/>
      </c>
      <c r="Q126" s="114" t="str">
        <f t="shared" ca="1" si="1343"/>
        <v/>
      </c>
      <c r="R126" s="114" t="str">
        <f t="shared" ca="1" si="1343"/>
        <v/>
      </c>
      <c r="S126" s="114" t="str">
        <f t="shared" ca="1" si="1343"/>
        <v/>
      </c>
      <c r="T126" s="114" t="str">
        <f t="shared" ca="1" si="1343"/>
        <v/>
      </c>
      <c r="U126" s="114" t="str">
        <f ca="1" t="shared" si="1344" ref="U126:AI126">IFERROR(IF($C126="","",INDIRECT("第"&amp;VLOOKUP(U$7,INDIRECT($A$7&amp;"!A:D"),2,FALSE)&amp;"周"&amp;"!"&amp;ADDRESS(ROW(),VLOOKUP(U$7,INDIRECT($A$7&amp;"!A:D"),4,FALSE)+4))),"")</f>
        <v/>
      </c>
      <c r="V126" s="114" t="str">
        <f t="shared" ca="1" si="1344"/>
        <v/>
      </c>
      <c r="W126" s="114" t="str">
        <f t="shared" ca="1" si="1344"/>
        <v/>
      </c>
      <c r="X126" s="114" t="str">
        <f t="shared" ca="1" si="1344"/>
        <v/>
      </c>
      <c r="Y126" s="114" t="str">
        <f t="shared" ca="1" si="1344"/>
        <v/>
      </c>
      <c r="Z126" s="114" t="str">
        <f t="shared" ca="1" si="1344"/>
        <v/>
      </c>
      <c r="AA126" s="114" t="str">
        <f t="shared" ca="1" si="1344"/>
        <v/>
      </c>
      <c r="AB126" s="114" t="str">
        <f t="shared" ca="1" si="1344"/>
        <v/>
      </c>
      <c r="AC126" s="114" t="str">
        <f t="shared" ca="1" si="1344"/>
        <v/>
      </c>
      <c r="AD126" s="114" t="str">
        <f t="shared" ca="1" si="1344"/>
        <v/>
      </c>
      <c r="AE126" s="114" t="str">
        <f t="shared" ca="1" si="1344"/>
        <v/>
      </c>
      <c r="AF126" s="114" t="str">
        <f t="shared" ca="1" si="1344"/>
        <v/>
      </c>
      <c r="AG126" s="114" t="str">
        <f t="shared" ca="1" si="1344"/>
        <v/>
      </c>
      <c r="AH126" s="114" t="str">
        <f t="shared" ca="1" si="1344"/>
        <v/>
      </c>
      <c r="AI126" s="114" t="str">
        <f t="shared" ca="1" si="1344"/>
        <v/>
      </c>
      <c r="AJ126" s="25">
        <f ca="1" t="shared" si="1345" ref="AJ126:AR126">COUNTIF($E126:$AI128,AJ$8)</f>
        <v>0</v>
      </c>
      <c r="AK126" s="25">
        <f t="shared" ca="1" si="1345"/>
        <v>0</v>
      </c>
      <c r="AL126" s="25">
        <f t="shared" ca="1" si="1345"/>
        <v>0</v>
      </c>
      <c r="AM126" s="25">
        <f t="shared" ca="1" si="1345"/>
        <v>0</v>
      </c>
      <c r="AN126" s="25">
        <f t="shared" ca="1" si="1345"/>
        <v>0</v>
      </c>
      <c r="AO126" s="25">
        <f t="shared" ca="1" si="1345"/>
        <v>0</v>
      </c>
      <c r="AP126" s="25">
        <f t="shared" ca="1" si="1345"/>
        <v>0</v>
      </c>
      <c r="AQ126" s="25">
        <f t="shared" ca="1" si="1345"/>
        <v>0</v>
      </c>
      <c r="AR126" s="25">
        <f t="shared" ca="1" si="1345"/>
        <v>0</v>
      </c>
    </row>
    <row r="127" spans="1:44" ht="18" customHeight="1">
      <c r="A127" s="7"/>
      <c r="B127" s="113"/>
      <c r="C127" s="20"/>
      <c r="D127" s="25" t="s">
        <v>25</v>
      </c>
      <c r="E127" s="114" t="str">
        <f ca="1" t="shared" si="1346" ref="E127">IFERROR(IF($C126="","",INDIRECT("第"&amp;VLOOKUP(E$7,INDIRECT($A$7&amp;"!A:D"),2,FALSE)&amp;"周"&amp;"!"&amp;ADDRESS(ROW(),VLOOKUP(E$7,INDIRECT($A$7&amp;"!A:D"),4,FALSE)+4))),"")</f>
        <v/>
      </c>
      <c r="F127" s="114" t="str">
        <f ca="1" t="shared" si="1347" ref="F127">IFERROR(IF($C126="","",INDIRECT("第"&amp;VLOOKUP(F$7,INDIRECT($A$7&amp;"!A:D"),2,FALSE)&amp;"周"&amp;"!"&amp;ADDRESS(ROW(),VLOOKUP(F$7,INDIRECT($A$7&amp;"!A:D"),4,FALSE)+4))),"")</f>
        <v/>
      </c>
      <c r="G127" s="114" t="str">
        <f ca="1" t="shared" si="1348" ref="G127">IFERROR(IF($C126="","",INDIRECT("第"&amp;VLOOKUP(G$7,INDIRECT($A$7&amp;"!A:D"),2,FALSE)&amp;"周"&amp;"!"&amp;ADDRESS(ROW(),VLOOKUP(G$7,INDIRECT($A$7&amp;"!A:D"),4,FALSE)+4))),"")</f>
        <v/>
      </c>
      <c r="H127" s="114" t="str">
        <f ca="1" t="shared" si="1349" ref="H127">IFERROR(IF($C126="","",INDIRECT("第"&amp;VLOOKUP(H$7,INDIRECT($A$7&amp;"!A:D"),2,FALSE)&amp;"周"&amp;"!"&amp;ADDRESS(ROW(),VLOOKUP(H$7,INDIRECT($A$7&amp;"!A:D"),4,FALSE)+4))),"")</f>
        <v/>
      </c>
      <c r="I127" s="114" t="str">
        <f ca="1" t="shared" si="1350" ref="I127">IFERROR(IF($C126="","",INDIRECT("第"&amp;VLOOKUP(I$7,INDIRECT($A$7&amp;"!A:D"),2,FALSE)&amp;"周"&amp;"!"&amp;ADDRESS(ROW(),VLOOKUP(I$7,INDIRECT($A$7&amp;"!A:D"),4,FALSE)+4))),"")</f>
        <v/>
      </c>
      <c r="J127" s="114" t="str">
        <f ca="1" t="shared" si="1351" ref="J127">IFERROR(IF($C126="","",INDIRECT("第"&amp;VLOOKUP(J$7,INDIRECT($A$7&amp;"!A:D"),2,FALSE)&amp;"周"&amp;"!"&amp;ADDRESS(ROW(),VLOOKUP(J$7,INDIRECT($A$7&amp;"!A:D"),4,FALSE)+4))),"")</f>
        <v/>
      </c>
      <c r="K127" s="114" t="str">
        <f ca="1" t="shared" si="1352" ref="K127">IFERROR(IF($C126="","",INDIRECT("第"&amp;VLOOKUP(K$7,INDIRECT($A$7&amp;"!A:D"),2,FALSE)&amp;"周"&amp;"!"&amp;ADDRESS(ROW(),VLOOKUP(K$7,INDIRECT($A$7&amp;"!A:D"),4,FALSE)+4))),"")</f>
        <v/>
      </c>
      <c r="L127" s="114" t="str">
        <f ca="1" t="shared" si="1353" ref="L127">IFERROR(IF($C126="","",INDIRECT("第"&amp;VLOOKUP(L$7,INDIRECT($A$7&amp;"!A:D"),2,FALSE)&amp;"周"&amp;"!"&amp;ADDRESS(ROW(),VLOOKUP(L$7,INDIRECT($A$7&amp;"!A:D"),4,FALSE)+4))),"")</f>
        <v/>
      </c>
      <c r="M127" s="114" t="str">
        <f ca="1" t="shared" si="1354" ref="M127">IFERROR(IF($C126="","",INDIRECT("第"&amp;VLOOKUP(M$7,INDIRECT($A$7&amp;"!A:D"),2,FALSE)&amp;"周"&amp;"!"&amp;ADDRESS(ROW(),VLOOKUP(M$7,INDIRECT($A$7&amp;"!A:D"),4,FALSE)+4))),"")</f>
        <v/>
      </c>
      <c r="N127" s="114" t="str">
        <f ca="1" t="shared" si="1355" ref="N127">IFERROR(IF($C126="","",INDIRECT("第"&amp;VLOOKUP(N$7,INDIRECT($A$7&amp;"!A:D"),2,FALSE)&amp;"周"&amp;"!"&amp;ADDRESS(ROW(),VLOOKUP(N$7,INDIRECT($A$7&amp;"!A:D"),4,FALSE)+4))),"")</f>
        <v/>
      </c>
      <c r="O127" s="114" t="str">
        <f ca="1" t="shared" si="1356" ref="O127">IFERROR(IF($C126="","",INDIRECT("第"&amp;VLOOKUP(O$7,INDIRECT($A$7&amp;"!A:D"),2,FALSE)&amp;"周"&amp;"!"&amp;ADDRESS(ROW(),VLOOKUP(O$7,INDIRECT($A$7&amp;"!A:D"),4,FALSE)+4))),"")</f>
        <v/>
      </c>
      <c r="P127" s="114" t="str">
        <f ca="1" t="shared" si="1357" ref="P127">IFERROR(IF($C126="","",INDIRECT("第"&amp;VLOOKUP(P$7,INDIRECT($A$7&amp;"!A:D"),2,FALSE)&amp;"周"&amp;"!"&amp;ADDRESS(ROW(),VLOOKUP(P$7,INDIRECT($A$7&amp;"!A:D"),4,FALSE)+4))),"")</f>
        <v/>
      </c>
      <c r="Q127" s="114" t="str">
        <f ca="1" t="shared" si="1358" ref="Q127">IFERROR(IF($C126="","",INDIRECT("第"&amp;VLOOKUP(Q$7,INDIRECT($A$7&amp;"!A:D"),2,FALSE)&amp;"周"&amp;"!"&amp;ADDRESS(ROW(),VLOOKUP(Q$7,INDIRECT($A$7&amp;"!A:D"),4,FALSE)+4))),"")</f>
        <v/>
      </c>
      <c r="R127" s="114" t="str">
        <f ca="1" t="shared" si="1359" ref="R127">IFERROR(IF($C126="","",INDIRECT("第"&amp;VLOOKUP(R$7,INDIRECT($A$7&amp;"!A:D"),2,FALSE)&amp;"周"&amp;"!"&amp;ADDRESS(ROW(),VLOOKUP(R$7,INDIRECT($A$7&amp;"!A:D"),4,FALSE)+4))),"")</f>
        <v/>
      </c>
      <c r="S127" s="114" t="str">
        <f ca="1" t="shared" si="1360" ref="S127">IFERROR(IF($C126="","",INDIRECT("第"&amp;VLOOKUP(S$7,INDIRECT($A$7&amp;"!A:D"),2,FALSE)&amp;"周"&amp;"!"&amp;ADDRESS(ROW(),VLOOKUP(S$7,INDIRECT($A$7&amp;"!A:D"),4,FALSE)+4))),"")</f>
        <v/>
      </c>
      <c r="T127" s="114" t="str">
        <f ca="1" t="shared" si="1361" ref="T127">IFERROR(IF($C126="","",INDIRECT("第"&amp;VLOOKUP(T$7,INDIRECT($A$7&amp;"!A:D"),2,FALSE)&amp;"周"&amp;"!"&amp;ADDRESS(ROW(),VLOOKUP(T$7,INDIRECT($A$7&amp;"!A:D"),4,FALSE)+4))),"")</f>
        <v/>
      </c>
      <c r="U127" s="114" t="str">
        <f ca="1" t="shared" si="1362" ref="U127">IFERROR(IF($C126="","",INDIRECT("第"&amp;VLOOKUP(U$7,INDIRECT($A$7&amp;"!A:D"),2,FALSE)&amp;"周"&amp;"!"&amp;ADDRESS(ROW(),VLOOKUP(U$7,INDIRECT($A$7&amp;"!A:D"),4,FALSE)+4))),"")</f>
        <v/>
      </c>
      <c r="V127" s="114" t="str">
        <f ca="1" t="shared" si="1363" ref="V127">IFERROR(IF($C126="","",INDIRECT("第"&amp;VLOOKUP(V$7,INDIRECT($A$7&amp;"!A:D"),2,FALSE)&amp;"周"&amp;"!"&amp;ADDRESS(ROW(),VLOOKUP(V$7,INDIRECT($A$7&amp;"!A:D"),4,FALSE)+4))),"")</f>
        <v/>
      </c>
      <c r="W127" s="114" t="str">
        <f ca="1" t="shared" si="1364" ref="W127">IFERROR(IF($C126="","",INDIRECT("第"&amp;VLOOKUP(W$7,INDIRECT($A$7&amp;"!A:D"),2,FALSE)&amp;"周"&amp;"!"&amp;ADDRESS(ROW(),VLOOKUP(W$7,INDIRECT($A$7&amp;"!A:D"),4,FALSE)+4))),"")</f>
        <v/>
      </c>
      <c r="X127" s="114" t="str">
        <f ca="1" t="shared" si="1365" ref="X127">IFERROR(IF($C126="","",INDIRECT("第"&amp;VLOOKUP(X$7,INDIRECT($A$7&amp;"!A:D"),2,FALSE)&amp;"周"&amp;"!"&amp;ADDRESS(ROW(),VLOOKUP(X$7,INDIRECT($A$7&amp;"!A:D"),4,FALSE)+4))),"")</f>
        <v/>
      </c>
      <c r="Y127" s="114" t="str">
        <f ca="1" t="shared" si="1366" ref="Y127">IFERROR(IF($C126="","",INDIRECT("第"&amp;VLOOKUP(Y$7,INDIRECT($A$7&amp;"!A:D"),2,FALSE)&amp;"周"&amp;"!"&amp;ADDRESS(ROW(),VLOOKUP(Y$7,INDIRECT($A$7&amp;"!A:D"),4,FALSE)+4))),"")</f>
        <v/>
      </c>
      <c r="Z127" s="114" t="str">
        <f ca="1" t="shared" si="1367" ref="Z127">IFERROR(IF($C126="","",INDIRECT("第"&amp;VLOOKUP(Z$7,INDIRECT($A$7&amp;"!A:D"),2,FALSE)&amp;"周"&amp;"!"&amp;ADDRESS(ROW(),VLOOKUP(Z$7,INDIRECT($A$7&amp;"!A:D"),4,FALSE)+4))),"")</f>
        <v/>
      </c>
      <c r="AA127" s="114" t="str">
        <f ca="1" t="shared" si="1368" ref="AA127">IFERROR(IF($C126="","",INDIRECT("第"&amp;VLOOKUP(AA$7,INDIRECT($A$7&amp;"!A:D"),2,FALSE)&amp;"周"&amp;"!"&amp;ADDRESS(ROW(),VLOOKUP(AA$7,INDIRECT($A$7&amp;"!A:D"),4,FALSE)+4))),"")</f>
        <v/>
      </c>
      <c r="AB127" s="114" t="str">
        <f ca="1" t="shared" si="1369" ref="AB127">IFERROR(IF($C126="","",INDIRECT("第"&amp;VLOOKUP(AB$7,INDIRECT($A$7&amp;"!A:D"),2,FALSE)&amp;"周"&amp;"!"&amp;ADDRESS(ROW(),VLOOKUP(AB$7,INDIRECT($A$7&amp;"!A:D"),4,FALSE)+4))),"")</f>
        <v/>
      </c>
      <c r="AC127" s="114" t="str">
        <f ca="1" t="shared" si="1370" ref="AC127">IFERROR(IF($C126="","",INDIRECT("第"&amp;VLOOKUP(AC$7,INDIRECT($A$7&amp;"!A:D"),2,FALSE)&amp;"周"&amp;"!"&amp;ADDRESS(ROW(),VLOOKUP(AC$7,INDIRECT($A$7&amp;"!A:D"),4,FALSE)+4))),"")</f>
        <v/>
      </c>
      <c r="AD127" s="114" t="str">
        <f ca="1" t="shared" si="1371" ref="AD127">IFERROR(IF($C126="","",INDIRECT("第"&amp;VLOOKUP(AD$7,INDIRECT($A$7&amp;"!A:D"),2,FALSE)&amp;"周"&amp;"!"&amp;ADDRESS(ROW(),VLOOKUP(AD$7,INDIRECT($A$7&amp;"!A:D"),4,FALSE)+4))),"")</f>
        <v/>
      </c>
      <c r="AE127" s="114" t="str">
        <f ca="1" t="shared" si="1372" ref="AE127">IFERROR(IF($C126="","",INDIRECT("第"&amp;VLOOKUP(AE$7,INDIRECT($A$7&amp;"!A:D"),2,FALSE)&amp;"周"&amp;"!"&amp;ADDRESS(ROW(),VLOOKUP(AE$7,INDIRECT($A$7&amp;"!A:D"),4,FALSE)+4))),"")</f>
        <v/>
      </c>
      <c r="AF127" s="114" t="str">
        <f ca="1" t="shared" si="1373" ref="AF127">IFERROR(IF($C126="","",INDIRECT("第"&amp;VLOOKUP(AF$7,INDIRECT($A$7&amp;"!A:D"),2,FALSE)&amp;"周"&amp;"!"&amp;ADDRESS(ROW(),VLOOKUP(AF$7,INDIRECT($A$7&amp;"!A:D"),4,FALSE)+4))),"")</f>
        <v/>
      </c>
      <c r="AG127" s="114" t="str">
        <f ca="1" t="shared" si="1374" ref="AG127">IFERROR(IF($C126="","",INDIRECT("第"&amp;VLOOKUP(AG$7,INDIRECT($A$7&amp;"!A:D"),2,FALSE)&amp;"周"&amp;"!"&amp;ADDRESS(ROW(),VLOOKUP(AG$7,INDIRECT($A$7&amp;"!A:D"),4,FALSE)+4))),"")</f>
        <v/>
      </c>
      <c r="AH127" s="114" t="str">
        <f ca="1" t="shared" si="1375" ref="AH127">IFERROR(IF($C126="","",INDIRECT("第"&amp;VLOOKUP(AH$7,INDIRECT($A$7&amp;"!A:D"),2,FALSE)&amp;"周"&amp;"!"&amp;ADDRESS(ROW(),VLOOKUP(AH$7,INDIRECT($A$7&amp;"!A:D"),4,FALSE)+4))),"")</f>
        <v/>
      </c>
      <c r="AI127" s="114" t="str">
        <f ca="1" t="shared" si="1376" ref="AI127">IFERROR(IF($C126="","",INDIRECT("第"&amp;VLOOKUP(AI$7,INDIRECT($A$7&amp;"!A:D"),2,FALSE)&amp;"周"&amp;"!"&amp;ADDRESS(ROW(),VLOOKUP(AI$7,INDIRECT($A$7&amp;"!A:D"),4,FALSE)+4))),"")</f>
        <v/>
      </c>
      <c r="AJ127" s="25"/>
      <c r="AK127" s="25"/>
      <c r="AL127" s="25"/>
      <c r="AM127" s="25"/>
      <c r="AN127" s="25"/>
      <c r="AO127" s="25"/>
      <c r="AP127" s="25"/>
      <c r="AQ127" s="25"/>
      <c r="AR127" s="25"/>
    </row>
    <row r="128" spans="1:44" ht="18" customHeight="1">
      <c r="A128" s="7"/>
      <c r="B128" s="115"/>
      <c r="C128" s="27"/>
      <c r="D128" s="25" t="s">
        <v>26</v>
      </c>
      <c r="E128" s="114" t="str">
        <f ca="1" t="shared" si="1377" ref="E128:AI128">IFERROR(IF($C126="","",INDIRECT("第"&amp;VLOOKUP(E$7,INDIRECT($A$7&amp;"!A:D"),2,FALSE)&amp;"周"&amp;"!"&amp;ADDRESS(ROW(),VLOOKUP(E$7,INDIRECT($A$7&amp;"!A:D"),4,FALSE)+4))),"")</f>
        <v/>
      </c>
      <c r="F128" s="114" t="str">
        <f t="shared" ca="1" si="1377"/>
        <v/>
      </c>
      <c r="G128" s="114" t="str">
        <f t="shared" ca="1" si="1377"/>
        <v/>
      </c>
      <c r="H128" s="114" t="str">
        <f t="shared" ca="1" si="1377"/>
        <v/>
      </c>
      <c r="I128" s="114" t="str">
        <f t="shared" ca="1" si="1377"/>
        <v/>
      </c>
      <c r="J128" s="114" t="str">
        <f t="shared" ca="1" si="1377"/>
        <v/>
      </c>
      <c r="K128" s="114" t="str">
        <f t="shared" ca="1" si="1377"/>
        <v/>
      </c>
      <c r="L128" s="114" t="str">
        <f t="shared" ca="1" si="1377"/>
        <v/>
      </c>
      <c r="M128" s="114" t="str">
        <f t="shared" ca="1" si="1377"/>
        <v/>
      </c>
      <c r="N128" s="114" t="str">
        <f t="shared" ca="1" si="1377"/>
        <v/>
      </c>
      <c r="O128" s="114" t="str">
        <f t="shared" ca="1" si="1377"/>
        <v/>
      </c>
      <c r="P128" s="114" t="str">
        <f t="shared" ca="1" si="1377"/>
        <v/>
      </c>
      <c r="Q128" s="114" t="str">
        <f t="shared" ca="1" si="1377"/>
        <v/>
      </c>
      <c r="R128" s="114" t="str">
        <f t="shared" ca="1" si="1377"/>
        <v/>
      </c>
      <c r="S128" s="114" t="str">
        <f t="shared" ca="1" si="1377"/>
        <v/>
      </c>
      <c r="T128" s="114" t="str">
        <f t="shared" ca="1" si="1377"/>
        <v/>
      </c>
      <c r="U128" s="114" t="str">
        <f t="shared" ca="1" si="1377"/>
        <v/>
      </c>
      <c r="V128" s="114" t="str">
        <f t="shared" ca="1" si="1377"/>
        <v/>
      </c>
      <c r="W128" s="114" t="str">
        <f t="shared" ca="1" si="1377"/>
        <v/>
      </c>
      <c r="X128" s="114" t="str">
        <f t="shared" ca="1" si="1377"/>
        <v/>
      </c>
      <c r="Y128" s="114" t="str">
        <f t="shared" ca="1" si="1377"/>
        <v/>
      </c>
      <c r="Z128" s="114" t="str">
        <f t="shared" ca="1" si="1377"/>
        <v/>
      </c>
      <c r="AA128" s="114" t="str">
        <f t="shared" ca="1" si="1377"/>
        <v/>
      </c>
      <c r="AB128" s="114" t="str">
        <f t="shared" ca="1" si="1377"/>
        <v/>
      </c>
      <c r="AC128" s="114" t="str">
        <f t="shared" ca="1" si="1377"/>
        <v/>
      </c>
      <c r="AD128" s="114" t="str">
        <f t="shared" ca="1" si="1377"/>
        <v/>
      </c>
      <c r="AE128" s="114" t="str">
        <f t="shared" ca="1" si="1377"/>
        <v/>
      </c>
      <c r="AF128" s="114" t="str">
        <f t="shared" ca="1" si="1377"/>
        <v/>
      </c>
      <c r="AG128" s="114" t="str">
        <f t="shared" ca="1" si="1377"/>
        <v/>
      </c>
      <c r="AH128" s="114" t="str">
        <f t="shared" ca="1" si="1377"/>
        <v/>
      </c>
      <c r="AI128" s="114" t="str">
        <f t="shared" ca="1" si="1377"/>
        <v/>
      </c>
      <c r="AJ128" s="25"/>
      <c r="AK128" s="25"/>
      <c r="AL128" s="25"/>
      <c r="AM128" s="25"/>
      <c r="AN128" s="25"/>
      <c r="AO128" s="25"/>
      <c r="AP128" s="25"/>
      <c r="AQ128" s="25"/>
      <c r="AR128" s="25"/>
    </row>
    <row r="129" spans="1:44" ht="18" customHeight="1">
      <c r="A129" s="7"/>
      <c r="B129" s="116">
        <f t="shared" si="992"/>
        <v>41</v>
      </c>
      <c r="C129" s="20" t="str">
        <f ca="1">INDIRECT("员工信息表!C"&amp;(B129+3))&amp;IF(INDIRECT("员工信息表!O"&amp;(B129+3))="离职","(离职)","")</f>
        <v/>
      </c>
      <c r="D129" s="25" t="s">
        <v>24</v>
      </c>
      <c r="E129" s="114" t="str">
        <f ca="1" t="shared" si="1378" ref="E129:T129">IFERROR(IF($C129="","",INDIRECT("第"&amp;VLOOKUP(E$7,INDIRECT($A$7&amp;"!A:D"),2,FALSE)&amp;"周"&amp;"!"&amp;ADDRESS(ROW(),VLOOKUP(E$7,INDIRECT($A$7&amp;"!A:D"),4,FALSE)+4))),"")</f>
        <v/>
      </c>
      <c r="F129" s="114" t="str">
        <f t="shared" ca="1" si="1378"/>
        <v/>
      </c>
      <c r="G129" s="114" t="str">
        <f t="shared" ca="1" si="1378"/>
        <v/>
      </c>
      <c r="H129" s="114" t="str">
        <f t="shared" ca="1" si="1378"/>
        <v/>
      </c>
      <c r="I129" s="114" t="str">
        <f t="shared" ca="1" si="1378"/>
        <v/>
      </c>
      <c r="J129" s="114" t="str">
        <f t="shared" ca="1" si="1378"/>
        <v/>
      </c>
      <c r="K129" s="114" t="str">
        <f t="shared" ca="1" si="1378"/>
        <v/>
      </c>
      <c r="L129" s="114" t="str">
        <f t="shared" ca="1" si="1378"/>
        <v/>
      </c>
      <c r="M129" s="114" t="str">
        <f t="shared" ca="1" si="1378"/>
        <v/>
      </c>
      <c r="N129" s="114" t="str">
        <f t="shared" ca="1" si="1378"/>
        <v/>
      </c>
      <c r="O129" s="114" t="str">
        <f t="shared" ca="1" si="1378"/>
        <v/>
      </c>
      <c r="P129" s="114" t="str">
        <f t="shared" ca="1" si="1378"/>
        <v/>
      </c>
      <c r="Q129" s="114" t="str">
        <f t="shared" ca="1" si="1378"/>
        <v/>
      </c>
      <c r="R129" s="114" t="str">
        <f t="shared" ca="1" si="1378"/>
        <v/>
      </c>
      <c r="S129" s="114" t="str">
        <f t="shared" ca="1" si="1378"/>
        <v/>
      </c>
      <c r="T129" s="114" t="str">
        <f t="shared" ca="1" si="1378"/>
        <v/>
      </c>
      <c r="U129" s="114" t="str">
        <f ca="1" t="shared" si="1379" ref="U129:AI129">IFERROR(IF($C129="","",INDIRECT("第"&amp;VLOOKUP(U$7,INDIRECT($A$7&amp;"!A:D"),2,FALSE)&amp;"周"&amp;"!"&amp;ADDRESS(ROW(),VLOOKUP(U$7,INDIRECT($A$7&amp;"!A:D"),4,FALSE)+4))),"")</f>
        <v/>
      </c>
      <c r="V129" s="114" t="str">
        <f t="shared" ca="1" si="1379"/>
        <v/>
      </c>
      <c r="W129" s="114" t="str">
        <f t="shared" ca="1" si="1379"/>
        <v/>
      </c>
      <c r="X129" s="114" t="str">
        <f t="shared" ca="1" si="1379"/>
        <v/>
      </c>
      <c r="Y129" s="114" t="str">
        <f t="shared" ca="1" si="1379"/>
        <v/>
      </c>
      <c r="Z129" s="114" t="str">
        <f t="shared" ca="1" si="1379"/>
        <v/>
      </c>
      <c r="AA129" s="114" t="str">
        <f t="shared" ca="1" si="1379"/>
        <v/>
      </c>
      <c r="AB129" s="114" t="str">
        <f t="shared" ca="1" si="1379"/>
        <v/>
      </c>
      <c r="AC129" s="114" t="str">
        <f t="shared" ca="1" si="1379"/>
        <v/>
      </c>
      <c r="AD129" s="114" t="str">
        <f t="shared" ca="1" si="1379"/>
        <v/>
      </c>
      <c r="AE129" s="114" t="str">
        <f t="shared" ca="1" si="1379"/>
        <v/>
      </c>
      <c r="AF129" s="114" t="str">
        <f t="shared" ca="1" si="1379"/>
        <v/>
      </c>
      <c r="AG129" s="114" t="str">
        <f t="shared" ca="1" si="1379"/>
        <v/>
      </c>
      <c r="AH129" s="114" t="str">
        <f t="shared" ca="1" si="1379"/>
        <v/>
      </c>
      <c r="AI129" s="114" t="str">
        <f t="shared" ca="1" si="1379"/>
        <v/>
      </c>
      <c r="AJ129" s="25">
        <f ca="1" t="shared" si="1380" ref="AJ129:AR129">COUNTIF($E129:$AI131,AJ$8)</f>
        <v>0</v>
      </c>
      <c r="AK129" s="25">
        <f t="shared" ca="1" si="1380"/>
        <v>0</v>
      </c>
      <c r="AL129" s="25">
        <f t="shared" ca="1" si="1380"/>
        <v>0</v>
      </c>
      <c r="AM129" s="25">
        <f t="shared" ca="1" si="1380"/>
        <v>0</v>
      </c>
      <c r="AN129" s="25">
        <f t="shared" ca="1" si="1380"/>
        <v>0</v>
      </c>
      <c r="AO129" s="25">
        <f t="shared" ca="1" si="1380"/>
        <v>0</v>
      </c>
      <c r="AP129" s="25">
        <f t="shared" ca="1" si="1380"/>
        <v>0</v>
      </c>
      <c r="AQ129" s="25">
        <f t="shared" ca="1" si="1380"/>
        <v>0</v>
      </c>
      <c r="AR129" s="25">
        <f t="shared" ca="1" si="1380"/>
        <v>0</v>
      </c>
    </row>
    <row r="130" spans="1:44" ht="18" customHeight="1">
      <c r="A130" s="7"/>
      <c r="B130" s="113"/>
      <c r="C130" s="20"/>
      <c r="D130" s="25" t="s">
        <v>25</v>
      </c>
      <c r="E130" s="114" t="str">
        <f ca="1" t="shared" si="1381" ref="E130">IFERROR(IF($C129="","",INDIRECT("第"&amp;VLOOKUP(E$7,INDIRECT($A$7&amp;"!A:D"),2,FALSE)&amp;"周"&amp;"!"&amp;ADDRESS(ROW(),VLOOKUP(E$7,INDIRECT($A$7&amp;"!A:D"),4,FALSE)+4))),"")</f>
        <v/>
      </c>
      <c r="F130" s="114" t="str">
        <f ca="1" t="shared" si="1382" ref="F130">IFERROR(IF($C129="","",INDIRECT("第"&amp;VLOOKUP(F$7,INDIRECT($A$7&amp;"!A:D"),2,FALSE)&amp;"周"&amp;"!"&amp;ADDRESS(ROW(),VLOOKUP(F$7,INDIRECT($A$7&amp;"!A:D"),4,FALSE)+4))),"")</f>
        <v/>
      </c>
      <c r="G130" s="114" t="str">
        <f ca="1" t="shared" si="1383" ref="G130">IFERROR(IF($C129="","",INDIRECT("第"&amp;VLOOKUP(G$7,INDIRECT($A$7&amp;"!A:D"),2,FALSE)&amp;"周"&amp;"!"&amp;ADDRESS(ROW(),VLOOKUP(G$7,INDIRECT($A$7&amp;"!A:D"),4,FALSE)+4))),"")</f>
        <v/>
      </c>
      <c r="H130" s="114" t="str">
        <f ca="1" t="shared" si="1384" ref="H130">IFERROR(IF($C129="","",INDIRECT("第"&amp;VLOOKUP(H$7,INDIRECT($A$7&amp;"!A:D"),2,FALSE)&amp;"周"&amp;"!"&amp;ADDRESS(ROW(),VLOOKUP(H$7,INDIRECT($A$7&amp;"!A:D"),4,FALSE)+4))),"")</f>
        <v/>
      </c>
      <c r="I130" s="114" t="str">
        <f ca="1" t="shared" si="1385" ref="I130">IFERROR(IF($C129="","",INDIRECT("第"&amp;VLOOKUP(I$7,INDIRECT($A$7&amp;"!A:D"),2,FALSE)&amp;"周"&amp;"!"&amp;ADDRESS(ROW(),VLOOKUP(I$7,INDIRECT($A$7&amp;"!A:D"),4,FALSE)+4))),"")</f>
        <v/>
      </c>
      <c r="J130" s="114" t="str">
        <f ca="1" t="shared" si="1386" ref="J130">IFERROR(IF($C129="","",INDIRECT("第"&amp;VLOOKUP(J$7,INDIRECT($A$7&amp;"!A:D"),2,FALSE)&amp;"周"&amp;"!"&amp;ADDRESS(ROW(),VLOOKUP(J$7,INDIRECT($A$7&amp;"!A:D"),4,FALSE)+4))),"")</f>
        <v/>
      </c>
      <c r="K130" s="114" t="str">
        <f ca="1" t="shared" si="1387" ref="K130">IFERROR(IF($C129="","",INDIRECT("第"&amp;VLOOKUP(K$7,INDIRECT($A$7&amp;"!A:D"),2,FALSE)&amp;"周"&amp;"!"&amp;ADDRESS(ROW(),VLOOKUP(K$7,INDIRECT($A$7&amp;"!A:D"),4,FALSE)+4))),"")</f>
        <v/>
      </c>
      <c r="L130" s="114" t="str">
        <f ca="1" t="shared" si="1388" ref="L130">IFERROR(IF($C129="","",INDIRECT("第"&amp;VLOOKUP(L$7,INDIRECT($A$7&amp;"!A:D"),2,FALSE)&amp;"周"&amp;"!"&amp;ADDRESS(ROW(),VLOOKUP(L$7,INDIRECT($A$7&amp;"!A:D"),4,FALSE)+4))),"")</f>
        <v/>
      </c>
      <c r="M130" s="114" t="str">
        <f ca="1" t="shared" si="1389" ref="M130">IFERROR(IF($C129="","",INDIRECT("第"&amp;VLOOKUP(M$7,INDIRECT($A$7&amp;"!A:D"),2,FALSE)&amp;"周"&amp;"!"&amp;ADDRESS(ROW(),VLOOKUP(M$7,INDIRECT($A$7&amp;"!A:D"),4,FALSE)+4))),"")</f>
        <v/>
      </c>
      <c r="N130" s="114" t="str">
        <f ca="1" t="shared" si="1390" ref="N130">IFERROR(IF($C129="","",INDIRECT("第"&amp;VLOOKUP(N$7,INDIRECT($A$7&amp;"!A:D"),2,FALSE)&amp;"周"&amp;"!"&amp;ADDRESS(ROW(),VLOOKUP(N$7,INDIRECT($A$7&amp;"!A:D"),4,FALSE)+4))),"")</f>
        <v/>
      </c>
      <c r="O130" s="114" t="str">
        <f ca="1" t="shared" si="1391" ref="O130">IFERROR(IF($C129="","",INDIRECT("第"&amp;VLOOKUP(O$7,INDIRECT($A$7&amp;"!A:D"),2,FALSE)&amp;"周"&amp;"!"&amp;ADDRESS(ROW(),VLOOKUP(O$7,INDIRECT($A$7&amp;"!A:D"),4,FALSE)+4))),"")</f>
        <v/>
      </c>
      <c r="P130" s="114" t="str">
        <f ca="1" t="shared" si="1392" ref="P130">IFERROR(IF($C129="","",INDIRECT("第"&amp;VLOOKUP(P$7,INDIRECT($A$7&amp;"!A:D"),2,FALSE)&amp;"周"&amp;"!"&amp;ADDRESS(ROW(),VLOOKUP(P$7,INDIRECT($A$7&amp;"!A:D"),4,FALSE)+4))),"")</f>
        <v/>
      </c>
      <c r="Q130" s="114" t="str">
        <f ca="1" t="shared" si="1393" ref="Q130">IFERROR(IF($C129="","",INDIRECT("第"&amp;VLOOKUP(Q$7,INDIRECT($A$7&amp;"!A:D"),2,FALSE)&amp;"周"&amp;"!"&amp;ADDRESS(ROW(),VLOOKUP(Q$7,INDIRECT($A$7&amp;"!A:D"),4,FALSE)+4))),"")</f>
        <v/>
      </c>
      <c r="R130" s="114" t="str">
        <f ca="1" t="shared" si="1394" ref="R130">IFERROR(IF($C129="","",INDIRECT("第"&amp;VLOOKUP(R$7,INDIRECT($A$7&amp;"!A:D"),2,FALSE)&amp;"周"&amp;"!"&amp;ADDRESS(ROW(),VLOOKUP(R$7,INDIRECT($A$7&amp;"!A:D"),4,FALSE)+4))),"")</f>
        <v/>
      </c>
      <c r="S130" s="114" t="str">
        <f ca="1" t="shared" si="1395" ref="S130">IFERROR(IF($C129="","",INDIRECT("第"&amp;VLOOKUP(S$7,INDIRECT($A$7&amp;"!A:D"),2,FALSE)&amp;"周"&amp;"!"&amp;ADDRESS(ROW(),VLOOKUP(S$7,INDIRECT($A$7&amp;"!A:D"),4,FALSE)+4))),"")</f>
        <v/>
      </c>
      <c r="T130" s="114" t="str">
        <f ca="1" t="shared" si="1396" ref="T130">IFERROR(IF($C129="","",INDIRECT("第"&amp;VLOOKUP(T$7,INDIRECT($A$7&amp;"!A:D"),2,FALSE)&amp;"周"&amp;"!"&amp;ADDRESS(ROW(),VLOOKUP(T$7,INDIRECT($A$7&amp;"!A:D"),4,FALSE)+4))),"")</f>
        <v/>
      </c>
      <c r="U130" s="114" t="str">
        <f ca="1" t="shared" si="1397" ref="U130">IFERROR(IF($C129="","",INDIRECT("第"&amp;VLOOKUP(U$7,INDIRECT($A$7&amp;"!A:D"),2,FALSE)&amp;"周"&amp;"!"&amp;ADDRESS(ROW(),VLOOKUP(U$7,INDIRECT($A$7&amp;"!A:D"),4,FALSE)+4))),"")</f>
        <v/>
      </c>
      <c r="V130" s="114" t="str">
        <f ca="1" t="shared" si="1398" ref="V130">IFERROR(IF($C129="","",INDIRECT("第"&amp;VLOOKUP(V$7,INDIRECT($A$7&amp;"!A:D"),2,FALSE)&amp;"周"&amp;"!"&amp;ADDRESS(ROW(),VLOOKUP(V$7,INDIRECT($A$7&amp;"!A:D"),4,FALSE)+4))),"")</f>
        <v/>
      </c>
      <c r="W130" s="114" t="str">
        <f ca="1" t="shared" si="1399" ref="W130">IFERROR(IF($C129="","",INDIRECT("第"&amp;VLOOKUP(W$7,INDIRECT($A$7&amp;"!A:D"),2,FALSE)&amp;"周"&amp;"!"&amp;ADDRESS(ROW(),VLOOKUP(W$7,INDIRECT($A$7&amp;"!A:D"),4,FALSE)+4))),"")</f>
        <v/>
      </c>
      <c r="X130" s="114" t="str">
        <f ca="1" t="shared" si="1400" ref="X130">IFERROR(IF($C129="","",INDIRECT("第"&amp;VLOOKUP(X$7,INDIRECT($A$7&amp;"!A:D"),2,FALSE)&amp;"周"&amp;"!"&amp;ADDRESS(ROW(),VLOOKUP(X$7,INDIRECT($A$7&amp;"!A:D"),4,FALSE)+4))),"")</f>
        <v/>
      </c>
      <c r="Y130" s="114" t="str">
        <f ca="1" t="shared" si="1401" ref="Y130">IFERROR(IF($C129="","",INDIRECT("第"&amp;VLOOKUP(Y$7,INDIRECT($A$7&amp;"!A:D"),2,FALSE)&amp;"周"&amp;"!"&amp;ADDRESS(ROW(),VLOOKUP(Y$7,INDIRECT($A$7&amp;"!A:D"),4,FALSE)+4))),"")</f>
        <v/>
      </c>
      <c r="Z130" s="114" t="str">
        <f ca="1" t="shared" si="1402" ref="Z130">IFERROR(IF($C129="","",INDIRECT("第"&amp;VLOOKUP(Z$7,INDIRECT($A$7&amp;"!A:D"),2,FALSE)&amp;"周"&amp;"!"&amp;ADDRESS(ROW(),VLOOKUP(Z$7,INDIRECT($A$7&amp;"!A:D"),4,FALSE)+4))),"")</f>
        <v/>
      </c>
      <c r="AA130" s="114" t="str">
        <f ca="1" t="shared" si="1403" ref="AA130">IFERROR(IF($C129="","",INDIRECT("第"&amp;VLOOKUP(AA$7,INDIRECT($A$7&amp;"!A:D"),2,FALSE)&amp;"周"&amp;"!"&amp;ADDRESS(ROW(),VLOOKUP(AA$7,INDIRECT($A$7&amp;"!A:D"),4,FALSE)+4))),"")</f>
        <v/>
      </c>
      <c r="AB130" s="114" t="str">
        <f ca="1" t="shared" si="1404" ref="AB130">IFERROR(IF($C129="","",INDIRECT("第"&amp;VLOOKUP(AB$7,INDIRECT($A$7&amp;"!A:D"),2,FALSE)&amp;"周"&amp;"!"&amp;ADDRESS(ROW(),VLOOKUP(AB$7,INDIRECT($A$7&amp;"!A:D"),4,FALSE)+4))),"")</f>
        <v/>
      </c>
      <c r="AC130" s="114" t="str">
        <f ca="1" t="shared" si="1405" ref="AC130">IFERROR(IF($C129="","",INDIRECT("第"&amp;VLOOKUP(AC$7,INDIRECT($A$7&amp;"!A:D"),2,FALSE)&amp;"周"&amp;"!"&amp;ADDRESS(ROW(),VLOOKUP(AC$7,INDIRECT($A$7&amp;"!A:D"),4,FALSE)+4))),"")</f>
        <v/>
      </c>
      <c r="AD130" s="114" t="str">
        <f ca="1" t="shared" si="1406" ref="AD130">IFERROR(IF($C129="","",INDIRECT("第"&amp;VLOOKUP(AD$7,INDIRECT($A$7&amp;"!A:D"),2,FALSE)&amp;"周"&amp;"!"&amp;ADDRESS(ROW(),VLOOKUP(AD$7,INDIRECT($A$7&amp;"!A:D"),4,FALSE)+4))),"")</f>
        <v/>
      </c>
      <c r="AE130" s="114" t="str">
        <f ca="1" t="shared" si="1407" ref="AE130">IFERROR(IF($C129="","",INDIRECT("第"&amp;VLOOKUP(AE$7,INDIRECT($A$7&amp;"!A:D"),2,FALSE)&amp;"周"&amp;"!"&amp;ADDRESS(ROW(),VLOOKUP(AE$7,INDIRECT($A$7&amp;"!A:D"),4,FALSE)+4))),"")</f>
        <v/>
      </c>
      <c r="AF130" s="114" t="str">
        <f ca="1" t="shared" si="1408" ref="AF130">IFERROR(IF($C129="","",INDIRECT("第"&amp;VLOOKUP(AF$7,INDIRECT($A$7&amp;"!A:D"),2,FALSE)&amp;"周"&amp;"!"&amp;ADDRESS(ROW(),VLOOKUP(AF$7,INDIRECT($A$7&amp;"!A:D"),4,FALSE)+4))),"")</f>
        <v/>
      </c>
      <c r="AG130" s="114" t="str">
        <f ca="1" t="shared" si="1409" ref="AG130">IFERROR(IF($C129="","",INDIRECT("第"&amp;VLOOKUP(AG$7,INDIRECT($A$7&amp;"!A:D"),2,FALSE)&amp;"周"&amp;"!"&amp;ADDRESS(ROW(),VLOOKUP(AG$7,INDIRECT($A$7&amp;"!A:D"),4,FALSE)+4))),"")</f>
        <v/>
      </c>
      <c r="AH130" s="114" t="str">
        <f ca="1" t="shared" si="1410" ref="AH130">IFERROR(IF($C129="","",INDIRECT("第"&amp;VLOOKUP(AH$7,INDIRECT($A$7&amp;"!A:D"),2,FALSE)&amp;"周"&amp;"!"&amp;ADDRESS(ROW(),VLOOKUP(AH$7,INDIRECT($A$7&amp;"!A:D"),4,FALSE)+4))),"")</f>
        <v/>
      </c>
      <c r="AI130" s="114" t="str">
        <f ca="1" t="shared" si="1411" ref="AI130">IFERROR(IF($C129="","",INDIRECT("第"&amp;VLOOKUP(AI$7,INDIRECT($A$7&amp;"!A:D"),2,FALSE)&amp;"周"&amp;"!"&amp;ADDRESS(ROW(),VLOOKUP(AI$7,INDIRECT($A$7&amp;"!A:D"),4,FALSE)+4))),"")</f>
        <v/>
      </c>
      <c r="AJ130" s="25"/>
      <c r="AK130" s="25"/>
      <c r="AL130" s="25"/>
      <c r="AM130" s="25"/>
      <c r="AN130" s="25"/>
      <c r="AO130" s="25"/>
      <c r="AP130" s="25"/>
      <c r="AQ130" s="25"/>
      <c r="AR130" s="25"/>
    </row>
    <row r="131" spans="1:44" ht="18" customHeight="1">
      <c r="A131" s="7"/>
      <c r="B131" s="115"/>
      <c r="C131" s="27"/>
      <c r="D131" s="25" t="s">
        <v>26</v>
      </c>
      <c r="E131" s="114" t="str">
        <f ca="1" t="shared" si="1412" ref="E131:AI131">IFERROR(IF($C129="","",INDIRECT("第"&amp;VLOOKUP(E$7,INDIRECT($A$7&amp;"!A:D"),2,FALSE)&amp;"周"&amp;"!"&amp;ADDRESS(ROW(),VLOOKUP(E$7,INDIRECT($A$7&amp;"!A:D"),4,FALSE)+4))),"")</f>
        <v/>
      </c>
      <c r="F131" s="114" t="str">
        <f t="shared" ca="1" si="1412"/>
        <v/>
      </c>
      <c r="G131" s="114" t="str">
        <f t="shared" ca="1" si="1412"/>
        <v/>
      </c>
      <c r="H131" s="114" t="str">
        <f t="shared" ca="1" si="1412"/>
        <v/>
      </c>
      <c r="I131" s="114" t="str">
        <f t="shared" ca="1" si="1412"/>
        <v/>
      </c>
      <c r="J131" s="114" t="str">
        <f t="shared" ca="1" si="1412"/>
        <v/>
      </c>
      <c r="K131" s="114" t="str">
        <f t="shared" ca="1" si="1412"/>
        <v/>
      </c>
      <c r="L131" s="114" t="str">
        <f t="shared" ca="1" si="1412"/>
        <v/>
      </c>
      <c r="M131" s="114" t="str">
        <f t="shared" ca="1" si="1412"/>
        <v/>
      </c>
      <c r="N131" s="114" t="str">
        <f t="shared" ca="1" si="1412"/>
        <v/>
      </c>
      <c r="O131" s="114" t="str">
        <f t="shared" ca="1" si="1412"/>
        <v/>
      </c>
      <c r="P131" s="114" t="str">
        <f t="shared" ca="1" si="1412"/>
        <v/>
      </c>
      <c r="Q131" s="114" t="str">
        <f t="shared" ca="1" si="1412"/>
        <v/>
      </c>
      <c r="R131" s="114" t="str">
        <f t="shared" ca="1" si="1412"/>
        <v/>
      </c>
      <c r="S131" s="114" t="str">
        <f t="shared" ca="1" si="1412"/>
        <v/>
      </c>
      <c r="T131" s="114" t="str">
        <f t="shared" ca="1" si="1412"/>
        <v/>
      </c>
      <c r="U131" s="114" t="str">
        <f t="shared" ca="1" si="1412"/>
        <v/>
      </c>
      <c r="V131" s="114" t="str">
        <f t="shared" ca="1" si="1412"/>
        <v/>
      </c>
      <c r="W131" s="114" t="str">
        <f t="shared" ca="1" si="1412"/>
        <v/>
      </c>
      <c r="X131" s="114" t="str">
        <f t="shared" ca="1" si="1412"/>
        <v/>
      </c>
      <c r="Y131" s="114" t="str">
        <f t="shared" ca="1" si="1412"/>
        <v/>
      </c>
      <c r="Z131" s="114" t="str">
        <f t="shared" ca="1" si="1412"/>
        <v/>
      </c>
      <c r="AA131" s="114" t="str">
        <f t="shared" ca="1" si="1412"/>
        <v/>
      </c>
      <c r="AB131" s="114" t="str">
        <f t="shared" ca="1" si="1412"/>
        <v/>
      </c>
      <c r="AC131" s="114" t="str">
        <f t="shared" ca="1" si="1412"/>
        <v/>
      </c>
      <c r="AD131" s="114" t="str">
        <f t="shared" ca="1" si="1412"/>
        <v/>
      </c>
      <c r="AE131" s="114" t="str">
        <f t="shared" ca="1" si="1412"/>
        <v/>
      </c>
      <c r="AF131" s="114" t="str">
        <f t="shared" ca="1" si="1412"/>
        <v/>
      </c>
      <c r="AG131" s="114" t="str">
        <f t="shared" ca="1" si="1412"/>
        <v/>
      </c>
      <c r="AH131" s="114" t="str">
        <f t="shared" ca="1" si="1412"/>
        <v/>
      </c>
      <c r="AI131" s="114" t="str">
        <f t="shared" ca="1" si="1412"/>
        <v/>
      </c>
      <c r="AJ131" s="25"/>
      <c r="AK131" s="25"/>
      <c r="AL131" s="25"/>
      <c r="AM131" s="25"/>
      <c r="AN131" s="25"/>
      <c r="AO131" s="25"/>
      <c r="AP131" s="25"/>
      <c r="AQ131" s="25"/>
      <c r="AR131" s="25"/>
    </row>
    <row r="132" spans="1:44" ht="18" customHeight="1">
      <c r="A132" s="7"/>
      <c r="B132" s="116">
        <f t="shared" si="992"/>
        <v>42</v>
      </c>
      <c r="C132" s="20" t="str">
        <f ca="1">INDIRECT("员工信息表!C"&amp;(B132+3))&amp;IF(INDIRECT("员工信息表!O"&amp;(B132+3))="离职","(离职)","")</f>
        <v/>
      </c>
      <c r="D132" s="25" t="s">
        <v>24</v>
      </c>
      <c r="E132" s="114" t="str">
        <f ca="1" t="shared" si="1413" ref="E132:T132">IFERROR(IF($C132="","",INDIRECT("第"&amp;VLOOKUP(E$7,INDIRECT($A$7&amp;"!A:D"),2,FALSE)&amp;"周"&amp;"!"&amp;ADDRESS(ROW(),VLOOKUP(E$7,INDIRECT($A$7&amp;"!A:D"),4,FALSE)+4))),"")</f>
        <v/>
      </c>
      <c r="F132" s="114" t="str">
        <f t="shared" ca="1" si="1413"/>
        <v/>
      </c>
      <c r="G132" s="114" t="str">
        <f t="shared" ca="1" si="1413"/>
        <v/>
      </c>
      <c r="H132" s="114" t="str">
        <f t="shared" ca="1" si="1413"/>
        <v/>
      </c>
      <c r="I132" s="114" t="str">
        <f t="shared" ca="1" si="1413"/>
        <v/>
      </c>
      <c r="J132" s="114" t="str">
        <f t="shared" ca="1" si="1413"/>
        <v/>
      </c>
      <c r="K132" s="114" t="str">
        <f t="shared" ca="1" si="1413"/>
        <v/>
      </c>
      <c r="L132" s="114" t="str">
        <f t="shared" ca="1" si="1413"/>
        <v/>
      </c>
      <c r="M132" s="114" t="str">
        <f t="shared" ca="1" si="1413"/>
        <v/>
      </c>
      <c r="N132" s="114" t="str">
        <f t="shared" ca="1" si="1413"/>
        <v/>
      </c>
      <c r="O132" s="114" t="str">
        <f t="shared" ca="1" si="1413"/>
        <v/>
      </c>
      <c r="P132" s="114" t="str">
        <f t="shared" ca="1" si="1413"/>
        <v/>
      </c>
      <c r="Q132" s="114" t="str">
        <f t="shared" ca="1" si="1413"/>
        <v/>
      </c>
      <c r="R132" s="114" t="str">
        <f t="shared" ca="1" si="1413"/>
        <v/>
      </c>
      <c r="S132" s="114" t="str">
        <f t="shared" ca="1" si="1413"/>
        <v/>
      </c>
      <c r="T132" s="114" t="str">
        <f t="shared" ca="1" si="1413"/>
        <v/>
      </c>
      <c r="U132" s="114" t="str">
        <f ca="1" t="shared" si="1414" ref="U132:AI132">IFERROR(IF($C132="","",INDIRECT("第"&amp;VLOOKUP(U$7,INDIRECT($A$7&amp;"!A:D"),2,FALSE)&amp;"周"&amp;"!"&amp;ADDRESS(ROW(),VLOOKUP(U$7,INDIRECT($A$7&amp;"!A:D"),4,FALSE)+4))),"")</f>
        <v/>
      </c>
      <c r="V132" s="114" t="str">
        <f t="shared" ca="1" si="1414"/>
        <v/>
      </c>
      <c r="W132" s="114" t="str">
        <f t="shared" ca="1" si="1414"/>
        <v/>
      </c>
      <c r="X132" s="114" t="str">
        <f t="shared" ca="1" si="1414"/>
        <v/>
      </c>
      <c r="Y132" s="114" t="str">
        <f t="shared" ca="1" si="1414"/>
        <v/>
      </c>
      <c r="Z132" s="114" t="str">
        <f t="shared" ca="1" si="1414"/>
        <v/>
      </c>
      <c r="AA132" s="114" t="str">
        <f t="shared" ca="1" si="1414"/>
        <v/>
      </c>
      <c r="AB132" s="114" t="str">
        <f t="shared" ca="1" si="1414"/>
        <v/>
      </c>
      <c r="AC132" s="114" t="str">
        <f t="shared" ca="1" si="1414"/>
        <v/>
      </c>
      <c r="AD132" s="114" t="str">
        <f t="shared" ca="1" si="1414"/>
        <v/>
      </c>
      <c r="AE132" s="114" t="str">
        <f t="shared" ca="1" si="1414"/>
        <v/>
      </c>
      <c r="AF132" s="114" t="str">
        <f t="shared" ca="1" si="1414"/>
        <v/>
      </c>
      <c r="AG132" s="114" t="str">
        <f t="shared" ca="1" si="1414"/>
        <v/>
      </c>
      <c r="AH132" s="114" t="str">
        <f t="shared" ca="1" si="1414"/>
        <v/>
      </c>
      <c r="AI132" s="114" t="str">
        <f t="shared" ca="1" si="1414"/>
        <v/>
      </c>
      <c r="AJ132" s="25">
        <f ca="1" t="shared" si="1415" ref="AJ132:AR132">COUNTIF($E132:$AI134,AJ$8)</f>
        <v>0</v>
      </c>
      <c r="AK132" s="25">
        <f t="shared" ca="1" si="1415"/>
        <v>0</v>
      </c>
      <c r="AL132" s="25">
        <f t="shared" ca="1" si="1415"/>
        <v>0</v>
      </c>
      <c r="AM132" s="25">
        <f t="shared" ca="1" si="1415"/>
        <v>0</v>
      </c>
      <c r="AN132" s="25">
        <f t="shared" ca="1" si="1415"/>
        <v>0</v>
      </c>
      <c r="AO132" s="25">
        <f t="shared" ca="1" si="1415"/>
        <v>0</v>
      </c>
      <c r="AP132" s="25">
        <f t="shared" ca="1" si="1415"/>
        <v>0</v>
      </c>
      <c r="AQ132" s="25">
        <f t="shared" ca="1" si="1415"/>
        <v>0</v>
      </c>
      <c r="AR132" s="25">
        <f t="shared" ca="1" si="1415"/>
        <v>0</v>
      </c>
    </row>
    <row r="133" spans="1:44" ht="18" customHeight="1">
      <c r="A133" s="7"/>
      <c r="B133" s="113"/>
      <c r="C133" s="20"/>
      <c r="D133" s="25" t="s">
        <v>25</v>
      </c>
      <c r="E133" s="114" t="str">
        <f ca="1" t="shared" si="1416" ref="E133">IFERROR(IF($C132="","",INDIRECT("第"&amp;VLOOKUP(E$7,INDIRECT($A$7&amp;"!A:D"),2,FALSE)&amp;"周"&amp;"!"&amp;ADDRESS(ROW(),VLOOKUP(E$7,INDIRECT($A$7&amp;"!A:D"),4,FALSE)+4))),"")</f>
        <v/>
      </c>
      <c r="F133" s="114" t="str">
        <f ca="1" t="shared" si="1417" ref="F133">IFERROR(IF($C132="","",INDIRECT("第"&amp;VLOOKUP(F$7,INDIRECT($A$7&amp;"!A:D"),2,FALSE)&amp;"周"&amp;"!"&amp;ADDRESS(ROW(),VLOOKUP(F$7,INDIRECT($A$7&amp;"!A:D"),4,FALSE)+4))),"")</f>
        <v/>
      </c>
      <c r="G133" s="114" t="str">
        <f ca="1" t="shared" si="1418" ref="G133">IFERROR(IF($C132="","",INDIRECT("第"&amp;VLOOKUP(G$7,INDIRECT($A$7&amp;"!A:D"),2,FALSE)&amp;"周"&amp;"!"&amp;ADDRESS(ROW(),VLOOKUP(G$7,INDIRECT($A$7&amp;"!A:D"),4,FALSE)+4))),"")</f>
        <v/>
      </c>
      <c r="H133" s="114" t="str">
        <f ca="1" t="shared" si="1419" ref="H133">IFERROR(IF($C132="","",INDIRECT("第"&amp;VLOOKUP(H$7,INDIRECT($A$7&amp;"!A:D"),2,FALSE)&amp;"周"&amp;"!"&amp;ADDRESS(ROW(),VLOOKUP(H$7,INDIRECT($A$7&amp;"!A:D"),4,FALSE)+4))),"")</f>
        <v/>
      </c>
      <c r="I133" s="114" t="str">
        <f ca="1" t="shared" si="1420" ref="I133">IFERROR(IF($C132="","",INDIRECT("第"&amp;VLOOKUP(I$7,INDIRECT($A$7&amp;"!A:D"),2,FALSE)&amp;"周"&amp;"!"&amp;ADDRESS(ROW(),VLOOKUP(I$7,INDIRECT($A$7&amp;"!A:D"),4,FALSE)+4))),"")</f>
        <v/>
      </c>
      <c r="J133" s="114" t="str">
        <f ca="1" t="shared" si="1421" ref="J133">IFERROR(IF($C132="","",INDIRECT("第"&amp;VLOOKUP(J$7,INDIRECT($A$7&amp;"!A:D"),2,FALSE)&amp;"周"&amp;"!"&amp;ADDRESS(ROW(),VLOOKUP(J$7,INDIRECT($A$7&amp;"!A:D"),4,FALSE)+4))),"")</f>
        <v/>
      </c>
      <c r="K133" s="114" t="str">
        <f ca="1" t="shared" si="1422" ref="K133">IFERROR(IF($C132="","",INDIRECT("第"&amp;VLOOKUP(K$7,INDIRECT($A$7&amp;"!A:D"),2,FALSE)&amp;"周"&amp;"!"&amp;ADDRESS(ROW(),VLOOKUP(K$7,INDIRECT($A$7&amp;"!A:D"),4,FALSE)+4))),"")</f>
        <v/>
      </c>
      <c r="L133" s="114" t="str">
        <f ca="1" t="shared" si="1423" ref="L133">IFERROR(IF($C132="","",INDIRECT("第"&amp;VLOOKUP(L$7,INDIRECT($A$7&amp;"!A:D"),2,FALSE)&amp;"周"&amp;"!"&amp;ADDRESS(ROW(),VLOOKUP(L$7,INDIRECT($A$7&amp;"!A:D"),4,FALSE)+4))),"")</f>
        <v/>
      </c>
      <c r="M133" s="114" t="str">
        <f ca="1" t="shared" si="1424" ref="M133">IFERROR(IF($C132="","",INDIRECT("第"&amp;VLOOKUP(M$7,INDIRECT($A$7&amp;"!A:D"),2,FALSE)&amp;"周"&amp;"!"&amp;ADDRESS(ROW(),VLOOKUP(M$7,INDIRECT($A$7&amp;"!A:D"),4,FALSE)+4))),"")</f>
        <v/>
      </c>
      <c r="N133" s="114" t="str">
        <f ca="1" t="shared" si="1425" ref="N133">IFERROR(IF($C132="","",INDIRECT("第"&amp;VLOOKUP(N$7,INDIRECT($A$7&amp;"!A:D"),2,FALSE)&amp;"周"&amp;"!"&amp;ADDRESS(ROW(),VLOOKUP(N$7,INDIRECT($A$7&amp;"!A:D"),4,FALSE)+4))),"")</f>
        <v/>
      </c>
      <c r="O133" s="114" t="str">
        <f ca="1" t="shared" si="1426" ref="O133">IFERROR(IF($C132="","",INDIRECT("第"&amp;VLOOKUP(O$7,INDIRECT($A$7&amp;"!A:D"),2,FALSE)&amp;"周"&amp;"!"&amp;ADDRESS(ROW(),VLOOKUP(O$7,INDIRECT($A$7&amp;"!A:D"),4,FALSE)+4))),"")</f>
        <v/>
      </c>
      <c r="P133" s="114" t="str">
        <f ca="1" t="shared" si="1427" ref="P133">IFERROR(IF($C132="","",INDIRECT("第"&amp;VLOOKUP(P$7,INDIRECT($A$7&amp;"!A:D"),2,FALSE)&amp;"周"&amp;"!"&amp;ADDRESS(ROW(),VLOOKUP(P$7,INDIRECT($A$7&amp;"!A:D"),4,FALSE)+4))),"")</f>
        <v/>
      </c>
      <c r="Q133" s="114" t="str">
        <f ca="1" t="shared" si="1428" ref="Q133">IFERROR(IF($C132="","",INDIRECT("第"&amp;VLOOKUP(Q$7,INDIRECT($A$7&amp;"!A:D"),2,FALSE)&amp;"周"&amp;"!"&amp;ADDRESS(ROW(),VLOOKUP(Q$7,INDIRECT($A$7&amp;"!A:D"),4,FALSE)+4))),"")</f>
        <v/>
      </c>
      <c r="R133" s="114" t="str">
        <f ca="1" t="shared" si="1429" ref="R133">IFERROR(IF($C132="","",INDIRECT("第"&amp;VLOOKUP(R$7,INDIRECT($A$7&amp;"!A:D"),2,FALSE)&amp;"周"&amp;"!"&amp;ADDRESS(ROW(),VLOOKUP(R$7,INDIRECT($A$7&amp;"!A:D"),4,FALSE)+4))),"")</f>
        <v/>
      </c>
      <c r="S133" s="114" t="str">
        <f ca="1" t="shared" si="1430" ref="S133">IFERROR(IF($C132="","",INDIRECT("第"&amp;VLOOKUP(S$7,INDIRECT($A$7&amp;"!A:D"),2,FALSE)&amp;"周"&amp;"!"&amp;ADDRESS(ROW(),VLOOKUP(S$7,INDIRECT($A$7&amp;"!A:D"),4,FALSE)+4))),"")</f>
        <v/>
      </c>
      <c r="T133" s="114" t="str">
        <f ca="1" t="shared" si="1431" ref="T133">IFERROR(IF($C132="","",INDIRECT("第"&amp;VLOOKUP(T$7,INDIRECT($A$7&amp;"!A:D"),2,FALSE)&amp;"周"&amp;"!"&amp;ADDRESS(ROW(),VLOOKUP(T$7,INDIRECT($A$7&amp;"!A:D"),4,FALSE)+4))),"")</f>
        <v/>
      </c>
      <c r="U133" s="114" t="str">
        <f ca="1" t="shared" si="1432" ref="U133">IFERROR(IF($C132="","",INDIRECT("第"&amp;VLOOKUP(U$7,INDIRECT($A$7&amp;"!A:D"),2,FALSE)&amp;"周"&amp;"!"&amp;ADDRESS(ROW(),VLOOKUP(U$7,INDIRECT($A$7&amp;"!A:D"),4,FALSE)+4))),"")</f>
        <v/>
      </c>
      <c r="V133" s="114" t="str">
        <f ca="1" t="shared" si="1433" ref="V133">IFERROR(IF($C132="","",INDIRECT("第"&amp;VLOOKUP(V$7,INDIRECT($A$7&amp;"!A:D"),2,FALSE)&amp;"周"&amp;"!"&amp;ADDRESS(ROW(),VLOOKUP(V$7,INDIRECT($A$7&amp;"!A:D"),4,FALSE)+4))),"")</f>
        <v/>
      </c>
      <c r="W133" s="114" t="str">
        <f ca="1" t="shared" si="1434" ref="W133">IFERROR(IF($C132="","",INDIRECT("第"&amp;VLOOKUP(W$7,INDIRECT($A$7&amp;"!A:D"),2,FALSE)&amp;"周"&amp;"!"&amp;ADDRESS(ROW(),VLOOKUP(W$7,INDIRECT($A$7&amp;"!A:D"),4,FALSE)+4))),"")</f>
        <v/>
      </c>
      <c r="X133" s="114" t="str">
        <f ca="1" t="shared" si="1435" ref="X133">IFERROR(IF($C132="","",INDIRECT("第"&amp;VLOOKUP(X$7,INDIRECT($A$7&amp;"!A:D"),2,FALSE)&amp;"周"&amp;"!"&amp;ADDRESS(ROW(),VLOOKUP(X$7,INDIRECT($A$7&amp;"!A:D"),4,FALSE)+4))),"")</f>
        <v/>
      </c>
      <c r="Y133" s="114" t="str">
        <f ca="1" t="shared" si="1436" ref="Y133">IFERROR(IF($C132="","",INDIRECT("第"&amp;VLOOKUP(Y$7,INDIRECT($A$7&amp;"!A:D"),2,FALSE)&amp;"周"&amp;"!"&amp;ADDRESS(ROW(),VLOOKUP(Y$7,INDIRECT($A$7&amp;"!A:D"),4,FALSE)+4))),"")</f>
        <v/>
      </c>
      <c r="Z133" s="114" t="str">
        <f ca="1" t="shared" si="1437" ref="Z133">IFERROR(IF($C132="","",INDIRECT("第"&amp;VLOOKUP(Z$7,INDIRECT($A$7&amp;"!A:D"),2,FALSE)&amp;"周"&amp;"!"&amp;ADDRESS(ROW(),VLOOKUP(Z$7,INDIRECT($A$7&amp;"!A:D"),4,FALSE)+4))),"")</f>
        <v/>
      </c>
      <c r="AA133" s="114" t="str">
        <f ca="1" t="shared" si="1438" ref="AA133">IFERROR(IF($C132="","",INDIRECT("第"&amp;VLOOKUP(AA$7,INDIRECT($A$7&amp;"!A:D"),2,FALSE)&amp;"周"&amp;"!"&amp;ADDRESS(ROW(),VLOOKUP(AA$7,INDIRECT($A$7&amp;"!A:D"),4,FALSE)+4))),"")</f>
        <v/>
      </c>
      <c r="AB133" s="114" t="str">
        <f ca="1" t="shared" si="1439" ref="AB133">IFERROR(IF($C132="","",INDIRECT("第"&amp;VLOOKUP(AB$7,INDIRECT($A$7&amp;"!A:D"),2,FALSE)&amp;"周"&amp;"!"&amp;ADDRESS(ROW(),VLOOKUP(AB$7,INDIRECT($A$7&amp;"!A:D"),4,FALSE)+4))),"")</f>
        <v/>
      </c>
      <c r="AC133" s="114" t="str">
        <f ca="1" t="shared" si="1440" ref="AC133">IFERROR(IF($C132="","",INDIRECT("第"&amp;VLOOKUP(AC$7,INDIRECT($A$7&amp;"!A:D"),2,FALSE)&amp;"周"&amp;"!"&amp;ADDRESS(ROW(),VLOOKUP(AC$7,INDIRECT($A$7&amp;"!A:D"),4,FALSE)+4))),"")</f>
        <v/>
      </c>
      <c r="AD133" s="114" t="str">
        <f ca="1" t="shared" si="1441" ref="AD133">IFERROR(IF($C132="","",INDIRECT("第"&amp;VLOOKUP(AD$7,INDIRECT($A$7&amp;"!A:D"),2,FALSE)&amp;"周"&amp;"!"&amp;ADDRESS(ROW(),VLOOKUP(AD$7,INDIRECT($A$7&amp;"!A:D"),4,FALSE)+4))),"")</f>
        <v/>
      </c>
      <c r="AE133" s="114" t="str">
        <f ca="1" t="shared" si="1442" ref="AE133">IFERROR(IF($C132="","",INDIRECT("第"&amp;VLOOKUP(AE$7,INDIRECT($A$7&amp;"!A:D"),2,FALSE)&amp;"周"&amp;"!"&amp;ADDRESS(ROW(),VLOOKUP(AE$7,INDIRECT($A$7&amp;"!A:D"),4,FALSE)+4))),"")</f>
        <v/>
      </c>
      <c r="AF133" s="114" t="str">
        <f ca="1" t="shared" si="1443" ref="AF133">IFERROR(IF($C132="","",INDIRECT("第"&amp;VLOOKUP(AF$7,INDIRECT($A$7&amp;"!A:D"),2,FALSE)&amp;"周"&amp;"!"&amp;ADDRESS(ROW(),VLOOKUP(AF$7,INDIRECT($A$7&amp;"!A:D"),4,FALSE)+4))),"")</f>
        <v/>
      </c>
      <c r="AG133" s="114" t="str">
        <f ca="1" t="shared" si="1444" ref="AG133">IFERROR(IF($C132="","",INDIRECT("第"&amp;VLOOKUP(AG$7,INDIRECT($A$7&amp;"!A:D"),2,FALSE)&amp;"周"&amp;"!"&amp;ADDRESS(ROW(),VLOOKUP(AG$7,INDIRECT($A$7&amp;"!A:D"),4,FALSE)+4))),"")</f>
        <v/>
      </c>
      <c r="AH133" s="114" t="str">
        <f ca="1" t="shared" si="1445" ref="AH133">IFERROR(IF($C132="","",INDIRECT("第"&amp;VLOOKUP(AH$7,INDIRECT($A$7&amp;"!A:D"),2,FALSE)&amp;"周"&amp;"!"&amp;ADDRESS(ROW(),VLOOKUP(AH$7,INDIRECT($A$7&amp;"!A:D"),4,FALSE)+4))),"")</f>
        <v/>
      </c>
      <c r="AI133" s="114" t="str">
        <f ca="1" t="shared" si="1446" ref="AI133">IFERROR(IF($C132="","",INDIRECT("第"&amp;VLOOKUP(AI$7,INDIRECT($A$7&amp;"!A:D"),2,FALSE)&amp;"周"&amp;"!"&amp;ADDRESS(ROW(),VLOOKUP(AI$7,INDIRECT($A$7&amp;"!A:D"),4,FALSE)+4))),"")</f>
        <v/>
      </c>
      <c r="AJ133" s="25"/>
      <c r="AK133" s="25"/>
      <c r="AL133" s="25"/>
      <c r="AM133" s="25"/>
      <c r="AN133" s="25"/>
      <c r="AO133" s="25"/>
      <c r="AP133" s="25"/>
      <c r="AQ133" s="25"/>
      <c r="AR133" s="25"/>
    </row>
    <row r="134" spans="1:44" ht="18" customHeight="1">
      <c r="A134" s="7"/>
      <c r="B134" s="115"/>
      <c r="C134" s="27"/>
      <c r="D134" s="25" t="s">
        <v>26</v>
      </c>
      <c r="E134" s="114" t="str">
        <f ca="1" t="shared" si="1447" ref="E134:AI134">IFERROR(IF($C132="","",INDIRECT("第"&amp;VLOOKUP(E$7,INDIRECT($A$7&amp;"!A:D"),2,FALSE)&amp;"周"&amp;"!"&amp;ADDRESS(ROW(),VLOOKUP(E$7,INDIRECT($A$7&amp;"!A:D"),4,FALSE)+4))),"")</f>
        <v/>
      </c>
      <c r="F134" s="114" t="str">
        <f t="shared" ca="1" si="1447"/>
        <v/>
      </c>
      <c r="G134" s="114" t="str">
        <f t="shared" ca="1" si="1447"/>
        <v/>
      </c>
      <c r="H134" s="114" t="str">
        <f t="shared" ca="1" si="1447"/>
        <v/>
      </c>
      <c r="I134" s="114" t="str">
        <f t="shared" ca="1" si="1447"/>
        <v/>
      </c>
      <c r="J134" s="114" t="str">
        <f t="shared" ca="1" si="1447"/>
        <v/>
      </c>
      <c r="K134" s="114" t="str">
        <f t="shared" ca="1" si="1447"/>
        <v/>
      </c>
      <c r="L134" s="114" t="str">
        <f t="shared" ca="1" si="1447"/>
        <v/>
      </c>
      <c r="M134" s="114" t="str">
        <f t="shared" ca="1" si="1447"/>
        <v/>
      </c>
      <c r="N134" s="114" t="str">
        <f t="shared" ca="1" si="1447"/>
        <v/>
      </c>
      <c r="O134" s="114" t="str">
        <f t="shared" ca="1" si="1447"/>
        <v/>
      </c>
      <c r="P134" s="114" t="str">
        <f t="shared" ca="1" si="1447"/>
        <v/>
      </c>
      <c r="Q134" s="114" t="str">
        <f t="shared" ca="1" si="1447"/>
        <v/>
      </c>
      <c r="R134" s="114" t="str">
        <f t="shared" ca="1" si="1447"/>
        <v/>
      </c>
      <c r="S134" s="114" t="str">
        <f t="shared" ca="1" si="1447"/>
        <v/>
      </c>
      <c r="T134" s="114" t="str">
        <f t="shared" ca="1" si="1447"/>
        <v/>
      </c>
      <c r="U134" s="114" t="str">
        <f t="shared" ca="1" si="1447"/>
        <v/>
      </c>
      <c r="V134" s="114" t="str">
        <f t="shared" ca="1" si="1447"/>
        <v/>
      </c>
      <c r="W134" s="114" t="str">
        <f t="shared" ca="1" si="1447"/>
        <v/>
      </c>
      <c r="X134" s="114" t="str">
        <f t="shared" ca="1" si="1447"/>
        <v/>
      </c>
      <c r="Y134" s="114" t="str">
        <f t="shared" ca="1" si="1447"/>
        <v/>
      </c>
      <c r="Z134" s="114" t="str">
        <f t="shared" ca="1" si="1447"/>
        <v/>
      </c>
      <c r="AA134" s="114" t="str">
        <f t="shared" ca="1" si="1447"/>
        <v/>
      </c>
      <c r="AB134" s="114" t="str">
        <f t="shared" ca="1" si="1447"/>
        <v/>
      </c>
      <c r="AC134" s="114" t="str">
        <f t="shared" ca="1" si="1447"/>
        <v/>
      </c>
      <c r="AD134" s="114" t="str">
        <f t="shared" ca="1" si="1447"/>
        <v/>
      </c>
      <c r="AE134" s="114" t="str">
        <f t="shared" ca="1" si="1447"/>
        <v/>
      </c>
      <c r="AF134" s="114" t="str">
        <f t="shared" ca="1" si="1447"/>
        <v/>
      </c>
      <c r="AG134" s="114" t="str">
        <f t="shared" ca="1" si="1447"/>
        <v/>
      </c>
      <c r="AH134" s="114" t="str">
        <f t="shared" ca="1" si="1447"/>
        <v/>
      </c>
      <c r="AI134" s="114" t="str">
        <f t="shared" ca="1" si="1447"/>
        <v/>
      </c>
      <c r="AJ134" s="25"/>
      <c r="AK134" s="25"/>
      <c r="AL134" s="25"/>
      <c r="AM134" s="25"/>
      <c r="AN134" s="25"/>
      <c r="AO134" s="25"/>
      <c r="AP134" s="25"/>
      <c r="AQ134" s="25"/>
      <c r="AR134" s="25"/>
    </row>
    <row r="135" spans="1:44" ht="18" customHeight="1">
      <c r="A135" s="7"/>
      <c r="B135" s="116">
        <f t="shared" si="992"/>
        <v>43</v>
      </c>
      <c r="C135" s="20" t="str">
        <f ca="1">INDIRECT("员工信息表!C"&amp;(B135+3))&amp;IF(INDIRECT("员工信息表!O"&amp;(B135+3))="离职","(离职)","")</f>
        <v/>
      </c>
      <c r="D135" s="25" t="s">
        <v>24</v>
      </c>
      <c r="E135" s="114" t="str">
        <f ca="1" t="shared" si="1448" ref="E135:T135">IFERROR(IF($C135="","",INDIRECT("第"&amp;VLOOKUP(E$7,INDIRECT($A$7&amp;"!A:D"),2,FALSE)&amp;"周"&amp;"!"&amp;ADDRESS(ROW(),VLOOKUP(E$7,INDIRECT($A$7&amp;"!A:D"),4,FALSE)+4))),"")</f>
        <v/>
      </c>
      <c r="F135" s="114" t="str">
        <f t="shared" ca="1" si="1448"/>
        <v/>
      </c>
      <c r="G135" s="114" t="str">
        <f t="shared" ca="1" si="1448"/>
        <v/>
      </c>
      <c r="H135" s="114" t="str">
        <f t="shared" ca="1" si="1448"/>
        <v/>
      </c>
      <c r="I135" s="114" t="str">
        <f t="shared" ca="1" si="1448"/>
        <v/>
      </c>
      <c r="J135" s="114" t="str">
        <f t="shared" ca="1" si="1448"/>
        <v/>
      </c>
      <c r="K135" s="114" t="str">
        <f t="shared" ca="1" si="1448"/>
        <v/>
      </c>
      <c r="L135" s="114" t="str">
        <f t="shared" ca="1" si="1448"/>
        <v/>
      </c>
      <c r="M135" s="114" t="str">
        <f t="shared" ca="1" si="1448"/>
        <v/>
      </c>
      <c r="N135" s="114" t="str">
        <f t="shared" ca="1" si="1448"/>
        <v/>
      </c>
      <c r="O135" s="114" t="str">
        <f t="shared" ca="1" si="1448"/>
        <v/>
      </c>
      <c r="P135" s="114" t="str">
        <f t="shared" ca="1" si="1448"/>
        <v/>
      </c>
      <c r="Q135" s="114" t="str">
        <f t="shared" ca="1" si="1448"/>
        <v/>
      </c>
      <c r="R135" s="114" t="str">
        <f t="shared" ca="1" si="1448"/>
        <v/>
      </c>
      <c r="S135" s="114" t="str">
        <f t="shared" ca="1" si="1448"/>
        <v/>
      </c>
      <c r="T135" s="114" t="str">
        <f t="shared" ca="1" si="1448"/>
        <v/>
      </c>
      <c r="U135" s="114" t="str">
        <f ca="1" t="shared" si="1449" ref="U135:AI135">IFERROR(IF($C135="","",INDIRECT("第"&amp;VLOOKUP(U$7,INDIRECT($A$7&amp;"!A:D"),2,FALSE)&amp;"周"&amp;"!"&amp;ADDRESS(ROW(),VLOOKUP(U$7,INDIRECT($A$7&amp;"!A:D"),4,FALSE)+4))),"")</f>
        <v/>
      </c>
      <c r="V135" s="114" t="str">
        <f t="shared" ca="1" si="1449"/>
        <v/>
      </c>
      <c r="W135" s="114" t="str">
        <f t="shared" ca="1" si="1449"/>
        <v/>
      </c>
      <c r="X135" s="114" t="str">
        <f t="shared" ca="1" si="1449"/>
        <v/>
      </c>
      <c r="Y135" s="114" t="str">
        <f t="shared" ca="1" si="1449"/>
        <v/>
      </c>
      <c r="Z135" s="114" t="str">
        <f t="shared" ca="1" si="1449"/>
        <v/>
      </c>
      <c r="AA135" s="114" t="str">
        <f t="shared" ca="1" si="1449"/>
        <v/>
      </c>
      <c r="AB135" s="114" t="str">
        <f t="shared" ca="1" si="1449"/>
        <v/>
      </c>
      <c r="AC135" s="114" t="str">
        <f t="shared" ca="1" si="1449"/>
        <v/>
      </c>
      <c r="AD135" s="114" t="str">
        <f t="shared" ca="1" si="1449"/>
        <v/>
      </c>
      <c r="AE135" s="114" t="str">
        <f t="shared" ca="1" si="1449"/>
        <v/>
      </c>
      <c r="AF135" s="114" t="str">
        <f t="shared" ca="1" si="1449"/>
        <v/>
      </c>
      <c r="AG135" s="114" t="str">
        <f t="shared" ca="1" si="1449"/>
        <v/>
      </c>
      <c r="AH135" s="114" t="str">
        <f t="shared" ca="1" si="1449"/>
        <v/>
      </c>
      <c r="AI135" s="114" t="str">
        <f t="shared" ca="1" si="1449"/>
        <v/>
      </c>
      <c r="AJ135" s="25">
        <f ca="1" t="shared" si="1450" ref="AJ135:AR135">COUNTIF($E135:$AI137,AJ$8)</f>
        <v>0</v>
      </c>
      <c r="AK135" s="25">
        <f t="shared" ca="1" si="1450"/>
        <v>0</v>
      </c>
      <c r="AL135" s="25">
        <f t="shared" ca="1" si="1450"/>
        <v>0</v>
      </c>
      <c r="AM135" s="25">
        <f t="shared" ca="1" si="1450"/>
        <v>0</v>
      </c>
      <c r="AN135" s="25">
        <f t="shared" ca="1" si="1450"/>
        <v>0</v>
      </c>
      <c r="AO135" s="25">
        <f t="shared" ca="1" si="1450"/>
        <v>0</v>
      </c>
      <c r="AP135" s="25">
        <f t="shared" ca="1" si="1450"/>
        <v>0</v>
      </c>
      <c r="AQ135" s="25">
        <f t="shared" ca="1" si="1450"/>
        <v>0</v>
      </c>
      <c r="AR135" s="25">
        <f t="shared" ca="1" si="1450"/>
        <v>0</v>
      </c>
    </row>
    <row r="136" spans="1:44" ht="18" customHeight="1">
      <c r="A136" s="7"/>
      <c r="B136" s="113"/>
      <c r="C136" s="20"/>
      <c r="D136" s="25" t="s">
        <v>25</v>
      </c>
      <c r="E136" s="114" t="str">
        <f ca="1" t="shared" si="1451" ref="E136">IFERROR(IF($C135="","",INDIRECT("第"&amp;VLOOKUP(E$7,INDIRECT($A$7&amp;"!A:D"),2,FALSE)&amp;"周"&amp;"!"&amp;ADDRESS(ROW(),VLOOKUP(E$7,INDIRECT($A$7&amp;"!A:D"),4,FALSE)+4))),"")</f>
        <v/>
      </c>
      <c r="F136" s="114" t="str">
        <f ca="1" t="shared" si="1452" ref="F136">IFERROR(IF($C135="","",INDIRECT("第"&amp;VLOOKUP(F$7,INDIRECT($A$7&amp;"!A:D"),2,FALSE)&amp;"周"&amp;"!"&amp;ADDRESS(ROW(),VLOOKUP(F$7,INDIRECT($A$7&amp;"!A:D"),4,FALSE)+4))),"")</f>
        <v/>
      </c>
      <c r="G136" s="114" t="str">
        <f ca="1" t="shared" si="1453" ref="G136">IFERROR(IF($C135="","",INDIRECT("第"&amp;VLOOKUP(G$7,INDIRECT($A$7&amp;"!A:D"),2,FALSE)&amp;"周"&amp;"!"&amp;ADDRESS(ROW(),VLOOKUP(G$7,INDIRECT($A$7&amp;"!A:D"),4,FALSE)+4))),"")</f>
        <v/>
      </c>
      <c r="H136" s="114" t="str">
        <f ca="1" t="shared" si="1454" ref="H136">IFERROR(IF($C135="","",INDIRECT("第"&amp;VLOOKUP(H$7,INDIRECT($A$7&amp;"!A:D"),2,FALSE)&amp;"周"&amp;"!"&amp;ADDRESS(ROW(),VLOOKUP(H$7,INDIRECT($A$7&amp;"!A:D"),4,FALSE)+4))),"")</f>
        <v/>
      </c>
      <c r="I136" s="114" t="str">
        <f ca="1" t="shared" si="1455" ref="I136">IFERROR(IF($C135="","",INDIRECT("第"&amp;VLOOKUP(I$7,INDIRECT($A$7&amp;"!A:D"),2,FALSE)&amp;"周"&amp;"!"&amp;ADDRESS(ROW(),VLOOKUP(I$7,INDIRECT($A$7&amp;"!A:D"),4,FALSE)+4))),"")</f>
        <v/>
      </c>
      <c r="J136" s="114" t="str">
        <f ca="1" t="shared" si="1456" ref="J136">IFERROR(IF($C135="","",INDIRECT("第"&amp;VLOOKUP(J$7,INDIRECT($A$7&amp;"!A:D"),2,FALSE)&amp;"周"&amp;"!"&amp;ADDRESS(ROW(),VLOOKUP(J$7,INDIRECT($A$7&amp;"!A:D"),4,FALSE)+4))),"")</f>
        <v/>
      </c>
      <c r="K136" s="114" t="str">
        <f ca="1" t="shared" si="1457" ref="K136">IFERROR(IF($C135="","",INDIRECT("第"&amp;VLOOKUP(K$7,INDIRECT($A$7&amp;"!A:D"),2,FALSE)&amp;"周"&amp;"!"&amp;ADDRESS(ROW(),VLOOKUP(K$7,INDIRECT($A$7&amp;"!A:D"),4,FALSE)+4))),"")</f>
        <v/>
      </c>
      <c r="L136" s="114" t="str">
        <f ca="1" t="shared" si="1458" ref="L136">IFERROR(IF($C135="","",INDIRECT("第"&amp;VLOOKUP(L$7,INDIRECT($A$7&amp;"!A:D"),2,FALSE)&amp;"周"&amp;"!"&amp;ADDRESS(ROW(),VLOOKUP(L$7,INDIRECT($A$7&amp;"!A:D"),4,FALSE)+4))),"")</f>
        <v/>
      </c>
      <c r="M136" s="114" t="str">
        <f ca="1" t="shared" si="1459" ref="M136">IFERROR(IF($C135="","",INDIRECT("第"&amp;VLOOKUP(M$7,INDIRECT($A$7&amp;"!A:D"),2,FALSE)&amp;"周"&amp;"!"&amp;ADDRESS(ROW(),VLOOKUP(M$7,INDIRECT($A$7&amp;"!A:D"),4,FALSE)+4))),"")</f>
        <v/>
      </c>
      <c r="N136" s="114" t="str">
        <f ca="1" t="shared" si="1460" ref="N136">IFERROR(IF($C135="","",INDIRECT("第"&amp;VLOOKUP(N$7,INDIRECT($A$7&amp;"!A:D"),2,FALSE)&amp;"周"&amp;"!"&amp;ADDRESS(ROW(),VLOOKUP(N$7,INDIRECT($A$7&amp;"!A:D"),4,FALSE)+4))),"")</f>
        <v/>
      </c>
      <c r="O136" s="114" t="str">
        <f ca="1" t="shared" si="1461" ref="O136">IFERROR(IF($C135="","",INDIRECT("第"&amp;VLOOKUP(O$7,INDIRECT($A$7&amp;"!A:D"),2,FALSE)&amp;"周"&amp;"!"&amp;ADDRESS(ROW(),VLOOKUP(O$7,INDIRECT($A$7&amp;"!A:D"),4,FALSE)+4))),"")</f>
        <v/>
      </c>
      <c r="P136" s="114" t="str">
        <f ca="1" t="shared" si="1462" ref="P136">IFERROR(IF($C135="","",INDIRECT("第"&amp;VLOOKUP(P$7,INDIRECT($A$7&amp;"!A:D"),2,FALSE)&amp;"周"&amp;"!"&amp;ADDRESS(ROW(),VLOOKUP(P$7,INDIRECT($A$7&amp;"!A:D"),4,FALSE)+4))),"")</f>
        <v/>
      </c>
      <c r="Q136" s="114" t="str">
        <f ca="1" t="shared" si="1463" ref="Q136">IFERROR(IF($C135="","",INDIRECT("第"&amp;VLOOKUP(Q$7,INDIRECT($A$7&amp;"!A:D"),2,FALSE)&amp;"周"&amp;"!"&amp;ADDRESS(ROW(),VLOOKUP(Q$7,INDIRECT($A$7&amp;"!A:D"),4,FALSE)+4))),"")</f>
        <v/>
      </c>
      <c r="R136" s="114" t="str">
        <f ca="1" t="shared" si="1464" ref="R136">IFERROR(IF($C135="","",INDIRECT("第"&amp;VLOOKUP(R$7,INDIRECT($A$7&amp;"!A:D"),2,FALSE)&amp;"周"&amp;"!"&amp;ADDRESS(ROW(),VLOOKUP(R$7,INDIRECT($A$7&amp;"!A:D"),4,FALSE)+4))),"")</f>
        <v/>
      </c>
      <c r="S136" s="114" t="str">
        <f ca="1" t="shared" si="1465" ref="S136">IFERROR(IF($C135="","",INDIRECT("第"&amp;VLOOKUP(S$7,INDIRECT($A$7&amp;"!A:D"),2,FALSE)&amp;"周"&amp;"!"&amp;ADDRESS(ROW(),VLOOKUP(S$7,INDIRECT($A$7&amp;"!A:D"),4,FALSE)+4))),"")</f>
        <v/>
      </c>
      <c r="T136" s="114" t="str">
        <f ca="1" t="shared" si="1466" ref="T136">IFERROR(IF($C135="","",INDIRECT("第"&amp;VLOOKUP(T$7,INDIRECT($A$7&amp;"!A:D"),2,FALSE)&amp;"周"&amp;"!"&amp;ADDRESS(ROW(),VLOOKUP(T$7,INDIRECT($A$7&amp;"!A:D"),4,FALSE)+4))),"")</f>
        <v/>
      </c>
      <c r="U136" s="114" t="str">
        <f ca="1" t="shared" si="1467" ref="U136">IFERROR(IF($C135="","",INDIRECT("第"&amp;VLOOKUP(U$7,INDIRECT($A$7&amp;"!A:D"),2,FALSE)&amp;"周"&amp;"!"&amp;ADDRESS(ROW(),VLOOKUP(U$7,INDIRECT($A$7&amp;"!A:D"),4,FALSE)+4))),"")</f>
        <v/>
      </c>
      <c r="V136" s="114" t="str">
        <f ca="1" t="shared" si="1468" ref="V136">IFERROR(IF($C135="","",INDIRECT("第"&amp;VLOOKUP(V$7,INDIRECT($A$7&amp;"!A:D"),2,FALSE)&amp;"周"&amp;"!"&amp;ADDRESS(ROW(),VLOOKUP(V$7,INDIRECT($A$7&amp;"!A:D"),4,FALSE)+4))),"")</f>
        <v/>
      </c>
      <c r="W136" s="114" t="str">
        <f ca="1" t="shared" si="1469" ref="W136">IFERROR(IF($C135="","",INDIRECT("第"&amp;VLOOKUP(W$7,INDIRECT($A$7&amp;"!A:D"),2,FALSE)&amp;"周"&amp;"!"&amp;ADDRESS(ROW(),VLOOKUP(W$7,INDIRECT($A$7&amp;"!A:D"),4,FALSE)+4))),"")</f>
        <v/>
      </c>
      <c r="X136" s="114" t="str">
        <f ca="1" t="shared" si="1470" ref="X136">IFERROR(IF($C135="","",INDIRECT("第"&amp;VLOOKUP(X$7,INDIRECT($A$7&amp;"!A:D"),2,FALSE)&amp;"周"&amp;"!"&amp;ADDRESS(ROW(),VLOOKUP(X$7,INDIRECT($A$7&amp;"!A:D"),4,FALSE)+4))),"")</f>
        <v/>
      </c>
      <c r="Y136" s="114" t="str">
        <f ca="1" t="shared" si="1471" ref="Y136">IFERROR(IF($C135="","",INDIRECT("第"&amp;VLOOKUP(Y$7,INDIRECT($A$7&amp;"!A:D"),2,FALSE)&amp;"周"&amp;"!"&amp;ADDRESS(ROW(),VLOOKUP(Y$7,INDIRECT($A$7&amp;"!A:D"),4,FALSE)+4))),"")</f>
        <v/>
      </c>
      <c r="Z136" s="114" t="str">
        <f ca="1" t="shared" si="1472" ref="Z136">IFERROR(IF($C135="","",INDIRECT("第"&amp;VLOOKUP(Z$7,INDIRECT($A$7&amp;"!A:D"),2,FALSE)&amp;"周"&amp;"!"&amp;ADDRESS(ROW(),VLOOKUP(Z$7,INDIRECT($A$7&amp;"!A:D"),4,FALSE)+4))),"")</f>
        <v/>
      </c>
      <c r="AA136" s="114" t="str">
        <f ca="1" t="shared" si="1473" ref="AA136">IFERROR(IF($C135="","",INDIRECT("第"&amp;VLOOKUP(AA$7,INDIRECT($A$7&amp;"!A:D"),2,FALSE)&amp;"周"&amp;"!"&amp;ADDRESS(ROW(),VLOOKUP(AA$7,INDIRECT($A$7&amp;"!A:D"),4,FALSE)+4))),"")</f>
        <v/>
      </c>
      <c r="AB136" s="114" t="str">
        <f ca="1" t="shared" si="1474" ref="AB136">IFERROR(IF($C135="","",INDIRECT("第"&amp;VLOOKUP(AB$7,INDIRECT($A$7&amp;"!A:D"),2,FALSE)&amp;"周"&amp;"!"&amp;ADDRESS(ROW(),VLOOKUP(AB$7,INDIRECT($A$7&amp;"!A:D"),4,FALSE)+4))),"")</f>
        <v/>
      </c>
      <c r="AC136" s="114" t="str">
        <f ca="1" t="shared" si="1475" ref="AC136">IFERROR(IF($C135="","",INDIRECT("第"&amp;VLOOKUP(AC$7,INDIRECT($A$7&amp;"!A:D"),2,FALSE)&amp;"周"&amp;"!"&amp;ADDRESS(ROW(),VLOOKUP(AC$7,INDIRECT($A$7&amp;"!A:D"),4,FALSE)+4))),"")</f>
        <v/>
      </c>
      <c r="AD136" s="114" t="str">
        <f ca="1" t="shared" si="1476" ref="AD136">IFERROR(IF($C135="","",INDIRECT("第"&amp;VLOOKUP(AD$7,INDIRECT($A$7&amp;"!A:D"),2,FALSE)&amp;"周"&amp;"!"&amp;ADDRESS(ROW(),VLOOKUP(AD$7,INDIRECT($A$7&amp;"!A:D"),4,FALSE)+4))),"")</f>
        <v/>
      </c>
      <c r="AE136" s="114" t="str">
        <f ca="1" t="shared" si="1477" ref="AE136">IFERROR(IF($C135="","",INDIRECT("第"&amp;VLOOKUP(AE$7,INDIRECT($A$7&amp;"!A:D"),2,FALSE)&amp;"周"&amp;"!"&amp;ADDRESS(ROW(),VLOOKUP(AE$7,INDIRECT($A$7&amp;"!A:D"),4,FALSE)+4))),"")</f>
        <v/>
      </c>
      <c r="AF136" s="114" t="str">
        <f ca="1" t="shared" si="1478" ref="AF136">IFERROR(IF($C135="","",INDIRECT("第"&amp;VLOOKUP(AF$7,INDIRECT($A$7&amp;"!A:D"),2,FALSE)&amp;"周"&amp;"!"&amp;ADDRESS(ROW(),VLOOKUP(AF$7,INDIRECT($A$7&amp;"!A:D"),4,FALSE)+4))),"")</f>
        <v/>
      </c>
      <c r="AG136" s="114" t="str">
        <f ca="1" t="shared" si="1479" ref="AG136">IFERROR(IF($C135="","",INDIRECT("第"&amp;VLOOKUP(AG$7,INDIRECT($A$7&amp;"!A:D"),2,FALSE)&amp;"周"&amp;"!"&amp;ADDRESS(ROW(),VLOOKUP(AG$7,INDIRECT($A$7&amp;"!A:D"),4,FALSE)+4))),"")</f>
        <v/>
      </c>
      <c r="AH136" s="114" t="str">
        <f ca="1" t="shared" si="1480" ref="AH136">IFERROR(IF($C135="","",INDIRECT("第"&amp;VLOOKUP(AH$7,INDIRECT($A$7&amp;"!A:D"),2,FALSE)&amp;"周"&amp;"!"&amp;ADDRESS(ROW(),VLOOKUP(AH$7,INDIRECT($A$7&amp;"!A:D"),4,FALSE)+4))),"")</f>
        <v/>
      </c>
      <c r="AI136" s="114" t="str">
        <f ca="1" t="shared" si="1481" ref="AI136">IFERROR(IF($C135="","",INDIRECT("第"&amp;VLOOKUP(AI$7,INDIRECT($A$7&amp;"!A:D"),2,FALSE)&amp;"周"&amp;"!"&amp;ADDRESS(ROW(),VLOOKUP(AI$7,INDIRECT($A$7&amp;"!A:D"),4,FALSE)+4))),"")</f>
        <v/>
      </c>
      <c r="AJ136" s="25"/>
      <c r="AK136" s="25"/>
      <c r="AL136" s="25"/>
      <c r="AM136" s="25"/>
      <c r="AN136" s="25"/>
      <c r="AO136" s="25"/>
      <c r="AP136" s="25"/>
      <c r="AQ136" s="25"/>
      <c r="AR136" s="25"/>
    </row>
    <row r="137" spans="1:44" ht="18" customHeight="1">
      <c r="A137" s="7"/>
      <c r="B137" s="115"/>
      <c r="C137" s="27"/>
      <c r="D137" s="25" t="s">
        <v>26</v>
      </c>
      <c r="E137" s="114" t="str">
        <f ca="1" t="shared" si="1482" ref="E137:AI137">IFERROR(IF($C135="","",INDIRECT("第"&amp;VLOOKUP(E$7,INDIRECT($A$7&amp;"!A:D"),2,FALSE)&amp;"周"&amp;"!"&amp;ADDRESS(ROW(),VLOOKUP(E$7,INDIRECT($A$7&amp;"!A:D"),4,FALSE)+4))),"")</f>
        <v/>
      </c>
      <c r="F137" s="114" t="str">
        <f t="shared" ca="1" si="1482"/>
        <v/>
      </c>
      <c r="G137" s="114" t="str">
        <f t="shared" ca="1" si="1482"/>
        <v/>
      </c>
      <c r="H137" s="114" t="str">
        <f t="shared" ca="1" si="1482"/>
        <v/>
      </c>
      <c r="I137" s="114" t="str">
        <f t="shared" ca="1" si="1482"/>
        <v/>
      </c>
      <c r="J137" s="114" t="str">
        <f t="shared" ca="1" si="1482"/>
        <v/>
      </c>
      <c r="K137" s="114" t="str">
        <f t="shared" ca="1" si="1482"/>
        <v/>
      </c>
      <c r="L137" s="114" t="str">
        <f t="shared" ca="1" si="1482"/>
        <v/>
      </c>
      <c r="M137" s="114" t="str">
        <f t="shared" ca="1" si="1482"/>
        <v/>
      </c>
      <c r="N137" s="114" t="str">
        <f t="shared" ca="1" si="1482"/>
        <v/>
      </c>
      <c r="O137" s="114" t="str">
        <f t="shared" ca="1" si="1482"/>
        <v/>
      </c>
      <c r="P137" s="114" t="str">
        <f t="shared" ca="1" si="1482"/>
        <v/>
      </c>
      <c r="Q137" s="114" t="str">
        <f t="shared" ca="1" si="1482"/>
        <v/>
      </c>
      <c r="R137" s="114" t="str">
        <f t="shared" ca="1" si="1482"/>
        <v/>
      </c>
      <c r="S137" s="114" t="str">
        <f t="shared" ca="1" si="1482"/>
        <v/>
      </c>
      <c r="T137" s="114" t="str">
        <f t="shared" ca="1" si="1482"/>
        <v/>
      </c>
      <c r="U137" s="114" t="str">
        <f t="shared" ca="1" si="1482"/>
        <v/>
      </c>
      <c r="V137" s="114" t="str">
        <f t="shared" ca="1" si="1482"/>
        <v/>
      </c>
      <c r="W137" s="114" t="str">
        <f t="shared" ca="1" si="1482"/>
        <v/>
      </c>
      <c r="X137" s="114" t="str">
        <f t="shared" ca="1" si="1482"/>
        <v/>
      </c>
      <c r="Y137" s="114" t="str">
        <f t="shared" ca="1" si="1482"/>
        <v/>
      </c>
      <c r="Z137" s="114" t="str">
        <f t="shared" ca="1" si="1482"/>
        <v/>
      </c>
      <c r="AA137" s="114" t="str">
        <f t="shared" ca="1" si="1482"/>
        <v/>
      </c>
      <c r="AB137" s="114" t="str">
        <f t="shared" ca="1" si="1482"/>
        <v/>
      </c>
      <c r="AC137" s="114" t="str">
        <f t="shared" ca="1" si="1482"/>
        <v/>
      </c>
      <c r="AD137" s="114" t="str">
        <f t="shared" ca="1" si="1482"/>
        <v/>
      </c>
      <c r="AE137" s="114" t="str">
        <f t="shared" ca="1" si="1482"/>
        <v/>
      </c>
      <c r="AF137" s="114" t="str">
        <f t="shared" ca="1" si="1482"/>
        <v/>
      </c>
      <c r="AG137" s="114" t="str">
        <f t="shared" ca="1" si="1482"/>
        <v/>
      </c>
      <c r="AH137" s="114" t="str">
        <f t="shared" ca="1" si="1482"/>
        <v/>
      </c>
      <c r="AI137" s="114" t="str">
        <f t="shared" ca="1" si="1482"/>
        <v/>
      </c>
      <c r="AJ137" s="25"/>
      <c r="AK137" s="25"/>
      <c r="AL137" s="25"/>
      <c r="AM137" s="25"/>
      <c r="AN137" s="25"/>
      <c r="AO137" s="25"/>
      <c r="AP137" s="25"/>
      <c r="AQ137" s="25"/>
      <c r="AR137" s="25"/>
    </row>
    <row r="138" spans="1:44" ht="18" customHeight="1">
      <c r="A138" s="7"/>
      <c r="B138" s="116">
        <f t="shared" si="992"/>
        <v>44</v>
      </c>
      <c r="C138" s="20" t="str">
        <f ca="1">INDIRECT("员工信息表!C"&amp;(B138+3))&amp;IF(INDIRECT("员工信息表!O"&amp;(B138+3))="离职","(离职)","")</f>
        <v/>
      </c>
      <c r="D138" s="25" t="s">
        <v>24</v>
      </c>
      <c r="E138" s="114" t="str">
        <f ca="1" t="shared" si="1483" ref="E138:T138">IFERROR(IF($C138="","",INDIRECT("第"&amp;VLOOKUP(E$7,INDIRECT($A$7&amp;"!A:D"),2,FALSE)&amp;"周"&amp;"!"&amp;ADDRESS(ROW(),VLOOKUP(E$7,INDIRECT($A$7&amp;"!A:D"),4,FALSE)+4))),"")</f>
        <v/>
      </c>
      <c r="F138" s="114" t="str">
        <f t="shared" ca="1" si="1483"/>
        <v/>
      </c>
      <c r="G138" s="114" t="str">
        <f t="shared" ca="1" si="1483"/>
        <v/>
      </c>
      <c r="H138" s="114" t="str">
        <f t="shared" ca="1" si="1483"/>
        <v/>
      </c>
      <c r="I138" s="114" t="str">
        <f t="shared" ca="1" si="1483"/>
        <v/>
      </c>
      <c r="J138" s="114" t="str">
        <f t="shared" ca="1" si="1483"/>
        <v/>
      </c>
      <c r="K138" s="114" t="str">
        <f t="shared" ca="1" si="1483"/>
        <v/>
      </c>
      <c r="L138" s="114" t="str">
        <f t="shared" ca="1" si="1483"/>
        <v/>
      </c>
      <c r="M138" s="114" t="str">
        <f t="shared" ca="1" si="1483"/>
        <v/>
      </c>
      <c r="N138" s="114" t="str">
        <f t="shared" ca="1" si="1483"/>
        <v/>
      </c>
      <c r="O138" s="114" t="str">
        <f t="shared" ca="1" si="1483"/>
        <v/>
      </c>
      <c r="P138" s="114" t="str">
        <f t="shared" ca="1" si="1483"/>
        <v/>
      </c>
      <c r="Q138" s="114" t="str">
        <f t="shared" ca="1" si="1483"/>
        <v/>
      </c>
      <c r="R138" s="114" t="str">
        <f t="shared" ca="1" si="1483"/>
        <v/>
      </c>
      <c r="S138" s="114" t="str">
        <f t="shared" ca="1" si="1483"/>
        <v/>
      </c>
      <c r="T138" s="114" t="str">
        <f t="shared" ca="1" si="1483"/>
        <v/>
      </c>
      <c r="U138" s="114" t="str">
        <f ca="1" t="shared" si="1484" ref="U138:AI138">IFERROR(IF($C138="","",INDIRECT("第"&amp;VLOOKUP(U$7,INDIRECT($A$7&amp;"!A:D"),2,FALSE)&amp;"周"&amp;"!"&amp;ADDRESS(ROW(),VLOOKUP(U$7,INDIRECT($A$7&amp;"!A:D"),4,FALSE)+4))),"")</f>
        <v/>
      </c>
      <c r="V138" s="114" t="str">
        <f t="shared" ca="1" si="1484"/>
        <v/>
      </c>
      <c r="W138" s="114" t="str">
        <f t="shared" ca="1" si="1484"/>
        <v/>
      </c>
      <c r="X138" s="114" t="str">
        <f t="shared" ca="1" si="1484"/>
        <v/>
      </c>
      <c r="Y138" s="114" t="str">
        <f t="shared" ca="1" si="1484"/>
        <v/>
      </c>
      <c r="Z138" s="114" t="str">
        <f t="shared" ca="1" si="1484"/>
        <v/>
      </c>
      <c r="AA138" s="114" t="str">
        <f t="shared" ca="1" si="1484"/>
        <v/>
      </c>
      <c r="AB138" s="114" t="str">
        <f t="shared" ca="1" si="1484"/>
        <v/>
      </c>
      <c r="AC138" s="114" t="str">
        <f t="shared" ca="1" si="1484"/>
        <v/>
      </c>
      <c r="AD138" s="114" t="str">
        <f t="shared" ca="1" si="1484"/>
        <v/>
      </c>
      <c r="AE138" s="114" t="str">
        <f t="shared" ca="1" si="1484"/>
        <v/>
      </c>
      <c r="AF138" s="114" t="str">
        <f t="shared" ca="1" si="1484"/>
        <v/>
      </c>
      <c r="AG138" s="114" t="str">
        <f t="shared" ca="1" si="1484"/>
        <v/>
      </c>
      <c r="AH138" s="114" t="str">
        <f t="shared" ca="1" si="1484"/>
        <v/>
      </c>
      <c r="AI138" s="114" t="str">
        <f t="shared" ca="1" si="1484"/>
        <v/>
      </c>
      <c r="AJ138" s="25">
        <f ca="1" t="shared" si="1485" ref="AJ138:AR138">COUNTIF($E138:$AI140,AJ$8)</f>
        <v>0</v>
      </c>
      <c r="AK138" s="25">
        <f t="shared" ca="1" si="1485"/>
        <v>0</v>
      </c>
      <c r="AL138" s="25">
        <f t="shared" ca="1" si="1485"/>
        <v>0</v>
      </c>
      <c r="AM138" s="25">
        <f t="shared" ca="1" si="1485"/>
        <v>0</v>
      </c>
      <c r="AN138" s="25">
        <f t="shared" ca="1" si="1485"/>
        <v>0</v>
      </c>
      <c r="AO138" s="25">
        <f t="shared" ca="1" si="1485"/>
        <v>0</v>
      </c>
      <c r="AP138" s="25">
        <f t="shared" ca="1" si="1485"/>
        <v>0</v>
      </c>
      <c r="AQ138" s="25">
        <f t="shared" ca="1" si="1485"/>
        <v>0</v>
      </c>
      <c r="AR138" s="25">
        <f t="shared" ca="1" si="1485"/>
        <v>0</v>
      </c>
    </row>
    <row r="139" spans="1:44" ht="18" customHeight="1">
      <c r="A139" s="7"/>
      <c r="B139" s="113"/>
      <c r="C139" s="20"/>
      <c r="D139" s="25" t="s">
        <v>25</v>
      </c>
      <c r="E139" s="114" t="str">
        <f ca="1" t="shared" si="1486" ref="E139">IFERROR(IF($C138="","",INDIRECT("第"&amp;VLOOKUP(E$7,INDIRECT($A$7&amp;"!A:D"),2,FALSE)&amp;"周"&amp;"!"&amp;ADDRESS(ROW(),VLOOKUP(E$7,INDIRECT($A$7&amp;"!A:D"),4,FALSE)+4))),"")</f>
        <v/>
      </c>
      <c r="F139" s="114" t="str">
        <f ca="1" t="shared" si="1487" ref="F139">IFERROR(IF($C138="","",INDIRECT("第"&amp;VLOOKUP(F$7,INDIRECT($A$7&amp;"!A:D"),2,FALSE)&amp;"周"&amp;"!"&amp;ADDRESS(ROW(),VLOOKUP(F$7,INDIRECT($A$7&amp;"!A:D"),4,FALSE)+4))),"")</f>
        <v/>
      </c>
      <c r="G139" s="114" t="str">
        <f ca="1" t="shared" si="1488" ref="G139">IFERROR(IF($C138="","",INDIRECT("第"&amp;VLOOKUP(G$7,INDIRECT($A$7&amp;"!A:D"),2,FALSE)&amp;"周"&amp;"!"&amp;ADDRESS(ROW(),VLOOKUP(G$7,INDIRECT($A$7&amp;"!A:D"),4,FALSE)+4))),"")</f>
        <v/>
      </c>
      <c r="H139" s="114" t="str">
        <f ca="1" t="shared" si="1489" ref="H139">IFERROR(IF($C138="","",INDIRECT("第"&amp;VLOOKUP(H$7,INDIRECT($A$7&amp;"!A:D"),2,FALSE)&amp;"周"&amp;"!"&amp;ADDRESS(ROW(),VLOOKUP(H$7,INDIRECT($A$7&amp;"!A:D"),4,FALSE)+4))),"")</f>
        <v/>
      </c>
      <c r="I139" s="114" t="str">
        <f ca="1" t="shared" si="1490" ref="I139">IFERROR(IF($C138="","",INDIRECT("第"&amp;VLOOKUP(I$7,INDIRECT($A$7&amp;"!A:D"),2,FALSE)&amp;"周"&amp;"!"&amp;ADDRESS(ROW(),VLOOKUP(I$7,INDIRECT($A$7&amp;"!A:D"),4,FALSE)+4))),"")</f>
        <v/>
      </c>
      <c r="J139" s="114" t="str">
        <f ca="1" t="shared" si="1491" ref="J139">IFERROR(IF($C138="","",INDIRECT("第"&amp;VLOOKUP(J$7,INDIRECT($A$7&amp;"!A:D"),2,FALSE)&amp;"周"&amp;"!"&amp;ADDRESS(ROW(),VLOOKUP(J$7,INDIRECT($A$7&amp;"!A:D"),4,FALSE)+4))),"")</f>
        <v/>
      </c>
      <c r="K139" s="114" t="str">
        <f ca="1" t="shared" si="1492" ref="K139">IFERROR(IF($C138="","",INDIRECT("第"&amp;VLOOKUP(K$7,INDIRECT($A$7&amp;"!A:D"),2,FALSE)&amp;"周"&amp;"!"&amp;ADDRESS(ROW(),VLOOKUP(K$7,INDIRECT($A$7&amp;"!A:D"),4,FALSE)+4))),"")</f>
        <v/>
      </c>
      <c r="L139" s="114" t="str">
        <f ca="1" t="shared" si="1493" ref="L139">IFERROR(IF($C138="","",INDIRECT("第"&amp;VLOOKUP(L$7,INDIRECT($A$7&amp;"!A:D"),2,FALSE)&amp;"周"&amp;"!"&amp;ADDRESS(ROW(),VLOOKUP(L$7,INDIRECT($A$7&amp;"!A:D"),4,FALSE)+4))),"")</f>
        <v/>
      </c>
      <c r="M139" s="114" t="str">
        <f ca="1" t="shared" si="1494" ref="M139">IFERROR(IF($C138="","",INDIRECT("第"&amp;VLOOKUP(M$7,INDIRECT($A$7&amp;"!A:D"),2,FALSE)&amp;"周"&amp;"!"&amp;ADDRESS(ROW(),VLOOKUP(M$7,INDIRECT($A$7&amp;"!A:D"),4,FALSE)+4))),"")</f>
        <v/>
      </c>
      <c r="N139" s="114" t="str">
        <f ca="1" t="shared" si="1495" ref="N139">IFERROR(IF($C138="","",INDIRECT("第"&amp;VLOOKUP(N$7,INDIRECT($A$7&amp;"!A:D"),2,FALSE)&amp;"周"&amp;"!"&amp;ADDRESS(ROW(),VLOOKUP(N$7,INDIRECT($A$7&amp;"!A:D"),4,FALSE)+4))),"")</f>
        <v/>
      </c>
      <c r="O139" s="114" t="str">
        <f ca="1" t="shared" si="1496" ref="O139">IFERROR(IF($C138="","",INDIRECT("第"&amp;VLOOKUP(O$7,INDIRECT($A$7&amp;"!A:D"),2,FALSE)&amp;"周"&amp;"!"&amp;ADDRESS(ROW(),VLOOKUP(O$7,INDIRECT($A$7&amp;"!A:D"),4,FALSE)+4))),"")</f>
        <v/>
      </c>
      <c r="P139" s="114" t="str">
        <f ca="1" t="shared" si="1497" ref="P139">IFERROR(IF($C138="","",INDIRECT("第"&amp;VLOOKUP(P$7,INDIRECT($A$7&amp;"!A:D"),2,FALSE)&amp;"周"&amp;"!"&amp;ADDRESS(ROW(),VLOOKUP(P$7,INDIRECT($A$7&amp;"!A:D"),4,FALSE)+4))),"")</f>
        <v/>
      </c>
      <c r="Q139" s="114" t="str">
        <f ca="1" t="shared" si="1498" ref="Q139">IFERROR(IF($C138="","",INDIRECT("第"&amp;VLOOKUP(Q$7,INDIRECT($A$7&amp;"!A:D"),2,FALSE)&amp;"周"&amp;"!"&amp;ADDRESS(ROW(),VLOOKUP(Q$7,INDIRECT($A$7&amp;"!A:D"),4,FALSE)+4))),"")</f>
        <v/>
      </c>
      <c r="R139" s="114" t="str">
        <f ca="1" t="shared" si="1499" ref="R139">IFERROR(IF($C138="","",INDIRECT("第"&amp;VLOOKUP(R$7,INDIRECT($A$7&amp;"!A:D"),2,FALSE)&amp;"周"&amp;"!"&amp;ADDRESS(ROW(),VLOOKUP(R$7,INDIRECT($A$7&amp;"!A:D"),4,FALSE)+4))),"")</f>
        <v/>
      </c>
      <c r="S139" s="114" t="str">
        <f ca="1" t="shared" si="1500" ref="S139">IFERROR(IF($C138="","",INDIRECT("第"&amp;VLOOKUP(S$7,INDIRECT($A$7&amp;"!A:D"),2,FALSE)&amp;"周"&amp;"!"&amp;ADDRESS(ROW(),VLOOKUP(S$7,INDIRECT($A$7&amp;"!A:D"),4,FALSE)+4))),"")</f>
        <v/>
      </c>
      <c r="T139" s="114" t="str">
        <f ca="1" t="shared" si="1501" ref="T139">IFERROR(IF($C138="","",INDIRECT("第"&amp;VLOOKUP(T$7,INDIRECT($A$7&amp;"!A:D"),2,FALSE)&amp;"周"&amp;"!"&amp;ADDRESS(ROW(),VLOOKUP(T$7,INDIRECT($A$7&amp;"!A:D"),4,FALSE)+4))),"")</f>
        <v/>
      </c>
      <c r="U139" s="114" t="str">
        <f ca="1" t="shared" si="1502" ref="U139">IFERROR(IF($C138="","",INDIRECT("第"&amp;VLOOKUP(U$7,INDIRECT($A$7&amp;"!A:D"),2,FALSE)&amp;"周"&amp;"!"&amp;ADDRESS(ROW(),VLOOKUP(U$7,INDIRECT($A$7&amp;"!A:D"),4,FALSE)+4))),"")</f>
        <v/>
      </c>
      <c r="V139" s="114" t="str">
        <f ca="1" t="shared" si="1503" ref="V139">IFERROR(IF($C138="","",INDIRECT("第"&amp;VLOOKUP(V$7,INDIRECT($A$7&amp;"!A:D"),2,FALSE)&amp;"周"&amp;"!"&amp;ADDRESS(ROW(),VLOOKUP(V$7,INDIRECT($A$7&amp;"!A:D"),4,FALSE)+4))),"")</f>
        <v/>
      </c>
      <c r="W139" s="114" t="str">
        <f ca="1" t="shared" si="1504" ref="W139">IFERROR(IF($C138="","",INDIRECT("第"&amp;VLOOKUP(W$7,INDIRECT($A$7&amp;"!A:D"),2,FALSE)&amp;"周"&amp;"!"&amp;ADDRESS(ROW(),VLOOKUP(W$7,INDIRECT($A$7&amp;"!A:D"),4,FALSE)+4))),"")</f>
        <v/>
      </c>
      <c r="X139" s="114" t="str">
        <f ca="1" t="shared" si="1505" ref="X139">IFERROR(IF($C138="","",INDIRECT("第"&amp;VLOOKUP(X$7,INDIRECT($A$7&amp;"!A:D"),2,FALSE)&amp;"周"&amp;"!"&amp;ADDRESS(ROW(),VLOOKUP(X$7,INDIRECT($A$7&amp;"!A:D"),4,FALSE)+4))),"")</f>
        <v/>
      </c>
      <c r="Y139" s="114" t="str">
        <f ca="1" t="shared" si="1506" ref="Y139">IFERROR(IF($C138="","",INDIRECT("第"&amp;VLOOKUP(Y$7,INDIRECT($A$7&amp;"!A:D"),2,FALSE)&amp;"周"&amp;"!"&amp;ADDRESS(ROW(),VLOOKUP(Y$7,INDIRECT($A$7&amp;"!A:D"),4,FALSE)+4))),"")</f>
        <v/>
      </c>
      <c r="Z139" s="114" t="str">
        <f ca="1" t="shared" si="1507" ref="Z139">IFERROR(IF($C138="","",INDIRECT("第"&amp;VLOOKUP(Z$7,INDIRECT($A$7&amp;"!A:D"),2,FALSE)&amp;"周"&amp;"!"&amp;ADDRESS(ROW(),VLOOKUP(Z$7,INDIRECT($A$7&amp;"!A:D"),4,FALSE)+4))),"")</f>
        <v/>
      </c>
      <c r="AA139" s="114" t="str">
        <f ca="1" t="shared" si="1508" ref="AA139">IFERROR(IF($C138="","",INDIRECT("第"&amp;VLOOKUP(AA$7,INDIRECT($A$7&amp;"!A:D"),2,FALSE)&amp;"周"&amp;"!"&amp;ADDRESS(ROW(),VLOOKUP(AA$7,INDIRECT($A$7&amp;"!A:D"),4,FALSE)+4))),"")</f>
        <v/>
      </c>
      <c r="AB139" s="114" t="str">
        <f ca="1" t="shared" si="1509" ref="AB139">IFERROR(IF($C138="","",INDIRECT("第"&amp;VLOOKUP(AB$7,INDIRECT($A$7&amp;"!A:D"),2,FALSE)&amp;"周"&amp;"!"&amp;ADDRESS(ROW(),VLOOKUP(AB$7,INDIRECT($A$7&amp;"!A:D"),4,FALSE)+4))),"")</f>
        <v/>
      </c>
      <c r="AC139" s="114" t="str">
        <f ca="1" t="shared" si="1510" ref="AC139">IFERROR(IF($C138="","",INDIRECT("第"&amp;VLOOKUP(AC$7,INDIRECT($A$7&amp;"!A:D"),2,FALSE)&amp;"周"&amp;"!"&amp;ADDRESS(ROW(),VLOOKUP(AC$7,INDIRECT($A$7&amp;"!A:D"),4,FALSE)+4))),"")</f>
        <v/>
      </c>
      <c r="AD139" s="114" t="str">
        <f ca="1" t="shared" si="1511" ref="AD139">IFERROR(IF($C138="","",INDIRECT("第"&amp;VLOOKUP(AD$7,INDIRECT($A$7&amp;"!A:D"),2,FALSE)&amp;"周"&amp;"!"&amp;ADDRESS(ROW(),VLOOKUP(AD$7,INDIRECT($A$7&amp;"!A:D"),4,FALSE)+4))),"")</f>
        <v/>
      </c>
      <c r="AE139" s="114" t="str">
        <f ca="1" t="shared" si="1512" ref="AE139">IFERROR(IF($C138="","",INDIRECT("第"&amp;VLOOKUP(AE$7,INDIRECT($A$7&amp;"!A:D"),2,FALSE)&amp;"周"&amp;"!"&amp;ADDRESS(ROW(),VLOOKUP(AE$7,INDIRECT($A$7&amp;"!A:D"),4,FALSE)+4))),"")</f>
        <v/>
      </c>
      <c r="AF139" s="114" t="str">
        <f ca="1" t="shared" si="1513" ref="AF139">IFERROR(IF($C138="","",INDIRECT("第"&amp;VLOOKUP(AF$7,INDIRECT($A$7&amp;"!A:D"),2,FALSE)&amp;"周"&amp;"!"&amp;ADDRESS(ROW(),VLOOKUP(AF$7,INDIRECT($A$7&amp;"!A:D"),4,FALSE)+4))),"")</f>
        <v/>
      </c>
      <c r="AG139" s="114" t="str">
        <f ca="1" t="shared" si="1514" ref="AG139">IFERROR(IF($C138="","",INDIRECT("第"&amp;VLOOKUP(AG$7,INDIRECT($A$7&amp;"!A:D"),2,FALSE)&amp;"周"&amp;"!"&amp;ADDRESS(ROW(),VLOOKUP(AG$7,INDIRECT($A$7&amp;"!A:D"),4,FALSE)+4))),"")</f>
        <v/>
      </c>
      <c r="AH139" s="114" t="str">
        <f ca="1" t="shared" si="1515" ref="AH139">IFERROR(IF($C138="","",INDIRECT("第"&amp;VLOOKUP(AH$7,INDIRECT($A$7&amp;"!A:D"),2,FALSE)&amp;"周"&amp;"!"&amp;ADDRESS(ROW(),VLOOKUP(AH$7,INDIRECT($A$7&amp;"!A:D"),4,FALSE)+4))),"")</f>
        <v/>
      </c>
      <c r="AI139" s="114" t="str">
        <f ca="1" t="shared" si="1516" ref="AI139">IFERROR(IF($C138="","",INDIRECT("第"&amp;VLOOKUP(AI$7,INDIRECT($A$7&amp;"!A:D"),2,FALSE)&amp;"周"&amp;"!"&amp;ADDRESS(ROW(),VLOOKUP(AI$7,INDIRECT($A$7&amp;"!A:D"),4,FALSE)+4))),"")</f>
        <v/>
      </c>
      <c r="AJ139" s="25"/>
      <c r="AK139" s="25"/>
      <c r="AL139" s="25"/>
      <c r="AM139" s="25"/>
      <c r="AN139" s="25"/>
      <c r="AO139" s="25"/>
      <c r="AP139" s="25"/>
      <c r="AQ139" s="25"/>
      <c r="AR139" s="25"/>
    </row>
    <row r="140" spans="1:44" ht="18" customHeight="1">
      <c r="A140" s="7"/>
      <c r="B140" s="115"/>
      <c r="C140" s="27"/>
      <c r="D140" s="25" t="s">
        <v>26</v>
      </c>
      <c r="E140" s="114" t="str">
        <f ca="1" t="shared" si="1517" ref="E140:AI140">IFERROR(IF($C138="","",INDIRECT("第"&amp;VLOOKUP(E$7,INDIRECT($A$7&amp;"!A:D"),2,FALSE)&amp;"周"&amp;"!"&amp;ADDRESS(ROW(),VLOOKUP(E$7,INDIRECT($A$7&amp;"!A:D"),4,FALSE)+4))),"")</f>
        <v/>
      </c>
      <c r="F140" s="114" t="str">
        <f t="shared" ca="1" si="1517"/>
        <v/>
      </c>
      <c r="G140" s="114" t="str">
        <f t="shared" ca="1" si="1517"/>
        <v/>
      </c>
      <c r="H140" s="114" t="str">
        <f t="shared" ca="1" si="1517"/>
        <v/>
      </c>
      <c r="I140" s="114" t="str">
        <f t="shared" ca="1" si="1517"/>
        <v/>
      </c>
      <c r="J140" s="114" t="str">
        <f t="shared" ca="1" si="1517"/>
        <v/>
      </c>
      <c r="K140" s="114" t="str">
        <f t="shared" ca="1" si="1517"/>
        <v/>
      </c>
      <c r="L140" s="114" t="str">
        <f t="shared" ca="1" si="1517"/>
        <v/>
      </c>
      <c r="M140" s="114" t="str">
        <f t="shared" ca="1" si="1517"/>
        <v/>
      </c>
      <c r="N140" s="114" t="str">
        <f t="shared" ca="1" si="1517"/>
        <v/>
      </c>
      <c r="O140" s="114" t="str">
        <f t="shared" ca="1" si="1517"/>
        <v/>
      </c>
      <c r="P140" s="114" t="str">
        <f t="shared" ca="1" si="1517"/>
        <v/>
      </c>
      <c r="Q140" s="114" t="str">
        <f t="shared" ca="1" si="1517"/>
        <v/>
      </c>
      <c r="R140" s="114" t="str">
        <f t="shared" ca="1" si="1517"/>
        <v/>
      </c>
      <c r="S140" s="114" t="str">
        <f t="shared" ca="1" si="1517"/>
        <v/>
      </c>
      <c r="T140" s="114" t="str">
        <f t="shared" ca="1" si="1517"/>
        <v/>
      </c>
      <c r="U140" s="114" t="str">
        <f t="shared" ca="1" si="1517"/>
        <v/>
      </c>
      <c r="V140" s="114" t="str">
        <f t="shared" ca="1" si="1517"/>
        <v/>
      </c>
      <c r="W140" s="114" t="str">
        <f t="shared" ca="1" si="1517"/>
        <v/>
      </c>
      <c r="X140" s="114" t="str">
        <f t="shared" ca="1" si="1517"/>
        <v/>
      </c>
      <c r="Y140" s="114" t="str">
        <f t="shared" ca="1" si="1517"/>
        <v/>
      </c>
      <c r="Z140" s="114" t="str">
        <f t="shared" ca="1" si="1517"/>
        <v/>
      </c>
      <c r="AA140" s="114" t="str">
        <f t="shared" ca="1" si="1517"/>
        <v/>
      </c>
      <c r="AB140" s="114" t="str">
        <f t="shared" ca="1" si="1517"/>
        <v/>
      </c>
      <c r="AC140" s="114" t="str">
        <f t="shared" ca="1" si="1517"/>
        <v/>
      </c>
      <c r="AD140" s="114" t="str">
        <f t="shared" ca="1" si="1517"/>
        <v/>
      </c>
      <c r="AE140" s="114" t="str">
        <f t="shared" ca="1" si="1517"/>
        <v/>
      </c>
      <c r="AF140" s="114" t="str">
        <f t="shared" ca="1" si="1517"/>
        <v/>
      </c>
      <c r="AG140" s="114" t="str">
        <f t="shared" ca="1" si="1517"/>
        <v/>
      </c>
      <c r="AH140" s="114" t="str">
        <f t="shared" ca="1" si="1517"/>
        <v/>
      </c>
      <c r="AI140" s="114" t="str">
        <f t="shared" ca="1" si="1517"/>
        <v/>
      </c>
      <c r="AJ140" s="25"/>
      <c r="AK140" s="25"/>
      <c r="AL140" s="25"/>
      <c r="AM140" s="25"/>
      <c r="AN140" s="25"/>
      <c r="AO140" s="25"/>
      <c r="AP140" s="25"/>
      <c r="AQ140" s="25"/>
      <c r="AR140" s="25"/>
    </row>
    <row r="141" spans="1:44" ht="18" customHeight="1">
      <c r="A141" s="7"/>
      <c r="B141" s="116">
        <f t="shared" si="992"/>
        <v>45</v>
      </c>
      <c r="C141" s="20" t="str">
        <f ca="1">INDIRECT("员工信息表!C"&amp;(B141+3))&amp;IF(INDIRECT("员工信息表!O"&amp;(B141+3))="离职","(离职)","")</f>
        <v/>
      </c>
      <c r="D141" s="25" t="s">
        <v>24</v>
      </c>
      <c r="E141" s="114" t="str">
        <f ca="1" t="shared" si="1518" ref="E141:T141">IFERROR(IF($C141="","",INDIRECT("第"&amp;VLOOKUP(E$7,INDIRECT($A$7&amp;"!A:D"),2,FALSE)&amp;"周"&amp;"!"&amp;ADDRESS(ROW(),VLOOKUP(E$7,INDIRECT($A$7&amp;"!A:D"),4,FALSE)+4))),"")</f>
        <v/>
      </c>
      <c r="F141" s="114" t="str">
        <f t="shared" ca="1" si="1518"/>
        <v/>
      </c>
      <c r="G141" s="114" t="str">
        <f t="shared" ca="1" si="1518"/>
        <v/>
      </c>
      <c r="H141" s="114" t="str">
        <f t="shared" ca="1" si="1518"/>
        <v/>
      </c>
      <c r="I141" s="114" t="str">
        <f t="shared" ca="1" si="1518"/>
        <v/>
      </c>
      <c r="J141" s="114" t="str">
        <f t="shared" ca="1" si="1518"/>
        <v/>
      </c>
      <c r="K141" s="114" t="str">
        <f t="shared" ca="1" si="1518"/>
        <v/>
      </c>
      <c r="L141" s="114" t="str">
        <f t="shared" ca="1" si="1518"/>
        <v/>
      </c>
      <c r="M141" s="114" t="str">
        <f t="shared" ca="1" si="1518"/>
        <v/>
      </c>
      <c r="N141" s="114" t="str">
        <f t="shared" ca="1" si="1518"/>
        <v/>
      </c>
      <c r="O141" s="114" t="str">
        <f t="shared" ca="1" si="1518"/>
        <v/>
      </c>
      <c r="P141" s="114" t="str">
        <f t="shared" ca="1" si="1518"/>
        <v/>
      </c>
      <c r="Q141" s="114" t="str">
        <f t="shared" ca="1" si="1518"/>
        <v/>
      </c>
      <c r="R141" s="114" t="str">
        <f t="shared" ca="1" si="1518"/>
        <v/>
      </c>
      <c r="S141" s="114" t="str">
        <f t="shared" ca="1" si="1518"/>
        <v/>
      </c>
      <c r="T141" s="114" t="str">
        <f t="shared" ca="1" si="1518"/>
        <v/>
      </c>
      <c r="U141" s="114" t="str">
        <f ca="1" t="shared" si="1519" ref="U141:AI141">IFERROR(IF($C141="","",INDIRECT("第"&amp;VLOOKUP(U$7,INDIRECT($A$7&amp;"!A:D"),2,FALSE)&amp;"周"&amp;"!"&amp;ADDRESS(ROW(),VLOOKUP(U$7,INDIRECT($A$7&amp;"!A:D"),4,FALSE)+4))),"")</f>
        <v/>
      </c>
      <c r="V141" s="114" t="str">
        <f t="shared" ca="1" si="1519"/>
        <v/>
      </c>
      <c r="W141" s="114" t="str">
        <f t="shared" ca="1" si="1519"/>
        <v/>
      </c>
      <c r="X141" s="114" t="str">
        <f t="shared" ca="1" si="1519"/>
        <v/>
      </c>
      <c r="Y141" s="114" t="str">
        <f t="shared" ca="1" si="1519"/>
        <v/>
      </c>
      <c r="Z141" s="114" t="str">
        <f t="shared" ca="1" si="1519"/>
        <v/>
      </c>
      <c r="AA141" s="114" t="str">
        <f t="shared" ca="1" si="1519"/>
        <v/>
      </c>
      <c r="AB141" s="114" t="str">
        <f t="shared" ca="1" si="1519"/>
        <v/>
      </c>
      <c r="AC141" s="114" t="str">
        <f t="shared" ca="1" si="1519"/>
        <v/>
      </c>
      <c r="AD141" s="114" t="str">
        <f t="shared" ca="1" si="1519"/>
        <v/>
      </c>
      <c r="AE141" s="114" t="str">
        <f t="shared" ca="1" si="1519"/>
        <v/>
      </c>
      <c r="AF141" s="114" t="str">
        <f t="shared" ca="1" si="1519"/>
        <v/>
      </c>
      <c r="AG141" s="114" t="str">
        <f t="shared" ca="1" si="1519"/>
        <v/>
      </c>
      <c r="AH141" s="114" t="str">
        <f t="shared" ca="1" si="1519"/>
        <v/>
      </c>
      <c r="AI141" s="114" t="str">
        <f t="shared" ca="1" si="1519"/>
        <v/>
      </c>
      <c r="AJ141" s="25">
        <f ca="1" t="shared" si="1520" ref="AJ141:AR141">COUNTIF($E141:$AI143,AJ$8)</f>
        <v>0</v>
      </c>
      <c r="AK141" s="25">
        <f t="shared" ca="1" si="1520"/>
        <v>0</v>
      </c>
      <c r="AL141" s="25">
        <f t="shared" ca="1" si="1520"/>
        <v>0</v>
      </c>
      <c r="AM141" s="25">
        <f t="shared" ca="1" si="1520"/>
        <v>0</v>
      </c>
      <c r="AN141" s="25">
        <f t="shared" ca="1" si="1520"/>
        <v>0</v>
      </c>
      <c r="AO141" s="25">
        <f t="shared" ca="1" si="1520"/>
        <v>0</v>
      </c>
      <c r="AP141" s="25">
        <f t="shared" ca="1" si="1520"/>
        <v>0</v>
      </c>
      <c r="AQ141" s="25">
        <f t="shared" ca="1" si="1520"/>
        <v>0</v>
      </c>
      <c r="AR141" s="25">
        <f t="shared" ca="1" si="1520"/>
        <v>0</v>
      </c>
    </row>
    <row r="142" spans="1:44" ht="18" customHeight="1">
      <c r="A142" s="7"/>
      <c r="B142" s="113"/>
      <c r="C142" s="20"/>
      <c r="D142" s="25" t="s">
        <v>25</v>
      </c>
      <c r="E142" s="114" t="str">
        <f ca="1" t="shared" si="1521" ref="E142">IFERROR(IF($C141="","",INDIRECT("第"&amp;VLOOKUP(E$7,INDIRECT($A$7&amp;"!A:D"),2,FALSE)&amp;"周"&amp;"!"&amp;ADDRESS(ROW(),VLOOKUP(E$7,INDIRECT($A$7&amp;"!A:D"),4,FALSE)+4))),"")</f>
        <v/>
      </c>
      <c r="F142" s="114" t="str">
        <f ca="1" t="shared" si="1522" ref="F142">IFERROR(IF($C141="","",INDIRECT("第"&amp;VLOOKUP(F$7,INDIRECT($A$7&amp;"!A:D"),2,FALSE)&amp;"周"&amp;"!"&amp;ADDRESS(ROW(),VLOOKUP(F$7,INDIRECT($A$7&amp;"!A:D"),4,FALSE)+4))),"")</f>
        <v/>
      </c>
      <c r="G142" s="114" t="str">
        <f ca="1" t="shared" si="1523" ref="G142">IFERROR(IF($C141="","",INDIRECT("第"&amp;VLOOKUP(G$7,INDIRECT($A$7&amp;"!A:D"),2,FALSE)&amp;"周"&amp;"!"&amp;ADDRESS(ROW(),VLOOKUP(G$7,INDIRECT($A$7&amp;"!A:D"),4,FALSE)+4))),"")</f>
        <v/>
      </c>
      <c r="H142" s="114" t="str">
        <f ca="1" t="shared" si="1524" ref="H142">IFERROR(IF($C141="","",INDIRECT("第"&amp;VLOOKUP(H$7,INDIRECT($A$7&amp;"!A:D"),2,FALSE)&amp;"周"&amp;"!"&amp;ADDRESS(ROW(),VLOOKUP(H$7,INDIRECT($A$7&amp;"!A:D"),4,FALSE)+4))),"")</f>
        <v/>
      </c>
      <c r="I142" s="114" t="str">
        <f ca="1" t="shared" si="1525" ref="I142">IFERROR(IF($C141="","",INDIRECT("第"&amp;VLOOKUP(I$7,INDIRECT($A$7&amp;"!A:D"),2,FALSE)&amp;"周"&amp;"!"&amp;ADDRESS(ROW(),VLOOKUP(I$7,INDIRECT($A$7&amp;"!A:D"),4,FALSE)+4))),"")</f>
        <v/>
      </c>
      <c r="J142" s="114" t="str">
        <f ca="1" t="shared" si="1526" ref="J142">IFERROR(IF($C141="","",INDIRECT("第"&amp;VLOOKUP(J$7,INDIRECT($A$7&amp;"!A:D"),2,FALSE)&amp;"周"&amp;"!"&amp;ADDRESS(ROW(),VLOOKUP(J$7,INDIRECT($A$7&amp;"!A:D"),4,FALSE)+4))),"")</f>
        <v/>
      </c>
      <c r="K142" s="114" t="str">
        <f ca="1" t="shared" si="1527" ref="K142">IFERROR(IF($C141="","",INDIRECT("第"&amp;VLOOKUP(K$7,INDIRECT($A$7&amp;"!A:D"),2,FALSE)&amp;"周"&amp;"!"&amp;ADDRESS(ROW(),VLOOKUP(K$7,INDIRECT($A$7&amp;"!A:D"),4,FALSE)+4))),"")</f>
        <v/>
      </c>
      <c r="L142" s="114" t="str">
        <f ca="1" t="shared" si="1528" ref="L142">IFERROR(IF($C141="","",INDIRECT("第"&amp;VLOOKUP(L$7,INDIRECT($A$7&amp;"!A:D"),2,FALSE)&amp;"周"&amp;"!"&amp;ADDRESS(ROW(),VLOOKUP(L$7,INDIRECT($A$7&amp;"!A:D"),4,FALSE)+4))),"")</f>
        <v/>
      </c>
      <c r="M142" s="114" t="str">
        <f ca="1" t="shared" si="1529" ref="M142">IFERROR(IF($C141="","",INDIRECT("第"&amp;VLOOKUP(M$7,INDIRECT($A$7&amp;"!A:D"),2,FALSE)&amp;"周"&amp;"!"&amp;ADDRESS(ROW(),VLOOKUP(M$7,INDIRECT($A$7&amp;"!A:D"),4,FALSE)+4))),"")</f>
        <v/>
      </c>
      <c r="N142" s="114" t="str">
        <f ca="1" t="shared" si="1530" ref="N142">IFERROR(IF($C141="","",INDIRECT("第"&amp;VLOOKUP(N$7,INDIRECT($A$7&amp;"!A:D"),2,FALSE)&amp;"周"&amp;"!"&amp;ADDRESS(ROW(),VLOOKUP(N$7,INDIRECT($A$7&amp;"!A:D"),4,FALSE)+4))),"")</f>
        <v/>
      </c>
      <c r="O142" s="114" t="str">
        <f ca="1" t="shared" si="1531" ref="O142">IFERROR(IF($C141="","",INDIRECT("第"&amp;VLOOKUP(O$7,INDIRECT($A$7&amp;"!A:D"),2,FALSE)&amp;"周"&amp;"!"&amp;ADDRESS(ROW(),VLOOKUP(O$7,INDIRECT($A$7&amp;"!A:D"),4,FALSE)+4))),"")</f>
        <v/>
      </c>
      <c r="P142" s="114" t="str">
        <f ca="1" t="shared" si="1532" ref="P142">IFERROR(IF($C141="","",INDIRECT("第"&amp;VLOOKUP(P$7,INDIRECT($A$7&amp;"!A:D"),2,FALSE)&amp;"周"&amp;"!"&amp;ADDRESS(ROW(),VLOOKUP(P$7,INDIRECT($A$7&amp;"!A:D"),4,FALSE)+4))),"")</f>
        <v/>
      </c>
      <c r="Q142" s="114" t="str">
        <f ca="1" t="shared" si="1533" ref="Q142">IFERROR(IF($C141="","",INDIRECT("第"&amp;VLOOKUP(Q$7,INDIRECT($A$7&amp;"!A:D"),2,FALSE)&amp;"周"&amp;"!"&amp;ADDRESS(ROW(),VLOOKUP(Q$7,INDIRECT($A$7&amp;"!A:D"),4,FALSE)+4))),"")</f>
        <v/>
      </c>
      <c r="R142" s="114" t="str">
        <f ca="1" t="shared" si="1534" ref="R142">IFERROR(IF($C141="","",INDIRECT("第"&amp;VLOOKUP(R$7,INDIRECT($A$7&amp;"!A:D"),2,FALSE)&amp;"周"&amp;"!"&amp;ADDRESS(ROW(),VLOOKUP(R$7,INDIRECT($A$7&amp;"!A:D"),4,FALSE)+4))),"")</f>
        <v/>
      </c>
      <c r="S142" s="114" t="str">
        <f ca="1" t="shared" si="1535" ref="S142">IFERROR(IF($C141="","",INDIRECT("第"&amp;VLOOKUP(S$7,INDIRECT($A$7&amp;"!A:D"),2,FALSE)&amp;"周"&amp;"!"&amp;ADDRESS(ROW(),VLOOKUP(S$7,INDIRECT($A$7&amp;"!A:D"),4,FALSE)+4))),"")</f>
        <v/>
      </c>
      <c r="T142" s="114" t="str">
        <f ca="1" t="shared" si="1536" ref="T142">IFERROR(IF($C141="","",INDIRECT("第"&amp;VLOOKUP(T$7,INDIRECT($A$7&amp;"!A:D"),2,FALSE)&amp;"周"&amp;"!"&amp;ADDRESS(ROW(),VLOOKUP(T$7,INDIRECT($A$7&amp;"!A:D"),4,FALSE)+4))),"")</f>
        <v/>
      </c>
      <c r="U142" s="114" t="str">
        <f ca="1" t="shared" si="1537" ref="U142">IFERROR(IF($C141="","",INDIRECT("第"&amp;VLOOKUP(U$7,INDIRECT($A$7&amp;"!A:D"),2,FALSE)&amp;"周"&amp;"!"&amp;ADDRESS(ROW(),VLOOKUP(U$7,INDIRECT($A$7&amp;"!A:D"),4,FALSE)+4))),"")</f>
        <v/>
      </c>
      <c r="V142" s="114" t="str">
        <f ca="1" t="shared" si="1538" ref="V142">IFERROR(IF($C141="","",INDIRECT("第"&amp;VLOOKUP(V$7,INDIRECT($A$7&amp;"!A:D"),2,FALSE)&amp;"周"&amp;"!"&amp;ADDRESS(ROW(),VLOOKUP(V$7,INDIRECT($A$7&amp;"!A:D"),4,FALSE)+4))),"")</f>
        <v/>
      </c>
      <c r="W142" s="114" t="str">
        <f ca="1" t="shared" si="1539" ref="W142">IFERROR(IF($C141="","",INDIRECT("第"&amp;VLOOKUP(W$7,INDIRECT($A$7&amp;"!A:D"),2,FALSE)&amp;"周"&amp;"!"&amp;ADDRESS(ROW(),VLOOKUP(W$7,INDIRECT($A$7&amp;"!A:D"),4,FALSE)+4))),"")</f>
        <v/>
      </c>
      <c r="X142" s="114" t="str">
        <f ca="1" t="shared" si="1540" ref="X142">IFERROR(IF($C141="","",INDIRECT("第"&amp;VLOOKUP(X$7,INDIRECT($A$7&amp;"!A:D"),2,FALSE)&amp;"周"&amp;"!"&amp;ADDRESS(ROW(),VLOOKUP(X$7,INDIRECT($A$7&amp;"!A:D"),4,FALSE)+4))),"")</f>
        <v/>
      </c>
      <c r="Y142" s="114" t="str">
        <f ca="1" t="shared" si="1541" ref="Y142">IFERROR(IF($C141="","",INDIRECT("第"&amp;VLOOKUP(Y$7,INDIRECT($A$7&amp;"!A:D"),2,FALSE)&amp;"周"&amp;"!"&amp;ADDRESS(ROW(),VLOOKUP(Y$7,INDIRECT($A$7&amp;"!A:D"),4,FALSE)+4))),"")</f>
        <v/>
      </c>
      <c r="Z142" s="114" t="str">
        <f ca="1" t="shared" si="1542" ref="Z142">IFERROR(IF($C141="","",INDIRECT("第"&amp;VLOOKUP(Z$7,INDIRECT($A$7&amp;"!A:D"),2,FALSE)&amp;"周"&amp;"!"&amp;ADDRESS(ROW(),VLOOKUP(Z$7,INDIRECT($A$7&amp;"!A:D"),4,FALSE)+4))),"")</f>
        <v/>
      </c>
      <c r="AA142" s="114" t="str">
        <f ca="1" t="shared" si="1543" ref="AA142">IFERROR(IF($C141="","",INDIRECT("第"&amp;VLOOKUP(AA$7,INDIRECT($A$7&amp;"!A:D"),2,FALSE)&amp;"周"&amp;"!"&amp;ADDRESS(ROW(),VLOOKUP(AA$7,INDIRECT($A$7&amp;"!A:D"),4,FALSE)+4))),"")</f>
        <v/>
      </c>
      <c r="AB142" s="114" t="str">
        <f ca="1" t="shared" si="1544" ref="AB142">IFERROR(IF($C141="","",INDIRECT("第"&amp;VLOOKUP(AB$7,INDIRECT($A$7&amp;"!A:D"),2,FALSE)&amp;"周"&amp;"!"&amp;ADDRESS(ROW(),VLOOKUP(AB$7,INDIRECT($A$7&amp;"!A:D"),4,FALSE)+4))),"")</f>
        <v/>
      </c>
      <c r="AC142" s="114" t="str">
        <f ca="1" t="shared" si="1545" ref="AC142">IFERROR(IF($C141="","",INDIRECT("第"&amp;VLOOKUP(AC$7,INDIRECT($A$7&amp;"!A:D"),2,FALSE)&amp;"周"&amp;"!"&amp;ADDRESS(ROW(),VLOOKUP(AC$7,INDIRECT($A$7&amp;"!A:D"),4,FALSE)+4))),"")</f>
        <v/>
      </c>
      <c r="AD142" s="114" t="str">
        <f ca="1" t="shared" si="1546" ref="AD142">IFERROR(IF($C141="","",INDIRECT("第"&amp;VLOOKUP(AD$7,INDIRECT($A$7&amp;"!A:D"),2,FALSE)&amp;"周"&amp;"!"&amp;ADDRESS(ROW(),VLOOKUP(AD$7,INDIRECT($A$7&amp;"!A:D"),4,FALSE)+4))),"")</f>
        <v/>
      </c>
      <c r="AE142" s="114" t="str">
        <f ca="1" t="shared" si="1547" ref="AE142">IFERROR(IF($C141="","",INDIRECT("第"&amp;VLOOKUP(AE$7,INDIRECT($A$7&amp;"!A:D"),2,FALSE)&amp;"周"&amp;"!"&amp;ADDRESS(ROW(),VLOOKUP(AE$7,INDIRECT($A$7&amp;"!A:D"),4,FALSE)+4))),"")</f>
        <v/>
      </c>
      <c r="AF142" s="114" t="str">
        <f ca="1" t="shared" si="1548" ref="AF142">IFERROR(IF($C141="","",INDIRECT("第"&amp;VLOOKUP(AF$7,INDIRECT($A$7&amp;"!A:D"),2,FALSE)&amp;"周"&amp;"!"&amp;ADDRESS(ROW(),VLOOKUP(AF$7,INDIRECT($A$7&amp;"!A:D"),4,FALSE)+4))),"")</f>
        <v/>
      </c>
      <c r="AG142" s="114" t="str">
        <f ca="1" t="shared" si="1549" ref="AG142">IFERROR(IF($C141="","",INDIRECT("第"&amp;VLOOKUP(AG$7,INDIRECT($A$7&amp;"!A:D"),2,FALSE)&amp;"周"&amp;"!"&amp;ADDRESS(ROW(),VLOOKUP(AG$7,INDIRECT($A$7&amp;"!A:D"),4,FALSE)+4))),"")</f>
        <v/>
      </c>
      <c r="AH142" s="114" t="str">
        <f ca="1" t="shared" si="1550" ref="AH142">IFERROR(IF($C141="","",INDIRECT("第"&amp;VLOOKUP(AH$7,INDIRECT($A$7&amp;"!A:D"),2,FALSE)&amp;"周"&amp;"!"&amp;ADDRESS(ROW(),VLOOKUP(AH$7,INDIRECT($A$7&amp;"!A:D"),4,FALSE)+4))),"")</f>
        <v/>
      </c>
      <c r="AI142" s="114" t="str">
        <f ca="1" t="shared" si="1551" ref="AI142">IFERROR(IF($C141="","",INDIRECT("第"&amp;VLOOKUP(AI$7,INDIRECT($A$7&amp;"!A:D"),2,FALSE)&amp;"周"&amp;"!"&amp;ADDRESS(ROW(),VLOOKUP(AI$7,INDIRECT($A$7&amp;"!A:D"),4,FALSE)+4))),"")</f>
        <v/>
      </c>
      <c r="AJ142" s="25"/>
      <c r="AK142" s="25"/>
      <c r="AL142" s="25"/>
      <c r="AM142" s="25"/>
      <c r="AN142" s="25"/>
      <c r="AO142" s="25"/>
      <c r="AP142" s="25"/>
      <c r="AQ142" s="25"/>
      <c r="AR142" s="25"/>
    </row>
    <row r="143" spans="1:44" ht="18" customHeight="1">
      <c r="A143" s="7"/>
      <c r="B143" s="115"/>
      <c r="C143" s="27"/>
      <c r="D143" s="25" t="s">
        <v>26</v>
      </c>
      <c r="E143" s="114" t="str">
        <f ca="1" t="shared" si="1552" ref="E143:AI143">IFERROR(IF($C141="","",INDIRECT("第"&amp;VLOOKUP(E$7,INDIRECT($A$7&amp;"!A:D"),2,FALSE)&amp;"周"&amp;"!"&amp;ADDRESS(ROW(),VLOOKUP(E$7,INDIRECT($A$7&amp;"!A:D"),4,FALSE)+4))),"")</f>
        <v/>
      </c>
      <c r="F143" s="114" t="str">
        <f t="shared" ca="1" si="1552"/>
        <v/>
      </c>
      <c r="G143" s="114" t="str">
        <f t="shared" ca="1" si="1552"/>
        <v/>
      </c>
      <c r="H143" s="114" t="str">
        <f t="shared" ca="1" si="1552"/>
        <v/>
      </c>
      <c r="I143" s="114" t="str">
        <f t="shared" ca="1" si="1552"/>
        <v/>
      </c>
      <c r="J143" s="114" t="str">
        <f t="shared" ca="1" si="1552"/>
        <v/>
      </c>
      <c r="K143" s="114" t="str">
        <f t="shared" ca="1" si="1552"/>
        <v/>
      </c>
      <c r="L143" s="114" t="str">
        <f t="shared" ca="1" si="1552"/>
        <v/>
      </c>
      <c r="M143" s="114" t="str">
        <f t="shared" ca="1" si="1552"/>
        <v/>
      </c>
      <c r="N143" s="114" t="str">
        <f t="shared" ca="1" si="1552"/>
        <v/>
      </c>
      <c r="O143" s="114" t="str">
        <f t="shared" ca="1" si="1552"/>
        <v/>
      </c>
      <c r="P143" s="114" t="str">
        <f t="shared" ca="1" si="1552"/>
        <v/>
      </c>
      <c r="Q143" s="114" t="str">
        <f t="shared" ca="1" si="1552"/>
        <v/>
      </c>
      <c r="R143" s="114" t="str">
        <f t="shared" ca="1" si="1552"/>
        <v/>
      </c>
      <c r="S143" s="114" t="str">
        <f t="shared" ca="1" si="1552"/>
        <v/>
      </c>
      <c r="T143" s="114" t="str">
        <f t="shared" ca="1" si="1552"/>
        <v/>
      </c>
      <c r="U143" s="114" t="str">
        <f t="shared" ca="1" si="1552"/>
        <v/>
      </c>
      <c r="V143" s="114" t="str">
        <f t="shared" ca="1" si="1552"/>
        <v/>
      </c>
      <c r="W143" s="114" t="str">
        <f t="shared" ca="1" si="1552"/>
        <v/>
      </c>
      <c r="X143" s="114" t="str">
        <f t="shared" ca="1" si="1552"/>
        <v/>
      </c>
      <c r="Y143" s="114" t="str">
        <f t="shared" ca="1" si="1552"/>
        <v/>
      </c>
      <c r="Z143" s="114" t="str">
        <f t="shared" ca="1" si="1552"/>
        <v/>
      </c>
      <c r="AA143" s="114" t="str">
        <f t="shared" ca="1" si="1552"/>
        <v/>
      </c>
      <c r="AB143" s="114" t="str">
        <f t="shared" ca="1" si="1552"/>
        <v/>
      </c>
      <c r="AC143" s="114" t="str">
        <f t="shared" ca="1" si="1552"/>
        <v/>
      </c>
      <c r="AD143" s="114" t="str">
        <f t="shared" ca="1" si="1552"/>
        <v/>
      </c>
      <c r="AE143" s="114" t="str">
        <f t="shared" ca="1" si="1552"/>
        <v/>
      </c>
      <c r="AF143" s="114" t="str">
        <f t="shared" ca="1" si="1552"/>
        <v/>
      </c>
      <c r="AG143" s="114" t="str">
        <f t="shared" ca="1" si="1552"/>
        <v/>
      </c>
      <c r="AH143" s="114" t="str">
        <f t="shared" ca="1" si="1552"/>
        <v/>
      </c>
      <c r="AI143" s="114" t="str">
        <f t="shared" ca="1" si="1552"/>
        <v/>
      </c>
      <c r="AJ143" s="25"/>
      <c r="AK143" s="25"/>
      <c r="AL143" s="25"/>
      <c r="AM143" s="25"/>
      <c r="AN143" s="25"/>
      <c r="AO143" s="25"/>
      <c r="AP143" s="25"/>
      <c r="AQ143" s="25"/>
      <c r="AR143" s="25"/>
    </row>
    <row r="144" spans="1:44" ht="18" customHeight="1">
      <c r="A144" s="7"/>
      <c r="B144" s="116">
        <f t="shared" si="992"/>
        <v>46</v>
      </c>
      <c r="C144" s="20" t="str">
        <f ca="1">INDIRECT("员工信息表!C"&amp;(B144+3))&amp;IF(INDIRECT("员工信息表!O"&amp;(B144+3))="离职","(离职)","")</f>
        <v/>
      </c>
      <c r="D144" s="25" t="s">
        <v>24</v>
      </c>
      <c r="E144" s="114" t="str">
        <f ca="1" t="shared" si="1553" ref="E144:T144">IFERROR(IF($C144="","",INDIRECT("第"&amp;VLOOKUP(E$7,INDIRECT($A$7&amp;"!A:D"),2,FALSE)&amp;"周"&amp;"!"&amp;ADDRESS(ROW(),VLOOKUP(E$7,INDIRECT($A$7&amp;"!A:D"),4,FALSE)+4))),"")</f>
        <v/>
      </c>
      <c r="F144" s="114" t="str">
        <f t="shared" ca="1" si="1553"/>
        <v/>
      </c>
      <c r="G144" s="114" t="str">
        <f t="shared" ca="1" si="1553"/>
        <v/>
      </c>
      <c r="H144" s="114" t="str">
        <f t="shared" ca="1" si="1553"/>
        <v/>
      </c>
      <c r="I144" s="114" t="str">
        <f t="shared" ca="1" si="1553"/>
        <v/>
      </c>
      <c r="J144" s="114" t="str">
        <f t="shared" ca="1" si="1553"/>
        <v/>
      </c>
      <c r="K144" s="114" t="str">
        <f t="shared" ca="1" si="1553"/>
        <v/>
      </c>
      <c r="L144" s="114" t="str">
        <f t="shared" ca="1" si="1553"/>
        <v/>
      </c>
      <c r="M144" s="114" t="str">
        <f t="shared" ca="1" si="1553"/>
        <v/>
      </c>
      <c r="N144" s="114" t="str">
        <f t="shared" ca="1" si="1553"/>
        <v/>
      </c>
      <c r="O144" s="114" t="str">
        <f t="shared" ca="1" si="1553"/>
        <v/>
      </c>
      <c r="P144" s="114" t="str">
        <f t="shared" ca="1" si="1553"/>
        <v/>
      </c>
      <c r="Q144" s="114" t="str">
        <f t="shared" ca="1" si="1553"/>
        <v/>
      </c>
      <c r="R144" s="114" t="str">
        <f t="shared" ca="1" si="1553"/>
        <v/>
      </c>
      <c r="S144" s="114" t="str">
        <f t="shared" ca="1" si="1553"/>
        <v/>
      </c>
      <c r="T144" s="114" t="str">
        <f t="shared" ca="1" si="1553"/>
        <v/>
      </c>
      <c r="U144" s="114" t="str">
        <f ca="1" t="shared" si="1554" ref="U144:AI144">IFERROR(IF($C144="","",INDIRECT("第"&amp;VLOOKUP(U$7,INDIRECT($A$7&amp;"!A:D"),2,FALSE)&amp;"周"&amp;"!"&amp;ADDRESS(ROW(),VLOOKUP(U$7,INDIRECT($A$7&amp;"!A:D"),4,FALSE)+4))),"")</f>
        <v/>
      </c>
      <c r="V144" s="114" t="str">
        <f t="shared" ca="1" si="1554"/>
        <v/>
      </c>
      <c r="W144" s="114" t="str">
        <f t="shared" ca="1" si="1554"/>
        <v/>
      </c>
      <c r="X144" s="114" t="str">
        <f t="shared" ca="1" si="1554"/>
        <v/>
      </c>
      <c r="Y144" s="114" t="str">
        <f t="shared" ca="1" si="1554"/>
        <v/>
      </c>
      <c r="Z144" s="114" t="str">
        <f t="shared" ca="1" si="1554"/>
        <v/>
      </c>
      <c r="AA144" s="114" t="str">
        <f t="shared" ca="1" si="1554"/>
        <v/>
      </c>
      <c r="AB144" s="114" t="str">
        <f t="shared" ca="1" si="1554"/>
        <v/>
      </c>
      <c r="AC144" s="114" t="str">
        <f t="shared" ca="1" si="1554"/>
        <v/>
      </c>
      <c r="AD144" s="114" t="str">
        <f t="shared" ca="1" si="1554"/>
        <v/>
      </c>
      <c r="AE144" s="114" t="str">
        <f t="shared" ca="1" si="1554"/>
        <v/>
      </c>
      <c r="AF144" s="114" t="str">
        <f t="shared" ca="1" si="1554"/>
        <v/>
      </c>
      <c r="AG144" s="114" t="str">
        <f t="shared" ca="1" si="1554"/>
        <v/>
      </c>
      <c r="AH144" s="114" t="str">
        <f t="shared" ca="1" si="1554"/>
        <v/>
      </c>
      <c r="AI144" s="114" t="str">
        <f t="shared" ca="1" si="1554"/>
        <v/>
      </c>
      <c r="AJ144" s="25">
        <f ca="1" t="shared" si="1555" ref="AJ144:AR144">COUNTIF($E144:$AI146,AJ$8)</f>
        <v>0</v>
      </c>
      <c r="AK144" s="25">
        <f t="shared" ca="1" si="1555"/>
        <v>0</v>
      </c>
      <c r="AL144" s="25">
        <f t="shared" ca="1" si="1555"/>
        <v>0</v>
      </c>
      <c r="AM144" s="25">
        <f t="shared" ca="1" si="1555"/>
        <v>0</v>
      </c>
      <c r="AN144" s="25">
        <f t="shared" ca="1" si="1555"/>
        <v>0</v>
      </c>
      <c r="AO144" s="25">
        <f t="shared" ca="1" si="1555"/>
        <v>0</v>
      </c>
      <c r="AP144" s="25">
        <f t="shared" ca="1" si="1555"/>
        <v>0</v>
      </c>
      <c r="AQ144" s="25">
        <f t="shared" ca="1" si="1555"/>
        <v>0</v>
      </c>
      <c r="AR144" s="25">
        <f t="shared" ca="1" si="1555"/>
        <v>0</v>
      </c>
    </row>
    <row r="145" spans="1:44" ht="18" customHeight="1">
      <c r="A145" s="7"/>
      <c r="B145" s="113"/>
      <c r="C145" s="20"/>
      <c r="D145" s="25" t="s">
        <v>25</v>
      </c>
      <c r="E145" s="114" t="str">
        <f ca="1" t="shared" si="1556" ref="E145">IFERROR(IF($C144="","",INDIRECT("第"&amp;VLOOKUP(E$7,INDIRECT($A$7&amp;"!A:D"),2,FALSE)&amp;"周"&amp;"!"&amp;ADDRESS(ROW(),VLOOKUP(E$7,INDIRECT($A$7&amp;"!A:D"),4,FALSE)+4))),"")</f>
        <v/>
      </c>
      <c r="F145" s="114" t="str">
        <f ca="1" t="shared" si="1557" ref="F145">IFERROR(IF($C144="","",INDIRECT("第"&amp;VLOOKUP(F$7,INDIRECT($A$7&amp;"!A:D"),2,FALSE)&amp;"周"&amp;"!"&amp;ADDRESS(ROW(),VLOOKUP(F$7,INDIRECT($A$7&amp;"!A:D"),4,FALSE)+4))),"")</f>
        <v/>
      </c>
      <c r="G145" s="114" t="str">
        <f ca="1" t="shared" si="1558" ref="G145">IFERROR(IF($C144="","",INDIRECT("第"&amp;VLOOKUP(G$7,INDIRECT($A$7&amp;"!A:D"),2,FALSE)&amp;"周"&amp;"!"&amp;ADDRESS(ROW(),VLOOKUP(G$7,INDIRECT($A$7&amp;"!A:D"),4,FALSE)+4))),"")</f>
        <v/>
      </c>
      <c r="H145" s="114" t="str">
        <f ca="1" t="shared" si="1559" ref="H145">IFERROR(IF($C144="","",INDIRECT("第"&amp;VLOOKUP(H$7,INDIRECT($A$7&amp;"!A:D"),2,FALSE)&amp;"周"&amp;"!"&amp;ADDRESS(ROW(),VLOOKUP(H$7,INDIRECT($A$7&amp;"!A:D"),4,FALSE)+4))),"")</f>
        <v/>
      </c>
      <c r="I145" s="114" t="str">
        <f ca="1" t="shared" si="1560" ref="I145">IFERROR(IF($C144="","",INDIRECT("第"&amp;VLOOKUP(I$7,INDIRECT($A$7&amp;"!A:D"),2,FALSE)&amp;"周"&amp;"!"&amp;ADDRESS(ROW(),VLOOKUP(I$7,INDIRECT($A$7&amp;"!A:D"),4,FALSE)+4))),"")</f>
        <v/>
      </c>
      <c r="J145" s="114" t="str">
        <f ca="1" t="shared" si="1561" ref="J145">IFERROR(IF($C144="","",INDIRECT("第"&amp;VLOOKUP(J$7,INDIRECT($A$7&amp;"!A:D"),2,FALSE)&amp;"周"&amp;"!"&amp;ADDRESS(ROW(),VLOOKUP(J$7,INDIRECT($A$7&amp;"!A:D"),4,FALSE)+4))),"")</f>
        <v/>
      </c>
      <c r="K145" s="114" t="str">
        <f ca="1" t="shared" si="1562" ref="K145">IFERROR(IF($C144="","",INDIRECT("第"&amp;VLOOKUP(K$7,INDIRECT($A$7&amp;"!A:D"),2,FALSE)&amp;"周"&amp;"!"&amp;ADDRESS(ROW(),VLOOKUP(K$7,INDIRECT($A$7&amp;"!A:D"),4,FALSE)+4))),"")</f>
        <v/>
      </c>
      <c r="L145" s="114" t="str">
        <f ca="1" t="shared" si="1563" ref="L145">IFERROR(IF($C144="","",INDIRECT("第"&amp;VLOOKUP(L$7,INDIRECT($A$7&amp;"!A:D"),2,FALSE)&amp;"周"&amp;"!"&amp;ADDRESS(ROW(),VLOOKUP(L$7,INDIRECT($A$7&amp;"!A:D"),4,FALSE)+4))),"")</f>
        <v/>
      </c>
      <c r="M145" s="114" t="str">
        <f ca="1" t="shared" si="1564" ref="M145">IFERROR(IF($C144="","",INDIRECT("第"&amp;VLOOKUP(M$7,INDIRECT($A$7&amp;"!A:D"),2,FALSE)&amp;"周"&amp;"!"&amp;ADDRESS(ROW(),VLOOKUP(M$7,INDIRECT($A$7&amp;"!A:D"),4,FALSE)+4))),"")</f>
        <v/>
      </c>
      <c r="N145" s="114" t="str">
        <f ca="1" t="shared" si="1565" ref="N145">IFERROR(IF($C144="","",INDIRECT("第"&amp;VLOOKUP(N$7,INDIRECT($A$7&amp;"!A:D"),2,FALSE)&amp;"周"&amp;"!"&amp;ADDRESS(ROW(),VLOOKUP(N$7,INDIRECT($A$7&amp;"!A:D"),4,FALSE)+4))),"")</f>
        <v/>
      </c>
      <c r="O145" s="114" t="str">
        <f ca="1" t="shared" si="1566" ref="O145">IFERROR(IF($C144="","",INDIRECT("第"&amp;VLOOKUP(O$7,INDIRECT($A$7&amp;"!A:D"),2,FALSE)&amp;"周"&amp;"!"&amp;ADDRESS(ROW(),VLOOKUP(O$7,INDIRECT($A$7&amp;"!A:D"),4,FALSE)+4))),"")</f>
        <v/>
      </c>
      <c r="P145" s="114" t="str">
        <f ca="1" t="shared" si="1567" ref="P145">IFERROR(IF($C144="","",INDIRECT("第"&amp;VLOOKUP(P$7,INDIRECT($A$7&amp;"!A:D"),2,FALSE)&amp;"周"&amp;"!"&amp;ADDRESS(ROW(),VLOOKUP(P$7,INDIRECT($A$7&amp;"!A:D"),4,FALSE)+4))),"")</f>
        <v/>
      </c>
      <c r="Q145" s="114" t="str">
        <f ca="1" t="shared" si="1568" ref="Q145">IFERROR(IF($C144="","",INDIRECT("第"&amp;VLOOKUP(Q$7,INDIRECT($A$7&amp;"!A:D"),2,FALSE)&amp;"周"&amp;"!"&amp;ADDRESS(ROW(),VLOOKUP(Q$7,INDIRECT($A$7&amp;"!A:D"),4,FALSE)+4))),"")</f>
        <v/>
      </c>
      <c r="R145" s="114" t="str">
        <f ca="1" t="shared" si="1569" ref="R145">IFERROR(IF($C144="","",INDIRECT("第"&amp;VLOOKUP(R$7,INDIRECT($A$7&amp;"!A:D"),2,FALSE)&amp;"周"&amp;"!"&amp;ADDRESS(ROW(),VLOOKUP(R$7,INDIRECT($A$7&amp;"!A:D"),4,FALSE)+4))),"")</f>
        <v/>
      </c>
      <c r="S145" s="114" t="str">
        <f ca="1" t="shared" si="1570" ref="S145">IFERROR(IF($C144="","",INDIRECT("第"&amp;VLOOKUP(S$7,INDIRECT($A$7&amp;"!A:D"),2,FALSE)&amp;"周"&amp;"!"&amp;ADDRESS(ROW(),VLOOKUP(S$7,INDIRECT($A$7&amp;"!A:D"),4,FALSE)+4))),"")</f>
        <v/>
      </c>
      <c r="T145" s="114" t="str">
        <f ca="1" t="shared" si="1571" ref="T145">IFERROR(IF($C144="","",INDIRECT("第"&amp;VLOOKUP(T$7,INDIRECT($A$7&amp;"!A:D"),2,FALSE)&amp;"周"&amp;"!"&amp;ADDRESS(ROW(),VLOOKUP(T$7,INDIRECT($A$7&amp;"!A:D"),4,FALSE)+4))),"")</f>
        <v/>
      </c>
      <c r="U145" s="114" t="str">
        <f ca="1" t="shared" si="1572" ref="U145">IFERROR(IF($C144="","",INDIRECT("第"&amp;VLOOKUP(U$7,INDIRECT($A$7&amp;"!A:D"),2,FALSE)&amp;"周"&amp;"!"&amp;ADDRESS(ROW(),VLOOKUP(U$7,INDIRECT($A$7&amp;"!A:D"),4,FALSE)+4))),"")</f>
        <v/>
      </c>
      <c r="V145" s="114" t="str">
        <f ca="1" t="shared" si="1573" ref="V145">IFERROR(IF($C144="","",INDIRECT("第"&amp;VLOOKUP(V$7,INDIRECT($A$7&amp;"!A:D"),2,FALSE)&amp;"周"&amp;"!"&amp;ADDRESS(ROW(),VLOOKUP(V$7,INDIRECT($A$7&amp;"!A:D"),4,FALSE)+4))),"")</f>
        <v/>
      </c>
      <c r="W145" s="114" t="str">
        <f ca="1" t="shared" si="1574" ref="W145">IFERROR(IF($C144="","",INDIRECT("第"&amp;VLOOKUP(W$7,INDIRECT($A$7&amp;"!A:D"),2,FALSE)&amp;"周"&amp;"!"&amp;ADDRESS(ROW(),VLOOKUP(W$7,INDIRECT($A$7&amp;"!A:D"),4,FALSE)+4))),"")</f>
        <v/>
      </c>
      <c r="X145" s="114" t="str">
        <f ca="1" t="shared" si="1575" ref="X145">IFERROR(IF($C144="","",INDIRECT("第"&amp;VLOOKUP(X$7,INDIRECT($A$7&amp;"!A:D"),2,FALSE)&amp;"周"&amp;"!"&amp;ADDRESS(ROW(),VLOOKUP(X$7,INDIRECT($A$7&amp;"!A:D"),4,FALSE)+4))),"")</f>
        <v/>
      </c>
      <c r="Y145" s="114" t="str">
        <f ca="1" t="shared" si="1576" ref="Y145">IFERROR(IF($C144="","",INDIRECT("第"&amp;VLOOKUP(Y$7,INDIRECT($A$7&amp;"!A:D"),2,FALSE)&amp;"周"&amp;"!"&amp;ADDRESS(ROW(),VLOOKUP(Y$7,INDIRECT($A$7&amp;"!A:D"),4,FALSE)+4))),"")</f>
        <v/>
      </c>
      <c r="Z145" s="114" t="str">
        <f ca="1" t="shared" si="1577" ref="Z145">IFERROR(IF($C144="","",INDIRECT("第"&amp;VLOOKUP(Z$7,INDIRECT($A$7&amp;"!A:D"),2,FALSE)&amp;"周"&amp;"!"&amp;ADDRESS(ROW(),VLOOKUP(Z$7,INDIRECT($A$7&amp;"!A:D"),4,FALSE)+4))),"")</f>
        <v/>
      </c>
      <c r="AA145" s="114" t="str">
        <f ca="1" t="shared" si="1578" ref="AA145">IFERROR(IF($C144="","",INDIRECT("第"&amp;VLOOKUP(AA$7,INDIRECT($A$7&amp;"!A:D"),2,FALSE)&amp;"周"&amp;"!"&amp;ADDRESS(ROW(),VLOOKUP(AA$7,INDIRECT($A$7&amp;"!A:D"),4,FALSE)+4))),"")</f>
        <v/>
      </c>
      <c r="AB145" s="114" t="str">
        <f ca="1" t="shared" si="1579" ref="AB145">IFERROR(IF($C144="","",INDIRECT("第"&amp;VLOOKUP(AB$7,INDIRECT($A$7&amp;"!A:D"),2,FALSE)&amp;"周"&amp;"!"&amp;ADDRESS(ROW(),VLOOKUP(AB$7,INDIRECT($A$7&amp;"!A:D"),4,FALSE)+4))),"")</f>
        <v/>
      </c>
      <c r="AC145" s="114" t="str">
        <f ca="1" t="shared" si="1580" ref="AC145">IFERROR(IF($C144="","",INDIRECT("第"&amp;VLOOKUP(AC$7,INDIRECT($A$7&amp;"!A:D"),2,FALSE)&amp;"周"&amp;"!"&amp;ADDRESS(ROW(),VLOOKUP(AC$7,INDIRECT($A$7&amp;"!A:D"),4,FALSE)+4))),"")</f>
        <v/>
      </c>
      <c r="AD145" s="114" t="str">
        <f ca="1" t="shared" si="1581" ref="AD145">IFERROR(IF($C144="","",INDIRECT("第"&amp;VLOOKUP(AD$7,INDIRECT($A$7&amp;"!A:D"),2,FALSE)&amp;"周"&amp;"!"&amp;ADDRESS(ROW(),VLOOKUP(AD$7,INDIRECT($A$7&amp;"!A:D"),4,FALSE)+4))),"")</f>
        <v/>
      </c>
      <c r="AE145" s="114" t="str">
        <f ca="1" t="shared" si="1582" ref="AE145">IFERROR(IF($C144="","",INDIRECT("第"&amp;VLOOKUP(AE$7,INDIRECT($A$7&amp;"!A:D"),2,FALSE)&amp;"周"&amp;"!"&amp;ADDRESS(ROW(),VLOOKUP(AE$7,INDIRECT($A$7&amp;"!A:D"),4,FALSE)+4))),"")</f>
        <v/>
      </c>
      <c r="AF145" s="114" t="str">
        <f ca="1" t="shared" si="1583" ref="AF145">IFERROR(IF($C144="","",INDIRECT("第"&amp;VLOOKUP(AF$7,INDIRECT($A$7&amp;"!A:D"),2,FALSE)&amp;"周"&amp;"!"&amp;ADDRESS(ROW(),VLOOKUP(AF$7,INDIRECT($A$7&amp;"!A:D"),4,FALSE)+4))),"")</f>
        <v/>
      </c>
      <c r="AG145" s="114" t="str">
        <f ca="1" t="shared" si="1584" ref="AG145">IFERROR(IF($C144="","",INDIRECT("第"&amp;VLOOKUP(AG$7,INDIRECT($A$7&amp;"!A:D"),2,FALSE)&amp;"周"&amp;"!"&amp;ADDRESS(ROW(),VLOOKUP(AG$7,INDIRECT($A$7&amp;"!A:D"),4,FALSE)+4))),"")</f>
        <v/>
      </c>
      <c r="AH145" s="114" t="str">
        <f ca="1" t="shared" si="1585" ref="AH145">IFERROR(IF($C144="","",INDIRECT("第"&amp;VLOOKUP(AH$7,INDIRECT($A$7&amp;"!A:D"),2,FALSE)&amp;"周"&amp;"!"&amp;ADDRESS(ROW(),VLOOKUP(AH$7,INDIRECT($A$7&amp;"!A:D"),4,FALSE)+4))),"")</f>
        <v/>
      </c>
      <c r="AI145" s="114" t="str">
        <f ca="1" t="shared" si="1586" ref="AI145">IFERROR(IF($C144="","",INDIRECT("第"&amp;VLOOKUP(AI$7,INDIRECT($A$7&amp;"!A:D"),2,FALSE)&amp;"周"&amp;"!"&amp;ADDRESS(ROW(),VLOOKUP(AI$7,INDIRECT($A$7&amp;"!A:D"),4,FALSE)+4))),"")</f>
        <v/>
      </c>
      <c r="AJ145" s="25"/>
      <c r="AK145" s="25"/>
      <c r="AL145" s="25"/>
      <c r="AM145" s="25"/>
      <c r="AN145" s="25"/>
      <c r="AO145" s="25"/>
      <c r="AP145" s="25"/>
      <c r="AQ145" s="25"/>
      <c r="AR145" s="25"/>
    </row>
    <row r="146" spans="1:44" ht="18" customHeight="1">
      <c r="A146" s="7"/>
      <c r="B146" s="115"/>
      <c r="C146" s="27"/>
      <c r="D146" s="25" t="s">
        <v>26</v>
      </c>
      <c r="E146" s="114" t="str">
        <f ca="1" t="shared" si="1587" ref="E146:AI146">IFERROR(IF($C144="","",INDIRECT("第"&amp;VLOOKUP(E$7,INDIRECT($A$7&amp;"!A:D"),2,FALSE)&amp;"周"&amp;"!"&amp;ADDRESS(ROW(),VLOOKUP(E$7,INDIRECT($A$7&amp;"!A:D"),4,FALSE)+4))),"")</f>
        <v/>
      </c>
      <c r="F146" s="114" t="str">
        <f t="shared" ca="1" si="1587"/>
        <v/>
      </c>
      <c r="G146" s="114" t="str">
        <f t="shared" ca="1" si="1587"/>
        <v/>
      </c>
      <c r="H146" s="114" t="str">
        <f t="shared" ca="1" si="1587"/>
        <v/>
      </c>
      <c r="I146" s="114" t="str">
        <f t="shared" ca="1" si="1587"/>
        <v/>
      </c>
      <c r="J146" s="114" t="str">
        <f t="shared" ca="1" si="1587"/>
        <v/>
      </c>
      <c r="K146" s="114" t="str">
        <f t="shared" ca="1" si="1587"/>
        <v/>
      </c>
      <c r="L146" s="114" t="str">
        <f t="shared" ca="1" si="1587"/>
        <v/>
      </c>
      <c r="M146" s="114" t="str">
        <f t="shared" ca="1" si="1587"/>
        <v/>
      </c>
      <c r="N146" s="114" t="str">
        <f t="shared" ca="1" si="1587"/>
        <v/>
      </c>
      <c r="O146" s="114" t="str">
        <f t="shared" ca="1" si="1587"/>
        <v/>
      </c>
      <c r="P146" s="114" t="str">
        <f t="shared" ca="1" si="1587"/>
        <v/>
      </c>
      <c r="Q146" s="114" t="str">
        <f t="shared" ca="1" si="1587"/>
        <v/>
      </c>
      <c r="R146" s="114" t="str">
        <f t="shared" ca="1" si="1587"/>
        <v/>
      </c>
      <c r="S146" s="114" t="str">
        <f t="shared" ca="1" si="1587"/>
        <v/>
      </c>
      <c r="T146" s="114" t="str">
        <f t="shared" ca="1" si="1587"/>
        <v/>
      </c>
      <c r="U146" s="114" t="str">
        <f t="shared" ca="1" si="1587"/>
        <v/>
      </c>
      <c r="V146" s="114" t="str">
        <f t="shared" ca="1" si="1587"/>
        <v/>
      </c>
      <c r="W146" s="114" t="str">
        <f t="shared" ca="1" si="1587"/>
        <v/>
      </c>
      <c r="X146" s="114" t="str">
        <f t="shared" ca="1" si="1587"/>
        <v/>
      </c>
      <c r="Y146" s="114" t="str">
        <f t="shared" ca="1" si="1587"/>
        <v/>
      </c>
      <c r="Z146" s="114" t="str">
        <f t="shared" ca="1" si="1587"/>
        <v/>
      </c>
      <c r="AA146" s="114" t="str">
        <f t="shared" ca="1" si="1587"/>
        <v/>
      </c>
      <c r="AB146" s="114" t="str">
        <f t="shared" ca="1" si="1587"/>
        <v/>
      </c>
      <c r="AC146" s="114" t="str">
        <f t="shared" ca="1" si="1587"/>
        <v/>
      </c>
      <c r="AD146" s="114" t="str">
        <f t="shared" ca="1" si="1587"/>
        <v/>
      </c>
      <c r="AE146" s="114" t="str">
        <f t="shared" ca="1" si="1587"/>
        <v/>
      </c>
      <c r="AF146" s="114" t="str">
        <f t="shared" ca="1" si="1587"/>
        <v/>
      </c>
      <c r="AG146" s="114" t="str">
        <f t="shared" ca="1" si="1587"/>
        <v/>
      </c>
      <c r="AH146" s="114" t="str">
        <f t="shared" ca="1" si="1587"/>
        <v/>
      </c>
      <c r="AI146" s="114" t="str">
        <f t="shared" ca="1" si="1587"/>
        <v/>
      </c>
      <c r="AJ146" s="25"/>
      <c r="AK146" s="25"/>
      <c r="AL146" s="25"/>
      <c r="AM146" s="25"/>
      <c r="AN146" s="25"/>
      <c r="AO146" s="25"/>
      <c r="AP146" s="25"/>
      <c r="AQ146" s="25"/>
      <c r="AR146" s="25"/>
    </row>
    <row r="147" spans="1:44" ht="18" customHeight="1">
      <c r="A147" s="7"/>
      <c r="B147" s="116">
        <f t="shared" si="992"/>
        <v>47</v>
      </c>
      <c r="C147" s="20" t="str">
        <f ca="1">INDIRECT("员工信息表!C"&amp;(B147+3))&amp;IF(INDIRECT("员工信息表!O"&amp;(B147+3))="离职","(离职)","")</f>
        <v/>
      </c>
      <c r="D147" s="25" t="s">
        <v>24</v>
      </c>
      <c r="E147" s="114" t="str">
        <f ca="1" t="shared" si="1588" ref="E147:T147">IFERROR(IF($C147="","",INDIRECT("第"&amp;VLOOKUP(E$7,INDIRECT($A$7&amp;"!A:D"),2,FALSE)&amp;"周"&amp;"!"&amp;ADDRESS(ROW(),VLOOKUP(E$7,INDIRECT($A$7&amp;"!A:D"),4,FALSE)+4))),"")</f>
        <v/>
      </c>
      <c r="F147" s="114" t="str">
        <f t="shared" ca="1" si="1588"/>
        <v/>
      </c>
      <c r="G147" s="114" t="str">
        <f t="shared" ca="1" si="1588"/>
        <v/>
      </c>
      <c r="H147" s="114" t="str">
        <f t="shared" ca="1" si="1588"/>
        <v/>
      </c>
      <c r="I147" s="114" t="str">
        <f t="shared" ca="1" si="1588"/>
        <v/>
      </c>
      <c r="J147" s="114" t="str">
        <f t="shared" ca="1" si="1588"/>
        <v/>
      </c>
      <c r="K147" s="114" t="str">
        <f t="shared" ca="1" si="1588"/>
        <v/>
      </c>
      <c r="L147" s="114" t="str">
        <f t="shared" ca="1" si="1588"/>
        <v/>
      </c>
      <c r="M147" s="114" t="str">
        <f t="shared" ca="1" si="1588"/>
        <v/>
      </c>
      <c r="N147" s="114" t="str">
        <f t="shared" ca="1" si="1588"/>
        <v/>
      </c>
      <c r="O147" s="114" t="str">
        <f t="shared" ca="1" si="1588"/>
        <v/>
      </c>
      <c r="P147" s="114" t="str">
        <f t="shared" ca="1" si="1588"/>
        <v/>
      </c>
      <c r="Q147" s="114" t="str">
        <f t="shared" ca="1" si="1588"/>
        <v/>
      </c>
      <c r="R147" s="114" t="str">
        <f t="shared" ca="1" si="1588"/>
        <v/>
      </c>
      <c r="S147" s="114" t="str">
        <f t="shared" ca="1" si="1588"/>
        <v/>
      </c>
      <c r="T147" s="114" t="str">
        <f t="shared" ca="1" si="1588"/>
        <v/>
      </c>
      <c r="U147" s="114" t="str">
        <f ca="1" t="shared" si="1589" ref="U147:AI147">IFERROR(IF($C147="","",INDIRECT("第"&amp;VLOOKUP(U$7,INDIRECT($A$7&amp;"!A:D"),2,FALSE)&amp;"周"&amp;"!"&amp;ADDRESS(ROW(),VLOOKUP(U$7,INDIRECT($A$7&amp;"!A:D"),4,FALSE)+4))),"")</f>
        <v/>
      </c>
      <c r="V147" s="114" t="str">
        <f t="shared" ca="1" si="1589"/>
        <v/>
      </c>
      <c r="W147" s="114" t="str">
        <f t="shared" ca="1" si="1589"/>
        <v/>
      </c>
      <c r="X147" s="114" t="str">
        <f t="shared" ca="1" si="1589"/>
        <v/>
      </c>
      <c r="Y147" s="114" t="str">
        <f t="shared" ca="1" si="1589"/>
        <v/>
      </c>
      <c r="Z147" s="114" t="str">
        <f t="shared" ca="1" si="1589"/>
        <v/>
      </c>
      <c r="AA147" s="114" t="str">
        <f t="shared" ca="1" si="1589"/>
        <v/>
      </c>
      <c r="AB147" s="114" t="str">
        <f t="shared" ca="1" si="1589"/>
        <v/>
      </c>
      <c r="AC147" s="114" t="str">
        <f t="shared" ca="1" si="1589"/>
        <v/>
      </c>
      <c r="AD147" s="114" t="str">
        <f t="shared" ca="1" si="1589"/>
        <v/>
      </c>
      <c r="AE147" s="114" t="str">
        <f t="shared" ca="1" si="1589"/>
        <v/>
      </c>
      <c r="AF147" s="114" t="str">
        <f t="shared" ca="1" si="1589"/>
        <v/>
      </c>
      <c r="AG147" s="114" t="str">
        <f t="shared" ca="1" si="1589"/>
        <v/>
      </c>
      <c r="AH147" s="114" t="str">
        <f t="shared" ca="1" si="1589"/>
        <v/>
      </c>
      <c r="AI147" s="114" t="str">
        <f t="shared" ca="1" si="1589"/>
        <v/>
      </c>
      <c r="AJ147" s="25">
        <f ca="1" t="shared" si="1590" ref="AJ147:AR147">COUNTIF($E147:$AI149,AJ$8)</f>
        <v>0</v>
      </c>
      <c r="AK147" s="25">
        <f t="shared" ca="1" si="1590"/>
        <v>0</v>
      </c>
      <c r="AL147" s="25">
        <f t="shared" ca="1" si="1590"/>
        <v>0</v>
      </c>
      <c r="AM147" s="25">
        <f t="shared" ca="1" si="1590"/>
        <v>0</v>
      </c>
      <c r="AN147" s="25">
        <f t="shared" ca="1" si="1590"/>
        <v>0</v>
      </c>
      <c r="AO147" s="25">
        <f t="shared" ca="1" si="1590"/>
        <v>0</v>
      </c>
      <c r="AP147" s="25">
        <f t="shared" ca="1" si="1590"/>
        <v>0</v>
      </c>
      <c r="AQ147" s="25">
        <f t="shared" ca="1" si="1590"/>
        <v>0</v>
      </c>
      <c r="AR147" s="25">
        <f t="shared" ca="1" si="1590"/>
        <v>0</v>
      </c>
    </row>
    <row r="148" spans="1:44" ht="18" customHeight="1">
      <c r="A148" s="7"/>
      <c r="B148" s="113"/>
      <c r="C148" s="20"/>
      <c r="D148" s="25" t="s">
        <v>25</v>
      </c>
      <c r="E148" s="114" t="str">
        <f ca="1" t="shared" si="1591" ref="E148">IFERROR(IF($C147="","",INDIRECT("第"&amp;VLOOKUP(E$7,INDIRECT($A$7&amp;"!A:D"),2,FALSE)&amp;"周"&amp;"!"&amp;ADDRESS(ROW(),VLOOKUP(E$7,INDIRECT($A$7&amp;"!A:D"),4,FALSE)+4))),"")</f>
        <v/>
      </c>
      <c r="F148" s="114" t="str">
        <f ca="1" t="shared" si="1592" ref="F148">IFERROR(IF($C147="","",INDIRECT("第"&amp;VLOOKUP(F$7,INDIRECT($A$7&amp;"!A:D"),2,FALSE)&amp;"周"&amp;"!"&amp;ADDRESS(ROW(),VLOOKUP(F$7,INDIRECT($A$7&amp;"!A:D"),4,FALSE)+4))),"")</f>
        <v/>
      </c>
      <c r="G148" s="114" t="str">
        <f ca="1" t="shared" si="1593" ref="G148">IFERROR(IF($C147="","",INDIRECT("第"&amp;VLOOKUP(G$7,INDIRECT($A$7&amp;"!A:D"),2,FALSE)&amp;"周"&amp;"!"&amp;ADDRESS(ROW(),VLOOKUP(G$7,INDIRECT($A$7&amp;"!A:D"),4,FALSE)+4))),"")</f>
        <v/>
      </c>
      <c r="H148" s="114" t="str">
        <f ca="1" t="shared" si="1594" ref="H148">IFERROR(IF($C147="","",INDIRECT("第"&amp;VLOOKUP(H$7,INDIRECT($A$7&amp;"!A:D"),2,FALSE)&amp;"周"&amp;"!"&amp;ADDRESS(ROW(),VLOOKUP(H$7,INDIRECT($A$7&amp;"!A:D"),4,FALSE)+4))),"")</f>
        <v/>
      </c>
      <c r="I148" s="114" t="str">
        <f ca="1" t="shared" si="1595" ref="I148">IFERROR(IF($C147="","",INDIRECT("第"&amp;VLOOKUP(I$7,INDIRECT($A$7&amp;"!A:D"),2,FALSE)&amp;"周"&amp;"!"&amp;ADDRESS(ROW(),VLOOKUP(I$7,INDIRECT($A$7&amp;"!A:D"),4,FALSE)+4))),"")</f>
        <v/>
      </c>
      <c r="J148" s="114" t="str">
        <f ca="1" t="shared" si="1596" ref="J148">IFERROR(IF($C147="","",INDIRECT("第"&amp;VLOOKUP(J$7,INDIRECT($A$7&amp;"!A:D"),2,FALSE)&amp;"周"&amp;"!"&amp;ADDRESS(ROW(),VLOOKUP(J$7,INDIRECT($A$7&amp;"!A:D"),4,FALSE)+4))),"")</f>
        <v/>
      </c>
      <c r="K148" s="114" t="str">
        <f ca="1" t="shared" si="1597" ref="K148">IFERROR(IF($C147="","",INDIRECT("第"&amp;VLOOKUP(K$7,INDIRECT($A$7&amp;"!A:D"),2,FALSE)&amp;"周"&amp;"!"&amp;ADDRESS(ROW(),VLOOKUP(K$7,INDIRECT($A$7&amp;"!A:D"),4,FALSE)+4))),"")</f>
        <v/>
      </c>
      <c r="L148" s="114" t="str">
        <f ca="1" t="shared" si="1598" ref="L148">IFERROR(IF($C147="","",INDIRECT("第"&amp;VLOOKUP(L$7,INDIRECT($A$7&amp;"!A:D"),2,FALSE)&amp;"周"&amp;"!"&amp;ADDRESS(ROW(),VLOOKUP(L$7,INDIRECT($A$7&amp;"!A:D"),4,FALSE)+4))),"")</f>
        <v/>
      </c>
      <c r="M148" s="114" t="str">
        <f ca="1" t="shared" si="1599" ref="M148">IFERROR(IF($C147="","",INDIRECT("第"&amp;VLOOKUP(M$7,INDIRECT($A$7&amp;"!A:D"),2,FALSE)&amp;"周"&amp;"!"&amp;ADDRESS(ROW(),VLOOKUP(M$7,INDIRECT($A$7&amp;"!A:D"),4,FALSE)+4))),"")</f>
        <v/>
      </c>
      <c r="N148" s="114" t="str">
        <f ca="1" t="shared" si="1600" ref="N148">IFERROR(IF($C147="","",INDIRECT("第"&amp;VLOOKUP(N$7,INDIRECT($A$7&amp;"!A:D"),2,FALSE)&amp;"周"&amp;"!"&amp;ADDRESS(ROW(),VLOOKUP(N$7,INDIRECT($A$7&amp;"!A:D"),4,FALSE)+4))),"")</f>
        <v/>
      </c>
      <c r="O148" s="114" t="str">
        <f ca="1" t="shared" si="1601" ref="O148">IFERROR(IF($C147="","",INDIRECT("第"&amp;VLOOKUP(O$7,INDIRECT($A$7&amp;"!A:D"),2,FALSE)&amp;"周"&amp;"!"&amp;ADDRESS(ROW(),VLOOKUP(O$7,INDIRECT($A$7&amp;"!A:D"),4,FALSE)+4))),"")</f>
        <v/>
      </c>
      <c r="P148" s="114" t="str">
        <f ca="1" t="shared" si="1602" ref="P148">IFERROR(IF($C147="","",INDIRECT("第"&amp;VLOOKUP(P$7,INDIRECT($A$7&amp;"!A:D"),2,FALSE)&amp;"周"&amp;"!"&amp;ADDRESS(ROW(),VLOOKUP(P$7,INDIRECT($A$7&amp;"!A:D"),4,FALSE)+4))),"")</f>
        <v/>
      </c>
      <c r="Q148" s="114" t="str">
        <f ca="1" t="shared" si="1603" ref="Q148">IFERROR(IF($C147="","",INDIRECT("第"&amp;VLOOKUP(Q$7,INDIRECT($A$7&amp;"!A:D"),2,FALSE)&amp;"周"&amp;"!"&amp;ADDRESS(ROW(),VLOOKUP(Q$7,INDIRECT($A$7&amp;"!A:D"),4,FALSE)+4))),"")</f>
        <v/>
      </c>
      <c r="R148" s="114" t="str">
        <f ca="1" t="shared" si="1604" ref="R148">IFERROR(IF($C147="","",INDIRECT("第"&amp;VLOOKUP(R$7,INDIRECT($A$7&amp;"!A:D"),2,FALSE)&amp;"周"&amp;"!"&amp;ADDRESS(ROW(),VLOOKUP(R$7,INDIRECT($A$7&amp;"!A:D"),4,FALSE)+4))),"")</f>
        <v/>
      </c>
      <c r="S148" s="114" t="str">
        <f ca="1" t="shared" si="1605" ref="S148">IFERROR(IF($C147="","",INDIRECT("第"&amp;VLOOKUP(S$7,INDIRECT($A$7&amp;"!A:D"),2,FALSE)&amp;"周"&amp;"!"&amp;ADDRESS(ROW(),VLOOKUP(S$7,INDIRECT($A$7&amp;"!A:D"),4,FALSE)+4))),"")</f>
        <v/>
      </c>
      <c r="T148" s="114" t="str">
        <f ca="1" t="shared" si="1606" ref="T148">IFERROR(IF($C147="","",INDIRECT("第"&amp;VLOOKUP(T$7,INDIRECT($A$7&amp;"!A:D"),2,FALSE)&amp;"周"&amp;"!"&amp;ADDRESS(ROW(),VLOOKUP(T$7,INDIRECT($A$7&amp;"!A:D"),4,FALSE)+4))),"")</f>
        <v/>
      </c>
      <c r="U148" s="114" t="str">
        <f ca="1" t="shared" si="1607" ref="U148">IFERROR(IF($C147="","",INDIRECT("第"&amp;VLOOKUP(U$7,INDIRECT($A$7&amp;"!A:D"),2,FALSE)&amp;"周"&amp;"!"&amp;ADDRESS(ROW(),VLOOKUP(U$7,INDIRECT($A$7&amp;"!A:D"),4,FALSE)+4))),"")</f>
        <v/>
      </c>
      <c r="V148" s="114" t="str">
        <f ca="1" t="shared" si="1608" ref="V148">IFERROR(IF($C147="","",INDIRECT("第"&amp;VLOOKUP(V$7,INDIRECT($A$7&amp;"!A:D"),2,FALSE)&amp;"周"&amp;"!"&amp;ADDRESS(ROW(),VLOOKUP(V$7,INDIRECT($A$7&amp;"!A:D"),4,FALSE)+4))),"")</f>
        <v/>
      </c>
      <c r="W148" s="114" t="str">
        <f ca="1" t="shared" si="1609" ref="W148">IFERROR(IF($C147="","",INDIRECT("第"&amp;VLOOKUP(W$7,INDIRECT($A$7&amp;"!A:D"),2,FALSE)&amp;"周"&amp;"!"&amp;ADDRESS(ROW(),VLOOKUP(W$7,INDIRECT($A$7&amp;"!A:D"),4,FALSE)+4))),"")</f>
        <v/>
      </c>
      <c r="X148" s="114" t="str">
        <f ca="1" t="shared" si="1610" ref="X148">IFERROR(IF($C147="","",INDIRECT("第"&amp;VLOOKUP(X$7,INDIRECT($A$7&amp;"!A:D"),2,FALSE)&amp;"周"&amp;"!"&amp;ADDRESS(ROW(),VLOOKUP(X$7,INDIRECT($A$7&amp;"!A:D"),4,FALSE)+4))),"")</f>
        <v/>
      </c>
      <c r="Y148" s="114" t="str">
        <f ca="1" t="shared" si="1611" ref="Y148">IFERROR(IF($C147="","",INDIRECT("第"&amp;VLOOKUP(Y$7,INDIRECT($A$7&amp;"!A:D"),2,FALSE)&amp;"周"&amp;"!"&amp;ADDRESS(ROW(),VLOOKUP(Y$7,INDIRECT($A$7&amp;"!A:D"),4,FALSE)+4))),"")</f>
        <v/>
      </c>
      <c r="Z148" s="114" t="str">
        <f ca="1" t="shared" si="1612" ref="Z148">IFERROR(IF($C147="","",INDIRECT("第"&amp;VLOOKUP(Z$7,INDIRECT($A$7&amp;"!A:D"),2,FALSE)&amp;"周"&amp;"!"&amp;ADDRESS(ROW(),VLOOKUP(Z$7,INDIRECT($A$7&amp;"!A:D"),4,FALSE)+4))),"")</f>
        <v/>
      </c>
      <c r="AA148" s="114" t="str">
        <f ca="1" t="shared" si="1613" ref="AA148">IFERROR(IF($C147="","",INDIRECT("第"&amp;VLOOKUP(AA$7,INDIRECT($A$7&amp;"!A:D"),2,FALSE)&amp;"周"&amp;"!"&amp;ADDRESS(ROW(),VLOOKUP(AA$7,INDIRECT($A$7&amp;"!A:D"),4,FALSE)+4))),"")</f>
        <v/>
      </c>
      <c r="AB148" s="114" t="str">
        <f ca="1" t="shared" si="1614" ref="AB148">IFERROR(IF($C147="","",INDIRECT("第"&amp;VLOOKUP(AB$7,INDIRECT($A$7&amp;"!A:D"),2,FALSE)&amp;"周"&amp;"!"&amp;ADDRESS(ROW(),VLOOKUP(AB$7,INDIRECT($A$7&amp;"!A:D"),4,FALSE)+4))),"")</f>
        <v/>
      </c>
      <c r="AC148" s="114" t="str">
        <f ca="1" t="shared" si="1615" ref="AC148">IFERROR(IF($C147="","",INDIRECT("第"&amp;VLOOKUP(AC$7,INDIRECT($A$7&amp;"!A:D"),2,FALSE)&amp;"周"&amp;"!"&amp;ADDRESS(ROW(),VLOOKUP(AC$7,INDIRECT($A$7&amp;"!A:D"),4,FALSE)+4))),"")</f>
        <v/>
      </c>
      <c r="AD148" s="114" t="str">
        <f ca="1" t="shared" si="1616" ref="AD148">IFERROR(IF($C147="","",INDIRECT("第"&amp;VLOOKUP(AD$7,INDIRECT($A$7&amp;"!A:D"),2,FALSE)&amp;"周"&amp;"!"&amp;ADDRESS(ROW(),VLOOKUP(AD$7,INDIRECT($A$7&amp;"!A:D"),4,FALSE)+4))),"")</f>
        <v/>
      </c>
      <c r="AE148" s="114" t="str">
        <f ca="1" t="shared" si="1617" ref="AE148">IFERROR(IF($C147="","",INDIRECT("第"&amp;VLOOKUP(AE$7,INDIRECT($A$7&amp;"!A:D"),2,FALSE)&amp;"周"&amp;"!"&amp;ADDRESS(ROW(),VLOOKUP(AE$7,INDIRECT($A$7&amp;"!A:D"),4,FALSE)+4))),"")</f>
        <v/>
      </c>
      <c r="AF148" s="114" t="str">
        <f ca="1" t="shared" si="1618" ref="AF148">IFERROR(IF($C147="","",INDIRECT("第"&amp;VLOOKUP(AF$7,INDIRECT($A$7&amp;"!A:D"),2,FALSE)&amp;"周"&amp;"!"&amp;ADDRESS(ROW(),VLOOKUP(AF$7,INDIRECT($A$7&amp;"!A:D"),4,FALSE)+4))),"")</f>
        <v/>
      </c>
      <c r="AG148" s="114" t="str">
        <f ca="1" t="shared" si="1619" ref="AG148">IFERROR(IF($C147="","",INDIRECT("第"&amp;VLOOKUP(AG$7,INDIRECT($A$7&amp;"!A:D"),2,FALSE)&amp;"周"&amp;"!"&amp;ADDRESS(ROW(),VLOOKUP(AG$7,INDIRECT($A$7&amp;"!A:D"),4,FALSE)+4))),"")</f>
        <v/>
      </c>
      <c r="AH148" s="114" t="str">
        <f ca="1" t="shared" si="1620" ref="AH148">IFERROR(IF($C147="","",INDIRECT("第"&amp;VLOOKUP(AH$7,INDIRECT($A$7&amp;"!A:D"),2,FALSE)&amp;"周"&amp;"!"&amp;ADDRESS(ROW(),VLOOKUP(AH$7,INDIRECT($A$7&amp;"!A:D"),4,FALSE)+4))),"")</f>
        <v/>
      </c>
      <c r="AI148" s="114" t="str">
        <f ca="1" t="shared" si="1621" ref="AI148">IFERROR(IF($C147="","",INDIRECT("第"&amp;VLOOKUP(AI$7,INDIRECT($A$7&amp;"!A:D"),2,FALSE)&amp;"周"&amp;"!"&amp;ADDRESS(ROW(),VLOOKUP(AI$7,INDIRECT($A$7&amp;"!A:D"),4,FALSE)+4))),"")</f>
        <v/>
      </c>
      <c r="AJ148" s="25"/>
      <c r="AK148" s="25"/>
      <c r="AL148" s="25"/>
      <c r="AM148" s="25"/>
      <c r="AN148" s="25"/>
      <c r="AO148" s="25"/>
      <c r="AP148" s="25"/>
      <c r="AQ148" s="25"/>
      <c r="AR148" s="25"/>
    </row>
    <row r="149" spans="1:44" ht="18" customHeight="1">
      <c r="A149" s="7"/>
      <c r="B149" s="115"/>
      <c r="C149" s="27"/>
      <c r="D149" s="25" t="s">
        <v>26</v>
      </c>
      <c r="E149" s="114" t="str">
        <f ca="1" t="shared" si="1622" ref="E149:AI149">IFERROR(IF($C147="","",INDIRECT("第"&amp;VLOOKUP(E$7,INDIRECT($A$7&amp;"!A:D"),2,FALSE)&amp;"周"&amp;"!"&amp;ADDRESS(ROW(),VLOOKUP(E$7,INDIRECT($A$7&amp;"!A:D"),4,FALSE)+4))),"")</f>
        <v/>
      </c>
      <c r="F149" s="114" t="str">
        <f t="shared" ca="1" si="1622"/>
        <v/>
      </c>
      <c r="G149" s="114" t="str">
        <f t="shared" ca="1" si="1622"/>
        <v/>
      </c>
      <c r="H149" s="114" t="str">
        <f t="shared" ca="1" si="1622"/>
        <v/>
      </c>
      <c r="I149" s="114" t="str">
        <f t="shared" ca="1" si="1622"/>
        <v/>
      </c>
      <c r="J149" s="114" t="str">
        <f t="shared" ca="1" si="1622"/>
        <v/>
      </c>
      <c r="K149" s="114" t="str">
        <f t="shared" ca="1" si="1622"/>
        <v/>
      </c>
      <c r="L149" s="114" t="str">
        <f t="shared" ca="1" si="1622"/>
        <v/>
      </c>
      <c r="M149" s="114" t="str">
        <f t="shared" ca="1" si="1622"/>
        <v/>
      </c>
      <c r="N149" s="114" t="str">
        <f t="shared" ca="1" si="1622"/>
        <v/>
      </c>
      <c r="O149" s="114" t="str">
        <f t="shared" ca="1" si="1622"/>
        <v/>
      </c>
      <c r="P149" s="114" t="str">
        <f t="shared" ca="1" si="1622"/>
        <v/>
      </c>
      <c r="Q149" s="114" t="str">
        <f t="shared" ca="1" si="1622"/>
        <v/>
      </c>
      <c r="R149" s="114" t="str">
        <f t="shared" ca="1" si="1622"/>
        <v/>
      </c>
      <c r="S149" s="114" t="str">
        <f t="shared" ca="1" si="1622"/>
        <v/>
      </c>
      <c r="T149" s="114" t="str">
        <f t="shared" ca="1" si="1622"/>
        <v/>
      </c>
      <c r="U149" s="114" t="str">
        <f t="shared" ca="1" si="1622"/>
        <v/>
      </c>
      <c r="V149" s="114" t="str">
        <f t="shared" ca="1" si="1622"/>
        <v/>
      </c>
      <c r="W149" s="114" t="str">
        <f t="shared" ca="1" si="1622"/>
        <v/>
      </c>
      <c r="X149" s="114" t="str">
        <f t="shared" ca="1" si="1622"/>
        <v/>
      </c>
      <c r="Y149" s="114" t="str">
        <f t="shared" ca="1" si="1622"/>
        <v/>
      </c>
      <c r="Z149" s="114" t="str">
        <f t="shared" ca="1" si="1622"/>
        <v/>
      </c>
      <c r="AA149" s="114" t="str">
        <f t="shared" ca="1" si="1622"/>
        <v/>
      </c>
      <c r="AB149" s="114" t="str">
        <f t="shared" ca="1" si="1622"/>
        <v/>
      </c>
      <c r="AC149" s="114" t="str">
        <f t="shared" ca="1" si="1622"/>
        <v/>
      </c>
      <c r="AD149" s="114" t="str">
        <f t="shared" ca="1" si="1622"/>
        <v/>
      </c>
      <c r="AE149" s="114" t="str">
        <f t="shared" ca="1" si="1622"/>
        <v/>
      </c>
      <c r="AF149" s="114" t="str">
        <f t="shared" ca="1" si="1622"/>
        <v/>
      </c>
      <c r="AG149" s="114" t="str">
        <f t="shared" ca="1" si="1622"/>
        <v/>
      </c>
      <c r="AH149" s="114" t="str">
        <f t="shared" ca="1" si="1622"/>
        <v/>
      </c>
      <c r="AI149" s="114" t="str">
        <f t="shared" ca="1" si="1622"/>
        <v/>
      </c>
      <c r="AJ149" s="25"/>
      <c r="AK149" s="25"/>
      <c r="AL149" s="25"/>
      <c r="AM149" s="25"/>
      <c r="AN149" s="25"/>
      <c r="AO149" s="25"/>
      <c r="AP149" s="25"/>
      <c r="AQ149" s="25"/>
      <c r="AR149" s="25"/>
    </row>
    <row r="150" spans="1:44" ht="18" customHeight="1">
      <c r="A150" s="7"/>
      <c r="B150" s="116">
        <f t="shared" si="992"/>
        <v>48</v>
      </c>
      <c r="C150" s="20" t="str">
        <f ca="1">INDIRECT("员工信息表!C"&amp;(B150+3))&amp;IF(INDIRECT("员工信息表!O"&amp;(B150+3))="离职","(离职)","")</f>
        <v/>
      </c>
      <c r="D150" s="25" t="s">
        <v>24</v>
      </c>
      <c r="E150" s="114" t="str">
        <f ca="1" t="shared" si="1623" ref="E150:T150">IFERROR(IF($C150="","",INDIRECT("第"&amp;VLOOKUP(E$7,INDIRECT($A$7&amp;"!A:D"),2,FALSE)&amp;"周"&amp;"!"&amp;ADDRESS(ROW(),VLOOKUP(E$7,INDIRECT($A$7&amp;"!A:D"),4,FALSE)+4))),"")</f>
        <v/>
      </c>
      <c r="F150" s="114" t="str">
        <f t="shared" ca="1" si="1623"/>
        <v/>
      </c>
      <c r="G150" s="114" t="str">
        <f t="shared" ca="1" si="1623"/>
        <v/>
      </c>
      <c r="H150" s="114" t="str">
        <f t="shared" ca="1" si="1623"/>
        <v/>
      </c>
      <c r="I150" s="114" t="str">
        <f t="shared" ca="1" si="1623"/>
        <v/>
      </c>
      <c r="J150" s="114" t="str">
        <f t="shared" ca="1" si="1623"/>
        <v/>
      </c>
      <c r="K150" s="114" t="str">
        <f t="shared" ca="1" si="1623"/>
        <v/>
      </c>
      <c r="L150" s="114" t="str">
        <f t="shared" ca="1" si="1623"/>
        <v/>
      </c>
      <c r="M150" s="114" t="str">
        <f t="shared" ca="1" si="1623"/>
        <v/>
      </c>
      <c r="N150" s="114" t="str">
        <f t="shared" ca="1" si="1623"/>
        <v/>
      </c>
      <c r="O150" s="114" t="str">
        <f t="shared" ca="1" si="1623"/>
        <v/>
      </c>
      <c r="P150" s="114" t="str">
        <f t="shared" ca="1" si="1623"/>
        <v/>
      </c>
      <c r="Q150" s="114" t="str">
        <f t="shared" ca="1" si="1623"/>
        <v/>
      </c>
      <c r="R150" s="114" t="str">
        <f t="shared" ca="1" si="1623"/>
        <v/>
      </c>
      <c r="S150" s="114" t="str">
        <f t="shared" ca="1" si="1623"/>
        <v/>
      </c>
      <c r="T150" s="114" t="str">
        <f t="shared" ca="1" si="1623"/>
        <v/>
      </c>
      <c r="U150" s="114" t="str">
        <f ca="1" t="shared" si="1624" ref="U150:AI150">IFERROR(IF($C150="","",INDIRECT("第"&amp;VLOOKUP(U$7,INDIRECT($A$7&amp;"!A:D"),2,FALSE)&amp;"周"&amp;"!"&amp;ADDRESS(ROW(),VLOOKUP(U$7,INDIRECT($A$7&amp;"!A:D"),4,FALSE)+4))),"")</f>
        <v/>
      </c>
      <c r="V150" s="114" t="str">
        <f t="shared" ca="1" si="1624"/>
        <v/>
      </c>
      <c r="W150" s="114" t="str">
        <f t="shared" ca="1" si="1624"/>
        <v/>
      </c>
      <c r="X150" s="114" t="str">
        <f t="shared" ca="1" si="1624"/>
        <v/>
      </c>
      <c r="Y150" s="114" t="str">
        <f t="shared" ca="1" si="1624"/>
        <v/>
      </c>
      <c r="Z150" s="114" t="str">
        <f t="shared" ca="1" si="1624"/>
        <v/>
      </c>
      <c r="AA150" s="114" t="str">
        <f t="shared" ca="1" si="1624"/>
        <v/>
      </c>
      <c r="AB150" s="114" t="str">
        <f t="shared" ca="1" si="1624"/>
        <v/>
      </c>
      <c r="AC150" s="114" t="str">
        <f t="shared" ca="1" si="1624"/>
        <v/>
      </c>
      <c r="AD150" s="114" t="str">
        <f t="shared" ca="1" si="1624"/>
        <v/>
      </c>
      <c r="AE150" s="114" t="str">
        <f t="shared" ca="1" si="1624"/>
        <v/>
      </c>
      <c r="AF150" s="114" t="str">
        <f t="shared" ca="1" si="1624"/>
        <v/>
      </c>
      <c r="AG150" s="114" t="str">
        <f t="shared" ca="1" si="1624"/>
        <v/>
      </c>
      <c r="AH150" s="114" t="str">
        <f t="shared" ca="1" si="1624"/>
        <v/>
      </c>
      <c r="AI150" s="114" t="str">
        <f t="shared" ca="1" si="1624"/>
        <v/>
      </c>
      <c r="AJ150" s="25">
        <f ca="1" t="shared" si="1625" ref="AJ150:AR150">COUNTIF($E150:$AI152,AJ$8)</f>
        <v>0</v>
      </c>
      <c r="AK150" s="25">
        <f t="shared" ca="1" si="1625"/>
        <v>0</v>
      </c>
      <c r="AL150" s="25">
        <f t="shared" ca="1" si="1625"/>
        <v>0</v>
      </c>
      <c r="AM150" s="25">
        <f t="shared" ca="1" si="1625"/>
        <v>0</v>
      </c>
      <c r="AN150" s="25">
        <f t="shared" ca="1" si="1625"/>
        <v>0</v>
      </c>
      <c r="AO150" s="25">
        <f t="shared" ca="1" si="1625"/>
        <v>0</v>
      </c>
      <c r="AP150" s="25">
        <f t="shared" ca="1" si="1625"/>
        <v>0</v>
      </c>
      <c r="AQ150" s="25">
        <f t="shared" ca="1" si="1625"/>
        <v>0</v>
      </c>
      <c r="AR150" s="25">
        <f t="shared" ca="1" si="1625"/>
        <v>0</v>
      </c>
    </row>
    <row r="151" spans="1:44" ht="18" customHeight="1">
      <c r="A151" s="7"/>
      <c r="B151" s="113"/>
      <c r="C151" s="20"/>
      <c r="D151" s="25" t="s">
        <v>25</v>
      </c>
      <c r="E151" s="114" t="str">
        <f ca="1" t="shared" si="1626" ref="E151">IFERROR(IF($C150="","",INDIRECT("第"&amp;VLOOKUP(E$7,INDIRECT($A$7&amp;"!A:D"),2,FALSE)&amp;"周"&amp;"!"&amp;ADDRESS(ROW(),VLOOKUP(E$7,INDIRECT($A$7&amp;"!A:D"),4,FALSE)+4))),"")</f>
        <v/>
      </c>
      <c r="F151" s="114" t="str">
        <f ca="1" t="shared" si="1627" ref="F151">IFERROR(IF($C150="","",INDIRECT("第"&amp;VLOOKUP(F$7,INDIRECT($A$7&amp;"!A:D"),2,FALSE)&amp;"周"&amp;"!"&amp;ADDRESS(ROW(),VLOOKUP(F$7,INDIRECT($A$7&amp;"!A:D"),4,FALSE)+4))),"")</f>
        <v/>
      </c>
      <c r="G151" s="114" t="str">
        <f ca="1" t="shared" si="1628" ref="G151">IFERROR(IF($C150="","",INDIRECT("第"&amp;VLOOKUP(G$7,INDIRECT($A$7&amp;"!A:D"),2,FALSE)&amp;"周"&amp;"!"&amp;ADDRESS(ROW(),VLOOKUP(G$7,INDIRECT($A$7&amp;"!A:D"),4,FALSE)+4))),"")</f>
        <v/>
      </c>
      <c r="H151" s="114" t="str">
        <f ca="1" t="shared" si="1629" ref="H151">IFERROR(IF($C150="","",INDIRECT("第"&amp;VLOOKUP(H$7,INDIRECT($A$7&amp;"!A:D"),2,FALSE)&amp;"周"&amp;"!"&amp;ADDRESS(ROW(),VLOOKUP(H$7,INDIRECT($A$7&amp;"!A:D"),4,FALSE)+4))),"")</f>
        <v/>
      </c>
      <c r="I151" s="114" t="str">
        <f ca="1" t="shared" si="1630" ref="I151">IFERROR(IF($C150="","",INDIRECT("第"&amp;VLOOKUP(I$7,INDIRECT($A$7&amp;"!A:D"),2,FALSE)&amp;"周"&amp;"!"&amp;ADDRESS(ROW(),VLOOKUP(I$7,INDIRECT($A$7&amp;"!A:D"),4,FALSE)+4))),"")</f>
        <v/>
      </c>
      <c r="J151" s="114" t="str">
        <f ca="1" t="shared" si="1631" ref="J151">IFERROR(IF($C150="","",INDIRECT("第"&amp;VLOOKUP(J$7,INDIRECT($A$7&amp;"!A:D"),2,FALSE)&amp;"周"&amp;"!"&amp;ADDRESS(ROW(),VLOOKUP(J$7,INDIRECT($A$7&amp;"!A:D"),4,FALSE)+4))),"")</f>
        <v/>
      </c>
      <c r="K151" s="114" t="str">
        <f ca="1" t="shared" si="1632" ref="K151">IFERROR(IF($C150="","",INDIRECT("第"&amp;VLOOKUP(K$7,INDIRECT($A$7&amp;"!A:D"),2,FALSE)&amp;"周"&amp;"!"&amp;ADDRESS(ROW(),VLOOKUP(K$7,INDIRECT($A$7&amp;"!A:D"),4,FALSE)+4))),"")</f>
        <v/>
      </c>
      <c r="L151" s="114" t="str">
        <f ca="1" t="shared" si="1633" ref="L151">IFERROR(IF($C150="","",INDIRECT("第"&amp;VLOOKUP(L$7,INDIRECT($A$7&amp;"!A:D"),2,FALSE)&amp;"周"&amp;"!"&amp;ADDRESS(ROW(),VLOOKUP(L$7,INDIRECT($A$7&amp;"!A:D"),4,FALSE)+4))),"")</f>
        <v/>
      </c>
      <c r="M151" s="114" t="str">
        <f ca="1" t="shared" si="1634" ref="M151">IFERROR(IF($C150="","",INDIRECT("第"&amp;VLOOKUP(M$7,INDIRECT($A$7&amp;"!A:D"),2,FALSE)&amp;"周"&amp;"!"&amp;ADDRESS(ROW(),VLOOKUP(M$7,INDIRECT($A$7&amp;"!A:D"),4,FALSE)+4))),"")</f>
        <v/>
      </c>
      <c r="N151" s="114" t="str">
        <f ca="1" t="shared" si="1635" ref="N151">IFERROR(IF($C150="","",INDIRECT("第"&amp;VLOOKUP(N$7,INDIRECT($A$7&amp;"!A:D"),2,FALSE)&amp;"周"&amp;"!"&amp;ADDRESS(ROW(),VLOOKUP(N$7,INDIRECT($A$7&amp;"!A:D"),4,FALSE)+4))),"")</f>
        <v/>
      </c>
      <c r="O151" s="114" t="str">
        <f ca="1" t="shared" si="1636" ref="O151">IFERROR(IF($C150="","",INDIRECT("第"&amp;VLOOKUP(O$7,INDIRECT($A$7&amp;"!A:D"),2,FALSE)&amp;"周"&amp;"!"&amp;ADDRESS(ROW(),VLOOKUP(O$7,INDIRECT($A$7&amp;"!A:D"),4,FALSE)+4))),"")</f>
        <v/>
      </c>
      <c r="P151" s="114" t="str">
        <f ca="1" t="shared" si="1637" ref="P151">IFERROR(IF($C150="","",INDIRECT("第"&amp;VLOOKUP(P$7,INDIRECT($A$7&amp;"!A:D"),2,FALSE)&amp;"周"&amp;"!"&amp;ADDRESS(ROW(),VLOOKUP(P$7,INDIRECT($A$7&amp;"!A:D"),4,FALSE)+4))),"")</f>
        <v/>
      </c>
      <c r="Q151" s="114" t="str">
        <f ca="1" t="shared" si="1638" ref="Q151">IFERROR(IF($C150="","",INDIRECT("第"&amp;VLOOKUP(Q$7,INDIRECT($A$7&amp;"!A:D"),2,FALSE)&amp;"周"&amp;"!"&amp;ADDRESS(ROW(),VLOOKUP(Q$7,INDIRECT($A$7&amp;"!A:D"),4,FALSE)+4))),"")</f>
        <v/>
      </c>
      <c r="R151" s="114" t="str">
        <f ca="1" t="shared" si="1639" ref="R151">IFERROR(IF($C150="","",INDIRECT("第"&amp;VLOOKUP(R$7,INDIRECT($A$7&amp;"!A:D"),2,FALSE)&amp;"周"&amp;"!"&amp;ADDRESS(ROW(),VLOOKUP(R$7,INDIRECT($A$7&amp;"!A:D"),4,FALSE)+4))),"")</f>
        <v/>
      </c>
      <c r="S151" s="114" t="str">
        <f ca="1" t="shared" si="1640" ref="S151">IFERROR(IF($C150="","",INDIRECT("第"&amp;VLOOKUP(S$7,INDIRECT($A$7&amp;"!A:D"),2,FALSE)&amp;"周"&amp;"!"&amp;ADDRESS(ROW(),VLOOKUP(S$7,INDIRECT($A$7&amp;"!A:D"),4,FALSE)+4))),"")</f>
        <v/>
      </c>
      <c r="T151" s="114" t="str">
        <f ca="1" t="shared" si="1641" ref="T151">IFERROR(IF($C150="","",INDIRECT("第"&amp;VLOOKUP(T$7,INDIRECT($A$7&amp;"!A:D"),2,FALSE)&amp;"周"&amp;"!"&amp;ADDRESS(ROW(),VLOOKUP(T$7,INDIRECT($A$7&amp;"!A:D"),4,FALSE)+4))),"")</f>
        <v/>
      </c>
      <c r="U151" s="114" t="str">
        <f ca="1" t="shared" si="1642" ref="U151">IFERROR(IF($C150="","",INDIRECT("第"&amp;VLOOKUP(U$7,INDIRECT($A$7&amp;"!A:D"),2,FALSE)&amp;"周"&amp;"!"&amp;ADDRESS(ROW(),VLOOKUP(U$7,INDIRECT($A$7&amp;"!A:D"),4,FALSE)+4))),"")</f>
        <v/>
      </c>
      <c r="V151" s="114" t="str">
        <f ca="1" t="shared" si="1643" ref="V151">IFERROR(IF($C150="","",INDIRECT("第"&amp;VLOOKUP(V$7,INDIRECT($A$7&amp;"!A:D"),2,FALSE)&amp;"周"&amp;"!"&amp;ADDRESS(ROW(),VLOOKUP(V$7,INDIRECT($A$7&amp;"!A:D"),4,FALSE)+4))),"")</f>
        <v/>
      </c>
      <c r="W151" s="114" t="str">
        <f ca="1" t="shared" si="1644" ref="W151">IFERROR(IF($C150="","",INDIRECT("第"&amp;VLOOKUP(W$7,INDIRECT($A$7&amp;"!A:D"),2,FALSE)&amp;"周"&amp;"!"&amp;ADDRESS(ROW(),VLOOKUP(W$7,INDIRECT($A$7&amp;"!A:D"),4,FALSE)+4))),"")</f>
        <v/>
      </c>
      <c r="X151" s="114" t="str">
        <f ca="1" t="shared" si="1645" ref="X151">IFERROR(IF($C150="","",INDIRECT("第"&amp;VLOOKUP(X$7,INDIRECT($A$7&amp;"!A:D"),2,FALSE)&amp;"周"&amp;"!"&amp;ADDRESS(ROW(),VLOOKUP(X$7,INDIRECT($A$7&amp;"!A:D"),4,FALSE)+4))),"")</f>
        <v/>
      </c>
      <c r="Y151" s="114" t="str">
        <f ca="1" t="shared" si="1646" ref="Y151">IFERROR(IF($C150="","",INDIRECT("第"&amp;VLOOKUP(Y$7,INDIRECT($A$7&amp;"!A:D"),2,FALSE)&amp;"周"&amp;"!"&amp;ADDRESS(ROW(),VLOOKUP(Y$7,INDIRECT($A$7&amp;"!A:D"),4,FALSE)+4))),"")</f>
        <v/>
      </c>
      <c r="Z151" s="114" t="str">
        <f ca="1" t="shared" si="1647" ref="Z151">IFERROR(IF($C150="","",INDIRECT("第"&amp;VLOOKUP(Z$7,INDIRECT($A$7&amp;"!A:D"),2,FALSE)&amp;"周"&amp;"!"&amp;ADDRESS(ROW(),VLOOKUP(Z$7,INDIRECT($A$7&amp;"!A:D"),4,FALSE)+4))),"")</f>
        <v/>
      </c>
      <c r="AA151" s="114" t="str">
        <f ca="1" t="shared" si="1648" ref="AA151">IFERROR(IF($C150="","",INDIRECT("第"&amp;VLOOKUP(AA$7,INDIRECT($A$7&amp;"!A:D"),2,FALSE)&amp;"周"&amp;"!"&amp;ADDRESS(ROW(),VLOOKUP(AA$7,INDIRECT($A$7&amp;"!A:D"),4,FALSE)+4))),"")</f>
        <v/>
      </c>
      <c r="AB151" s="114" t="str">
        <f ca="1" t="shared" si="1649" ref="AB151">IFERROR(IF($C150="","",INDIRECT("第"&amp;VLOOKUP(AB$7,INDIRECT($A$7&amp;"!A:D"),2,FALSE)&amp;"周"&amp;"!"&amp;ADDRESS(ROW(),VLOOKUP(AB$7,INDIRECT($A$7&amp;"!A:D"),4,FALSE)+4))),"")</f>
        <v/>
      </c>
      <c r="AC151" s="114" t="str">
        <f ca="1" t="shared" si="1650" ref="AC151">IFERROR(IF($C150="","",INDIRECT("第"&amp;VLOOKUP(AC$7,INDIRECT($A$7&amp;"!A:D"),2,FALSE)&amp;"周"&amp;"!"&amp;ADDRESS(ROW(),VLOOKUP(AC$7,INDIRECT($A$7&amp;"!A:D"),4,FALSE)+4))),"")</f>
        <v/>
      </c>
      <c r="AD151" s="114" t="str">
        <f ca="1" t="shared" si="1651" ref="AD151">IFERROR(IF($C150="","",INDIRECT("第"&amp;VLOOKUP(AD$7,INDIRECT($A$7&amp;"!A:D"),2,FALSE)&amp;"周"&amp;"!"&amp;ADDRESS(ROW(),VLOOKUP(AD$7,INDIRECT($A$7&amp;"!A:D"),4,FALSE)+4))),"")</f>
        <v/>
      </c>
      <c r="AE151" s="114" t="str">
        <f ca="1" t="shared" si="1652" ref="AE151">IFERROR(IF($C150="","",INDIRECT("第"&amp;VLOOKUP(AE$7,INDIRECT($A$7&amp;"!A:D"),2,FALSE)&amp;"周"&amp;"!"&amp;ADDRESS(ROW(),VLOOKUP(AE$7,INDIRECT($A$7&amp;"!A:D"),4,FALSE)+4))),"")</f>
        <v/>
      </c>
      <c r="AF151" s="114" t="str">
        <f ca="1" t="shared" si="1653" ref="AF151">IFERROR(IF($C150="","",INDIRECT("第"&amp;VLOOKUP(AF$7,INDIRECT($A$7&amp;"!A:D"),2,FALSE)&amp;"周"&amp;"!"&amp;ADDRESS(ROW(),VLOOKUP(AF$7,INDIRECT($A$7&amp;"!A:D"),4,FALSE)+4))),"")</f>
        <v/>
      </c>
      <c r="AG151" s="114" t="str">
        <f ca="1" t="shared" si="1654" ref="AG151">IFERROR(IF($C150="","",INDIRECT("第"&amp;VLOOKUP(AG$7,INDIRECT($A$7&amp;"!A:D"),2,FALSE)&amp;"周"&amp;"!"&amp;ADDRESS(ROW(),VLOOKUP(AG$7,INDIRECT($A$7&amp;"!A:D"),4,FALSE)+4))),"")</f>
        <v/>
      </c>
      <c r="AH151" s="114" t="str">
        <f ca="1" t="shared" si="1655" ref="AH151">IFERROR(IF($C150="","",INDIRECT("第"&amp;VLOOKUP(AH$7,INDIRECT($A$7&amp;"!A:D"),2,FALSE)&amp;"周"&amp;"!"&amp;ADDRESS(ROW(),VLOOKUP(AH$7,INDIRECT($A$7&amp;"!A:D"),4,FALSE)+4))),"")</f>
        <v/>
      </c>
      <c r="AI151" s="114" t="str">
        <f ca="1" t="shared" si="1656" ref="AI151">IFERROR(IF($C150="","",INDIRECT("第"&amp;VLOOKUP(AI$7,INDIRECT($A$7&amp;"!A:D"),2,FALSE)&amp;"周"&amp;"!"&amp;ADDRESS(ROW(),VLOOKUP(AI$7,INDIRECT($A$7&amp;"!A:D"),4,FALSE)+4))),"")</f>
        <v/>
      </c>
      <c r="AJ151" s="25"/>
      <c r="AK151" s="25"/>
      <c r="AL151" s="25"/>
      <c r="AM151" s="25"/>
      <c r="AN151" s="25"/>
      <c r="AO151" s="25"/>
      <c r="AP151" s="25"/>
      <c r="AQ151" s="25"/>
      <c r="AR151" s="25"/>
    </row>
    <row r="152" spans="1:44" ht="18" customHeight="1">
      <c r="A152" s="7"/>
      <c r="B152" s="115"/>
      <c r="C152" s="27"/>
      <c r="D152" s="25" t="s">
        <v>26</v>
      </c>
      <c r="E152" s="114" t="str">
        <f ca="1" t="shared" si="1657" ref="E152:AI152">IFERROR(IF($C150="","",INDIRECT("第"&amp;VLOOKUP(E$7,INDIRECT($A$7&amp;"!A:D"),2,FALSE)&amp;"周"&amp;"!"&amp;ADDRESS(ROW(),VLOOKUP(E$7,INDIRECT($A$7&amp;"!A:D"),4,FALSE)+4))),"")</f>
        <v/>
      </c>
      <c r="F152" s="114" t="str">
        <f t="shared" ca="1" si="1657"/>
        <v/>
      </c>
      <c r="G152" s="114" t="str">
        <f t="shared" ca="1" si="1657"/>
        <v/>
      </c>
      <c r="H152" s="114" t="str">
        <f t="shared" ca="1" si="1657"/>
        <v/>
      </c>
      <c r="I152" s="114" t="str">
        <f t="shared" ca="1" si="1657"/>
        <v/>
      </c>
      <c r="J152" s="114" t="str">
        <f t="shared" ca="1" si="1657"/>
        <v/>
      </c>
      <c r="K152" s="114" t="str">
        <f t="shared" ca="1" si="1657"/>
        <v/>
      </c>
      <c r="L152" s="114" t="str">
        <f t="shared" ca="1" si="1657"/>
        <v/>
      </c>
      <c r="M152" s="114" t="str">
        <f t="shared" ca="1" si="1657"/>
        <v/>
      </c>
      <c r="N152" s="114" t="str">
        <f t="shared" ca="1" si="1657"/>
        <v/>
      </c>
      <c r="O152" s="114" t="str">
        <f t="shared" ca="1" si="1657"/>
        <v/>
      </c>
      <c r="P152" s="114" t="str">
        <f t="shared" ca="1" si="1657"/>
        <v/>
      </c>
      <c r="Q152" s="114" t="str">
        <f t="shared" ca="1" si="1657"/>
        <v/>
      </c>
      <c r="R152" s="114" t="str">
        <f t="shared" ca="1" si="1657"/>
        <v/>
      </c>
      <c r="S152" s="114" t="str">
        <f t="shared" ca="1" si="1657"/>
        <v/>
      </c>
      <c r="T152" s="114" t="str">
        <f t="shared" ca="1" si="1657"/>
        <v/>
      </c>
      <c r="U152" s="114" t="str">
        <f t="shared" ca="1" si="1657"/>
        <v/>
      </c>
      <c r="V152" s="114" t="str">
        <f t="shared" ca="1" si="1657"/>
        <v/>
      </c>
      <c r="W152" s="114" t="str">
        <f t="shared" ca="1" si="1657"/>
        <v/>
      </c>
      <c r="X152" s="114" t="str">
        <f t="shared" ca="1" si="1657"/>
        <v/>
      </c>
      <c r="Y152" s="114" t="str">
        <f t="shared" ca="1" si="1657"/>
        <v/>
      </c>
      <c r="Z152" s="114" t="str">
        <f t="shared" ca="1" si="1657"/>
        <v/>
      </c>
      <c r="AA152" s="114" t="str">
        <f t="shared" ca="1" si="1657"/>
        <v/>
      </c>
      <c r="AB152" s="114" t="str">
        <f t="shared" ca="1" si="1657"/>
        <v/>
      </c>
      <c r="AC152" s="114" t="str">
        <f t="shared" ca="1" si="1657"/>
        <v/>
      </c>
      <c r="AD152" s="114" t="str">
        <f t="shared" ca="1" si="1657"/>
        <v/>
      </c>
      <c r="AE152" s="114" t="str">
        <f t="shared" ca="1" si="1657"/>
        <v/>
      </c>
      <c r="AF152" s="114" t="str">
        <f t="shared" ca="1" si="1657"/>
        <v/>
      </c>
      <c r="AG152" s="114" t="str">
        <f t="shared" ca="1" si="1657"/>
        <v/>
      </c>
      <c r="AH152" s="114" t="str">
        <f t="shared" ca="1" si="1657"/>
        <v/>
      </c>
      <c r="AI152" s="114" t="str">
        <f t="shared" ca="1" si="1657"/>
        <v/>
      </c>
      <c r="AJ152" s="25"/>
      <c r="AK152" s="25"/>
      <c r="AL152" s="25"/>
      <c r="AM152" s="25"/>
      <c r="AN152" s="25"/>
      <c r="AO152" s="25"/>
      <c r="AP152" s="25"/>
      <c r="AQ152" s="25"/>
      <c r="AR152" s="25"/>
    </row>
    <row r="153" spans="1:44" ht="18" customHeight="1">
      <c r="A153" s="7"/>
      <c r="B153" s="116">
        <f t="shared" si="992"/>
        <v>49</v>
      </c>
      <c r="C153" s="20" t="str">
        <f ca="1">INDIRECT("员工信息表!C"&amp;(B153+3))&amp;IF(INDIRECT("员工信息表!O"&amp;(B153+3))="离职","(离职)","")</f>
        <v/>
      </c>
      <c r="D153" s="25" t="s">
        <v>24</v>
      </c>
      <c r="E153" s="114" t="str">
        <f ca="1" t="shared" si="1658" ref="E153:T153">IFERROR(IF($C153="","",INDIRECT("第"&amp;VLOOKUP(E$7,INDIRECT($A$7&amp;"!A:D"),2,FALSE)&amp;"周"&amp;"!"&amp;ADDRESS(ROW(),VLOOKUP(E$7,INDIRECT($A$7&amp;"!A:D"),4,FALSE)+4))),"")</f>
        <v/>
      </c>
      <c r="F153" s="114" t="str">
        <f t="shared" ca="1" si="1658"/>
        <v/>
      </c>
      <c r="G153" s="114" t="str">
        <f t="shared" ca="1" si="1658"/>
        <v/>
      </c>
      <c r="H153" s="114" t="str">
        <f t="shared" ca="1" si="1658"/>
        <v/>
      </c>
      <c r="I153" s="114" t="str">
        <f t="shared" ca="1" si="1658"/>
        <v/>
      </c>
      <c r="J153" s="114" t="str">
        <f t="shared" ca="1" si="1658"/>
        <v/>
      </c>
      <c r="K153" s="114" t="str">
        <f t="shared" ca="1" si="1658"/>
        <v/>
      </c>
      <c r="L153" s="114" t="str">
        <f t="shared" ca="1" si="1658"/>
        <v/>
      </c>
      <c r="M153" s="114" t="str">
        <f t="shared" ca="1" si="1658"/>
        <v/>
      </c>
      <c r="N153" s="114" t="str">
        <f t="shared" ca="1" si="1658"/>
        <v/>
      </c>
      <c r="O153" s="114" t="str">
        <f t="shared" ca="1" si="1658"/>
        <v/>
      </c>
      <c r="P153" s="114" t="str">
        <f t="shared" ca="1" si="1658"/>
        <v/>
      </c>
      <c r="Q153" s="114" t="str">
        <f t="shared" ca="1" si="1658"/>
        <v/>
      </c>
      <c r="R153" s="114" t="str">
        <f t="shared" ca="1" si="1658"/>
        <v/>
      </c>
      <c r="S153" s="114" t="str">
        <f t="shared" ca="1" si="1658"/>
        <v/>
      </c>
      <c r="T153" s="114" t="str">
        <f t="shared" ca="1" si="1658"/>
        <v/>
      </c>
      <c r="U153" s="114" t="str">
        <f ca="1" t="shared" si="1659" ref="U153:AI153">IFERROR(IF($C153="","",INDIRECT("第"&amp;VLOOKUP(U$7,INDIRECT($A$7&amp;"!A:D"),2,FALSE)&amp;"周"&amp;"!"&amp;ADDRESS(ROW(),VLOOKUP(U$7,INDIRECT($A$7&amp;"!A:D"),4,FALSE)+4))),"")</f>
        <v/>
      </c>
      <c r="V153" s="114" t="str">
        <f t="shared" ca="1" si="1659"/>
        <v/>
      </c>
      <c r="W153" s="114" t="str">
        <f t="shared" ca="1" si="1659"/>
        <v/>
      </c>
      <c r="X153" s="114" t="str">
        <f t="shared" ca="1" si="1659"/>
        <v/>
      </c>
      <c r="Y153" s="114" t="str">
        <f t="shared" ca="1" si="1659"/>
        <v/>
      </c>
      <c r="Z153" s="114" t="str">
        <f t="shared" ca="1" si="1659"/>
        <v/>
      </c>
      <c r="AA153" s="114" t="str">
        <f t="shared" ca="1" si="1659"/>
        <v/>
      </c>
      <c r="AB153" s="114" t="str">
        <f t="shared" ca="1" si="1659"/>
        <v/>
      </c>
      <c r="AC153" s="114" t="str">
        <f t="shared" ca="1" si="1659"/>
        <v/>
      </c>
      <c r="AD153" s="114" t="str">
        <f t="shared" ca="1" si="1659"/>
        <v/>
      </c>
      <c r="AE153" s="114" t="str">
        <f t="shared" ca="1" si="1659"/>
        <v/>
      </c>
      <c r="AF153" s="114" t="str">
        <f t="shared" ca="1" si="1659"/>
        <v/>
      </c>
      <c r="AG153" s="114" t="str">
        <f t="shared" ca="1" si="1659"/>
        <v/>
      </c>
      <c r="AH153" s="114" t="str">
        <f t="shared" ca="1" si="1659"/>
        <v/>
      </c>
      <c r="AI153" s="114" t="str">
        <f t="shared" ca="1" si="1659"/>
        <v/>
      </c>
      <c r="AJ153" s="25">
        <f ca="1" t="shared" si="1660" ref="AJ153:AR153">COUNTIF($E153:$AI155,AJ$8)</f>
        <v>0</v>
      </c>
      <c r="AK153" s="25">
        <f t="shared" ca="1" si="1660"/>
        <v>0</v>
      </c>
      <c r="AL153" s="25">
        <f t="shared" ca="1" si="1660"/>
        <v>0</v>
      </c>
      <c r="AM153" s="25">
        <f t="shared" ca="1" si="1660"/>
        <v>0</v>
      </c>
      <c r="AN153" s="25">
        <f t="shared" ca="1" si="1660"/>
        <v>0</v>
      </c>
      <c r="AO153" s="25">
        <f t="shared" ca="1" si="1660"/>
        <v>0</v>
      </c>
      <c r="AP153" s="25">
        <f t="shared" ca="1" si="1660"/>
        <v>0</v>
      </c>
      <c r="AQ153" s="25">
        <f t="shared" ca="1" si="1660"/>
        <v>0</v>
      </c>
      <c r="AR153" s="25">
        <f t="shared" ca="1" si="1660"/>
        <v>0</v>
      </c>
    </row>
    <row r="154" spans="1:44" ht="18" customHeight="1">
      <c r="A154" s="7"/>
      <c r="B154" s="113"/>
      <c r="C154" s="20"/>
      <c r="D154" s="25" t="s">
        <v>25</v>
      </c>
      <c r="E154" s="114" t="str">
        <f ca="1" t="shared" si="1661" ref="E154">IFERROR(IF($C153="","",INDIRECT("第"&amp;VLOOKUP(E$7,INDIRECT($A$7&amp;"!A:D"),2,FALSE)&amp;"周"&amp;"!"&amp;ADDRESS(ROW(),VLOOKUP(E$7,INDIRECT($A$7&amp;"!A:D"),4,FALSE)+4))),"")</f>
        <v/>
      </c>
      <c r="F154" s="114" t="str">
        <f ca="1" t="shared" si="1662" ref="F154">IFERROR(IF($C153="","",INDIRECT("第"&amp;VLOOKUP(F$7,INDIRECT($A$7&amp;"!A:D"),2,FALSE)&amp;"周"&amp;"!"&amp;ADDRESS(ROW(),VLOOKUP(F$7,INDIRECT($A$7&amp;"!A:D"),4,FALSE)+4))),"")</f>
        <v/>
      </c>
      <c r="G154" s="114" t="str">
        <f ca="1" t="shared" si="1663" ref="G154">IFERROR(IF($C153="","",INDIRECT("第"&amp;VLOOKUP(G$7,INDIRECT($A$7&amp;"!A:D"),2,FALSE)&amp;"周"&amp;"!"&amp;ADDRESS(ROW(),VLOOKUP(G$7,INDIRECT($A$7&amp;"!A:D"),4,FALSE)+4))),"")</f>
        <v/>
      </c>
      <c r="H154" s="114" t="str">
        <f ca="1" t="shared" si="1664" ref="H154">IFERROR(IF($C153="","",INDIRECT("第"&amp;VLOOKUP(H$7,INDIRECT($A$7&amp;"!A:D"),2,FALSE)&amp;"周"&amp;"!"&amp;ADDRESS(ROW(),VLOOKUP(H$7,INDIRECT($A$7&amp;"!A:D"),4,FALSE)+4))),"")</f>
        <v/>
      </c>
      <c r="I154" s="114" t="str">
        <f ca="1" t="shared" si="1665" ref="I154">IFERROR(IF($C153="","",INDIRECT("第"&amp;VLOOKUP(I$7,INDIRECT($A$7&amp;"!A:D"),2,FALSE)&amp;"周"&amp;"!"&amp;ADDRESS(ROW(),VLOOKUP(I$7,INDIRECT($A$7&amp;"!A:D"),4,FALSE)+4))),"")</f>
        <v/>
      </c>
      <c r="J154" s="114" t="str">
        <f ca="1" t="shared" si="1666" ref="J154">IFERROR(IF($C153="","",INDIRECT("第"&amp;VLOOKUP(J$7,INDIRECT($A$7&amp;"!A:D"),2,FALSE)&amp;"周"&amp;"!"&amp;ADDRESS(ROW(),VLOOKUP(J$7,INDIRECT($A$7&amp;"!A:D"),4,FALSE)+4))),"")</f>
        <v/>
      </c>
      <c r="K154" s="114" t="str">
        <f ca="1" t="shared" si="1667" ref="K154">IFERROR(IF($C153="","",INDIRECT("第"&amp;VLOOKUP(K$7,INDIRECT($A$7&amp;"!A:D"),2,FALSE)&amp;"周"&amp;"!"&amp;ADDRESS(ROW(),VLOOKUP(K$7,INDIRECT($A$7&amp;"!A:D"),4,FALSE)+4))),"")</f>
        <v/>
      </c>
      <c r="L154" s="114" t="str">
        <f ca="1" t="shared" si="1668" ref="L154">IFERROR(IF($C153="","",INDIRECT("第"&amp;VLOOKUP(L$7,INDIRECT($A$7&amp;"!A:D"),2,FALSE)&amp;"周"&amp;"!"&amp;ADDRESS(ROW(),VLOOKUP(L$7,INDIRECT($A$7&amp;"!A:D"),4,FALSE)+4))),"")</f>
        <v/>
      </c>
      <c r="M154" s="114" t="str">
        <f ca="1" t="shared" si="1669" ref="M154">IFERROR(IF($C153="","",INDIRECT("第"&amp;VLOOKUP(M$7,INDIRECT($A$7&amp;"!A:D"),2,FALSE)&amp;"周"&amp;"!"&amp;ADDRESS(ROW(),VLOOKUP(M$7,INDIRECT($A$7&amp;"!A:D"),4,FALSE)+4))),"")</f>
        <v/>
      </c>
      <c r="N154" s="114" t="str">
        <f ca="1" t="shared" si="1670" ref="N154">IFERROR(IF($C153="","",INDIRECT("第"&amp;VLOOKUP(N$7,INDIRECT($A$7&amp;"!A:D"),2,FALSE)&amp;"周"&amp;"!"&amp;ADDRESS(ROW(),VLOOKUP(N$7,INDIRECT($A$7&amp;"!A:D"),4,FALSE)+4))),"")</f>
        <v/>
      </c>
      <c r="O154" s="114" t="str">
        <f ca="1" t="shared" si="1671" ref="O154">IFERROR(IF($C153="","",INDIRECT("第"&amp;VLOOKUP(O$7,INDIRECT($A$7&amp;"!A:D"),2,FALSE)&amp;"周"&amp;"!"&amp;ADDRESS(ROW(),VLOOKUP(O$7,INDIRECT($A$7&amp;"!A:D"),4,FALSE)+4))),"")</f>
        <v/>
      </c>
      <c r="P154" s="114" t="str">
        <f ca="1" t="shared" si="1672" ref="P154">IFERROR(IF($C153="","",INDIRECT("第"&amp;VLOOKUP(P$7,INDIRECT($A$7&amp;"!A:D"),2,FALSE)&amp;"周"&amp;"!"&amp;ADDRESS(ROW(),VLOOKUP(P$7,INDIRECT($A$7&amp;"!A:D"),4,FALSE)+4))),"")</f>
        <v/>
      </c>
      <c r="Q154" s="114" t="str">
        <f ca="1" t="shared" si="1673" ref="Q154">IFERROR(IF($C153="","",INDIRECT("第"&amp;VLOOKUP(Q$7,INDIRECT($A$7&amp;"!A:D"),2,FALSE)&amp;"周"&amp;"!"&amp;ADDRESS(ROW(),VLOOKUP(Q$7,INDIRECT($A$7&amp;"!A:D"),4,FALSE)+4))),"")</f>
        <v/>
      </c>
      <c r="R154" s="114" t="str">
        <f ca="1" t="shared" si="1674" ref="R154">IFERROR(IF($C153="","",INDIRECT("第"&amp;VLOOKUP(R$7,INDIRECT($A$7&amp;"!A:D"),2,FALSE)&amp;"周"&amp;"!"&amp;ADDRESS(ROW(),VLOOKUP(R$7,INDIRECT($A$7&amp;"!A:D"),4,FALSE)+4))),"")</f>
        <v/>
      </c>
      <c r="S154" s="114" t="str">
        <f ca="1" t="shared" si="1675" ref="S154">IFERROR(IF($C153="","",INDIRECT("第"&amp;VLOOKUP(S$7,INDIRECT($A$7&amp;"!A:D"),2,FALSE)&amp;"周"&amp;"!"&amp;ADDRESS(ROW(),VLOOKUP(S$7,INDIRECT($A$7&amp;"!A:D"),4,FALSE)+4))),"")</f>
        <v/>
      </c>
      <c r="T154" s="114" t="str">
        <f ca="1" t="shared" si="1676" ref="T154">IFERROR(IF($C153="","",INDIRECT("第"&amp;VLOOKUP(T$7,INDIRECT($A$7&amp;"!A:D"),2,FALSE)&amp;"周"&amp;"!"&amp;ADDRESS(ROW(),VLOOKUP(T$7,INDIRECT($A$7&amp;"!A:D"),4,FALSE)+4))),"")</f>
        <v/>
      </c>
      <c r="U154" s="114" t="str">
        <f ca="1" t="shared" si="1677" ref="U154">IFERROR(IF($C153="","",INDIRECT("第"&amp;VLOOKUP(U$7,INDIRECT($A$7&amp;"!A:D"),2,FALSE)&amp;"周"&amp;"!"&amp;ADDRESS(ROW(),VLOOKUP(U$7,INDIRECT($A$7&amp;"!A:D"),4,FALSE)+4))),"")</f>
        <v/>
      </c>
      <c r="V154" s="114" t="str">
        <f ca="1" t="shared" si="1678" ref="V154">IFERROR(IF($C153="","",INDIRECT("第"&amp;VLOOKUP(V$7,INDIRECT($A$7&amp;"!A:D"),2,FALSE)&amp;"周"&amp;"!"&amp;ADDRESS(ROW(),VLOOKUP(V$7,INDIRECT($A$7&amp;"!A:D"),4,FALSE)+4))),"")</f>
        <v/>
      </c>
      <c r="W154" s="114" t="str">
        <f ca="1" t="shared" si="1679" ref="W154">IFERROR(IF($C153="","",INDIRECT("第"&amp;VLOOKUP(W$7,INDIRECT($A$7&amp;"!A:D"),2,FALSE)&amp;"周"&amp;"!"&amp;ADDRESS(ROW(),VLOOKUP(W$7,INDIRECT($A$7&amp;"!A:D"),4,FALSE)+4))),"")</f>
        <v/>
      </c>
      <c r="X154" s="114" t="str">
        <f ca="1" t="shared" si="1680" ref="X154">IFERROR(IF($C153="","",INDIRECT("第"&amp;VLOOKUP(X$7,INDIRECT($A$7&amp;"!A:D"),2,FALSE)&amp;"周"&amp;"!"&amp;ADDRESS(ROW(),VLOOKUP(X$7,INDIRECT($A$7&amp;"!A:D"),4,FALSE)+4))),"")</f>
        <v/>
      </c>
      <c r="Y154" s="114" t="str">
        <f ca="1" t="shared" si="1681" ref="Y154">IFERROR(IF($C153="","",INDIRECT("第"&amp;VLOOKUP(Y$7,INDIRECT($A$7&amp;"!A:D"),2,FALSE)&amp;"周"&amp;"!"&amp;ADDRESS(ROW(),VLOOKUP(Y$7,INDIRECT($A$7&amp;"!A:D"),4,FALSE)+4))),"")</f>
        <v/>
      </c>
      <c r="Z154" s="114" t="str">
        <f ca="1" t="shared" si="1682" ref="Z154">IFERROR(IF($C153="","",INDIRECT("第"&amp;VLOOKUP(Z$7,INDIRECT($A$7&amp;"!A:D"),2,FALSE)&amp;"周"&amp;"!"&amp;ADDRESS(ROW(),VLOOKUP(Z$7,INDIRECT($A$7&amp;"!A:D"),4,FALSE)+4))),"")</f>
        <v/>
      </c>
      <c r="AA154" s="114" t="str">
        <f ca="1" t="shared" si="1683" ref="AA154">IFERROR(IF($C153="","",INDIRECT("第"&amp;VLOOKUP(AA$7,INDIRECT($A$7&amp;"!A:D"),2,FALSE)&amp;"周"&amp;"!"&amp;ADDRESS(ROW(),VLOOKUP(AA$7,INDIRECT($A$7&amp;"!A:D"),4,FALSE)+4))),"")</f>
        <v/>
      </c>
      <c r="AB154" s="114" t="str">
        <f ca="1" t="shared" si="1684" ref="AB154">IFERROR(IF($C153="","",INDIRECT("第"&amp;VLOOKUP(AB$7,INDIRECT($A$7&amp;"!A:D"),2,FALSE)&amp;"周"&amp;"!"&amp;ADDRESS(ROW(),VLOOKUP(AB$7,INDIRECT($A$7&amp;"!A:D"),4,FALSE)+4))),"")</f>
        <v/>
      </c>
      <c r="AC154" s="114" t="str">
        <f ca="1" t="shared" si="1685" ref="AC154">IFERROR(IF($C153="","",INDIRECT("第"&amp;VLOOKUP(AC$7,INDIRECT($A$7&amp;"!A:D"),2,FALSE)&amp;"周"&amp;"!"&amp;ADDRESS(ROW(),VLOOKUP(AC$7,INDIRECT($A$7&amp;"!A:D"),4,FALSE)+4))),"")</f>
        <v/>
      </c>
      <c r="AD154" s="114" t="str">
        <f ca="1" t="shared" si="1686" ref="AD154">IFERROR(IF($C153="","",INDIRECT("第"&amp;VLOOKUP(AD$7,INDIRECT($A$7&amp;"!A:D"),2,FALSE)&amp;"周"&amp;"!"&amp;ADDRESS(ROW(),VLOOKUP(AD$7,INDIRECT($A$7&amp;"!A:D"),4,FALSE)+4))),"")</f>
        <v/>
      </c>
      <c r="AE154" s="114" t="str">
        <f ca="1" t="shared" si="1687" ref="AE154">IFERROR(IF($C153="","",INDIRECT("第"&amp;VLOOKUP(AE$7,INDIRECT($A$7&amp;"!A:D"),2,FALSE)&amp;"周"&amp;"!"&amp;ADDRESS(ROW(),VLOOKUP(AE$7,INDIRECT($A$7&amp;"!A:D"),4,FALSE)+4))),"")</f>
        <v/>
      </c>
      <c r="AF154" s="114" t="str">
        <f ca="1" t="shared" si="1688" ref="AF154">IFERROR(IF($C153="","",INDIRECT("第"&amp;VLOOKUP(AF$7,INDIRECT($A$7&amp;"!A:D"),2,FALSE)&amp;"周"&amp;"!"&amp;ADDRESS(ROW(),VLOOKUP(AF$7,INDIRECT($A$7&amp;"!A:D"),4,FALSE)+4))),"")</f>
        <v/>
      </c>
      <c r="AG154" s="114" t="str">
        <f ca="1" t="shared" si="1689" ref="AG154">IFERROR(IF($C153="","",INDIRECT("第"&amp;VLOOKUP(AG$7,INDIRECT($A$7&amp;"!A:D"),2,FALSE)&amp;"周"&amp;"!"&amp;ADDRESS(ROW(),VLOOKUP(AG$7,INDIRECT($A$7&amp;"!A:D"),4,FALSE)+4))),"")</f>
        <v/>
      </c>
      <c r="AH154" s="114" t="str">
        <f ca="1" t="shared" si="1690" ref="AH154">IFERROR(IF($C153="","",INDIRECT("第"&amp;VLOOKUP(AH$7,INDIRECT($A$7&amp;"!A:D"),2,FALSE)&amp;"周"&amp;"!"&amp;ADDRESS(ROW(),VLOOKUP(AH$7,INDIRECT($A$7&amp;"!A:D"),4,FALSE)+4))),"")</f>
        <v/>
      </c>
      <c r="AI154" s="114" t="str">
        <f ca="1" t="shared" si="1691" ref="AI154">IFERROR(IF($C153="","",INDIRECT("第"&amp;VLOOKUP(AI$7,INDIRECT($A$7&amp;"!A:D"),2,FALSE)&amp;"周"&amp;"!"&amp;ADDRESS(ROW(),VLOOKUP(AI$7,INDIRECT($A$7&amp;"!A:D"),4,FALSE)+4))),"")</f>
        <v/>
      </c>
      <c r="AJ154" s="25"/>
      <c r="AK154" s="25"/>
      <c r="AL154" s="25"/>
      <c r="AM154" s="25"/>
      <c r="AN154" s="25"/>
      <c r="AO154" s="25"/>
      <c r="AP154" s="25"/>
      <c r="AQ154" s="25"/>
      <c r="AR154" s="25"/>
    </row>
    <row r="155" spans="1:44" ht="18" customHeight="1">
      <c r="A155" s="7"/>
      <c r="B155" s="115"/>
      <c r="C155" s="27"/>
      <c r="D155" s="25" t="s">
        <v>26</v>
      </c>
      <c r="E155" s="114" t="str">
        <f ca="1" t="shared" si="1692" ref="E155:AI155">IFERROR(IF($C153="","",INDIRECT("第"&amp;VLOOKUP(E$7,INDIRECT($A$7&amp;"!A:D"),2,FALSE)&amp;"周"&amp;"!"&amp;ADDRESS(ROW(),VLOOKUP(E$7,INDIRECT($A$7&amp;"!A:D"),4,FALSE)+4))),"")</f>
        <v/>
      </c>
      <c r="F155" s="114" t="str">
        <f t="shared" ca="1" si="1692"/>
        <v/>
      </c>
      <c r="G155" s="114" t="str">
        <f t="shared" ca="1" si="1692"/>
        <v/>
      </c>
      <c r="H155" s="114" t="str">
        <f t="shared" ca="1" si="1692"/>
        <v/>
      </c>
      <c r="I155" s="114" t="str">
        <f t="shared" ca="1" si="1692"/>
        <v/>
      </c>
      <c r="J155" s="114" t="str">
        <f t="shared" ca="1" si="1692"/>
        <v/>
      </c>
      <c r="K155" s="114" t="str">
        <f t="shared" ca="1" si="1692"/>
        <v/>
      </c>
      <c r="L155" s="114" t="str">
        <f t="shared" ca="1" si="1692"/>
        <v/>
      </c>
      <c r="M155" s="114" t="str">
        <f t="shared" ca="1" si="1692"/>
        <v/>
      </c>
      <c r="N155" s="114" t="str">
        <f t="shared" ca="1" si="1692"/>
        <v/>
      </c>
      <c r="O155" s="114" t="str">
        <f t="shared" ca="1" si="1692"/>
        <v/>
      </c>
      <c r="P155" s="114" t="str">
        <f t="shared" ca="1" si="1692"/>
        <v/>
      </c>
      <c r="Q155" s="114" t="str">
        <f t="shared" ca="1" si="1692"/>
        <v/>
      </c>
      <c r="R155" s="114" t="str">
        <f t="shared" ca="1" si="1692"/>
        <v/>
      </c>
      <c r="S155" s="114" t="str">
        <f t="shared" ca="1" si="1692"/>
        <v/>
      </c>
      <c r="T155" s="114" t="str">
        <f t="shared" ca="1" si="1692"/>
        <v/>
      </c>
      <c r="U155" s="114" t="str">
        <f t="shared" ca="1" si="1692"/>
        <v/>
      </c>
      <c r="V155" s="114" t="str">
        <f t="shared" ca="1" si="1692"/>
        <v/>
      </c>
      <c r="W155" s="114" t="str">
        <f t="shared" ca="1" si="1692"/>
        <v/>
      </c>
      <c r="X155" s="114" t="str">
        <f t="shared" ca="1" si="1692"/>
        <v/>
      </c>
      <c r="Y155" s="114" t="str">
        <f t="shared" ca="1" si="1692"/>
        <v/>
      </c>
      <c r="Z155" s="114" t="str">
        <f t="shared" ca="1" si="1692"/>
        <v/>
      </c>
      <c r="AA155" s="114" t="str">
        <f t="shared" ca="1" si="1692"/>
        <v/>
      </c>
      <c r="AB155" s="114" t="str">
        <f t="shared" ca="1" si="1692"/>
        <v/>
      </c>
      <c r="AC155" s="114" t="str">
        <f t="shared" ca="1" si="1692"/>
        <v/>
      </c>
      <c r="AD155" s="114" t="str">
        <f t="shared" ca="1" si="1692"/>
        <v/>
      </c>
      <c r="AE155" s="114" t="str">
        <f t="shared" ca="1" si="1692"/>
        <v/>
      </c>
      <c r="AF155" s="114" t="str">
        <f t="shared" ca="1" si="1692"/>
        <v/>
      </c>
      <c r="AG155" s="114" t="str">
        <f t="shared" ca="1" si="1692"/>
        <v/>
      </c>
      <c r="AH155" s="114" t="str">
        <f t="shared" ca="1" si="1692"/>
        <v/>
      </c>
      <c r="AI155" s="114" t="str">
        <f t="shared" ca="1" si="1692"/>
        <v/>
      </c>
      <c r="AJ155" s="25"/>
      <c r="AK155" s="25"/>
      <c r="AL155" s="25"/>
      <c r="AM155" s="25"/>
      <c r="AN155" s="25"/>
      <c r="AO155" s="25"/>
      <c r="AP155" s="25"/>
      <c r="AQ155" s="25"/>
      <c r="AR155" s="25"/>
    </row>
    <row r="156" spans="1:44" ht="18" customHeight="1">
      <c r="A156" s="7"/>
      <c r="B156" s="116">
        <f t="shared" si="992"/>
        <v>50</v>
      </c>
      <c r="C156" s="20" t="str">
        <f ca="1">INDIRECT("员工信息表!C"&amp;(B156+3))&amp;IF(INDIRECT("员工信息表!O"&amp;(B156+3))="离职","(离职)","")</f>
        <v/>
      </c>
      <c r="D156" s="25" t="s">
        <v>24</v>
      </c>
      <c r="E156" s="114" t="str">
        <f ca="1" t="shared" si="1693" ref="E156:T156">IFERROR(IF($C156="","",INDIRECT("第"&amp;VLOOKUP(E$7,INDIRECT($A$7&amp;"!A:D"),2,FALSE)&amp;"周"&amp;"!"&amp;ADDRESS(ROW(),VLOOKUP(E$7,INDIRECT($A$7&amp;"!A:D"),4,FALSE)+4))),"")</f>
        <v/>
      </c>
      <c r="F156" s="114" t="str">
        <f t="shared" ca="1" si="1693"/>
        <v/>
      </c>
      <c r="G156" s="114" t="str">
        <f t="shared" ca="1" si="1693"/>
        <v/>
      </c>
      <c r="H156" s="114" t="str">
        <f t="shared" ca="1" si="1693"/>
        <v/>
      </c>
      <c r="I156" s="114" t="str">
        <f t="shared" ca="1" si="1693"/>
        <v/>
      </c>
      <c r="J156" s="114" t="str">
        <f t="shared" ca="1" si="1693"/>
        <v/>
      </c>
      <c r="K156" s="114" t="str">
        <f t="shared" ca="1" si="1693"/>
        <v/>
      </c>
      <c r="L156" s="114" t="str">
        <f t="shared" ca="1" si="1693"/>
        <v/>
      </c>
      <c r="M156" s="114" t="str">
        <f t="shared" ca="1" si="1693"/>
        <v/>
      </c>
      <c r="N156" s="114" t="str">
        <f t="shared" ca="1" si="1693"/>
        <v/>
      </c>
      <c r="O156" s="114" t="str">
        <f t="shared" ca="1" si="1693"/>
        <v/>
      </c>
      <c r="P156" s="114" t="str">
        <f t="shared" ca="1" si="1693"/>
        <v/>
      </c>
      <c r="Q156" s="114" t="str">
        <f t="shared" ca="1" si="1693"/>
        <v/>
      </c>
      <c r="R156" s="114" t="str">
        <f t="shared" ca="1" si="1693"/>
        <v/>
      </c>
      <c r="S156" s="114" t="str">
        <f t="shared" ca="1" si="1693"/>
        <v/>
      </c>
      <c r="T156" s="114" t="str">
        <f t="shared" ca="1" si="1693"/>
        <v/>
      </c>
      <c r="U156" s="114" t="str">
        <f ca="1" t="shared" si="1694" ref="U156:AI156">IFERROR(IF($C156="","",INDIRECT("第"&amp;VLOOKUP(U$7,INDIRECT($A$7&amp;"!A:D"),2,FALSE)&amp;"周"&amp;"!"&amp;ADDRESS(ROW(),VLOOKUP(U$7,INDIRECT($A$7&amp;"!A:D"),4,FALSE)+4))),"")</f>
        <v/>
      </c>
      <c r="V156" s="114" t="str">
        <f t="shared" ca="1" si="1694"/>
        <v/>
      </c>
      <c r="W156" s="114" t="str">
        <f t="shared" ca="1" si="1694"/>
        <v/>
      </c>
      <c r="X156" s="114" t="str">
        <f t="shared" ca="1" si="1694"/>
        <v/>
      </c>
      <c r="Y156" s="114" t="str">
        <f t="shared" ca="1" si="1694"/>
        <v/>
      </c>
      <c r="Z156" s="114" t="str">
        <f t="shared" ca="1" si="1694"/>
        <v/>
      </c>
      <c r="AA156" s="114" t="str">
        <f t="shared" ca="1" si="1694"/>
        <v/>
      </c>
      <c r="AB156" s="114" t="str">
        <f t="shared" ca="1" si="1694"/>
        <v/>
      </c>
      <c r="AC156" s="114" t="str">
        <f t="shared" ca="1" si="1694"/>
        <v/>
      </c>
      <c r="AD156" s="114" t="str">
        <f t="shared" ca="1" si="1694"/>
        <v/>
      </c>
      <c r="AE156" s="114" t="str">
        <f t="shared" ca="1" si="1694"/>
        <v/>
      </c>
      <c r="AF156" s="114" t="str">
        <f t="shared" ca="1" si="1694"/>
        <v/>
      </c>
      <c r="AG156" s="114" t="str">
        <f t="shared" ca="1" si="1694"/>
        <v/>
      </c>
      <c r="AH156" s="114" t="str">
        <f t="shared" ca="1" si="1694"/>
        <v/>
      </c>
      <c r="AI156" s="114" t="str">
        <f t="shared" ca="1" si="1694"/>
        <v/>
      </c>
      <c r="AJ156" s="25">
        <f ca="1" t="shared" si="1695" ref="AJ156:AR156">COUNTIF($E156:$AI158,AJ$8)</f>
        <v>0</v>
      </c>
      <c r="AK156" s="25">
        <f t="shared" ca="1" si="1695"/>
        <v>0</v>
      </c>
      <c r="AL156" s="25">
        <f t="shared" ca="1" si="1695"/>
        <v>0</v>
      </c>
      <c r="AM156" s="25">
        <f t="shared" ca="1" si="1695"/>
        <v>0</v>
      </c>
      <c r="AN156" s="25">
        <f t="shared" ca="1" si="1695"/>
        <v>0</v>
      </c>
      <c r="AO156" s="25">
        <f t="shared" ca="1" si="1695"/>
        <v>0</v>
      </c>
      <c r="AP156" s="25">
        <f t="shared" ca="1" si="1695"/>
        <v>0</v>
      </c>
      <c r="AQ156" s="25">
        <f t="shared" ca="1" si="1695"/>
        <v>0</v>
      </c>
      <c r="AR156" s="25">
        <f t="shared" ca="1" si="1695"/>
        <v>0</v>
      </c>
    </row>
    <row r="157" spans="1:44" ht="18" customHeight="1">
      <c r="A157" s="7"/>
      <c r="B157" s="113"/>
      <c r="C157" s="20"/>
      <c r="D157" s="25" t="s">
        <v>25</v>
      </c>
      <c r="E157" s="114" t="str">
        <f ca="1" t="shared" si="1696" ref="E157">IFERROR(IF($C156="","",INDIRECT("第"&amp;VLOOKUP(E$7,INDIRECT($A$7&amp;"!A:D"),2,FALSE)&amp;"周"&amp;"!"&amp;ADDRESS(ROW(),VLOOKUP(E$7,INDIRECT($A$7&amp;"!A:D"),4,FALSE)+4))),"")</f>
        <v/>
      </c>
      <c r="F157" s="114" t="str">
        <f ca="1" t="shared" si="1697" ref="F157">IFERROR(IF($C156="","",INDIRECT("第"&amp;VLOOKUP(F$7,INDIRECT($A$7&amp;"!A:D"),2,FALSE)&amp;"周"&amp;"!"&amp;ADDRESS(ROW(),VLOOKUP(F$7,INDIRECT($A$7&amp;"!A:D"),4,FALSE)+4))),"")</f>
        <v/>
      </c>
      <c r="G157" s="114" t="str">
        <f ca="1" t="shared" si="1698" ref="G157">IFERROR(IF($C156="","",INDIRECT("第"&amp;VLOOKUP(G$7,INDIRECT($A$7&amp;"!A:D"),2,FALSE)&amp;"周"&amp;"!"&amp;ADDRESS(ROW(),VLOOKUP(G$7,INDIRECT($A$7&amp;"!A:D"),4,FALSE)+4))),"")</f>
        <v/>
      </c>
      <c r="H157" s="114" t="str">
        <f ca="1" t="shared" si="1699" ref="H157">IFERROR(IF($C156="","",INDIRECT("第"&amp;VLOOKUP(H$7,INDIRECT($A$7&amp;"!A:D"),2,FALSE)&amp;"周"&amp;"!"&amp;ADDRESS(ROW(),VLOOKUP(H$7,INDIRECT($A$7&amp;"!A:D"),4,FALSE)+4))),"")</f>
        <v/>
      </c>
      <c r="I157" s="114" t="str">
        <f ca="1" t="shared" si="1700" ref="I157">IFERROR(IF($C156="","",INDIRECT("第"&amp;VLOOKUP(I$7,INDIRECT($A$7&amp;"!A:D"),2,FALSE)&amp;"周"&amp;"!"&amp;ADDRESS(ROW(),VLOOKUP(I$7,INDIRECT($A$7&amp;"!A:D"),4,FALSE)+4))),"")</f>
        <v/>
      </c>
      <c r="J157" s="114" t="str">
        <f ca="1" t="shared" si="1701" ref="J157">IFERROR(IF($C156="","",INDIRECT("第"&amp;VLOOKUP(J$7,INDIRECT($A$7&amp;"!A:D"),2,FALSE)&amp;"周"&amp;"!"&amp;ADDRESS(ROW(),VLOOKUP(J$7,INDIRECT($A$7&amp;"!A:D"),4,FALSE)+4))),"")</f>
        <v/>
      </c>
      <c r="K157" s="114" t="str">
        <f ca="1" t="shared" si="1702" ref="K157">IFERROR(IF($C156="","",INDIRECT("第"&amp;VLOOKUP(K$7,INDIRECT($A$7&amp;"!A:D"),2,FALSE)&amp;"周"&amp;"!"&amp;ADDRESS(ROW(),VLOOKUP(K$7,INDIRECT($A$7&amp;"!A:D"),4,FALSE)+4))),"")</f>
        <v/>
      </c>
      <c r="L157" s="114" t="str">
        <f ca="1" t="shared" si="1703" ref="L157">IFERROR(IF($C156="","",INDIRECT("第"&amp;VLOOKUP(L$7,INDIRECT($A$7&amp;"!A:D"),2,FALSE)&amp;"周"&amp;"!"&amp;ADDRESS(ROW(),VLOOKUP(L$7,INDIRECT($A$7&amp;"!A:D"),4,FALSE)+4))),"")</f>
        <v/>
      </c>
      <c r="M157" s="114" t="str">
        <f ca="1" t="shared" si="1704" ref="M157">IFERROR(IF($C156="","",INDIRECT("第"&amp;VLOOKUP(M$7,INDIRECT($A$7&amp;"!A:D"),2,FALSE)&amp;"周"&amp;"!"&amp;ADDRESS(ROW(),VLOOKUP(M$7,INDIRECT($A$7&amp;"!A:D"),4,FALSE)+4))),"")</f>
        <v/>
      </c>
      <c r="N157" s="114" t="str">
        <f ca="1" t="shared" si="1705" ref="N157">IFERROR(IF($C156="","",INDIRECT("第"&amp;VLOOKUP(N$7,INDIRECT($A$7&amp;"!A:D"),2,FALSE)&amp;"周"&amp;"!"&amp;ADDRESS(ROW(),VLOOKUP(N$7,INDIRECT($A$7&amp;"!A:D"),4,FALSE)+4))),"")</f>
        <v/>
      </c>
      <c r="O157" s="114" t="str">
        <f ca="1" t="shared" si="1706" ref="O157">IFERROR(IF($C156="","",INDIRECT("第"&amp;VLOOKUP(O$7,INDIRECT($A$7&amp;"!A:D"),2,FALSE)&amp;"周"&amp;"!"&amp;ADDRESS(ROW(),VLOOKUP(O$7,INDIRECT($A$7&amp;"!A:D"),4,FALSE)+4))),"")</f>
        <v/>
      </c>
      <c r="P157" s="114" t="str">
        <f ca="1" t="shared" si="1707" ref="P157">IFERROR(IF($C156="","",INDIRECT("第"&amp;VLOOKUP(P$7,INDIRECT($A$7&amp;"!A:D"),2,FALSE)&amp;"周"&amp;"!"&amp;ADDRESS(ROW(),VLOOKUP(P$7,INDIRECT($A$7&amp;"!A:D"),4,FALSE)+4))),"")</f>
        <v/>
      </c>
      <c r="Q157" s="114" t="str">
        <f ca="1" t="shared" si="1708" ref="Q157">IFERROR(IF($C156="","",INDIRECT("第"&amp;VLOOKUP(Q$7,INDIRECT($A$7&amp;"!A:D"),2,FALSE)&amp;"周"&amp;"!"&amp;ADDRESS(ROW(),VLOOKUP(Q$7,INDIRECT($A$7&amp;"!A:D"),4,FALSE)+4))),"")</f>
        <v/>
      </c>
      <c r="R157" s="114" t="str">
        <f ca="1" t="shared" si="1709" ref="R157">IFERROR(IF($C156="","",INDIRECT("第"&amp;VLOOKUP(R$7,INDIRECT($A$7&amp;"!A:D"),2,FALSE)&amp;"周"&amp;"!"&amp;ADDRESS(ROW(),VLOOKUP(R$7,INDIRECT($A$7&amp;"!A:D"),4,FALSE)+4))),"")</f>
        <v/>
      </c>
      <c r="S157" s="114" t="str">
        <f ca="1" t="shared" si="1710" ref="S157">IFERROR(IF($C156="","",INDIRECT("第"&amp;VLOOKUP(S$7,INDIRECT($A$7&amp;"!A:D"),2,FALSE)&amp;"周"&amp;"!"&amp;ADDRESS(ROW(),VLOOKUP(S$7,INDIRECT($A$7&amp;"!A:D"),4,FALSE)+4))),"")</f>
        <v/>
      </c>
      <c r="T157" s="114" t="str">
        <f ca="1" t="shared" si="1711" ref="T157">IFERROR(IF($C156="","",INDIRECT("第"&amp;VLOOKUP(T$7,INDIRECT($A$7&amp;"!A:D"),2,FALSE)&amp;"周"&amp;"!"&amp;ADDRESS(ROW(),VLOOKUP(T$7,INDIRECT($A$7&amp;"!A:D"),4,FALSE)+4))),"")</f>
        <v/>
      </c>
      <c r="U157" s="114" t="str">
        <f ca="1" t="shared" si="1712" ref="U157">IFERROR(IF($C156="","",INDIRECT("第"&amp;VLOOKUP(U$7,INDIRECT($A$7&amp;"!A:D"),2,FALSE)&amp;"周"&amp;"!"&amp;ADDRESS(ROW(),VLOOKUP(U$7,INDIRECT($A$7&amp;"!A:D"),4,FALSE)+4))),"")</f>
        <v/>
      </c>
      <c r="V157" s="114" t="str">
        <f ca="1" t="shared" si="1713" ref="V157">IFERROR(IF($C156="","",INDIRECT("第"&amp;VLOOKUP(V$7,INDIRECT($A$7&amp;"!A:D"),2,FALSE)&amp;"周"&amp;"!"&amp;ADDRESS(ROW(),VLOOKUP(V$7,INDIRECT($A$7&amp;"!A:D"),4,FALSE)+4))),"")</f>
        <v/>
      </c>
      <c r="W157" s="114" t="str">
        <f ca="1" t="shared" si="1714" ref="W157">IFERROR(IF($C156="","",INDIRECT("第"&amp;VLOOKUP(W$7,INDIRECT($A$7&amp;"!A:D"),2,FALSE)&amp;"周"&amp;"!"&amp;ADDRESS(ROW(),VLOOKUP(W$7,INDIRECT($A$7&amp;"!A:D"),4,FALSE)+4))),"")</f>
        <v/>
      </c>
      <c r="X157" s="114" t="str">
        <f ca="1" t="shared" si="1715" ref="X157">IFERROR(IF($C156="","",INDIRECT("第"&amp;VLOOKUP(X$7,INDIRECT($A$7&amp;"!A:D"),2,FALSE)&amp;"周"&amp;"!"&amp;ADDRESS(ROW(),VLOOKUP(X$7,INDIRECT($A$7&amp;"!A:D"),4,FALSE)+4))),"")</f>
        <v/>
      </c>
      <c r="Y157" s="114" t="str">
        <f ca="1" t="shared" si="1716" ref="Y157">IFERROR(IF($C156="","",INDIRECT("第"&amp;VLOOKUP(Y$7,INDIRECT($A$7&amp;"!A:D"),2,FALSE)&amp;"周"&amp;"!"&amp;ADDRESS(ROW(),VLOOKUP(Y$7,INDIRECT($A$7&amp;"!A:D"),4,FALSE)+4))),"")</f>
        <v/>
      </c>
      <c r="Z157" s="114" t="str">
        <f ca="1" t="shared" si="1717" ref="Z157">IFERROR(IF($C156="","",INDIRECT("第"&amp;VLOOKUP(Z$7,INDIRECT($A$7&amp;"!A:D"),2,FALSE)&amp;"周"&amp;"!"&amp;ADDRESS(ROW(),VLOOKUP(Z$7,INDIRECT($A$7&amp;"!A:D"),4,FALSE)+4))),"")</f>
        <v/>
      </c>
      <c r="AA157" s="114" t="str">
        <f ca="1" t="shared" si="1718" ref="AA157">IFERROR(IF($C156="","",INDIRECT("第"&amp;VLOOKUP(AA$7,INDIRECT($A$7&amp;"!A:D"),2,FALSE)&amp;"周"&amp;"!"&amp;ADDRESS(ROW(),VLOOKUP(AA$7,INDIRECT($A$7&amp;"!A:D"),4,FALSE)+4))),"")</f>
        <v/>
      </c>
      <c r="AB157" s="114" t="str">
        <f ca="1" t="shared" si="1719" ref="AB157">IFERROR(IF($C156="","",INDIRECT("第"&amp;VLOOKUP(AB$7,INDIRECT($A$7&amp;"!A:D"),2,FALSE)&amp;"周"&amp;"!"&amp;ADDRESS(ROW(),VLOOKUP(AB$7,INDIRECT($A$7&amp;"!A:D"),4,FALSE)+4))),"")</f>
        <v/>
      </c>
      <c r="AC157" s="114" t="str">
        <f ca="1" t="shared" si="1720" ref="AC157">IFERROR(IF($C156="","",INDIRECT("第"&amp;VLOOKUP(AC$7,INDIRECT($A$7&amp;"!A:D"),2,FALSE)&amp;"周"&amp;"!"&amp;ADDRESS(ROW(),VLOOKUP(AC$7,INDIRECT($A$7&amp;"!A:D"),4,FALSE)+4))),"")</f>
        <v/>
      </c>
      <c r="AD157" s="114" t="str">
        <f ca="1" t="shared" si="1721" ref="AD157">IFERROR(IF($C156="","",INDIRECT("第"&amp;VLOOKUP(AD$7,INDIRECT($A$7&amp;"!A:D"),2,FALSE)&amp;"周"&amp;"!"&amp;ADDRESS(ROW(),VLOOKUP(AD$7,INDIRECT($A$7&amp;"!A:D"),4,FALSE)+4))),"")</f>
        <v/>
      </c>
      <c r="AE157" s="114" t="str">
        <f ca="1" t="shared" si="1722" ref="AE157">IFERROR(IF($C156="","",INDIRECT("第"&amp;VLOOKUP(AE$7,INDIRECT($A$7&amp;"!A:D"),2,FALSE)&amp;"周"&amp;"!"&amp;ADDRESS(ROW(),VLOOKUP(AE$7,INDIRECT($A$7&amp;"!A:D"),4,FALSE)+4))),"")</f>
        <v/>
      </c>
      <c r="AF157" s="114" t="str">
        <f ca="1" t="shared" si="1723" ref="AF157">IFERROR(IF($C156="","",INDIRECT("第"&amp;VLOOKUP(AF$7,INDIRECT($A$7&amp;"!A:D"),2,FALSE)&amp;"周"&amp;"!"&amp;ADDRESS(ROW(),VLOOKUP(AF$7,INDIRECT($A$7&amp;"!A:D"),4,FALSE)+4))),"")</f>
        <v/>
      </c>
      <c r="AG157" s="114" t="str">
        <f ca="1" t="shared" si="1724" ref="AG157">IFERROR(IF($C156="","",INDIRECT("第"&amp;VLOOKUP(AG$7,INDIRECT($A$7&amp;"!A:D"),2,FALSE)&amp;"周"&amp;"!"&amp;ADDRESS(ROW(),VLOOKUP(AG$7,INDIRECT($A$7&amp;"!A:D"),4,FALSE)+4))),"")</f>
        <v/>
      </c>
      <c r="AH157" s="114" t="str">
        <f ca="1" t="shared" si="1725" ref="AH157">IFERROR(IF($C156="","",INDIRECT("第"&amp;VLOOKUP(AH$7,INDIRECT($A$7&amp;"!A:D"),2,FALSE)&amp;"周"&amp;"!"&amp;ADDRESS(ROW(),VLOOKUP(AH$7,INDIRECT($A$7&amp;"!A:D"),4,FALSE)+4))),"")</f>
        <v/>
      </c>
      <c r="AI157" s="114" t="str">
        <f ca="1" t="shared" si="1726" ref="AI157">IFERROR(IF($C156="","",INDIRECT("第"&amp;VLOOKUP(AI$7,INDIRECT($A$7&amp;"!A:D"),2,FALSE)&amp;"周"&amp;"!"&amp;ADDRESS(ROW(),VLOOKUP(AI$7,INDIRECT($A$7&amp;"!A:D"),4,FALSE)+4))),"")</f>
        <v/>
      </c>
      <c r="AJ157" s="25"/>
      <c r="AK157" s="25"/>
      <c r="AL157" s="25"/>
      <c r="AM157" s="25"/>
      <c r="AN157" s="25"/>
      <c r="AO157" s="25"/>
      <c r="AP157" s="25"/>
      <c r="AQ157" s="25"/>
      <c r="AR157" s="25"/>
    </row>
    <row r="158" spans="1:44" ht="18" customHeight="1">
      <c r="A158" s="7"/>
      <c r="B158" s="115"/>
      <c r="C158" s="27"/>
      <c r="D158" s="25" t="s">
        <v>26</v>
      </c>
      <c r="E158" s="114" t="str">
        <f ca="1" t="shared" si="1727" ref="E158:AI158">IFERROR(IF($C156="","",INDIRECT("第"&amp;VLOOKUP(E$7,INDIRECT($A$7&amp;"!A:D"),2,FALSE)&amp;"周"&amp;"!"&amp;ADDRESS(ROW(),VLOOKUP(E$7,INDIRECT($A$7&amp;"!A:D"),4,FALSE)+4))),"")</f>
        <v/>
      </c>
      <c r="F158" s="114" t="str">
        <f t="shared" ca="1" si="1727"/>
        <v/>
      </c>
      <c r="G158" s="114" t="str">
        <f t="shared" ca="1" si="1727"/>
        <v/>
      </c>
      <c r="H158" s="114" t="str">
        <f t="shared" ca="1" si="1727"/>
        <v/>
      </c>
      <c r="I158" s="114" t="str">
        <f t="shared" ca="1" si="1727"/>
        <v/>
      </c>
      <c r="J158" s="114" t="str">
        <f t="shared" ca="1" si="1727"/>
        <v/>
      </c>
      <c r="K158" s="114" t="str">
        <f t="shared" ca="1" si="1727"/>
        <v/>
      </c>
      <c r="L158" s="114" t="str">
        <f t="shared" ca="1" si="1727"/>
        <v/>
      </c>
      <c r="M158" s="114" t="str">
        <f t="shared" ca="1" si="1727"/>
        <v/>
      </c>
      <c r="N158" s="114" t="str">
        <f t="shared" ca="1" si="1727"/>
        <v/>
      </c>
      <c r="O158" s="114" t="str">
        <f t="shared" ca="1" si="1727"/>
        <v/>
      </c>
      <c r="P158" s="114" t="str">
        <f t="shared" ca="1" si="1727"/>
        <v/>
      </c>
      <c r="Q158" s="114" t="str">
        <f t="shared" ca="1" si="1727"/>
        <v/>
      </c>
      <c r="R158" s="114" t="str">
        <f t="shared" ca="1" si="1727"/>
        <v/>
      </c>
      <c r="S158" s="114" t="str">
        <f t="shared" ca="1" si="1727"/>
        <v/>
      </c>
      <c r="T158" s="114" t="str">
        <f t="shared" ca="1" si="1727"/>
        <v/>
      </c>
      <c r="U158" s="114" t="str">
        <f t="shared" ca="1" si="1727"/>
        <v/>
      </c>
      <c r="V158" s="114" t="str">
        <f t="shared" ca="1" si="1727"/>
        <v/>
      </c>
      <c r="W158" s="114" t="str">
        <f t="shared" ca="1" si="1727"/>
        <v/>
      </c>
      <c r="X158" s="114" t="str">
        <f t="shared" ca="1" si="1727"/>
        <v/>
      </c>
      <c r="Y158" s="114" t="str">
        <f t="shared" ca="1" si="1727"/>
        <v/>
      </c>
      <c r="Z158" s="114" t="str">
        <f t="shared" ca="1" si="1727"/>
        <v/>
      </c>
      <c r="AA158" s="114" t="str">
        <f t="shared" ca="1" si="1727"/>
        <v/>
      </c>
      <c r="AB158" s="114" t="str">
        <f t="shared" ca="1" si="1727"/>
        <v/>
      </c>
      <c r="AC158" s="114" t="str">
        <f t="shared" ca="1" si="1727"/>
        <v/>
      </c>
      <c r="AD158" s="114" t="str">
        <f t="shared" ca="1" si="1727"/>
        <v/>
      </c>
      <c r="AE158" s="114" t="str">
        <f t="shared" ca="1" si="1727"/>
        <v/>
      </c>
      <c r="AF158" s="114" t="str">
        <f t="shared" ca="1" si="1727"/>
        <v/>
      </c>
      <c r="AG158" s="114" t="str">
        <f t="shared" ca="1" si="1727"/>
        <v/>
      </c>
      <c r="AH158" s="114" t="str">
        <f t="shared" ca="1" si="1727"/>
        <v/>
      </c>
      <c r="AI158" s="114" t="str">
        <f t="shared" ca="1" si="1727"/>
        <v/>
      </c>
      <c r="AJ158" s="25"/>
      <c r="AK158" s="25"/>
      <c r="AL158" s="25"/>
      <c r="AM158" s="25"/>
      <c r="AN158" s="25"/>
      <c r="AO158" s="25"/>
      <c r="AP158" s="25"/>
      <c r="AQ158" s="25"/>
      <c r="AR158" s="25"/>
    </row>
    <row r="159" spans="1:44" ht="18" customHeight="1">
      <c r="A159" s="7"/>
      <c r="B159" s="116">
        <f t="shared" si="992"/>
        <v>51</v>
      </c>
      <c r="C159" s="20" t="str">
        <f ca="1">INDIRECT("员工信息表!C"&amp;(B159+3))&amp;IF(INDIRECT("员工信息表!O"&amp;(B159+3))="离职","(离职)","")</f>
        <v/>
      </c>
      <c r="D159" s="25" t="s">
        <v>24</v>
      </c>
      <c r="E159" s="114" t="str">
        <f ca="1" t="shared" si="1728" ref="E159:T159">IFERROR(IF($C159="","",INDIRECT("第"&amp;VLOOKUP(E$7,INDIRECT($A$7&amp;"!A:D"),2,FALSE)&amp;"周"&amp;"!"&amp;ADDRESS(ROW(),VLOOKUP(E$7,INDIRECT($A$7&amp;"!A:D"),4,FALSE)+4))),"")</f>
        <v/>
      </c>
      <c r="F159" s="114" t="str">
        <f t="shared" ca="1" si="1728"/>
        <v/>
      </c>
      <c r="G159" s="114" t="str">
        <f t="shared" ca="1" si="1728"/>
        <v/>
      </c>
      <c r="H159" s="114" t="str">
        <f t="shared" ca="1" si="1728"/>
        <v/>
      </c>
      <c r="I159" s="114" t="str">
        <f t="shared" ca="1" si="1728"/>
        <v/>
      </c>
      <c r="J159" s="114" t="str">
        <f t="shared" ca="1" si="1728"/>
        <v/>
      </c>
      <c r="K159" s="114" t="str">
        <f t="shared" ca="1" si="1728"/>
        <v/>
      </c>
      <c r="L159" s="114" t="str">
        <f t="shared" ca="1" si="1728"/>
        <v/>
      </c>
      <c r="M159" s="114" t="str">
        <f t="shared" ca="1" si="1728"/>
        <v/>
      </c>
      <c r="N159" s="114" t="str">
        <f t="shared" ca="1" si="1728"/>
        <v/>
      </c>
      <c r="O159" s="114" t="str">
        <f t="shared" ca="1" si="1728"/>
        <v/>
      </c>
      <c r="P159" s="114" t="str">
        <f t="shared" ca="1" si="1728"/>
        <v/>
      </c>
      <c r="Q159" s="114" t="str">
        <f t="shared" ca="1" si="1728"/>
        <v/>
      </c>
      <c r="R159" s="114" t="str">
        <f t="shared" ca="1" si="1728"/>
        <v/>
      </c>
      <c r="S159" s="114" t="str">
        <f t="shared" ca="1" si="1728"/>
        <v/>
      </c>
      <c r="T159" s="114" t="str">
        <f t="shared" ca="1" si="1728"/>
        <v/>
      </c>
      <c r="U159" s="114" t="str">
        <f ca="1" t="shared" si="1729" ref="U159:AI159">IFERROR(IF($C159="","",INDIRECT("第"&amp;VLOOKUP(U$7,INDIRECT($A$7&amp;"!A:D"),2,FALSE)&amp;"周"&amp;"!"&amp;ADDRESS(ROW(),VLOOKUP(U$7,INDIRECT($A$7&amp;"!A:D"),4,FALSE)+4))),"")</f>
        <v/>
      </c>
      <c r="V159" s="114" t="str">
        <f t="shared" ca="1" si="1729"/>
        <v/>
      </c>
      <c r="W159" s="114" t="str">
        <f t="shared" ca="1" si="1729"/>
        <v/>
      </c>
      <c r="X159" s="114" t="str">
        <f t="shared" ca="1" si="1729"/>
        <v/>
      </c>
      <c r="Y159" s="114" t="str">
        <f t="shared" ca="1" si="1729"/>
        <v/>
      </c>
      <c r="Z159" s="114" t="str">
        <f t="shared" ca="1" si="1729"/>
        <v/>
      </c>
      <c r="AA159" s="114" t="str">
        <f t="shared" ca="1" si="1729"/>
        <v/>
      </c>
      <c r="AB159" s="114" t="str">
        <f t="shared" ca="1" si="1729"/>
        <v/>
      </c>
      <c r="AC159" s="114" t="str">
        <f t="shared" ca="1" si="1729"/>
        <v/>
      </c>
      <c r="AD159" s="114" t="str">
        <f t="shared" ca="1" si="1729"/>
        <v/>
      </c>
      <c r="AE159" s="114" t="str">
        <f t="shared" ca="1" si="1729"/>
        <v/>
      </c>
      <c r="AF159" s="114" t="str">
        <f t="shared" ca="1" si="1729"/>
        <v/>
      </c>
      <c r="AG159" s="114" t="str">
        <f t="shared" ca="1" si="1729"/>
        <v/>
      </c>
      <c r="AH159" s="114" t="str">
        <f t="shared" ca="1" si="1729"/>
        <v/>
      </c>
      <c r="AI159" s="114" t="str">
        <f t="shared" ca="1" si="1729"/>
        <v/>
      </c>
      <c r="AJ159" s="25">
        <f ca="1" t="shared" si="1730" ref="AJ159:AR159">COUNTIF($E159:$AI161,AJ$8)</f>
        <v>0</v>
      </c>
      <c r="AK159" s="25">
        <f t="shared" ca="1" si="1730"/>
        <v>0</v>
      </c>
      <c r="AL159" s="25">
        <f t="shared" ca="1" si="1730"/>
        <v>0</v>
      </c>
      <c r="AM159" s="25">
        <f t="shared" ca="1" si="1730"/>
        <v>0</v>
      </c>
      <c r="AN159" s="25">
        <f t="shared" ca="1" si="1730"/>
        <v>0</v>
      </c>
      <c r="AO159" s="25">
        <f t="shared" ca="1" si="1730"/>
        <v>0</v>
      </c>
      <c r="AP159" s="25">
        <f t="shared" ca="1" si="1730"/>
        <v>0</v>
      </c>
      <c r="AQ159" s="25">
        <f t="shared" ca="1" si="1730"/>
        <v>0</v>
      </c>
      <c r="AR159" s="25">
        <f t="shared" ca="1" si="1730"/>
        <v>0</v>
      </c>
    </row>
    <row r="160" spans="1:44" ht="18" customHeight="1">
      <c r="A160" s="7"/>
      <c r="B160" s="113"/>
      <c r="C160" s="20"/>
      <c r="D160" s="25" t="s">
        <v>25</v>
      </c>
      <c r="E160" s="114" t="str">
        <f ca="1" t="shared" si="1731" ref="E160">IFERROR(IF($C159="","",INDIRECT("第"&amp;VLOOKUP(E$7,INDIRECT($A$7&amp;"!A:D"),2,FALSE)&amp;"周"&amp;"!"&amp;ADDRESS(ROW(),VLOOKUP(E$7,INDIRECT($A$7&amp;"!A:D"),4,FALSE)+4))),"")</f>
        <v/>
      </c>
      <c r="F160" s="114" t="str">
        <f ca="1" t="shared" si="1732" ref="F160">IFERROR(IF($C159="","",INDIRECT("第"&amp;VLOOKUP(F$7,INDIRECT($A$7&amp;"!A:D"),2,FALSE)&amp;"周"&amp;"!"&amp;ADDRESS(ROW(),VLOOKUP(F$7,INDIRECT($A$7&amp;"!A:D"),4,FALSE)+4))),"")</f>
        <v/>
      </c>
      <c r="G160" s="114" t="str">
        <f ca="1" t="shared" si="1733" ref="G160">IFERROR(IF($C159="","",INDIRECT("第"&amp;VLOOKUP(G$7,INDIRECT($A$7&amp;"!A:D"),2,FALSE)&amp;"周"&amp;"!"&amp;ADDRESS(ROW(),VLOOKUP(G$7,INDIRECT($A$7&amp;"!A:D"),4,FALSE)+4))),"")</f>
        <v/>
      </c>
      <c r="H160" s="114" t="str">
        <f ca="1" t="shared" si="1734" ref="H160">IFERROR(IF($C159="","",INDIRECT("第"&amp;VLOOKUP(H$7,INDIRECT($A$7&amp;"!A:D"),2,FALSE)&amp;"周"&amp;"!"&amp;ADDRESS(ROW(),VLOOKUP(H$7,INDIRECT($A$7&amp;"!A:D"),4,FALSE)+4))),"")</f>
        <v/>
      </c>
      <c r="I160" s="114" t="str">
        <f ca="1" t="shared" si="1735" ref="I160">IFERROR(IF($C159="","",INDIRECT("第"&amp;VLOOKUP(I$7,INDIRECT($A$7&amp;"!A:D"),2,FALSE)&amp;"周"&amp;"!"&amp;ADDRESS(ROW(),VLOOKUP(I$7,INDIRECT($A$7&amp;"!A:D"),4,FALSE)+4))),"")</f>
        <v/>
      </c>
      <c r="J160" s="114" t="str">
        <f ca="1" t="shared" si="1736" ref="J160">IFERROR(IF($C159="","",INDIRECT("第"&amp;VLOOKUP(J$7,INDIRECT($A$7&amp;"!A:D"),2,FALSE)&amp;"周"&amp;"!"&amp;ADDRESS(ROW(),VLOOKUP(J$7,INDIRECT($A$7&amp;"!A:D"),4,FALSE)+4))),"")</f>
        <v/>
      </c>
      <c r="K160" s="114" t="str">
        <f ca="1" t="shared" si="1737" ref="K160">IFERROR(IF($C159="","",INDIRECT("第"&amp;VLOOKUP(K$7,INDIRECT($A$7&amp;"!A:D"),2,FALSE)&amp;"周"&amp;"!"&amp;ADDRESS(ROW(),VLOOKUP(K$7,INDIRECT($A$7&amp;"!A:D"),4,FALSE)+4))),"")</f>
        <v/>
      </c>
      <c r="L160" s="114" t="str">
        <f ca="1" t="shared" si="1738" ref="L160">IFERROR(IF($C159="","",INDIRECT("第"&amp;VLOOKUP(L$7,INDIRECT($A$7&amp;"!A:D"),2,FALSE)&amp;"周"&amp;"!"&amp;ADDRESS(ROW(),VLOOKUP(L$7,INDIRECT($A$7&amp;"!A:D"),4,FALSE)+4))),"")</f>
        <v/>
      </c>
      <c r="M160" s="114" t="str">
        <f ca="1" t="shared" si="1739" ref="M160">IFERROR(IF($C159="","",INDIRECT("第"&amp;VLOOKUP(M$7,INDIRECT($A$7&amp;"!A:D"),2,FALSE)&amp;"周"&amp;"!"&amp;ADDRESS(ROW(),VLOOKUP(M$7,INDIRECT($A$7&amp;"!A:D"),4,FALSE)+4))),"")</f>
        <v/>
      </c>
      <c r="N160" s="114" t="str">
        <f ca="1" t="shared" si="1740" ref="N160">IFERROR(IF($C159="","",INDIRECT("第"&amp;VLOOKUP(N$7,INDIRECT($A$7&amp;"!A:D"),2,FALSE)&amp;"周"&amp;"!"&amp;ADDRESS(ROW(),VLOOKUP(N$7,INDIRECT($A$7&amp;"!A:D"),4,FALSE)+4))),"")</f>
        <v/>
      </c>
      <c r="O160" s="114" t="str">
        <f ca="1" t="shared" si="1741" ref="O160">IFERROR(IF($C159="","",INDIRECT("第"&amp;VLOOKUP(O$7,INDIRECT($A$7&amp;"!A:D"),2,FALSE)&amp;"周"&amp;"!"&amp;ADDRESS(ROW(),VLOOKUP(O$7,INDIRECT($A$7&amp;"!A:D"),4,FALSE)+4))),"")</f>
        <v/>
      </c>
      <c r="P160" s="114" t="str">
        <f ca="1" t="shared" si="1742" ref="P160">IFERROR(IF($C159="","",INDIRECT("第"&amp;VLOOKUP(P$7,INDIRECT($A$7&amp;"!A:D"),2,FALSE)&amp;"周"&amp;"!"&amp;ADDRESS(ROW(),VLOOKUP(P$7,INDIRECT($A$7&amp;"!A:D"),4,FALSE)+4))),"")</f>
        <v/>
      </c>
      <c r="Q160" s="114" t="str">
        <f ca="1" t="shared" si="1743" ref="Q160">IFERROR(IF($C159="","",INDIRECT("第"&amp;VLOOKUP(Q$7,INDIRECT($A$7&amp;"!A:D"),2,FALSE)&amp;"周"&amp;"!"&amp;ADDRESS(ROW(),VLOOKUP(Q$7,INDIRECT($A$7&amp;"!A:D"),4,FALSE)+4))),"")</f>
        <v/>
      </c>
      <c r="R160" s="114" t="str">
        <f ca="1" t="shared" si="1744" ref="R160">IFERROR(IF($C159="","",INDIRECT("第"&amp;VLOOKUP(R$7,INDIRECT($A$7&amp;"!A:D"),2,FALSE)&amp;"周"&amp;"!"&amp;ADDRESS(ROW(),VLOOKUP(R$7,INDIRECT($A$7&amp;"!A:D"),4,FALSE)+4))),"")</f>
        <v/>
      </c>
      <c r="S160" s="114" t="str">
        <f ca="1" t="shared" si="1745" ref="S160">IFERROR(IF($C159="","",INDIRECT("第"&amp;VLOOKUP(S$7,INDIRECT($A$7&amp;"!A:D"),2,FALSE)&amp;"周"&amp;"!"&amp;ADDRESS(ROW(),VLOOKUP(S$7,INDIRECT($A$7&amp;"!A:D"),4,FALSE)+4))),"")</f>
        <v/>
      </c>
      <c r="T160" s="114" t="str">
        <f ca="1" t="shared" si="1746" ref="T160">IFERROR(IF($C159="","",INDIRECT("第"&amp;VLOOKUP(T$7,INDIRECT($A$7&amp;"!A:D"),2,FALSE)&amp;"周"&amp;"!"&amp;ADDRESS(ROW(),VLOOKUP(T$7,INDIRECT($A$7&amp;"!A:D"),4,FALSE)+4))),"")</f>
        <v/>
      </c>
      <c r="U160" s="114" t="str">
        <f ca="1" t="shared" si="1747" ref="U160">IFERROR(IF($C159="","",INDIRECT("第"&amp;VLOOKUP(U$7,INDIRECT($A$7&amp;"!A:D"),2,FALSE)&amp;"周"&amp;"!"&amp;ADDRESS(ROW(),VLOOKUP(U$7,INDIRECT($A$7&amp;"!A:D"),4,FALSE)+4))),"")</f>
        <v/>
      </c>
      <c r="V160" s="114" t="str">
        <f ca="1" t="shared" si="1748" ref="V160">IFERROR(IF($C159="","",INDIRECT("第"&amp;VLOOKUP(V$7,INDIRECT($A$7&amp;"!A:D"),2,FALSE)&amp;"周"&amp;"!"&amp;ADDRESS(ROW(),VLOOKUP(V$7,INDIRECT($A$7&amp;"!A:D"),4,FALSE)+4))),"")</f>
        <v/>
      </c>
      <c r="W160" s="114" t="str">
        <f ca="1" t="shared" si="1749" ref="W160">IFERROR(IF($C159="","",INDIRECT("第"&amp;VLOOKUP(W$7,INDIRECT($A$7&amp;"!A:D"),2,FALSE)&amp;"周"&amp;"!"&amp;ADDRESS(ROW(),VLOOKUP(W$7,INDIRECT($A$7&amp;"!A:D"),4,FALSE)+4))),"")</f>
        <v/>
      </c>
      <c r="X160" s="114" t="str">
        <f ca="1" t="shared" si="1750" ref="X160">IFERROR(IF($C159="","",INDIRECT("第"&amp;VLOOKUP(X$7,INDIRECT($A$7&amp;"!A:D"),2,FALSE)&amp;"周"&amp;"!"&amp;ADDRESS(ROW(),VLOOKUP(X$7,INDIRECT($A$7&amp;"!A:D"),4,FALSE)+4))),"")</f>
        <v/>
      </c>
      <c r="Y160" s="114" t="str">
        <f ca="1" t="shared" si="1751" ref="Y160">IFERROR(IF($C159="","",INDIRECT("第"&amp;VLOOKUP(Y$7,INDIRECT($A$7&amp;"!A:D"),2,FALSE)&amp;"周"&amp;"!"&amp;ADDRESS(ROW(),VLOOKUP(Y$7,INDIRECT($A$7&amp;"!A:D"),4,FALSE)+4))),"")</f>
        <v/>
      </c>
      <c r="Z160" s="114" t="str">
        <f ca="1" t="shared" si="1752" ref="Z160">IFERROR(IF($C159="","",INDIRECT("第"&amp;VLOOKUP(Z$7,INDIRECT($A$7&amp;"!A:D"),2,FALSE)&amp;"周"&amp;"!"&amp;ADDRESS(ROW(),VLOOKUP(Z$7,INDIRECT($A$7&amp;"!A:D"),4,FALSE)+4))),"")</f>
        <v/>
      </c>
      <c r="AA160" s="114" t="str">
        <f ca="1" t="shared" si="1753" ref="AA160">IFERROR(IF($C159="","",INDIRECT("第"&amp;VLOOKUP(AA$7,INDIRECT($A$7&amp;"!A:D"),2,FALSE)&amp;"周"&amp;"!"&amp;ADDRESS(ROW(),VLOOKUP(AA$7,INDIRECT($A$7&amp;"!A:D"),4,FALSE)+4))),"")</f>
        <v/>
      </c>
      <c r="AB160" s="114" t="str">
        <f ca="1" t="shared" si="1754" ref="AB160">IFERROR(IF($C159="","",INDIRECT("第"&amp;VLOOKUP(AB$7,INDIRECT($A$7&amp;"!A:D"),2,FALSE)&amp;"周"&amp;"!"&amp;ADDRESS(ROW(),VLOOKUP(AB$7,INDIRECT($A$7&amp;"!A:D"),4,FALSE)+4))),"")</f>
        <v/>
      </c>
      <c r="AC160" s="114" t="str">
        <f ca="1" t="shared" si="1755" ref="AC160">IFERROR(IF($C159="","",INDIRECT("第"&amp;VLOOKUP(AC$7,INDIRECT($A$7&amp;"!A:D"),2,FALSE)&amp;"周"&amp;"!"&amp;ADDRESS(ROW(),VLOOKUP(AC$7,INDIRECT($A$7&amp;"!A:D"),4,FALSE)+4))),"")</f>
        <v/>
      </c>
      <c r="AD160" s="114" t="str">
        <f ca="1" t="shared" si="1756" ref="AD160">IFERROR(IF($C159="","",INDIRECT("第"&amp;VLOOKUP(AD$7,INDIRECT($A$7&amp;"!A:D"),2,FALSE)&amp;"周"&amp;"!"&amp;ADDRESS(ROW(),VLOOKUP(AD$7,INDIRECT($A$7&amp;"!A:D"),4,FALSE)+4))),"")</f>
        <v/>
      </c>
      <c r="AE160" s="114" t="str">
        <f ca="1" t="shared" si="1757" ref="AE160">IFERROR(IF($C159="","",INDIRECT("第"&amp;VLOOKUP(AE$7,INDIRECT($A$7&amp;"!A:D"),2,FALSE)&amp;"周"&amp;"!"&amp;ADDRESS(ROW(),VLOOKUP(AE$7,INDIRECT($A$7&amp;"!A:D"),4,FALSE)+4))),"")</f>
        <v/>
      </c>
      <c r="AF160" s="114" t="str">
        <f ca="1" t="shared" si="1758" ref="AF160">IFERROR(IF($C159="","",INDIRECT("第"&amp;VLOOKUP(AF$7,INDIRECT($A$7&amp;"!A:D"),2,FALSE)&amp;"周"&amp;"!"&amp;ADDRESS(ROW(),VLOOKUP(AF$7,INDIRECT($A$7&amp;"!A:D"),4,FALSE)+4))),"")</f>
        <v/>
      </c>
      <c r="AG160" s="114" t="str">
        <f ca="1" t="shared" si="1759" ref="AG160">IFERROR(IF($C159="","",INDIRECT("第"&amp;VLOOKUP(AG$7,INDIRECT($A$7&amp;"!A:D"),2,FALSE)&amp;"周"&amp;"!"&amp;ADDRESS(ROW(),VLOOKUP(AG$7,INDIRECT($A$7&amp;"!A:D"),4,FALSE)+4))),"")</f>
        <v/>
      </c>
      <c r="AH160" s="114" t="str">
        <f ca="1" t="shared" si="1760" ref="AH160">IFERROR(IF($C159="","",INDIRECT("第"&amp;VLOOKUP(AH$7,INDIRECT($A$7&amp;"!A:D"),2,FALSE)&amp;"周"&amp;"!"&amp;ADDRESS(ROW(),VLOOKUP(AH$7,INDIRECT($A$7&amp;"!A:D"),4,FALSE)+4))),"")</f>
        <v/>
      </c>
      <c r="AI160" s="114" t="str">
        <f ca="1" t="shared" si="1761" ref="AI160">IFERROR(IF($C159="","",INDIRECT("第"&amp;VLOOKUP(AI$7,INDIRECT($A$7&amp;"!A:D"),2,FALSE)&amp;"周"&amp;"!"&amp;ADDRESS(ROW(),VLOOKUP(AI$7,INDIRECT($A$7&amp;"!A:D"),4,FALSE)+4))),"")</f>
        <v/>
      </c>
      <c r="AJ160" s="25"/>
      <c r="AK160" s="25"/>
      <c r="AL160" s="25"/>
      <c r="AM160" s="25"/>
      <c r="AN160" s="25"/>
      <c r="AO160" s="25"/>
      <c r="AP160" s="25"/>
      <c r="AQ160" s="25"/>
      <c r="AR160" s="25"/>
    </row>
    <row r="161" spans="1:44" ht="18" customHeight="1">
      <c r="A161" s="7"/>
      <c r="B161" s="115"/>
      <c r="C161" s="27"/>
      <c r="D161" s="25" t="s">
        <v>26</v>
      </c>
      <c r="E161" s="114" t="str">
        <f ca="1" t="shared" si="1762" ref="E161:AI161">IFERROR(IF($C159="","",INDIRECT("第"&amp;VLOOKUP(E$7,INDIRECT($A$7&amp;"!A:D"),2,FALSE)&amp;"周"&amp;"!"&amp;ADDRESS(ROW(),VLOOKUP(E$7,INDIRECT($A$7&amp;"!A:D"),4,FALSE)+4))),"")</f>
        <v/>
      </c>
      <c r="F161" s="114" t="str">
        <f t="shared" ca="1" si="1762"/>
        <v/>
      </c>
      <c r="G161" s="114" t="str">
        <f t="shared" ca="1" si="1762"/>
        <v/>
      </c>
      <c r="H161" s="114" t="str">
        <f t="shared" ca="1" si="1762"/>
        <v/>
      </c>
      <c r="I161" s="114" t="str">
        <f t="shared" ca="1" si="1762"/>
        <v/>
      </c>
      <c r="J161" s="114" t="str">
        <f t="shared" ca="1" si="1762"/>
        <v/>
      </c>
      <c r="K161" s="114" t="str">
        <f t="shared" ca="1" si="1762"/>
        <v/>
      </c>
      <c r="L161" s="114" t="str">
        <f t="shared" ca="1" si="1762"/>
        <v/>
      </c>
      <c r="M161" s="114" t="str">
        <f t="shared" ca="1" si="1762"/>
        <v/>
      </c>
      <c r="N161" s="114" t="str">
        <f t="shared" ca="1" si="1762"/>
        <v/>
      </c>
      <c r="O161" s="114" t="str">
        <f t="shared" ca="1" si="1762"/>
        <v/>
      </c>
      <c r="P161" s="114" t="str">
        <f t="shared" ca="1" si="1762"/>
        <v/>
      </c>
      <c r="Q161" s="114" t="str">
        <f t="shared" ca="1" si="1762"/>
        <v/>
      </c>
      <c r="R161" s="114" t="str">
        <f t="shared" ca="1" si="1762"/>
        <v/>
      </c>
      <c r="S161" s="114" t="str">
        <f t="shared" ca="1" si="1762"/>
        <v/>
      </c>
      <c r="T161" s="114" t="str">
        <f t="shared" ca="1" si="1762"/>
        <v/>
      </c>
      <c r="U161" s="114" t="str">
        <f t="shared" ca="1" si="1762"/>
        <v/>
      </c>
      <c r="V161" s="114" t="str">
        <f t="shared" ca="1" si="1762"/>
        <v/>
      </c>
      <c r="W161" s="114" t="str">
        <f t="shared" ca="1" si="1762"/>
        <v/>
      </c>
      <c r="X161" s="114" t="str">
        <f t="shared" ca="1" si="1762"/>
        <v/>
      </c>
      <c r="Y161" s="114" t="str">
        <f t="shared" ca="1" si="1762"/>
        <v/>
      </c>
      <c r="Z161" s="114" t="str">
        <f t="shared" ca="1" si="1762"/>
        <v/>
      </c>
      <c r="AA161" s="114" t="str">
        <f t="shared" ca="1" si="1762"/>
        <v/>
      </c>
      <c r="AB161" s="114" t="str">
        <f t="shared" ca="1" si="1762"/>
        <v/>
      </c>
      <c r="AC161" s="114" t="str">
        <f t="shared" ca="1" si="1762"/>
        <v/>
      </c>
      <c r="AD161" s="114" t="str">
        <f t="shared" ca="1" si="1762"/>
        <v/>
      </c>
      <c r="AE161" s="114" t="str">
        <f t="shared" ca="1" si="1762"/>
        <v/>
      </c>
      <c r="AF161" s="114" t="str">
        <f t="shared" ca="1" si="1762"/>
        <v/>
      </c>
      <c r="AG161" s="114" t="str">
        <f t="shared" ca="1" si="1762"/>
        <v/>
      </c>
      <c r="AH161" s="114" t="str">
        <f t="shared" ca="1" si="1762"/>
        <v/>
      </c>
      <c r="AI161" s="114" t="str">
        <f t="shared" ca="1" si="1762"/>
        <v/>
      </c>
      <c r="AJ161" s="25"/>
      <c r="AK161" s="25"/>
      <c r="AL161" s="25"/>
      <c r="AM161" s="25"/>
      <c r="AN161" s="25"/>
      <c r="AO161" s="25"/>
      <c r="AP161" s="25"/>
      <c r="AQ161" s="25"/>
      <c r="AR161" s="25"/>
    </row>
    <row r="162" spans="1:44" ht="18" customHeight="1">
      <c r="A162" s="7"/>
      <c r="B162" s="116">
        <f t="shared" si="1763" ref="B162:B225">ROW()/3-2</f>
        <v>52</v>
      </c>
      <c r="C162" s="20" t="str">
        <f ca="1">INDIRECT("员工信息表!C"&amp;(B162+3))&amp;IF(INDIRECT("员工信息表!O"&amp;(B162+3))="离职","(离职)","")</f>
        <v/>
      </c>
      <c r="D162" s="25" t="s">
        <v>24</v>
      </c>
      <c r="E162" s="114" t="str">
        <f ca="1" t="shared" si="1764" ref="E162:T162">IFERROR(IF($C162="","",INDIRECT("第"&amp;VLOOKUP(E$7,INDIRECT($A$7&amp;"!A:D"),2,FALSE)&amp;"周"&amp;"!"&amp;ADDRESS(ROW(),VLOOKUP(E$7,INDIRECT($A$7&amp;"!A:D"),4,FALSE)+4))),"")</f>
        <v/>
      </c>
      <c r="F162" s="114" t="str">
        <f t="shared" ca="1" si="1764"/>
        <v/>
      </c>
      <c r="G162" s="114" t="str">
        <f t="shared" ca="1" si="1764"/>
        <v/>
      </c>
      <c r="H162" s="114" t="str">
        <f t="shared" ca="1" si="1764"/>
        <v/>
      </c>
      <c r="I162" s="114" t="str">
        <f t="shared" ca="1" si="1764"/>
        <v/>
      </c>
      <c r="J162" s="114" t="str">
        <f t="shared" ca="1" si="1764"/>
        <v/>
      </c>
      <c r="K162" s="114" t="str">
        <f t="shared" ca="1" si="1764"/>
        <v/>
      </c>
      <c r="L162" s="114" t="str">
        <f t="shared" ca="1" si="1764"/>
        <v/>
      </c>
      <c r="M162" s="114" t="str">
        <f t="shared" ca="1" si="1764"/>
        <v/>
      </c>
      <c r="N162" s="114" t="str">
        <f t="shared" ca="1" si="1764"/>
        <v/>
      </c>
      <c r="O162" s="114" t="str">
        <f t="shared" ca="1" si="1764"/>
        <v/>
      </c>
      <c r="P162" s="114" t="str">
        <f t="shared" ca="1" si="1764"/>
        <v/>
      </c>
      <c r="Q162" s="114" t="str">
        <f t="shared" ca="1" si="1764"/>
        <v/>
      </c>
      <c r="R162" s="114" t="str">
        <f t="shared" ca="1" si="1764"/>
        <v/>
      </c>
      <c r="S162" s="114" t="str">
        <f t="shared" ca="1" si="1764"/>
        <v/>
      </c>
      <c r="T162" s="114" t="str">
        <f t="shared" ca="1" si="1764"/>
        <v/>
      </c>
      <c r="U162" s="114" t="str">
        <f ca="1" t="shared" si="1765" ref="U162:AI162">IFERROR(IF($C162="","",INDIRECT("第"&amp;VLOOKUP(U$7,INDIRECT($A$7&amp;"!A:D"),2,FALSE)&amp;"周"&amp;"!"&amp;ADDRESS(ROW(),VLOOKUP(U$7,INDIRECT($A$7&amp;"!A:D"),4,FALSE)+4))),"")</f>
        <v/>
      </c>
      <c r="V162" s="114" t="str">
        <f t="shared" ca="1" si="1765"/>
        <v/>
      </c>
      <c r="W162" s="114" t="str">
        <f t="shared" ca="1" si="1765"/>
        <v/>
      </c>
      <c r="X162" s="114" t="str">
        <f t="shared" ca="1" si="1765"/>
        <v/>
      </c>
      <c r="Y162" s="114" t="str">
        <f t="shared" ca="1" si="1765"/>
        <v/>
      </c>
      <c r="Z162" s="114" t="str">
        <f t="shared" ca="1" si="1765"/>
        <v/>
      </c>
      <c r="AA162" s="114" t="str">
        <f t="shared" ca="1" si="1765"/>
        <v/>
      </c>
      <c r="AB162" s="114" t="str">
        <f t="shared" ca="1" si="1765"/>
        <v/>
      </c>
      <c r="AC162" s="114" t="str">
        <f t="shared" ca="1" si="1765"/>
        <v/>
      </c>
      <c r="AD162" s="114" t="str">
        <f t="shared" ca="1" si="1765"/>
        <v/>
      </c>
      <c r="AE162" s="114" t="str">
        <f t="shared" ca="1" si="1765"/>
        <v/>
      </c>
      <c r="AF162" s="114" t="str">
        <f t="shared" ca="1" si="1765"/>
        <v/>
      </c>
      <c r="AG162" s="114" t="str">
        <f t="shared" ca="1" si="1765"/>
        <v/>
      </c>
      <c r="AH162" s="114" t="str">
        <f t="shared" ca="1" si="1765"/>
        <v/>
      </c>
      <c r="AI162" s="114" t="str">
        <f t="shared" ca="1" si="1765"/>
        <v/>
      </c>
      <c r="AJ162" s="25">
        <f ca="1" t="shared" si="1766" ref="AJ162:AR162">COUNTIF($E162:$AI164,AJ$8)</f>
        <v>0</v>
      </c>
      <c r="AK162" s="25">
        <f t="shared" ca="1" si="1766"/>
        <v>0</v>
      </c>
      <c r="AL162" s="25">
        <f t="shared" ca="1" si="1766"/>
        <v>0</v>
      </c>
      <c r="AM162" s="25">
        <f t="shared" ca="1" si="1766"/>
        <v>0</v>
      </c>
      <c r="AN162" s="25">
        <f t="shared" ca="1" si="1766"/>
        <v>0</v>
      </c>
      <c r="AO162" s="25">
        <f t="shared" ca="1" si="1766"/>
        <v>0</v>
      </c>
      <c r="AP162" s="25">
        <f t="shared" ca="1" si="1766"/>
        <v>0</v>
      </c>
      <c r="AQ162" s="25">
        <f t="shared" ca="1" si="1766"/>
        <v>0</v>
      </c>
      <c r="AR162" s="25">
        <f t="shared" ca="1" si="1766"/>
        <v>0</v>
      </c>
    </row>
    <row r="163" spans="1:44" ht="18" customHeight="1">
      <c r="A163" s="7"/>
      <c r="B163" s="113"/>
      <c r="C163" s="20"/>
      <c r="D163" s="25" t="s">
        <v>25</v>
      </c>
      <c r="E163" s="114" t="str">
        <f ca="1" t="shared" si="1767" ref="E163">IFERROR(IF($C162="","",INDIRECT("第"&amp;VLOOKUP(E$7,INDIRECT($A$7&amp;"!A:D"),2,FALSE)&amp;"周"&amp;"!"&amp;ADDRESS(ROW(),VLOOKUP(E$7,INDIRECT($A$7&amp;"!A:D"),4,FALSE)+4))),"")</f>
        <v/>
      </c>
      <c r="F163" s="114" t="str">
        <f ca="1" t="shared" si="1768" ref="F163">IFERROR(IF($C162="","",INDIRECT("第"&amp;VLOOKUP(F$7,INDIRECT($A$7&amp;"!A:D"),2,FALSE)&amp;"周"&amp;"!"&amp;ADDRESS(ROW(),VLOOKUP(F$7,INDIRECT($A$7&amp;"!A:D"),4,FALSE)+4))),"")</f>
        <v/>
      </c>
      <c r="G163" s="114" t="str">
        <f ca="1" t="shared" si="1769" ref="G163">IFERROR(IF($C162="","",INDIRECT("第"&amp;VLOOKUP(G$7,INDIRECT($A$7&amp;"!A:D"),2,FALSE)&amp;"周"&amp;"!"&amp;ADDRESS(ROW(),VLOOKUP(G$7,INDIRECT($A$7&amp;"!A:D"),4,FALSE)+4))),"")</f>
        <v/>
      </c>
      <c r="H163" s="114" t="str">
        <f ca="1" t="shared" si="1770" ref="H163">IFERROR(IF($C162="","",INDIRECT("第"&amp;VLOOKUP(H$7,INDIRECT($A$7&amp;"!A:D"),2,FALSE)&amp;"周"&amp;"!"&amp;ADDRESS(ROW(),VLOOKUP(H$7,INDIRECT($A$7&amp;"!A:D"),4,FALSE)+4))),"")</f>
        <v/>
      </c>
      <c r="I163" s="114" t="str">
        <f ca="1" t="shared" si="1771" ref="I163">IFERROR(IF($C162="","",INDIRECT("第"&amp;VLOOKUP(I$7,INDIRECT($A$7&amp;"!A:D"),2,FALSE)&amp;"周"&amp;"!"&amp;ADDRESS(ROW(),VLOOKUP(I$7,INDIRECT($A$7&amp;"!A:D"),4,FALSE)+4))),"")</f>
        <v/>
      </c>
      <c r="J163" s="114" t="str">
        <f ca="1" t="shared" si="1772" ref="J163">IFERROR(IF($C162="","",INDIRECT("第"&amp;VLOOKUP(J$7,INDIRECT($A$7&amp;"!A:D"),2,FALSE)&amp;"周"&amp;"!"&amp;ADDRESS(ROW(),VLOOKUP(J$7,INDIRECT($A$7&amp;"!A:D"),4,FALSE)+4))),"")</f>
        <v/>
      </c>
      <c r="K163" s="114" t="str">
        <f ca="1" t="shared" si="1773" ref="K163">IFERROR(IF($C162="","",INDIRECT("第"&amp;VLOOKUP(K$7,INDIRECT($A$7&amp;"!A:D"),2,FALSE)&amp;"周"&amp;"!"&amp;ADDRESS(ROW(),VLOOKUP(K$7,INDIRECT($A$7&amp;"!A:D"),4,FALSE)+4))),"")</f>
        <v/>
      </c>
      <c r="L163" s="114" t="str">
        <f ca="1" t="shared" si="1774" ref="L163">IFERROR(IF($C162="","",INDIRECT("第"&amp;VLOOKUP(L$7,INDIRECT($A$7&amp;"!A:D"),2,FALSE)&amp;"周"&amp;"!"&amp;ADDRESS(ROW(),VLOOKUP(L$7,INDIRECT($A$7&amp;"!A:D"),4,FALSE)+4))),"")</f>
        <v/>
      </c>
      <c r="M163" s="114" t="str">
        <f ca="1" t="shared" si="1775" ref="M163">IFERROR(IF($C162="","",INDIRECT("第"&amp;VLOOKUP(M$7,INDIRECT($A$7&amp;"!A:D"),2,FALSE)&amp;"周"&amp;"!"&amp;ADDRESS(ROW(),VLOOKUP(M$7,INDIRECT($A$7&amp;"!A:D"),4,FALSE)+4))),"")</f>
        <v/>
      </c>
      <c r="N163" s="114" t="str">
        <f ca="1" t="shared" si="1776" ref="N163">IFERROR(IF($C162="","",INDIRECT("第"&amp;VLOOKUP(N$7,INDIRECT($A$7&amp;"!A:D"),2,FALSE)&amp;"周"&amp;"!"&amp;ADDRESS(ROW(),VLOOKUP(N$7,INDIRECT($A$7&amp;"!A:D"),4,FALSE)+4))),"")</f>
        <v/>
      </c>
      <c r="O163" s="114" t="str">
        <f ca="1" t="shared" si="1777" ref="O163">IFERROR(IF($C162="","",INDIRECT("第"&amp;VLOOKUP(O$7,INDIRECT($A$7&amp;"!A:D"),2,FALSE)&amp;"周"&amp;"!"&amp;ADDRESS(ROW(),VLOOKUP(O$7,INDIRECT($A$7&amp;"!A:D"),4,FALSE)+4))),"")</f>
        <v/>
      </c>
      <c r="P163" s="114" t="str">
        <f ca="1" t="shared" si="1778" ref="P163">IFERROR(IF($C162="","",INDIRECT("第"&amp;VLOOKUP(P$7,INDIRECT($A$7&amp;"!A:D"),2,FALSE)&amp;"周"&amp;"!"&amp;ADDRESS(ROW(),VLOOKUP(P$7,INDIRECT($A$7&amp;"!A:D"),4,FALSE)+4))),"")</f>
        <v/>
      </c>
      <c r="Q163" s="114" t="str">
        <f ca="1" t="shared" si="1779" ref="Q163">IFERROR(IF($C162="","",INDIRECT("第"&amp;VLOOKUP(Q$7,INDIRECT($A$7&amp;"!A:D"),2,FALSE)&amp;"周"&amp;"!"&amp;ADDRESS(ROW(),VLOOKUP(Q$7,INDIRECT($A$7&amp;"!A:D"),4,FALSE)+4))),"")</f>
        <v/>
      </c>
      <c r="R163" s="114" t="str">
        <f ca="1" t="shared" si="1780" ref="R163">IFERROR(IF($C162="","",INDIRECT("第"&amp;VLOOKUP(R$7,INDIRECT($A$7&amp;"!A:D"),2,FALSE)&amp;"周"&amp;"!"&amp;ADDRESS(ROW(),VLOOKUP(R$7,INDIRECT($A$7&amp;"!A:D"),4,FALSE)+4))),"")</f>
        <v/>
      </c>
      <c r="S163" s="114" t="str">
        <f ca="1" t="shared" si="1781" ref="S163">IFERROR(IF($C162="","",INDIRECT("第"&amp;VLOOKUP(S$7,INDIRECT($A$7&amp;"!A:D"),2,FALSE)&amp;"周"&amp;"!"&amp;ADDRESS(ROW(),VLOOKUP(S$7,INDIRECT($A$7&amp;"!A:D"),4,FALSE)+4))),"")</f>
        <v/>
      </c>
      <c r="T163" s="114" t="str">
        <f ca="1" t="shared" si="1782" ref="T163">IFERROR(IF($C162="","",INDIRECT("第"&amp;VLOOKUP(T$7,INDIRECT($A$7&amp;"!A:D"),2,FALSE)&amp;"周"&amp;"!"&amp;ADDRESS(ROW(),VLOOKUP(T$7,INDIRECT($A$7&amp;"!A:D"),4,FALSE)+4))),"")</f>
        <v/>
      </c>
      <c r="U163" s="114" t="str">
        <f ca="1" t="shared" si="1783" ref="U163">IFERROR(IF($C162="","",INDIRECT("第"&amp;VLOOKUP(U$7,INDIRECT($A$7&amp;"!A:D"),2,FALSE)&amp;"周"&amp;"!"&amp;ADDRESS(ROW(),VLOOKUP(U$7,INDIRECT($A$7&amp;"!A:D"),4,FALSE)+4))),"")</f>
        <v/>
      </c>
      <c r="V163" s="114" t="str">
        <f ca="1" t="shared" si="1784" ref="V163">IFERROR(IF($C162="","",INDIRECT("第"&amp;VLOOKUP(V$7,INDIRECT($A$7&amp;"!A:D"),2,FALSE)&amp;"周"&amp;"!"&amp;ADDRESS(ROW(),VLOOKUP(V$7,INDIRECT($A$7&amp;"!A:D"),4,FALSE)+4))),"")</f>
        <v/>
      </c>
      <c r="W163" s="114" t="str">
        <f ca="1" t="shared" si="1785" ref="W163">IFERROR(IF($C162="","",INDIRECT("第"&amp;VLOOKUP(W$7,INDIRECT($A$7&amp;"!A:D"),2,FALSE)&amp;"周"&amp;"!"&amp;ADDRESS(ROW(),VLOOKUP(W$7,INDIRECT($A$7&amp;"!A:D"),4,FALSE)+4))),"")</f>
        <v/>
      </c>
      <c r="X163" s="114" t="str">
        <f ca="1" t="shared" si="1786" ref="X163">IFERROR(IF($C162="","",INDIRECT("第"&amp;VLOOKUP(X$7,INDIRECT($A$7&amp;"!A:D"),2,FALSE)&amp;"周"&amp;"!"&amp;ADDRESS(ROW(),VLOOKUP(X$7,INDIRECT($A$7&amp;"!A:D"),4,FALSE)+4))),"")</f>
        <v/>
      </c>
      <c r="Y163" s="114" t="str">
        <f ca="1" t="shared" si="1787" ref="Y163">IFERROR(IF($C162="","",INDIRECT("第"&amp;VLOOKUP(Y$7,INDIRECT($A$7&amp;"!A:D"),2,FALSE)&amp;"周"&amp;"!"&amp;ADDRESS(ROW(),VLOOKUP(Y$7,INDIRECT($A$7&amp;"!A:D"),4,FALSE)+4))),"")</f>
        <v/>
      </c>
      <c r="Z163" s="114" t="str">
        <f ca="1" t="shared" si="1788" ref="Z163">IFERROR(IF($C162="","",INDIRECT("第"&amp;VLOOKUP(Z$7,INDIRECT($A$7&amp;"!A:D"),2,FALSE)&amp;"周"&amp;"!"&amp;ADDRESS(ROW(),VLOOKUP(Z$7,INDIRECT($A$7&amp;"!A:D"),4,FALSE)+4))),"")</f>
        <v/>
      </c>
      <c r="AA163" s="114" t="str">
        <f ca="1" t="shared" si="1789" ref="AA163">IFERROR(IF($C162="","",INDIRECT("第"&amp;VLOOKUP(AA$7,INDIRECT($A$7&amp;"!A:D"),2,FALSE)&amp;"周"&amp;"!"&amp;ADDRESS(ROW(),VLOOKUP(AA$7,INDIRECT($A$7&amp;"!A:D"),4,FALSE)+4))),"")</f>
        <v/>
      </c>
      <c r="AB163" s="114" t="str">
        <f ca="1" t="shared" si="1790" ref="AB163">IFERROR(IF($C162="","",INDIRECT("第"&amp;VLOOKUP(AB$7,INDIRECT($A$7&amp;"!A:D"),2,FALSE)&amp;"周"&amp;"!"&amp;ADDRESS(ROW(),VLOOKUP(AB$7,INDIRECT($A$7&amp;"!A:D"),4,FALSE)+4))),"")</f>
        <v/>
      </c>
      <c r="AC163" s="114" t="str">
        <f ca="1" t="shared" si="1791" ref="AC163">IFERROR(IF($C162="","",INDIRECT("第"&amp;VLOOKUP(AC$7,INDIRECT($A$7&amp;"!A:D"),2,FALSE)&amp;"周"&amp;"!"&amp;ADDRESS(ROW(),VLOOKUP(AC$7,INDIRECT($A$7&amp;"!A:D"),4,FALSE)+4))),"")</f>
        <v/>
      </c>
      <c r="AD163" s="114" t="str">
        <f ca="1" t="shared" si="1792" ref="AD163">IFERROR(IF($C162="","",INDIRECT("第"&amp;VLOOKUP(AD$7,INDIRECT($A$7&amp;"!A:D"),2,FALSE)&amp;"周"&amp;"!"&amp;ADDRESS(ROW(),VLOOKUP(AD$7,INDIRECT($A$7&amp;"!A:D"),4,FALSE)+4))),"")</f>
        <v/>
      </c>
      <c r="AE163" s="114" t="str">
        <f ca="1" t="shared" si="1793" ref="AE163">IFERROR(IF($C162="","",INDIRECT("第"&amp;VLOOKUP(AE$7,INDIRECT($A$7&amp;"!A:D"),2,FALSE)&amp;"周"&amp;"!"&amp;ADDRESS(ROW(),VLOOKUP(AE$7,INDIRECT($A$7&amp;"!A:D"),4,FALSE)+4))),"")</f>
        <v/>
      </c>
      <c r="AF163" s="114" t="str">
        <f ca="1" t="shared" si="1794" ref="AF163">IFERROR(IF($C162="","",INDIRECT("第"&amp;VLOOKUP(AF$7,INDIRECT($A$7&amp;"!A:D"),2,FALSE)&amp;"周"&amp;"!"&amp;ADDRESS(ROW(),VLOOKUP(AF$7,INDIRECT($A$7&amp;"!A:D"),4,FALSE)+4))),"")</f>
        <v/>
      </c>
      <c r="AG163" s="114" t="str">
        <f ca="1" t="shared" si="1795" ref="AG163">IFERROR(IF($C162="","",INDIRECT("第"&amp;VLOOKUP(AG$7,INDIRECT($A$7&amp;"!A:D"),2,FALSE)&amp;"周"&amp;"!"&amp;ADDRESS(ROW(),VLOOKUP(AG$7,INDIRECT($A$7&amp;"!A:D"),4,FALSE)+4))),"")</f>
        <v/>
      </c>
      <c r="AH163" s="114" t="str">
        <f ca="1" t="shared" si="1796" ref="AH163">IFERROR(IF($C162="","",INDIRECT("第"&amp;VLOOKUP(AH$7,INDIRECT($A$7&amp;"!A:D"),2,FALSE)&amp;"周"&amp;"!"&amp;ADDRESS(ROW(),VLOOKUP(AH$7,INDIRECT($A$7&amp;"!A:D"),4,FALSE)+4))),"")</f>
        <v/>
      </c>
      <c r="AI163" s="114" t="str">
        <f ca="1" t="shared" si="1797" ref="AI163">IFERROR(IF($C162="","",INDIRECT("第"&amp;VLOOKUP(AI$7,INDIRECT($A$7&amp;"!A:D"),2,FALSE)&amp;"周"&amp;"!"&amp;ADDRESS(ROW(),VLOOKUP(AI$7,INDIRECT($A$7&amp;"!A:D"),4,FALSE)+4))),"")</f>
        <v/>
      </c>
      <c r="AJ163" s="25"/>
      <c r="AK163" s="25"/>
      <c r="AL163" s="25"/>
      <c r="AM163" s="25"/>
      <c r="AN163" s="25"/>
      <c r="AO163" s="25"/>
      <c r="AP163" s="25"/>
      <c r="AQ163" s="25"/>
      <c r="AR163" s="25"/>
    </row>
    <row r="164" spans="1:44" ht="18" customHeight="1">
      <c r="A164" s="7"/>
      <c r="B164" s="115"/>
      <c r="C164" s="27"/>
      <c r="D164" s="25" t="s">
        <v>26</v>
      </c>
      <c r="E164" s="114" t="str">
        <f ca="1" t="shared" si="1798" ref="E164:AI164">IFERROR(IF($C162="","",INDIRECT("第"&amp;VLOOKUP(E$7,INDIRECT($A$7&amp;"!A:D"),2,FALSE)&amp;"周"&amp;"!"&amp;ADDRESS(ROW(),VLOOKUP(E$7,INDIRECT($A$7&amp;"!A:D"),4,FALSE)+4))),"")</f>
        <v/>
      </c>
      <c r="F164" s="114" t="str">
        <f t="shared" ca="1" si="1798"/>
        <v/>
      </c>
      <c r="G164" s="114" t="str">
        <f t="shared" ca="1" si="1798"/>
        <v/>
      </c>
      <c r="H164" s="114" t="str">
        <f t="shared" ca="1" si="1798"/>
        <v/>
      </c>
      <c r="I164" s="114" t="str">
        <f t="shared" ca="1" si="1798"/>
        <v/>
      </c>
      <c r="J164" s="114" t="str">
        <f t="shared" ca="1" si="1798"/>
        <v/>
      </c>
      <c r="K164" s="114" t="str">
        <f t="shared" ca="1" si="1798"/>
        <v/>
      </c>
      <c r="L164" s="114" t="str">
        <f t="shared" ca="1" si="1798"/>
        <v/>
      </c>
      <c r="M164" s="114" t="str">
        <f t="shared" ca="1" si="1798"/>
        <v/>
      </c>
      <c r="N164" s="114" t="str">
        <f t="shared" ca="1" si="1798"/>
        <v/>
      </c>
      <c r="O164" s="114" t="str">
        <f t="shared" ca="1" si="1798"/>
        <v/>
      </c>
      <c r="P164" s="114" t="str">
        <f t="shared" ca="1" si="1798"/>
        <v/>
      </c>
      <c r="Q164" s="114" t="str">
        <f t="shared" ca="1" si="1798"/>
        <v/>
      </c>
      <c r="R164" s="114" t="str">
        <f t="shared" ca="1" si="1798"/>
        <v/>
      </c>
      <c r="S164" s="114" t="str">
        <f t="shared" ca="1" si="1798"/>
        <v/>
      </c>
      <c r="T164" s="114" t="str">
        <f t="shared" ca="1" si="1798"/>
        <v/>
      </c>
      <c r="U164" s="114" t="str">
        <f t="shared" ca="1" si="1798"/>
        <v/>
      </c>
      <c r="V164" s="114" t="str">
        <f t="shared" ca="1" si="1798"/>
        <v/>
      </c>
      <c r="W164" s="114" t="str">
        <f t="shared" ca="1" si="1798"/>
        <v/>
      </c>
      <c r="X164" s="114" t="str">
        <f t="shared" ca="1" si="1798"/>
        <v/>
      </c>
      <c r="Y164" s="114" t="str">
        <f t="shared" ca="1" si="1798"/>
        <v/>
      </c>
      <c r="Z164" s="114" t="str">
        <f t="shared" ca="1" si="1798"/>
        <v/>
      </c>
      <c r="AA164" s="114" t="str">
        <f t="shared" ca="1" si="1798"/>
        <v/>
      </c>
      <c r="AB164" s="114" t="str">
        <f t="shared" ca="1" si="1798"/>
        <v/>
      </c>
      <c r="AC164" s="114" t="str">
        <f t="shared" ca="1" si="1798"/>
        <v/>
      </c>
      <c r="AD164" s="114" t="str">
        <f t="shared" ca="1" si="1798"/>
        <v/>
      </c>
      <c r="AE164" s="114" t="str">
        <f t="shared" ca="1" si="1798"/>
        <v/>
      </c>
      <c r="AF164" s="114" t="str">
        <f t="shared" ca="1" si="1798"/>
        <v/>
      </c>
      <c r="AG164" s="114" t="str">
        <f t="shared" ca="1" si="1798"/>
        <v/>
      </c>
      <c r="AH164" s="114" t="str">
        <f t="shared" ca="1" si="1798"/>
        <v/>
      </c>
      <c r="AI164" s="114" t="str">
        <f t="shared" ca="1" si="1798"/>
        <v/>
      </c>
      <c r="AJ164" s="25"/>
      <c r="AK164" s="25"/>
      <c r="AL164" s="25"/>
      <c r="AM164" s="25"/>
      <c r="AN164" s="25"/>
      <c r="AO164" s="25"/>
      <c r="AP164" s="25"/>
      <c r="AQ164" s="25"/>
      <c r="AR164" s="25"/>
    </row>
    <row r="165" spans="1:44" ht="18" customHeight="1">
      <c r="A165" s="7"/>
      <c r="B165" s="116">
        <f t="shared" si="1763"/>
        <v>53</v>
      </c>
      <c r="C165" s="20" t="str">
        <f ca="1">INDIRECT("员工信息表!C"&amp;(B165+3))&amp;IF(INDIRECT("员工信息表!O"&amp;(B165+3))="离职","(离职)","")</f>
        <v/>
      </c>
      <c r="D165" s="25" t="s">
        <v>24</v>
      </c>
      <c r="E165" s="114" t="str">
        <f ca="1" t="shared" si="1799" ref="E165:T165">IFERROR(IF($C165="","",INDIRECT("第"&amp;VLOOKUP(E$7,INDIRECT($A$7&amp;"!A:D"),2,FALSE)&amp;"周"&amp;"!"&amp;ADDRESS(ROW(),VLOOKUP(E$7,INDIRECT($A$7&amp;"!A:D"),4,FALSE)+4))),"")</f>
        <v/>
      </c>
      <c r="F165" s="114" t="str">
        <f t="shared" ca="1" si="1799"/>
        <v/>
      </c>
      <c r="G165" s="114" t="str">
        <f t="shared" ca="1" si="1799"/>
        <v/>
      </c>
      <c r="H165" s="114" t="str">
        <f t="shared" ca="1" si="1799"/>
        <v/>
      </c>
      <c r="I165" s="114" t="str">
        <f t="shared" ca="1" si="1799"/>
        <v/>
      </c>
      <c r="J165" s="114" t="str">
        <f t="shared" ca="1" si="1799"/>
        <v/>
      </c>
      <c r="K165" s="114" t="str">
        <f t="shared" ca="1" si="1799"/>
        <v/>
      </c>
      <c r="L165" s="114" t="str">
        <f t="shared" ca="1" si="1799"/>
        <v/>
      </c>
      <c r="M165" s="114" t="str">
        <f t="shared" ca="1" si="1799"/>
        <v/>
      </c>
      <c r="N165" s="114" t="str">
        <f t="shared" ca="1" si="1799"/>
        <v/>
      </c>
      <c r="O165" s="114" t="str">
        <f t="shared" ca="1" si="1799"/>
        <v/>
      </c>
      <c r="P165" s="114" t="str">
        <f t="shared" ca="1" si="1799"/>
        <v/>
      </c>
      <c r="Q165" s="114" t="str">
        <f t="shared" ca="1" si="1799"/>
        <v/>
      </c>
      <c r="R165" s="114" t="str">
        <f t="shared" ca="1" si="1799"/>
        <v/>
      </c>
      <c r="S165" s="114" t="str">
        <f t="shared" ca="1" si="1799"/>
        <v/>
      </c>
      <c r="T165" s="114" t="str">
        <f t="shared" ca="1" si="1799"/>
        <v/>
      </c>
      <c r="U165" s="114" t="str">
        <f ca="1" t="shared" si="1800" ref="U165:AI165">IFERROR(IF($C165="","",INDIRECT("第"&amp;VLOOKUP(U$7,INDIRECT($A$7&amp;"!A:D"),2,FALSE)&amp;"周"&amp;"!"&amp;ADDRESS(ROW(),VLOOKUP(U$7,INDIRECT($A$7&amp;"!A:D"),4,FALSE)+4))),"")</f>
        <v/>
      </c>
      <c r="V165" s="114" t="str">
        <f t="shared" ca="1" si="1800"/>
        <v/>
      </c>
      <c r="W165" s="114" t="str">
        <f t="shared" ca="1" si="1800"/>
        <v/>
      </c>
      <c r="X165" s="114" t="str">
        <f t="shared" ca="1" si="1800"/>
        <v/>
      </c>
      <c r="Y165" s="114" t="str">
        <f t="shared" ca="1" si="1800"/>
        <v/>
      </c>
      <c r="Z165" s="114" t="str">
        <f t="shared" ca="1" si="1800"/>
        <v/>
      </c>
      <c r="AA165" s="114" t="str">
        <f t="shared" ca="1" si="1800"/>
        <v/>
      </c>
      <c r="AB165" s="114" t="str">
        <f t="shared" ca="1" si="1800"/>
        <v/>
      </c>
      <c r="AC165" s="114" t="str">
        <f t="shared" ca="1" si="1800"/>
        <v/>
      </c>
      <c r="AD165" s="114" t="str">
        <f t="shared" ca="1" si="1800"/>
        <v/>
      </c>
      <c r="AE165" s="114" t="str">
        <f t="shared" ca="1" si="1800"/>
        <v/>
      </c>
      <c r="AF165" s="114" t="str">
        <f t="shared" ca="1" si="1800"/>
        <v/>
      </c>
      <c r="AG165" s="114" t="str">
        <f t="shared" ca="1" si="1800"/>
        <v/>
      </c>
      <c r="AH165" s="114" t="str">
        <f t="shared" ca="1" si="1800"/>
        <v/>
      </c>
      <c r="AI165" s="114" t="str">
        <f t="shared" ca="1" si="1800"/>
        <v/>
      </c>
      <c r="AJ165" s="25">
        <f ca="1" t="shared" si="1801" ref="AJ165:AR165">COUNTIF($E165:$AI167,AJ$8)</f>
        <v>0</v>
      </c>
      <c r="AK165" s="25">
        <f t="shared" ca="1" si="1801"/>
        <v>0</v>
      </c>
      <c r="AL165" s="25">
        <f t="shared" ca="1" si="1801"/>
        <v>0</v>
      </c>
      <c r="AM165" s="25">
        <f t="shared" ca="1" si="1801"/>
        <v>0</v>
      </c>
      <c r="AN165" s="25">
        <f t="shared" ca="1" si="1801"/>
        <v>0</v>
      </c>
      <c r="AO165" s="25">
        <f t="shared" ca="1" si="1801"/>
        <v>0</v>
      </c>
      <c r="AP165" s="25">
        <f t="shared" ca="1" si="1801"/>
        <v>0</v>
      </c>
      <c r="AQ165" s="25">
        <f t="shared" ca="1" si="1801"/>
        <v>0</v>
      </c>
      <c r="AR165" s="25">
        <f t="shared" ca="1" si="1801"/>
        <v>0</v>
      </c>
    </row>
    <row r="166" spans="1:44" ht="18" customHeight="1">
      <c r="A166" s="7"/>
      <c r="B166" s="113"/>
      <c r="C166" s="20"/>
      <c r="D166" s="25" t="s">
        <v>25</v>
      </c>
      <c r="E166" s="114" t="str">
        <f ca="1" t="shared" si="1802" ref="E166">IFERROR(IF($C165="","",INDIRECT("第"&amp;VLOOKUP(E$7,INDIRECT($A$7&amp;"!A:D"),2,FALSE)&amp;"周"&amp;"!"&amp;ADDRESS(ROW(),VLOOKUP(E$7,INDIRECT($A$7&amp;"!A:D"),4,FALSE)+4))),"")</f>
        <v/>
      </c>
      <c r="F166" s="114" t="str">
        <f ca="1" t="shared" si="1803" ref="F166">IFERROR(IF($C165="","",INDIRECT("第"&amp;VLOOKUP(F$7,INDIRECT($A$7&amp;"!A:D"),2,FALSE)&amp;"周"&amp;"!"&amp;ADDRESS(ROW(),VLOOKUP(F$7,INDIRECT($A$7&amp;"!A:D"),4,FALSE)+4))),"")</f>
        <v/>
      </c>
      <c r="G166" s="114" t="str">
        <f ca="1" t="shared" si="1804" ref="G166">IFERROR(IF($C165="","",INDIRECT("第"&amp;VLOOKUP(G$7,INDIRECT($A$7&amp;"!A:D"),2,FALSE)&amp;"周"&amp;"!"&amp;ADDRESS(ROW(),VLOOKUP(G$7,INDIRECT($A$7&amp;"!A:D"),4,FALSE)+4))),"")</f>
        <v/>
      </c>
      <c r="H166" s="114" t="str">
        <f ca="1" t="shared" si="1805" ref="H166">IFERROR(IF($C165="","",INDIRECT("第"&amp;VLOOKUP(H$7,INDIRECT($A$7&amp;"!A:D"),2,FALSE)&amp;"周"&amp;"!"&amp;ADDRESS(ROW(),VLOOKUP(H$7,INDIRECT($A$7&amp;"!A:D"),4,FALSE)+4))),"")</f>
        <v/>
      </c>
      <c r="I166" s="114" t="str">
        <f ca="1" t="shared" si="1806" ref="I166">IFERROR(IF($C165="","",INDIRECT("第"&amp;VLOOKUP(I$7,INDIRECT($A$7&amp;"!A:D"),2,FALSE)&amp;"周"&amp;"!"&amp;ADDRESS(ROW(),VLOOKUP(I$7,INDIRECT($A$7&amp;"!A:D"),4,FALSE)+4))),"")</f>
        <v/>
      </c>
      <c r="J166" s="114" t="str">
        <f ca="1" t="shared" si="1807" ref="J166">IFERROR(IF($C165="","",INDIRECT("第"&amp;VLOOKUP(J$7,INDIRECT($A$7&amp;"!A:D"),2,FALSE)&amp;"周"&amp;"!"&amp;ADDRESS(ROW(),VLOOKUP(J$7,INDIRECT($A$7&amp;"!A:D"),4,FALSE)+4))),"")</f>
        <v/>
      </c>
      <c r="K166" s="114" t="str">
        <f ca="1" t="shared" si="1808" ref="K166">IFERROR(IF($C165="","",INDIRECT("第"&amp;VLOOKUP(K$7,INDIRECT($A$7&amp;"!A:D"),2,FALSE)&amp;"周"&amp;"!"&amp;ADDRESS(ROW(),VLOOKUP(K$7,INDIRECT($A$7&amp;"!A:D"),4,FALSE)+4))),"")</f>
        <v/>
      </c>
      <c r="L166" s="114" t="str">
        <f ca="1" t="shared" si="1809" ref="L166">IFERROR(IF($C165="","",INDIRECT("第"&amp;VLOOKUP(L$7,INDIRECT($A$7&amp;"!A:D"),2,FALSE)&amp;"周"&amp;"!"&amp;ADDRESS(ROW(),VLOOKUP(L$7,INDIRECT($A$7&amp;"!A:D"),4,FALSE)+4))),"")</f>
        <v/>
      </c>
      <c r="M166" s="114" t="str">
        <f ca="1" t="shared" si="1810" ref="M166">IFERROR(IF($C165="","",INDIRECT("第"&amp;VLOOKUP(M$7,INDIRECT($A$7&amp;"!A:D"),2,FALSE)&amp;"周"&amp;"!"&amp;ADDRESS(ROW(),VLOOKUP(M$7,INDIRECT($A$7&amp;"!A:D"),4,FALSE)+4))),"")</f>
        <v/>
      </c>
      <c r="N166" s="114" t="str">
        <f ca="1" t="shared" si="1811" ref="N166">IFERROR(IF($C165="","",INDIRECT("第"&amp;VLOOKUP(N$7,INDIRECT($A$7&amp;"!A:D"),2,FALSE)&amp;"周"&amp;"!"&amp;ADDRESS(ROW(),VLOOKUP(N$7,INDIRECT($A$7&amp;"!A:D"),4,FALSE)+4))),"")</f>
        <v/>
      </c>
      <c r="O166" s="114" t="str">
        <f ca="1" t="shared" si="1812" ref="O166">IFERROR(IF($C165="","",INDIRECT("第"&amp;VLOOKUP(O$7,INDIRECT($A$7&amp;"!A:D"),2,FALSE)&amp;"周"&amp;"!"&amp;ADDRESS(ROW(),VLOOKUP(O$7,INDIRECT($A$7&amp;"!A:D"),4,FALSE)+4))),"")</f>
        <v/>
      </c>
      <c r="P166" s="114" t="str">
        <f ca="1" t="shared" si="1813" ref="P166">IFERROR(IF($C165="","",INDIRECT("第"&amp;VLOOKUP(P$7,INDIRECT($A$7&amp;"!A:D"),2,FALSE)&amp;"周"&amp;"!"&amp;ADDRESS(ROW(),VLOOKUP(P$7,INDIRECT($A$7&amp;"!A:D"),4,FALSE)+4))),"")</f>
        <v/>
      </c>
      <c r="Q166" s="114" t="str">
        <f ca="1" t="shared" si="1814" ref="Q166">IFERROR(IF($C165="","",INDIRECT("第"&amp;VLOOKUP(Q$7,INDIRECT($A$7&amp;"!A:D"),2,FALSE)&amp;"周"&amp;"!"&amp;ADDRESS(ROW(),VLOOKUP(Q$7,INDIRECT($A$7&amp;"!A:D"),4,FALSE)+4))),"")</f>
        <v/>
      </c>
      <c r="R166" s="114" t="str">
        <f ca="1" t="shared" si="1815" ref="R166">IFERROR(IF($C165="","",INDIRECT("第"&amp;VLOOKUP(R$7,INDIRECT($A$7&amp;"!A:D"),2,FALSE)&amp;"周"&amp;"!"&amp;ADDRESS(ROW(),VLOOKUP(R$7,INDIRECT($A$7&amp;"!A:D"),4,FALSE)+4))),"")</f>
        <v/>
      </c>
      <c r="S166" s="114" t="str">
        <f ca="1" t="shared" si="1816" ref="S166">IFERROR(IF($C165="","",INDIRECT("第"&amp;VLOOKUP(S$7,INDIRECT($A$7&amp;"!A:D"),2,FALSE)&amp;"周"&amp;"!"&amp;ADDRESS(ROW(),VLOOKUP(S$7,INDIRECT($A$7&amp;"!A:D"),4,FALSE)+4))),"")</f>
        <v/>
      </c>
      <c r="T166" s="114" t="str">
        <f ca="1" t="shared" si="1817" ref="T166">IFERROR(IF($C165="","",INDIRECT("第"&amp;VLOOKUP(T$7,INDIRECT($A$7&amp;"!A:D"),2,FALSE)&amp;"周"&amp;"!"&amp;ADDRESS(ROW(),VLOOKUP(T$7,INDIRECT($A$7&amp;"!A:D"),4,FALSE)+4))),"")</f>
        <v/>
      </c>
      <c r="U166" s="114" t="str">
        <f ca="1" t="shared" si="1818" ref="U166">IFERROR(IF($C165="","",INDIRECT("第"&amp;VLOOKUP(U$7,INDIRECT($A$7&amp;"!A:D"),2,FALSE)&amp;"周"&amp;"!"&amp;ADDRESS(ROW(),VLOOKUP(U$7,INDIRECT($A$7&amp;"!A:D"),4,FALSE)+4))),"")</f>
        <v/>
      </c>
      <c r="V166" s="114" t="str">
        <f ca="1" t="shared" si="1819" ref="V166">IFERROR(IF($C165="","",INDIRECT("第"&amp;VLOOKUP(V$7,INDIRECT($A$7&amp;"!A:D"),2,FALSE)&amp;"周"&amp;"!"&amp;ADDRESS(ROW(),VLOOKUP(V$7,INDIRECT($A$7&amp;"!A:D"),4,FALSE)+4))),"")</f>
        <v/>
      </c>
      <c r="W166" s="114" t="str">
        <f ca="1" t="shared" si="1820" ref="W166">IFERROR(IF($C165="","",INDIRECT("第"&amp;VLOOKUP(W$7,INDIRECT($A$7&amp;"!A:D"),2,FALSE)&amp;"周"&amp;"!"&amp;ADDRESS(ROW(),VLOOKUP(W$7,INDIRECT($A$7&amp;"!A:D"),4,FALSE)+4))),"")</f>
        <v/>
      </c>
      <c r="X166" s="114" t="str">
        <f ca="1" t="shared" si="1821" ref="X166">IFERROR(IF($C165="","",INDIRECT("第"&amp;VLOOKUP(X$7,INDIRECT($A$7&amp;"!A:D"),2,FALSE)&amp;"周"&amp;"!"&amp;ADDRESS(ROW(),VLOOKUP(X$7,INDIRECT($A$7&amp;"!A:D"),4,FALSE)+4))),"")</f>
        <v/>
      </c>
      <c r="Y166" s="114" t="str">
        <f ca="1" t="shared" si="1822" ref="Y166">IFERROR(IF($C165="","",INDIRECT("第"&amp;VLOOKUP(Y$7,INDIRECT($A$7&amp;"!A:D"),2,FALSE)&amp;"周"&amp;"!"&amp;ADDRESS(ROW(),VLOOKUP(Y$7,INDIRECT($A$7&amp;"!A:D"),4,FALSE)+4))),"")</f>
        <v/>
      </c>
      <c r="Z166" s="114" t="str">
        <f ca="1" t="shared" si="1823" ref="Z166">IFERROR(IF($C165="","",INDIRECT("第"&amp;VLOOKUP(Z$7,INDIRECT($A$7&amp;"!A:D"),2,FALSE)&amp;"周"&amp;"!"&amp;ADDRESS(ROW(),VLOOKUP(Z$7,INDIRECT($A$7&amp;"!A:D"),4,FALSE)+4))),"")</f>
        <v/>
      </c>
      <c r="AA166" s="114" t="str">
        <f ca="1" t="shared" si="1824" ref="AA166">IFERROR(IF($C165="","",INDIRECT("第"&amp;VLOOKUP(AA$7,INDIRECT($A$7&amp;"!A:D"),2,FALSE)&amp;"周"&amp;"!"&amp;ADDRESS(ROW(),VLOOKUP(AA$7,INDIRECT($A$7&amp;"!A:D"),4,FALSE)+4))),"")</f>
        <v/>
      </c>
      <c r="AB166" s="114" t="str">
        <f ca="1" t="shared" si="1825" ref="AB166">IFERROR(IF($C165="","",INDIRECT("第"&amp;VLOOKUP(AB$7,INDIRECT($A$7&amp;"!A:D"),2,FALSE)&amp;"周"&amp;"!"&amp;ADDRESS(ROW(),VLOOKUP(AB$7,INDIRECT($A$7&amp;"!A:D"),4,FALSE)+4))),"")</f>
        <v/>
      </c>
      <c r="AC166" s="114" t="str">
        <f ca="1" t="shared" si="1826" ref="AC166">IFERROR(IF($C165="","",INDIRECT("第"&amp;VLOOKUP(AC$7,INDIRECT($A$7&amp;"!A:D"),2,FALSE)&amp;"周"&amp;"!"&amp;ADDRESS(ROW(),VLOOKUP(AC$7,INDIRECT($A$7&amp;"!A:D"),4,FALSE)+4))),"")</f>
        <v/>
      </c>
      <c r="AD166" s="114" t="str">
        <f ca="1" t="shared" si="1827" ref="AD166">IFERROR(IF($C165="","",INDIRECT("第"&amp;VLOOKUP(AD$7,INDIRECT($A$7&amp;"!A:D"),2,FALSE)&amp;"周"&amp;"!"&amp;ADDRESS(ROW(),VLOOKUP(AD$7,INDIRECT($A$7&amp;"!A:D"),4,FALSE)+4))),"")</f>
        <v/>
      </c>
      <c r="AE166" s="114" t="str">
        <f ca="1" t="shared" si="1828" ref="AE166">IFERROR(IF($C165="","",INDIRECT("第"&amp;VLOOKUP(AE$7,INDIRECT($A$7&amp;"!A:D"),2,FALSE)&amp;"周"&amp;"!"&amp;ADDRESS(ROW(),VLOOKUP(AE$7,INDIRECT($A$7&amp;"!A:D"),4,FALSE)+4))),"")</f>
        <v/>
      </c>
      <c r="AF166" s="114" t="str">
        <f ca="1" t="shared" si="1829" ref="AF166">IFERROR(IF($C165="","",INDIRECT("第"&amp;VLOOKUP(AF$7,INDIRECT($A$7&amp;"!A:D"),2,FALSE)&amp;"周"&amp;"!"&amp;ADDRESS(ROW(),VLOOKUP(AF$7,INDIRECT($A$7&amp;"!A:D"),4,FALSE)+4))),"")</f>
        <v/>
      </c>
      <c r="AG166" s="114" t="str">
        <f ca="1" t="shared" si="1830" ref="AG166">IFERROR(IF($C165="","",INDIRECT("第"&amp;VLOOKUP(AG$7,INDIRECT($A$7&amp;"!A:D"),2,FALSE)&amp;"周"&amp;"!"&amp;ADDRESS(ROW(),VLOOKUP(AG$7,INDIRECT($A$7&amp;"!A:D"),4,FALSE)+4))),"")</f>
        <v/>
      </c>
      <c r="AH166" s="114" t="str">
        <f ca="1" t="shared" si="1831" ref="AH166">IFERROR(IF($C165="","",INDIRECT("第"&amp;VLOOKUP(AH$7,INDIRECT($A$7&amp;"!A:D"),2,FALSE)&amp;"周"&amp;"!"&amp;ADDRESS(ROW(),VLOOKUP(AH$7,INDIRECT($A$7&amp;"!A:D"),4,FALSE)+4))),"")</f>
        <v/>
      </c>
      <c r="AI166" s="114" t="str">
        <f ca="1" t="shared" si="1832" ref="AI166">IFERROR(IF($C165="","",INDIRECT("第"&amp;VLOOKUP(AI$7,INDIRECT($A$7&amp;"!A:D"),2,FALSE)&amp;"周"&amp;"!"&amp;ADDRESS(ROW(),VLOOKUP(AI$7,INDIRECT($A$7&amp;"!A:D"),4,FALSE)+4))),"")</f>
        <v/>
      </c>
      <c r="AJ166" s="25"/>
      <c r="AK166" s="25"/>
      <c r="AL166" s="25"/>
      <c r="AM166" s="25"/>
      <c r="AN166" s="25"/>
      <c r="AO166" s="25"/>
      <c r="AP166" s="25"/>
      <c r="AQ166" s="25"/>
      <c r="AR166" s="25"/>
    </row>
    <row r="167" spans="1:44" ht="18" customHeight="1">
      <c r="A167" s="7"/>
      <c r="B167" s="115"/>
      <c r="C167" s="27"/>
      <c r="D167" s="25" t="s">
        <v>26</v>
      </c>
      <c r="E167" s="114" t="str">
        <f ca="1" t="shared" si="1833" ref="E167:AI167">IFERROR(IF($C165="","",INDIRECT("第"&amp;VLOOKUP(E$7,INDIRECT($A$7&amp;"!A:D"),2,FALSE)&amp;"周"&amp;"!"&amp;ADDRESS(ROW(),VLOOKUP(E$7,INDIRECT($A$7&amp;"!A:D"),4,FALSE)+4))),"")</f>
        <v/>
      </c>
      <c r="F167" s="114" t="str">
        <f t="shared" ca="1" si="1833"/>
        <v/>
      </c>
      <c r="G167" s="114" t="str">
        <f t="shared" ca="1" si="1833"/>
        <v/>
      </c>
      <c r="H167" s="114" t="str">
        <f t="shared" ca="1" si="1833"/>
        <v/>
      </c>
      <c r="I167" s="114" t="str">
        <f t="shared" ca="1" si="1833"/>
        <v/>
      </c>
      <c r="J167" s="114" t="str">
        <f t="shared" ca="1" si="1833"/>
        <v/>
      </c>
      <c r="K167" s="114" t="str">
        <f t="shared" ca="1" si="1833"/>
        <v/>
      </c>
      <c r="L167" s="114" t="str">
        <f t="shared" ca="1" si="1833"/>
        <v/>
      </c>
      <c r="M167" s="114" t="str">
        <f t="shared" ca="1" si="1833"/>
        <v/>
      </c>
      <c r="N167" s="114" t="str">
        <f t="shared" ca="1" si="1833"/>
        <v/>
      </c>
      <c r="O167" s="114" t="str">
        <f t="shared" ca="1" si="1833"/>
        <v/>
      </c>
      <c r="P167" s="114" t="str">
        <f t="shared" ca="1" si="1833"/>
        <v/>
      </c>
      <c r="Q167" s="114" t="str">
        <f t="shared" ca="1" si="1833"/>
        <v/>
      </c>
      <c r="R167" s="114" t="str">
        <f t="shared" ca="1" si="1833"/>
        <v/>
      </c>
      <c r="S167" s="114" t="str">
        <f t="shared" ca="1" si="1833"/>
        <v/>
      </c>
      <c r="T167" s="114" t="str">
        <f t="shared" ca="1" si="1833"/>
        <v/>
      </c>
      <c r="U167" s="114" t="str">
        <f t="shared" ca="1" si="1833"/>
        <v/>
      </c>
      <c r="V167" s="114" t="str">
        <f t="shared" ca="1" si="1833"/>
        <v/>
      </c>
      <c r="W167" s="114" t="str">
        <f t="shared" ca="1" si="1833"/>
        <v/>
      </c>
      <c r="X167" s="114" t="str">
        <f t="shared" ca="1" si="1833"/>
        <v/>
      </c>
      <c r="Y167" s="114" t="str">
        <f t="shared" ca="1" si="1833"/>
        <v/>
      </c>
      <c r="Z167" s="114" t="str">
        <f t="shared" ca="1" si="1833"/>
        <v/>
      </c>
      <c r="AA167" s="114" t="str">
        <f t="shared" ca="1" si="1833"/>
        <v/>
      </c>
      <c r="AB167" s="114" t="str">
        <f t="shared" ca="1" si="1833"/>
        <v/>
      </c>
      <c r="AC167" s="114" t="str">
        <f t="shared" ca="1" si="1833"/>
        <v/>
      </c>
      <c r="AD167" s="114" t="str">
        <f t="shared" ca="1" si="1833"/>
        <v/>
      </c>
      <c r="AE167" s="114" t="str">
        <f t="shared" ca="1" si="1833"/>
        <v/>
      </c>
      <c r="AF167" s="114" t="str">
        <f t="shared" ca="1" si="1833"/>
        <v/>
      </c>
      <c r="AG167" s="114" t="str">
        <f t="shared" ca="1" si="1833"/>
        <v/>
      </c>
      <c r="AH167" s="114" t="str">
        <f t="shared" ca="1" si="1833"/>
        <v/>
      </c>
      <c r="AI167" s="114" t="str">
        <f t="shared" ca="1" si="1833"/>
        <v/>
      </c>
      <c r="AJ167" s="25"/>
      <c r="AK167" s="25"/>
      <c r="AL167" s="25"/>
      <c r="AM167" s="25"/>
      <c r="AN167" s="25"/>
      <c r="AO167" s="25"/>
      <c r="AP167" s="25"/>
      <c r="AQ167" s="25"/>
      <c r="AR167" s="25"/>
    </row>
    <row r="168" spans="1:44" ht="18" customHeight="1">
      <c r="A168" s="7"/>
      <c r="B168" s="116">
        <f t="shared" si="1763"/>
        <v>54</v>
      </c>
      <c r="C168" s="20" t="str">
        <f ca="1">INDIRECT("员工信息表!C"&amp;(B168+3))&amp;IF(INDIRECT("员工信息表!O"&amp;(B168+3))="离职","(离职)","")</f>
        <v/>
      </c>
      <c r="D168" s="25" t="s">
        <v>24</v>
      </c>
      <c r="E168" s="114" t="str">
        <f ca="1" t="shared" si="1834" ref="E168:T168">IFERROR(IF($C168="","",INDIRECT("第"&amp;VLOOKUP(E$7,INDIRECT($A$7&amp;"!A:D"),2,FALSE)&amp;"周"&amp;"!"&amp;ADDRESS(ROW(),VLOOKUP(E$7,INDIRECT($A$7&amp;"!A:D"),4,FALSE)+4))),"")</f>
        <v/>
      </c>
      <c r="F168" s="114" t="str">
        <f t="shared" ca="1" si="1834"/>
        <v/>
      </c>
      <c r="G168" s="114" t="str">
        <f t="shared" ca="1" si="1834"/>
        <v/>
      </c>
      <c r="H168" s="114" t="str">
        <f t="shared" ca="1" si="1834"/>
        <v/>
      </c>
      <c r="I168" s="114" t="str">
        <f t="shared" ca="1" si="1834"/>
        <v/>
      </c>
      <c r="J168" s="114" t="str">
        <f t="shared" ca="1" si="1834"/>
        <v/>
      </c>
      <c r="K168" s="114" t="str">
        <f t="shared" ca="1" si="1834"/>
        <v/>
      </c>
      <c r="L168" s="114" t="str">
        <f t="shared" ca="1" si="1834"/>
        <v/>
      </c>
      <c r="M168" s="114" t="str">
        <f t="shared" ca="1" si="1834"/>
        <v/>
      </c>
      <c r="N168" s="114" t="str">
        <f t="shared" ca="1" si="1834"/>
        <v/>
      </c>
      <c r="O168" s="114" t="str">
        <f t="shared" ca="1" si="1834"/>
        <v/>
      </c>
      <c r="P168" s="114" t="str">
        <f t="shared" ca="1" si="1834"/>
        <v/>
      </c>
      <c r="Q168" s="114" t="str">
        <f t="shared" ca="1" si="1834"/>
        <v/>
      </c>
      <c r="R168" s="114" t="str">
        <f t="shared" ca="1" si="1834"/>
        <v/>
      </c>
      <c r="S168" s="114" t="str">
        <f t="shared" ca="1" si="1834"/>
        <v/>
      </c>
      <c r="T168" s="114" t="str">
        <f t="shared" ca="1" si="1834"/>
        <v/>
      </c>
      <c r="U168" s="114" t="str">
        <f ca="1" t="shared" si="1835" ref="U168:AI168">IFERROR(IF($C168="","",INDIRECT("第"&amp;VLOOKUP(U$7,INDIRECT($A$7&amp;"!A:D"),2,FALSE)&amp;"周"&amp;"!"&amp;ADDRESS(ROW(),VLOOKUP(U$7,INDIRECT($A$7&amp;"!A:D"),4,FALSE)+4))),"")</f>
        <v/>
      </c>
      <c r="V168" s="114" t="str">
        <f t="shared" ca="1" si="1835"/>
        <v/>
      </c>
      <c r="W168" s="114" t="str">
        <f t="shared" ca="1" si="1835"/>
        <v/>
      </c>
      <c r="X168" s="114" t="str">
        <f t="shared" ca="1" si="1835"/>
        <v/>
      </c>
      <c r="Y168" s="114" t="str">
        <f t="shared" ca="1" si="1835"/>
        <v/>
      </c>
      <c r="Z168" s="114" t="str">
        <f t="shared" ca="1" si="1835"/>
        <v/>
      </c>
      <c r="AA168" s="114" t="str">
        <f t="shared" ca="1" si="1835"/>
        <v/>
      </c>
      <c r="AB168" s="114" t="str">
        <f t="shared" ca="1" si="1835"/>
        <v/>
      </c>
      <c r="AC168" s="114" t="str">
        <f t="shared" ca="1" si="1835"/>
        <v/>
      </c>
      <c r="AD168" s="114" t="str">
        <f t="shared" ca="1" si="1835"/>
        <v/>
      </c>
      <c r="AE168" s="114" t="str">
        <f t="shared" ca="1" si="1835"/>
        <v/>
      </c>
      <c r="AF168" s="114" t="str">
        <f t="shared" ca="1" si="1835"/>
        <v/>
      </c>
      <c r="AG168" s="114" t="str">
        <f t="shared" ca="1" si="1835"/>
        <v/>
      </c>
      <c r="AH168" s="114" t="str">
        <f t="shared" ca="1" si="1835"/>
        <v/>
      </c>
      <c r="AI168" s="114" t="str">
        <f t="shared" ca="1" si="1835"/>
        <v/>
      </c>
      <c r="AJ168" s="25">
        <f ca="1" t="shared" si="1836" ref="AJ168:AR168">COUNTIF($E168:$AI170,AJ$8)</f>
        <v>0</v>
      </c>
      <c r="AK168" s="25">
        <f t="shared" ca="1" si="1836"/>
        <v>0</v>
      </c>
      <c r="AL168" s="25">
        <f t="shared" ca="1" si="1836"/>
        <v>0</v>
      </c>
      <c r="AM168" s="25">
        <f t="shared" ca="1" si="1836"/>
        <v>0</v>
      </c>
      <c r="AN168" s="25">
        <f t="shared" ca="1" si="1836"/>
        <v>0</v>
      </c>
      <c r="AO168" s="25">
        <f t="shared" ca="1" si="1836"/>
        <v>0</v>
      </c>
      <c r="AP168" s="25">
        <f t="shared" ca="1" si="1836"/>
        <v>0</v>
      </c>
      <c r="AQ168" s="25">
        <f t="shared" ca="1" si="1836"/>
        <v>0</v>
      </c>
      <c r="AR168" s="25">
        <f t="shared" ca="1" si="1836"/>
        <v>0</v>
      </c>
    </row>
    <row r="169" spans="1:44" ht="18" customHeight="1">
      <c r="A169" s="7"/>
      <c r="B169" s="113"/>
      <c r="C169" s="20"/>
      <c r="D169" s="25" t="s">
        <v>25</v>
      </c>
      <c r="E169" s="114" t="str">
        <f ca="1" t="shared" si="1837" ref="E169">IFERROR(IF($C168="","",INDIRECT("第"&amp;VLOOKUP(E$7,INDIRECT($A$7&amp;"!A:D"),2,FALSE)&amp;"周"&amp;"!"&amp;ADDRESS(ROW(),VLOOKUP(E$7,INDIRECT($A$7&amp;"!A:D"),4,FALSE)+4))),"")</f>
        <v/>
      </c>
      <c r="F169" s="114" t="str">
        <f ca="1" t="shared" si="1838" ref="F169">IFERROR(IF($C168="","",INDIRECT("第"&amp;VLOOKUP(F$7,INDIRECT($A$7&amp;"!A:D"),2,FALSE)&amp;"周"&amp;"!"&amp;ADDRESS(ROW(),VLOOKUP(F$7,INDIRECT($A$7&amp;"!A:D"),4,FALSE)+4))),"")</f>
        <v/>
      </c>
      <c r="G169" s="114" t="str">
        <f ca="1" t="shared" si="1839" ref="G169">IFERROR(IF($C168="","",INDIRECT("第"&amp;VLOOKUP(G$7,INDIRECT($A$7&amp;"!A:D"),2,FALSE)&amp;"周"&amp;"!"&amp;ADDRESS(ROW(),VLOOKUP(G$7,INDIRECT($A$7&amp;"!A:D"),4,FALSE)+4))),"")</f>
        <v/>
      </c>
      <c r="H169" s="114" t="str">
        <f ca="1" t="shared" si="1840" ref="H169">IFERROR(IF($C168="","",INDIRECT("第"&amp;VLOOKUP(H$7,INDIRECT($A$7&amp;"!A:D"),2,FALSE)&amp;"周"&amp;"!"&amp;ADDRESS(ROW(),VLOOKUP(H$7,INDIRECT($A$7&amp;"!A:D"),4,FALSE)+4))),"")</f>
        <v/>
      </c>
      <c r="I169" s="114" t="str">
        <f ca="1" t="shared" si="1841" ref="I169">IFERROR(IF($C168="","",INDIRECT("第"&amp;VLOOKUP(I$7,INDIRECT($A$7&amp;"!A:D"),2,FALSE)&amp;"周"&amp;"!"&amp;ADDRESS(ROW(),VLOOKUP(I$7,INDIRECT($A$7&amp;"!A:D"),4,FALSE)+4))),"")</f>
        <v/>
      </c>
      <c r="J169" s="114" t="str">
        <f ca="1" t="shared" si="1842" ref="J169">IFERROR(IF($C168="","",INDIRECT("第"&amp;VLOOKUP(J$7,INDIRECT($A$7&amp;"!A:D"),2,FALSE)&amp;"周"&amp;"!"&amp;ADDRESS(ROW(),VLOOKUP(J$7,INDIRECT($A$7&amp;"!A:D"),4,FALSE)+4))),"")</f>
        <v/>
      </c>
      <c r="K169" s="114" t="str">
        <f ca="1" t="shared" si="1843" ref="K169">IFERROR(IF($C168="","",INDIRECT("第"&amp;VLOOKUP(K$7,INDIRECT($A$7&amp;"!A:D"),2,FALSE)&amp;"周"&amp;"!"&amp;ADDRESS(ROW(),VLOOKUP(K$7,INDIRECT($A$7&amp;"!A:D"),4,FALSE)+4))),"")</f>
        <v/>
      </c>
      <c r="L169" s="114" t="str">
        <f ca="1" t="shared" si="1844" ref="L169">IFERROR(IF($C168="","",INDIRECT("第"&amp;VLOOKUP(L$7,INDIRECT($A$7&amp;"!A:D"),2,FALSE)&amp;"周"&amp;"!"&amp;ADDRESS(ROW(),VLOOKUP(L$7,INDIRECT($A$7&amp;"!A:D"),4,FALSE)+4))),"")</f>
        <v/>
      </c>
      <c r="M169" s="114" t="str">
        <f ca="1" t="shared" si="1845" ref="M169">IFERROR(IF($C168="","",INDIRECT("第"&amp;VLOOKUP(M$7,INDIRECT($A$7&amp;"!A:D"),2,FALSE)&amp;"周"&amp;"!"&amp;ADDRESS(ROW(),VLOOKUP(M$7,INDIRECT($A$7&amp;"!A:D"),4,FALSE)+4))),"")</f>
        <v/>
      </c>
      <c r="N169" s="114" t="str">
        <f ca="1" t="shared" si="1846" ref="N169">IFERROR(IF($C168="","",INDIRECT("第"&amp;VLOOKUP(N$7,INDIRECT($A$7&amp;"!A:D"),2,FALSE)&amp;"周"&amp;"!"&amp;ADDRESS(ROW(),VLOOKUP(N$7,INDIRECT($A$7&amp;"!A:D"),4,FALSE)+4))),"")</f>
        <v/>
      </c>
      <c r="O169" s="114" t="str">
        <f ca="1" t="shared" si="1847" ref="O169">IFERROR(IF($C168="","",INDIRECT("第"&amp;VLOOKUP(O$7,INDIRECT($A$7&amp;"!A:D"),2,FALSE)&amp;"周"&amp;"!"&amp;ADDRESS(ROW(),VLOOKUP(O$7,INDIRECT($A$7&amp;"!A:D"),4,FALSE)+4))),"")</f>
        <v/>
      </c>
      <c r="P169" s="114" t="str">
        <f ca="1" t="shared" si="1848" ref="P169">IFERROR(IF($C168="","",INDIRECT("第"&amp;VLOOKUP(P$7,INDIRECT($A$7&amp;"!A:D"),2,FALSE)&amp;"周"&amp;"!"&amp;ADDRESS(ROW(),VLOOKUP(P$7,INDIRECT($A$7&amp;"!A:D"),4,FALSE)+4))),"")</f>
        <v/>
      </c>
      <c r="Q169" s="114" t="str">
        <f ca="1" t="shared" si="1849" ref="Q169">IFERROR(IF($C168="","",INDIRECT("第"&amp;VLOOKUP(Q$7,INDIRECT($A$7&amp;"!A:D"),2,FALSE)&amp;"周"&amp;"!"&amp;ADDRESS(ROW(),VLOOKUP(Q$7,INDIRECT($A$7&amp;"!A:D"),4,FALSE)+4))),"")</f>
        <v/>
      </c>
      <c r="R169" s="114" t="str">
        <f ca="1" t="shared" si="1850" ref="R169">IFERROR(IF($C168="","",INDIRECT("第"&amp;VLOOKUP(R$7,INDIRECT($A$7&amp;"!A:D"),2,FALSE)&amp;"周"&amp;"!"&amp;ADDRESS(ROW(),VLOOKUP(R$7,INDIRECT($A$7&amp;"!A:D"),4,FALSE)+4))),"")</f>
        <v/>
      </c>
      <c r="S169" s="114" t="str">
        <f ca="1" t="shared" si="1851" ref="S169">IFERROR(IF($C168="","",INDIRECT("第"&amp;VLOOKUP(S$7,INDIRECT($A$7&amp;"!A:D"),2,FALSE)&amp;"周"&amp;"!"&amp;ADDRESS(ROW(),VLOOKUP(S$7,INDIRECT($A$7&amp;"!A:D"),4,FALSE)+4))),"")</f>
        <v/>
      </c>
      <c r="T169" s="114" t="str">
        <f ca="1" t="shared" si="1852" ref="T169">IFERROR(IF($C168="","",INDIRECT("第"&amp;VLOOKUP(T$7,INDIRECT($A$7&amp;"!A:D"),2,FALSE)&amp;"周"&amp;"!"&amp;ADDRESS(ROW(),VLOOKUP(T$7,INDIRECT($A$7&amp;"!A:D"),4,FALSE)+4))),"")</f>
        <v/>
      </c>
      <c r="U169" s="114" t="str">
        <f ca="1" t="shared" si="1853" ref="U169">IFERROR(IF($C168="","",INDIRECT("第"&amp;VLOOKUP(U$7,INDIRECT($A$7&amp;"!A:D"),2,FALSE)&amp;"周"&amp;"!"&amp;ADDRESS(ROW(),VLOOKUP(U$7,INDIRECT($A$7&amp;"!A:D"),4,FALSE)+4))),"")</f>
        <v/>
      </c>
      <c r="V169" s="114" t="str">
        <f ca="1" t="shared" si="1854" ref="V169">IFERROR(IF($C168="","",INDIRECT("第"&amp;VLOOKUP(V$7,INDIRECT($A$7&amp;"!A:D"),2,FALSE)&amp;"周"&amp;"!"&amp;ADDRESS(ROW(),VLOOKUP(V$7,INDIRECT($A$7&amp;"!A:D"),4,FALSE)+4))),"")</f>
        <v/>
      </c>
      <c r="W169" s="114" t="str">
        <f ca="1" t="shared" si="1855" ref="W169">IFERROR(IF($C168="","",INDIRECT("第"&amp;VLOOKUP(W$7,INDIRECT($A$7&amp;"!A:D"),2,FALSE)&amp;"周"&amp;"!"&amp;ADDRESS(ROW(),VLOOKUP(W$7,INDIRECT($A$7&amp;"!A:D"),4,FALSE)+4))),"")</f>
        <v/>
      </c>
      <c r="X169" s="114" t="str">
        <f ca="1" t="shared" si="1856" ref="X169">IFERROR(IF($C168="","",INDIRECT("第"&amp;VLOOKUP(X$7,INDIRECT($A$7&amp;"!A:D"),2,FALSE)&amp;"周"&amp;"!"&amp;ADDRESS(ROW(),VLOOKUP(X$7,INDIRECT($A$7&amp;"!A:D"),4,FALSE)+4))),"")</f>
        <v/>
      </c>
      <c r="Y169" s="114" t="str">
        <f ca="1" t="shared" si="1857" ref="Y169">IFERROR(IF($C168="","",INDIRECT("第"&amp;VLOOKUP(Y$7,INDIRECT($A$7&amp;"!A:D"),2,FALSE)&amp;"周"&amp;"!"&amp;ADDRESS(ROW(),VLOOKUP(Y$7,INDIRECT($A$7&amp;"!A:D"),4,FALSE)+4))),"")</f>
        <v/>
      </c>
      <c r="Z169" s="114" t="str">
        <f ca="1" t="shared" si="1858" ref="Z169">IFERROR(IF($C168="","",INDIRECT("第"&amp;VLOOKUP(Z$7,INDIRECT($A$7&amp;"!A:D"),2,FALSE)&amp;"周"&amp;"!"&amp;ADDRESS(ROW(),VLOOKUP(Z$7,INDIRECT($A$7&amp;"!A:D"),4,FALSE)+4))),"")</f>
        <v/>
      </c>
      <c r="AA169" s="114" t="str">
        <f ca="1" t="shared" si="1859" ref="AA169">IFERROR(IF($C168="","",INDIRECT("第"&amp;VLOOKUP(AA$7,INDIRECT($A$7&amp;"!A:D"),2,FALSE)&amp;"周"&amp;"!"&amp;ADDRESS(ROW(),VLOOKUP(AA$7,INDIRECT($A$7&amp;"!A:D"),4,FALSE)+4))),"")</f>
        <v/>
      </c>
      <c r="AB169" s="114" t="str">
        <f ca="1" t="shared" si="1860" ref="AB169">IFERROR(IF($C168="","",INDIRECT("第"&amp;VLOOKUP(AB$7,INDIRECT($A$7&amp;"!A:D"),2,FALSE)&amp;"周"&amp;"!"&amp;ADDRESS(ROW(),VLOOKUP(AB$7,INDIRECT($A$7&amp;"!A:D"),4,FALSE)+4))),"")</f>
        <v/>
      </c>
      <c r="AC169" s="114" t="str">
        <f ca="1" t="shared" si="1861" ref="AC169">IFERROR(IF($C168="","",INDIRECT("第"&amp;VLOOKUP(AC$7,INDIRECT($A$7&amp;"!A:D"),2,FALSE)&amp;"周"&amp;"!"&amp;ADDRESS(ROW(),VLOOKUP(AC$7,INDIRECT($A$7&amp;"!A:D"),4,FALSE)+4))),"")</f>
        <v/>
      </c>
      <c r="AD169" s="114" t="str">
        <f ca="1" t="shared" si="1862" ref="AD169">IFERROR(IF($C168="","",INDIRECT("第"&amp;VLOOKUP(AD$7,INDIRECT($A$7&amp;"!A:D"),2,FALSE)&amp;"周"&amp;"!"&amp;ADDRESS(ROW(),VLOOKUP(AD$7,INDIRECT($A$7&amp;"!A:D"),4,FALSE)+4))),"")</f>
        <v/>
      </c>
      <c r="AE169" s="114" t="str">
        <f ca="1" t="shared" si="1863" ref="AE169">IFERROR(IF($C168="","",INDIRECT("第"&amp;VLOOKUP(AE$7,INDIRECT($A$7&amp;"!A:D"),2,FALSE)&amp;"周"&amp;"!"&amp;ADDRESS(ROW(),VLOOKUP(AE$7,INDIRECT($A$7&amp;"!A:D"),4,FALSE)+4))),"")</f>
        <v/>
      </c>
      <c r="AF169" s="114" t="str">
        <f ca="1" t="shared" si="1864" ref="AF169">IFERROR(IF($C168="","",INDIRECT("第"&amp;VLOOKUP(AF$7,INDIRECT($A$7&amp;"!A:D"),2,FALSE)&amp;"周"&amp;"!"&amp;ADDRESS(ROW(),VLOOKUP(AF$7,INDIRECT($A$7&amp;"!A:D"),4,FALSE)+4))),"")</f>
        <v/>
      </c>
      <c r="AG169" s="114" t="str">
        <f ca="1" t="shared" si="1865" ref="AG169">IFERROR(IF($C168="","",INDIRECT("第"&amp;VLOOKUP(AG$7,INDIRECT($A$7&amp;"!A:D"),2,FALSE)&amp;"周"&amp;"!"&amp;ADDRESS(ROW(),VLOOKUP(AG$7,INDIRECT($A$7&amp;"!A:D"),4,FALSE)+4))),"")</f>
        <v/>
      </c>
      <c r="AH169" s="114" t="str">
        <f ca="1" t="shared" si="1866" ref="AH169">IFERROR(IF($C168="","",INDIRECT("第"&amp;VLOOKUP(AH$7,INDIRECT($A$7&amp;"!A:D"),2,FALSE)&amp;"周"&amp;"!"&amp;ADDRESS(ROW(),VLOOKUP(AH$7,INDIRECT($A$7&amp;"!A:D"),4,FALSE)+4))),"")</f>
        <v/>
      </c>
      <c r="AI169" s="114" t="str">
        <f ca="1" t="shared" si="1867" ref="AI169">IFERROR(IF($C168="","",INDIRECT("第"&amp;VLOOKUP(AI$7,INDIRECT($A$7&amp;"!A:D"),2,FALSE)&amp;"周"&amp;"!"&amp;ADDRESS(ROW(),VLOOKUP(AI$7,INDIRECT($A$7&amp;"!A:D"),4,FALSE)+4))),"")</f>
        <v/>
      </c>
      <c r="AJ169" s="25"/>
      <c r="AK169" s="25"/>
      <c r="AL169" s="25"/>
      <c r="AM169" s="25"/>
      <c r="AN169" s="25"/>
      <c r="AO169" s="25"/>
      <c r="AP169" s="25"/>
      <c r="AQ169" s="25"/>
      <c r="AR169" s="25"/>
    </row>
    <row r="170" spans="1:44" ht="18" customHeight="1">
      <c r="A170" s="7"/>
      <c r="B170" s="115"/>
      <c r="C170" s="27"/>
      <c r="D170" s="25" t="s">
        <v>26</v>
      </c>
      <c r="E170" s="114" t="str">
        <f ca="1" t="shared" si="1868" ref="E170:AI170">IFERROR(IF($C168="","",INDIRECT("第"&amp;VLOOKUP(E$7,INDIRECT($A$7&amp;"!A:D"),2,FALSE)&amp;"周"&amp;"!"&amp;ADDRESS(ROW(),VLOOKUP(E$7,INDIRECT($A$7&amp;"!A:D"),4,FALSE)+4))),"")</f>
        <v/>
      </c>
      <c r="F170" s="114" t="str">
        <f t="shared" ca="1" si="1868"/>
        <v/>
      </c>
      <c r="G170" s="114" t="str">
        <f t="shared" ca="1" si="1868"/>
        <v/>
      </c>
      <c r="H170" s="114" t="str">
        <f t="shared" ca="1" si="1868"/>
        <v/>
      </c>
      <c r="I170" s="114" t="str">
        <f t="shared" ca="1" si="1868"/>
        <v/>
      </c>
      <c r="J170" s="114" t="str">
        <f t="shared" ca="1" si="1868"/>
        <v/>
      </c>
      <c r="K170" s="114" t="str">
        <f t="shared" ca="1" si="1868"/>
        <v/>
      </c>
      <c r="L170" s="114" t="str">
        <f t="shared" ca="1" si="1868"/>
        <v/>
      </c>
      <c r="M170" s="114" t="str">
        <f t="shared" ca="1" si="1868"/>
        <v/>
      </c>
      <c r="N170" s="114" t="str">
        <f t="shared" ca="1" si="1868"/>
        <v/>
      </c>
      <c r="O170" s="114" t="str">
        <f t="shared" ca="1" si="1868"/>
        <v/>
      </c>
      <c r="P170" s="114" t="str">
        <f t="shared" ca="1" si="1868"/>
        <v/>
      </c>
      <c r="Q170" s="114" t="str">
        <f t="shared" ca="1" si="1868"/>
        <v/>
      </c>
      <c r="R170" s="114" t="str">
        <f t="shared" ca="1" si="1868"/>
        <v/>
      </c>
      <c r="S170" s="114" t="str">
        <f t="shared" ca="1" si="1868"/>
        <v/>
      </c>
      <c r="T170" s="114" t="str">
        <f t="shared" ca="1" si="1868"/>
        <v/>
      </c>
      <c r="U170" s="114" t="str">
        <f t="shared" ca="1" si="1868"/>
        <v/>
      </c>
      <c r="V170" s="114" t="str">
        <f t="shared" ca="1" si="1868"/>
        <v/>
      </c>
      <c r="W170" s="114" t="str">
        <f t="shared" ca="1" si="1868"/>
        <v/>
      </c>
      <c r="X170" s="114" t="str">
        <f t="shared" ca="1" si="1868"/>
        <v/>
      </c>
      <c r="Y170" s="114" t="str">
        <f t="shared" ca="1" si="1868"/>
        <v/>
      </c>
      <c r="Z170" s="114" t="str">
        <f t="shared" ca="1" si="1868"/>
        <v/>
      </c>
      <c r="AA170" s="114" t="str">
        <f t="shared" ca="1" si="1868"/>
        <v/>
      </c>
      <c r="AB170" s="114" t="str">
        <f t="shared" ca="1" si="1868"/>
        <v/>
      </c>
      <c r="AC170" s="114" t="str">
        <f t="shared" ca="1" si="1868"/>
        <v/>
      </c>
      <c r="AD170" s="114" t="str">
        <f t="shared" ca="1" si="1868"/>
        <v/>
      </c>
      <c r="AE170" s="114" t="str">
        <f t="shared" ca="1" si="1868"/>
        <v/>
      </c>
      <c r="AF170" s="114" t="str">
        <f t="shared" ca="1" si="1868"/>
        <v/>
      </c>
      <c r="AG170" s="114" t="str">
        <f t="shared" ca="1" si="1868"/>
        <v/>
      </c>
      <c r="AH170" s="114" t="str">
        <f t="shared" ca="1" si="1868"/>
        <v/>
      </c>
      <c r="AI170" s="114" t="str">
        <f t="shared" ca="1" si="1868"/>
        <v/>
      </c>
      <c r="AJ170" s="25"/>
      <c r="AK170" s="25"/>
      <c r="AL170" s="25"/>
      <c r="AM170" s="25"/>
      <c r="AN170" s="25"/>
      <c r="AO170" s="25"/>
      <c r="AP170" s="25"/>
      <c r="AQ170" s="25"/>
      <c r="AR170" s="25"/>
    </row>
    <row r="171" spans="1:44" ht="18" customHeight="1">
      <c r="A171" s="7"/>
      <c r="B171" s="116">
        <f t="shared" si="1763"/>
        <v>55</v>
      </c>
      <c r="C171" s="20" t="str">
        <f ca="1">INDIRECT("员工信息表!C"&amp;(B171+3))&amp;IF(INDIRECT("员工信息表!O"&amp;(B171+3))="离职","(离职)","")</f>
        <v/>
      </c>
      <c r="D171" s="25" t="s">
        <v>24</v>
      </c>
      <c r="E171" s="114" t="str">
        <f ca="1" t="shared" si="1869" ref="E171:T171">IFERROR(IF($C171="","",INDIRECT("第"&amp;VLOOKUP(E$7,INDIRECT($A$7&amp;"!A:D"),2,FALSE)&amp;"周"&amp;"!"&amp;ADDRESS(ROW(),VLOOKUP(E$7,INDIRECT($A$7&amp;"!A:D"),4,FALSE)+4))),"")</f>
        <v/>
      </c>
      <c r="F171" s="114" t="str">
        <f t="shared" ca="1" si="1869"/>
        <v/>
      </c>
      <c r="G171" s="114" t="str">
        <f t="shared" ca="1" si="1869"/>
        <v/>
      </c>
      <c r="H171" s="114" t="str">
        <f t="shared" ca="1" si="1869"/>
        <v/>
      </c>
      <c r="I171" s="114" t="str">
        <f t="shared" ca="1" si="1869"/>
        <v/>
      </c>
      <c r="J171" s="114" t="str">
        <f t="shared" ca="1" si="1869"/>
        <v/>
      </c>
      <c r="K171" s="114" t="str">
        <f t="shared" ca="1" si="1869"/>
        <v/>
      </c>
      <c r="L171" s="114" t="str">
        <f t="shared" ca="1" si="1869"/>
        <v/>
      </c>
      <c r="M171" s="114" t="str">
        <f t="shared" ca="1" si="1869"/>
        <v/>
      </c>
      <c r="N171" s="114" t="str">
        <f t="shared" ca="1" si="1869"/>
        <v/>
      </c>
      <c r="O171" s="114" t="str">
        <f t="shared" ca="1" si="1869"/>
        <v/>
      </c>
      <c r="P171" s="114" t="str">
        <f t="shared" ca="1" si="1869"/>
        <v/>
      </c>
      <c r="Q171" s="114" t="str">
        <f t="shared" ca="1" si="1869"/>
        <v/>
      </c>
      <c r="R171" s="114" t="str">
        <f t="shared" ca="1" si="1869"/>
        <v/>
      </c>
      <c r="S171" s="114" t="str">
        <f t="shared" ca="1" si="1869"/>
        <v/>
      </c>
      <c r="T171" s="114" t="str">
        <f t="shared" ca="1" si="1869"/>
        <v/>
      </c>
      <c r="U171" s="114" t="str">
        <f ca="1" t="shared" si="1870" ref="U171:AI171">IFERROR(IF($C171="","",INDIRECT("第"&amp;VLOOKUP(U$7,INDIRECT($A$7&amp;"!A:D"),2,FALSE)&amp;"周"&amp;"!"&amp;ADDRESS(ROW(),VLOOKUP(U$7,INDIRECT($A$7&amp;"!A:D"),4,FALSE)+4))),"")</f>
        <v/>
      </c>
      <c r="V171" s="114" t="str">
        <f t="shared" ca="1" si="1870"/>
        <v/>
      </c>
      <c r="W171" s="114" t="str">
        <f t="shared" ca="1" si="1870"/>
        <v/>
      </c>
      <c r="X171" s="114" t="str">
        <f t="shared" ca="1" si="1870"/>
        <v/>
      </c>
      <c r="Y171" s="114" t="str">
        <f t="shared" ca="1" si="1870"/>
        <v/>
      </c>
      <c r="Z171" s="114" t="str">
        <f t="shared" ca="1" si="1870"/>
        <v/>
      </c>
      <c r="AA171" s="114" t="str">
        <f t="shared" ca="1" si="1870"/>
        <v/>
      </c>
      <c r="AB171" s="114" t="str">
        <f t="shared" ca="1" si="1870"/>
        <v/>
      </c>
      <c r="AC171" s="114" t="str">
        <f t="shared" ca="1" si="1870"/>
        <v/>
      </c>
      <c r="AD171" s="114" t="str">
        <f t="shared" ca="1" si="1870"/>
        <v/>
      </c>
      <c r="AE171" s="114" t="str">
        <f t="shared" ca="1" si="1870"/>
        <v/>
      </c>
      <c r="AF171" s="114" t="str">
        <f t="shared" ca="1" si="1870"/>
        <v/>
      </c>
      <c r="AG171" s="114" t="str">
        <f t="shared" ca="1" si="1870"/>
        <v/>
      </c>
      <c r="AH171" s="114" t="str">
        <f t="shared" ca="1" si="1870"/>
        <v/>
      </c>
      <c r="AI171" s="114" t="str">
        <f t="shared" ca="1" si="1870"/>
        <v/>
      </c>
      <c r="AJ171" s="25">
        <f ca="1" t="shared" si="1871" ref="AJ171:AR171">COUNTIF($E171:$AI173,AJ$8)</f>
        <v>0</v>
      </c>
      <c r="AK171" s="25">
        <f t="shared" ca="1" si="1871"/>
        <v>0</v>
      </c>
      <c r="AL171" s="25">
        <f t="shared" ca="1" si="1871"/>
        <v>0</v>
      </c>
      <c r="AM171" s="25">
        <f t="shared" ca="1" si="1871"/>
        <v>0</v>
      </c>
      <c r="AN171" s="25">
        <f t="shared" ca="1" si="1871"/>
        <v>0</v>
      </c>
      <c r="AO171" s="25">
        <f t="shared" ca="1" si="1871"/>
        <v>0</v>
      </c>
      <c r="AP171" s="25">
        <f t="shared" ca="1" si="1871"/>
        <v>0</v>
      </c>
      <c r="AQ171" s="25">
        <f t="shared" ca="1" si="1871"/>
        <v>0</v>
      </c>
      <c r="AR171" s="25">
        <f t="shared" ca="1" si="1871"/>
        <v>0</v>
      </c>
    </row>
    <row r="172" spans="1:44" ht="18" customHeight="1">
      <c r="A172" s="7"/>
      <c r="B172" s="113"/>
      <c r="C172" s="20"/>
      <c r="D172" s="25" t="s">
        <v>25</v>
      </c>
      <c r="E172" s="114" t="str">
        <f ca="1" t="shared" si="1872" ref="E172">IFERROR(IF($C171="","",INDIRECT("第"&amp;VLOOKUP(E$7,INDIRECT($A$7&amp;"!A:D"),2,FALSE)&amp;"周"&amp;"!"&amp;ADDRESS(ROW(),VLOOKUP(E$7,INDIRECT($A$7&amp;"!A:D"),4,FALSE)+4))),"")</f>
        <v/>
      </c>
      <c r="F172" s="114" t="str">
        <f ca="1" t="shared" si="1873" ref="F172">IFERROR(IF($C171="","",INDIRECT("第"&amp;VLOOKUP(F$7,INDIRECT($A$7&amp;"!A:D"),2,FALSE)&amp;"周"&amp;"!"&amp;ADDRESS(ROW(),VLOOKUP(F$7,INDIRECT($A$7&amp;"!A:D"),4,FALSE)+4))),"")</f>
        <v/>
      </c>
      <c r="G172" s="114" t="str">
        <f ca="1" t="shared" si="1874" ref="G172">IFERROR(IF($C171="","",INDIRECT("第"&amp;VLOOKUP(G$7,INDIRECT($A$7&amp;"!A:D"),2,FALSE)&amp;"周"&amp;"!"&amp;ADDRESS(ROW(),VLOOKUP(G$7,INDIRECT($A$7&amp;"!A:D"),4,FALSE)+4))),"")</f>
        <v/>
      </c>
      <c r="H172" s="114" t="str">
        <f ca="1" t="shared" si="1875" ref="H172">IFERROR(IF($C171="","",INDIRECT("第"&amp;VLOOKUP(H$7,INDIRECT($A$7&amp;"!A:D"),2,FALSE)&amp;"周"&amp;"!"&amp;ADDRESS(ROW(),VLOOKUP(H$7,INDIRECT($A$7&amp;"!A:D"),4,FALSE)+4))),"")</f>
        <v/>
      </c>
      <c r="I172" s="114" t="str">
        <f ca="1" t="shared" si="1876" ref="I172">IFERROR(IF($C171="","",INDIRECT("第"&amp;VLOOKUP(I$7,INDIRECT($A$7&amp;"!A:D"),2,FALSE)&amp;"周"&amp;"!"&amp;ADDRESS(ROW(),VLOOKUP(I$7,INDIRECT($A$7&amp;"!A:D"),4,FALSE)+4))),"")</f>
        <v/>
      </c>
      <c r="J172" s="114" t="str">
        <f ca="1" t="shared" si="1877" ref="J172">IFERROR(IF($C171="","",INDIRECT("第"&amp;VLOOKUP(J$7,INDIRECT($A$7&amp;"!A:D"),2,FALSE)&amp;"周"&amp;"!"&amp;ADDRESS(ROW(),VLOOKUP(J$7,INDIRECT($A$7&amp;"!A:D"),4,FALSE)+4))),"")</f>
        <v/>
      </c>
      <c r="K172" s="114" t="str">
        <f ca="1" t="shared" si="1878" ref="K172">IFERROR(IF($C171="","",INDIRECT("第"&amp;VLOOKUP(K$7,INDIRECT($A$7&amp;"!A:D"),2,FALSE)&amp;"周"&amp;"!"&amp;ADDRESS(ROW(),VLOOKUP(K$7,INDIRECT($A$7&amp;"!A:D"),4,FALSE)+4))),"")</f>
        <v/>
      </c>
      <c r="L172" s="114" t="str">
        <f ca="1" t="shared" si="1879" ref="L172">IFERROR(IF($C171="","",INDIRECT("第"&amp;VLOOKUP(L$7,INDIRECT($A$7&amp;"!A:D"),2,FALSE)&amp;"周"&amp;"!"&amp;ADDRESS(ROW(),VLOOKUP(L$7,INDIRECT($A$7&amp;"!A:D"),4,FALSE)+4))),"")</f>
        <v/>
      </c>
      <c r="M172" s="114" t="str">
        <f ca="1" t="shared" si="1880" ref="M172">IFERROR(IF($C171="","",INDIRECT("第"&amp;VLOOKUP(M$7,INDIRECT($A$7&amp;"!A:D"),2,FALSE)&amp;"周"&amp;"!"&amp;ADDRESS(ROW(),VLOOKUP(M$7,INDIRECT($A$7&amp;"!A:D"),4,FALSE)+4))),"")</f>
        <v/>
      </c>
      <c r="N172" s="114" t="str">
        <f ca="1" t="shared" si="1881" ref="N172">IFERROR(IF($C171="","",INDIRECT("第"&amp;VLOOKUP(N$7,INDIRECT($A$7&amp;"!A:D"),2,FALSE)&amp;"周"&amp;"!"&amp;ADDRESS(ROW(),VLOOKUP(N$7,INDIRECT($A$7&amp;"!A:D"),4,FALSE)+4))),"")</f>
        <v/>
      </c>
      <c r="O172" s="114" t="str">
        <f ca="1" t="shared" si="1882" ref="O172">IFERROR(IF($C171="","",INDIRECT("第"&amp;VLOOKUP(O$7,INDIRECT($A$7&amp;"!A:D"),2,FALSE)&amp;"周"&amp;"!"&amp;ADDRESS(ROW(),VLOOKUP(O$7,INDIRECT($A$7&amp;"!A:D"),4,FALSE)+4))),"")</f>
        <v/>
      </c>
      <c r="P172" s="114" t="str">
        <f ca="1" t="shared" si="1883" ref="P172">IFERROR(IF($C171="","",INDIRECT("第"&amp;VLOOKUP(P$7,INDIRECT($A$7&amp;"!A:D"),2,FALSE)&amp;"周"&amp;"!"&amp;ADDRESS(ROW(),VLOOKUP(P$7,INDIRECT($A$7&amp;"!A:D"),4,FALSE)+4))),"")</f>
        <v/>
      </c>
      <c r="Q172" s="114" t="str">
        <f ca="1" t="shared" si="1884" ref="Q172">IFERROR(IF($C171="","",INDIRECT("第"&amp;VLOOKUP(Q$7,INDIRECT($A$7&amp;"!A:D"),2,FALSE)&amp;"周"&amp;"!"&amp;ADDRESS(ROW(),VLOOKUP(Q$7,INDIRECT($A$7&amp;"!A:D"),4,FALSE)+4))),"")</f>
        <v/>
      </c>
      <c r="R172" s="114" t="str">
        <f ca="1" t="shared" si="1885" ref="R172">IFERROR(IF($C171="","",INDIRECT("第"&amp;VLOOKUP(R$7,INDIRECT($A$7&amp;"!A:D"),2,FALSE)&amp;"周"&amp;"!"&amp;ADDRESS(ROW(),VLOOKUP(R$7,INDIRECT($A$7&amp;"!A:D"),4,FALSE)+4))),"")</f>
        <v/>
      </c>
      <c r="S172" s="114" t="str">
        <f ca="1" t="shared" si="1886" ref="S172">IFERROR(IF($C171="","",INDIRECT("第"&amp;VLOOKUP(S$7,INDIRECT($A$7&amp;"!A:D"),2,FALSE)&amp;"周"&amp;"!"&amp;ADDRESS(ROW(),VLOOKUP(S$7,INDIRECT($A$7&amp;"!A:D"),4,FALSE)+4))),"")</f>
        <v/>
      </c>
      <c r="T172" s="114" t="str">
        <f ca="1" t="shared" si="1887" ref="T172">IFERROR(IF($C171="","",INDIRECT("第"&amp;VLOOKUP(T$7,INDIRECT($A$7&amp;"!A:D"),2,FALSE)&amp;"周"&amp;"!"&amp;ADDRESS(ROW(),VLOOKUP(T$7,INDIRECT($A$7&amp;"!A:D"),4,FALSE)+4))),"")</f>
        <v/>
      </c>
      <c r="U172" s="114" t="str">
        <f ca="1" t="shared" si="1888" ref="U172">IFERROR(IF($C171="","",INDIRECT("第"&amp;VLOOKUP(U$7,INDIRECT($A$7&amp;"!A:D"),2,FALSE)&amp;"周"&amp;"!"&amp;ADDRESS(ROW(),VLOOKUP(U$7,INDIRECT($A$7&amp;"!A:D"),4,FALSE)+4))),"")</f>
        <v/>
      </c>
      <c r="V172" s="114" t="str">
        <f ca="1" t="shared" si="1889" ref="V172">IFERROR(IF($C171="","",INDIRECT("第"&amp;VLOOKUP(V$7,INDIRECT($A$7&amp;"!A:D"),2,FALSE)&amp;"周"&amp;"!"&amp;ADDRESS(ROW(),VLOOKUP(V$7,INDIRECT($A$7&amp;"!A:D"),4,FALSE)+4))),"")</f>
        <v/>
      </c>
      <c r="W172" s="114" t="str">
        <f ca="1" t="shared" si="1890" ref="W172">IFERROR(IF($C171="","",INDIRECT("第"&amp;VLOOKUP(W$7,INDIRECT($A$7&amp;"!A:D"),2,FALSE)&amp;"周"&amp;"!"&amp;ADDRESS(ROW(),VLOOKUP(W$7,INDIRECT($A$7&amp;"!A:D"),4,FALSE)+4))),"")</f>
        <v/>
      </c>
      <c r="X172" s="114" t="str">
        <f ca="1" t="shared" si="1891" ref="X172">IFERROR(IF($C171="","",INDIRECT("第"&amp;VLOOKUP(X$7,INDIRECT($A$7&amp;"!A:D"),2,FALSE)&amp;"周"&amp;"!"&amp;ADDRESS(ROW(),VLOOKUP(X$7,INDIRECT($A$7&amp;"!A:D"),4,FALSE)+4))),"")</f>
        <v/>
      </c>
      <c r="Y172" s="114" t="str">
        <f ca="1" t="shared" si="1892" ref="Y172">IFERROR(IF($C171="","",INDIRECT("第"&amp;VLOOKUP(Y$7,INDIRECT($A$7&amp;"!A:D"),2,FALSE)&amp;"周"&amp;"!"&amp;ADDRESS(ROW(),VLOOKUP(Y$7,INDIRECT($A$7&amp;"!A:D"),4,FALSE)+4))),"")</f>
        <v/>
      </c>
      <c r="Z172" s="114" t="str">
        <f ca="1" t="shared" si="1893" ref="Z172">IFERROR(IF($C171="","",INDIRECT("第"&amp;VLOOKUP(Z$7,INDIRECT($A$7&amp;"!A:D"),2,FALSE)&amp;"周"&amp;"!"&amp;ADDRESS(ROW(),VLOOKUP(Z$7,INDIRECT($A$7&amp;"!A:D"),4,FALSE)+4))),"")</f>
        <v/>
      </c>
      <c r="AA172" s="114" t="str">
        <f ca="1" t="shared" si="1894" ref="AA172">IFERROR(IF($C171="","",INDIRECT("第"&amp;VLOOKUP(AA$7,INDIRECT($A$7&amp;"!A:D"),2,FALSE)&amp;"周"&amp;"!"&amp;ADDRESS(ROW(),VLOOKUP(AA$7,INDIRECT($A$7&amp;"!A:D"),4,FALSE)+4))),"")</f>
        <v/>
      </c>
      <c r="AB172" s="114" t="str">
        <f ca="1" t="shared" si="1895" ref="AB172">IFERROR(IF($C171="","",INDIRECT("第"&amp;VLOOKUP(AB$7,INDIRECT($A$7&amp;"!A:D"),2,FALSE)&amp;"周"&amp;"!"&amp;ADDRESS(ROW(),VLOOKUP(AB$7,INDIRECT($A$7&amp;"!A:D"),4,FALSE)+4))),"")</f>
        <v/>
      </c>
      <c r="AC172" s="114" t="str">
        <f ca="1" t="shared" si="1896" ref="AC172">IFERROR(IF($C171="","",INDIRECT("第"&amp;VLOOKUP(AC$7,INDIRECT($A$7&amp;"!A:D"),2,FALSE)&amp;"周"&amp;"!"&amp;ADDRESS(ROW(),VLOOKUP(AC$7,INDIRECT($A$7&amp;"!A:D"),4,FALSE)+4))),"")</f>
        <v/>
      </c>
      <c r="AD172" s="114" t="str">
        <f ca="1" t="shared" si="1897" ref="AD172">IFERROR(IF($C171="","",INDIRECT("第"&amp;VLOOKUP(AD$7,INDIRECT($A$7&amp;"!A:D"),2,FALSE)&amp;"周"&amp;"!"&amp;ADDRESS(ROW(),VLOOKUP(AD$7,INDIRECT($A$7&amp;"!A:D"),4,FALSE)+4))),"")</f>
        <v/>
      </c>
      <c r="AE172" s="114" t="str">
        <f ca="1" t="shared" si="1898" ref="AE172">IFERROR(IF($C171="","",INDIRECT("第"&amp;VLOOKUP(AE$7,INDIRECT($A$7&amp;"!A:D"),2,FALSE)&amp;"周"&amp;"!"&amp;ADDRESS(ROW(),VLOOKUP(AE$7,INDIRECT($A$7&amp;"!A:D"),4,FALSE)+4))),"")</f>
        <v/>
      </c>
      <c r="AF172" s="114" t="str">
        <f ca="1" t="shared" si="1899" ref="AF172">IFERROR(IF($C171="","",INDIRECT("第"&amp;VLOOKUP(AF$7,INDIRECT($A$7&amp;"!A:D"),2,FALSE)&amp;"周"&amp;"!"&amp;ADDRESS(ROW(),VLOOKUP(AF$7,INDIRECT($A$7&amp;"!A:D"),4,FALSE)+4))),"")</f>
        <v/>
      </c>
      <c r="AG172" s="114" t="str">
        <f ca="1" t="shared" si="1900" ref="AG172">IFERROR(IF($C171="","",INDIRECT("第"&amp;VLOOKUP(AG$7,INDIRECT($A$7&amp;"!A:D"),2,FALSE)&amp;"周"&amp;"!"&amp;ADDRESS(ROW(),VLOOKUP(AG$7,INDIRECT($A$7&amp;"!A:D"),4,FALSE)+4))),"")</f>
        <v/>
      </c>
      <c r="AH172" s="114" t="str">
        <f ca="1" t="shared" si="1901" ref="AH172">IFERROR(IF($C171="","",INDIRECT("第"&amp;VLOOKUP(AH$7,INDIRECT($A$7&amp;"!A:D"),2,FALSE)&amp;"周"&amp;"!"&amp;ADDRESS(ROW(),VLOOKUP(AH$7,INDIRECT($A$7&amp;"!A:D"),4,FALSE)+4))),"")</f>
        <v/>
      </c>
      <c r="AI172" s="114" t="str">
        <f ca="1" t="shared" si="1902" ref="AI172">IFERROR(IF($C171="","",INDIRECT("第"&amp;VLOOKUP(AI$7,INDIRECT($A$7&amp;"!A:D"),2,FALSE)&amp;"周"&amp;"!"&amp;ADDRESS(ROW(),VLOOKUP(AI$7,INDIRECT($A$7&amp;"!A:D"),4,FALSE)+4))),"")</f>
        <v/>
      </c>
      <c r="AJ172" s="25"/>
      <c r="AK172" s="25"/>
      <c r="AL172" s="25"/>
      <c r="AM172" s="25"/>
      <c r="AN172" s="25"/>
      <c r="AO172" s="25"/>
      <c r="AP172" s="25"/>
      <c r="AQ172" s="25"/>
      <c r="AR172" s="25"/>
    </row>
    <row r="173" spans="1:44" ht="18" customHeight="1">
      <c r="A173" s="7"/>
      <c r="B173" s="115"/>
      <c r="C173" s="27"/>
      <c r="D173" s="25" t="s">
        <v>26</v>
      </c>
      <c r="E173" s="114" t="str">
        <f ca="1" t="shared" si="1903" ref="E173:AI173">IFERROR(IF($C171="","",INDIRECT("第"&amp;VLOOKUP(E$7,INDIRECT($A$7&amp;"!A:D"),2,FALSE)&amp;"周"&amp;"!"&amp;ADDRESS(ROW(),VLOOKUP(E$7,INDIRECT($A$7&amp;"!A:D"),4,FALSE)+4))),"")</f>
        <v/>
      </c>
      <c r="F173" s="114" t="str">
        <f t="shared" ca="1" si="1903"/>
        <v/>
      </c>
      <c r="G173" s="114" t="str">
        <f t="shared" ca="1" si="1903"/>
        <v/>
      </c>
      <c r="H173" s="114" t="str">
        <f t="shared" ca="1" si="1903"/>
        <v/>
      </c>
      <c r="I173" s="114" t="str">
        <f t="shared" ca="1" si="1903"/>
        <v/>
      </c>
      <c r="J173" s="114" t="str">
        <f t="shared" ca="1" si="1903"/>
        <v/>
      </c>
      <c r="K173" s="114" t="str">
        <f t="shared" ca="1" si="1903"/>
        <v/>
      </c>
      <c r="L173" s="114" t="str">
        <f t="shared" ca="1" si="1903"/>
        <v/>
      </c>
      <c r="M173" s="114" t="str">
        <f t="shared" ca="1" si="1903"/>
        <v/>
      </c>
      <c r="N173" s="114" t="str">
        <f t="shared" ca="1" si="1903"/>
        <v/>
      </c>
      <c r="O173" s="114" t="str">
        <f t="shared" ca="1" si="1903"/>
        <v/>
      </c>
      <c r="P173" s="114" t="str">
        <f t="shared" ca="1" si="1903"/>
        <v/>
      </c>
      <c r="Q173" s="114" t="str">
        <f t="shared" ca="1" si="1903"/>
        <v/>
      </c>
      <c r="R173" s="114" t="str">
        <f t="shared" ca="1" si="1903"/>
        <v/>
      </c>
      <c r="S173" s="114" t="str">
        <f t="shared" ca="1" si="1903"/>
        <v/>
      </c>
      <c r="T173" s="114" t="str">
        <f t="shared" ca="1" si="1903"/>
        <v/>
      </c>
      <c r="U173" s="114" t="str">
        <f t="shared" ca="1" si="1903"/>
        <v/>
      </c>
      <c r="V173" s="114" t="str">
        <f t="shared" ca="1" si="1903"/>
        <v/>
      </c>
      <c r="W173" s="114" t="str">
        <f t="shared" ca="1" si="1903"/>
        <v/>
      </c>
      <c r="X173" s="114" t="str">
        <f t="shared" ca="1" si="1903"/>
        <v/>
      </c>
      <c r="Y173" s="114" t="str">
        <f t="shared" ca="1" si="1903"/>
        <v/>
      </c>
      <c r="Z173" s="114" t="str">
        <f t="shared" ca="1" si="1903"/>
        <v/>
      </c>
      <c r="AA173" s="114" t="str">
        <f t="shared" ca="1" si="1903"/>
        <v/>
      </c>
      <c r="AB173" s="114" t="str">
        <f t="shared" ca="1" si="1903"/>
        <v/>
      </c>
      <c r="AC173" s="114" t="str">
        <f t="shared" ca="1" si="1903"/>
        <v/>
      </c>
      <c r="AD173" s="114" t="str">
        <f t="shared" ca="1" si="1903"/>
        <v/>
      </c>
      <c r="AE173" s="114" t="str">
        <f t="shared" ca="1" si="1903"/>
        <v/>
      </c>
      <c r="AF173" s="114" t="str">
        <f t="shared" ca="1" si="1903"/>
        <v/>
      </c>
      <c r="AG173" s="114" t="str">
        <f t="shared" ca="1" si="1903"/>
        <v/>
      </c>
      <c r="AH173" s="114" t="str">
        <f t="shared" ca="1" si="1903"/>
        <v/>
      </c>
      <c r="AI173" s="114" t="str">
        <f t="shared" ca="1" si="1903"/>
        <v/>
      </c>
      <c r="AJ173" s="25"/>
      <c r="AK173" s="25"/>
      <c r="AL173" s="25"/>
      <c r="AM173" s="25"/>
      <c r="AN173" s="25"/>
      <c r="AO173" s="25"/>
      <c r="AP173" s="25"/>
      <c r="AQ173" s="25"/>
      <c r="AR173" s="25"/>
    </row>
    <row r="174" spans="1:44" ht="18" customHeight="1">
      <c r="A174" s="7"/>
      <c r="B174" s="116">
        <f t="shared" si="1763"/>
        <v>56</v>
      </c>
      <c r="C174" s="20" t="str">
        <f ca="1">INDIRECT("员工信息表!C"&amp;(B174+3))&amp;IF(INDIRECT("员工信息表!O"&amp;(B174+3))="离职","(离职)","")</f>
        <v/>
      </c>
      <c r="D174" s="25" t="s">
        <v>24</v>
      </c>
      <c r="E174" s="114" t="str">
        <f ca="1" t="shared" si="1904" ref="E174:T174">IFERROR(IF($C174="","",INDIRECT("第"&amp;VLOOKUP(E$7,INDIRECT($A$7&amp;"!A:D"),2,FALSE)&amp;"周"&amp;"!"&amp;ADDRESS(ROW(),VLOOKUP(E$7,INDIRECT($A$7&amp;"!A:D"),4,FALSE)+4))),"")</f>
        <v/>
      </c>
      <c r="F174" s="114" t="str">
        <f t="shared" ca="1" si="1904"/>
        <v/>
      </c>
      <c r="G174" s="114" t="str">
        <f t="shared" ca="1" si="1904"/>
        <v/>
      </c>
      <c r="H174" s="114" t="str">
        <f t="shared" ca="1" si="1904"/>
        <v/>
      </c>
      <c r="I174" s="114" t="str">
        <f t="shared" ca="1" si="1904"/>
        <v/>
      </c>
      <c r="J174" s="114" t="str">
        <f t="shared" ca="1" si="1904"/>
        <v/>
      </c>
      <c r="K174" s="114" t="str">
        <f t="shared" ca="1" si="1904"/>
        <v/>
      </c>
      <c r="L174" s="114" t="str">
        <f t="shared" ca="1" si="1904"/>
        <v/>
      </c>
      <c r="M174" s="114" t="str">
        <f t="shared" ca="1" si="1904"/>
        <v/>
      </c>
      <c r="N174" s="114" t="str">
        <f t="shared" ca="1" si="1904"/>
        <v/>
      </c>
      <c r="O174" s="114" t="str">
        <f t="shared" ca="1" si="1904"/>
        <v/>
      </c>
      <c r="P174" s="114" t="str">
        <f t="shared" ca="1" si="1904"/>
        <v/>
      </c>
      <c r="Q174" s="114" t="str">
        <f t="shared" ca="1" si="1904"/>
        <v/>
      </c>
      <c r="R174" s="114" t="str">
        <f t="shared" ca="1" si="1904"/>
        <v/>
      </c>
      <c r="S174" s="114" t="str">
        <f t="shared" ca="1" si="1904"/>
        <v/>
      </c>
      <c r="T174" s="114" t="str">
        <f t="shared" ca="1" si="1904"/>
        <v/>
      </c>
      <c r="U174" s="114" t="str">
        <f ca="1" t="shared" si="1905" ref="U174:AI174">IFERROR(IF($C174="","",INDIRECT("第"&amp;VLOOKUP(U$7,INDIRECT($A$7&amp;"!A:D"),2,FALSE)&amp;"周"&amp;"!"&amp;ADDRESS(ROW(),VLOOKUP(U$7,INDIRECT($A$7&amp;"!A:D"),4,FALSE)+4))),"")</f>
        <v/>
      </c>
      <c r="V174" s="114" t="str">
        <f t="shared" ca="1" si="1905"/>
        <v/>
      </c>
      <c r="W174" s="114" t="str">
        <f t="shared" ca="1" si="1905"/>
        <v/>
      </c>
      <c r="X174" s="114" t="str">
        <f t="shared" ca="1" si="1905"/>
        <v/>
      </c>
      <c r="Y174" s="114" t="str">
        <f t="shared" ca="1" si="1905"/>
        <v/>
      </c>
      <c r="Z174" s="114" t="str">
        <f t="shared" ca="1" si="1905"/>
        <v/>
      </c>
      <c r="AA174" s="114" t="str">
        <f t="shared" ca="1" si="1905"/>
        <v/>
      </c>
      <c r="AB174" s="114" t="str">
        <f t="shared" ca="1" si="1905"/>
        <v/>
      </c>
      <c r="AC174" s="114" t="str">
        <f t="shared" ca="1" si="1905"/>
        <v/>
      </c>
      <c r="AD174" s="114" t="str">
        <f t="shared" ca="1" si="1905"/>
        <v/>
      </c>
      <c r="AE174" s="114" t="str">
        <f t="shared" ca="1" si="1905"/>
        <v/>
      </c>
      <c r="AF174" s="114" t="str">
        <f t="shared" ca="1" si="1905"/>
        <v/>
      </c>
      <c r="AG174" s="114" t="str">
        <f t="shared" ca="1" si="1905"/>
        <v/>
      </c>
      <c r="AH174" s="114" t="str">
        <f t="shared" ca="1" si="1905"/>
        <v/>
      </c>
      <c r="AI174" s="114" t="str">
        <f t="shared" ca="1" si="1905"/>
        <v/>
      </c>
      <c r="AJ174" s="25">
        <f ca="1" t="shared" si="1906" ref="AJ174:AR174">COUNTIF($E174:$AI176,AJ$8)</f>
        <v>0</v>
      </c>
      <c r="AK174" s="25">
        <f t="shared" ca="1" si="1906"/>
        <v>0</v>
      </c>
      <c r="AL174" s="25">
        <f t="shared" ca="1" si="1906"/>
        <v>0</v>
      </c>
      <c r="AM174" s="25">
        <f t="shared" ca="1" si="1906"/>
        <v>0</v>
      </c>
      <c r="AN174" s="25">
        <f t="shared" ca="1" si="1906"/>
        <v>0</v>
      </c>
      <c r="AO174" s="25">
        <f t="shared" ca="1" si="1906"/>
        <v>0</v>
      </c>
      <c r="AP174" s="25">
        <f t="shared" ca="1" si="1906"/>
        <v>0</v>
      </c>
      <c r="AQ174" s="25">
        <f t="shared" ca="1" si="1906"/>
        <v>0</v>
      </c>
      <c r="AR174" s="25">
        <f t="shared" ca="1" si="1906"/>
        <v>0</v>
      </c>
    </row>
    <row r="175" spans="1:44" ht="18" customHeight="1">
      <c r="A175" s="7"/>
      <c r="B175" s="113"/>
      <c r="C175" s="20"/>
      <c r="D175" s="25" t="s">
        <v>25</v>
      </c>
      <c r="E175" s="114" t="str">
        <f ca="1" t="shared" si="1907" ref="E175">IFERROR(IF($C174="","",INDIRECT("第"&amp;VLOOKUP(E$7,INDIRECT($A$7&amp;"!A:D"),2,FALSE)&amp;"周"&amp;"!"&amp;ADDRESS(ROW(),VLOOKUP(E$7,INDIRECT($A$7&amp;"!A:D"),4,FALSE)+4))),"")</f>
        <v/>
      </c>
      <c r="F175" s="114" t="str">
        <f ca="1" t="shared" si="1908" ref="F175">IFERROR(IF($C174="","",INDIRECT("第"&amp;VLOOKUP(F$7,INDIRECT($A$7&amp;"!A:D"),2,FALSE)&amp;"周"&amp;"!"&amp;ADDRESS(ROW(),VLOOKUP(F$7,INDIRECT($A$7&amp;"!A:D"),4,FALSE)+4))),"")</f>
        <v/>
      </c>
      <c r="G175" s="114" t="str">
        <f ca="1" t="shared" si="1909" ref="G175">IFERROR(IF($C174="","",INDIRECT("第"&amp;VLOOKUP(G$7,INDIRECT($A$7&amp;"!A:D"),2,FALSE)&amp;"周"&amp;"!"&amp;ADDRESS(ROW(),VLOOKUP(G$7,INDIRECT($A$7&amp;"!A:D"),4,FALSE)+4))),"")</f>
        <v/>
      </c>
      <c r="H175" s="114" t="str">
        <f ca="1" t="shared" si="1910" ref="H175">IFERROR(IF($C174="","",INDIRECT("第"&amp;VLOOKUP(H$7,INDIRECT($A$7&amp;"!A:D"),2,FALSE)&amp;"周"&amp;"!"&amp;ADDRESS(ROW(),VLOOKUP(H$7,INDIRECT($A$7&amp;"!A:D"),4,FALSE)+4))),"")</f>
        <v/>
      </c>
      <c r="I175" s="114" t="str">
        <f ca="1" t="shared" si="1911" ref="I175">IFERROR(IF($C174="","",INDIRECT("第"&amp;VLOOKUP(I$7,INDIRECT($A$7&amp;"!A:D"),2,FALSE)&amp;"周"&amp;"!"&amp;ADDRESS(ROW(),VLOOKUP(I$7,INDIRECT($A$7&amp;"!A:D"),4,FALSE)+4))),"")</f>
        <v/>
      </c>
      <c r="J175" s="114" t="str">
        <f ca="1" t="shared" si="1912" ref="J175">IFERROR(IF($C174="","",INDIRECT("第"&amp;VLOOKUP(J$7,INDIRECT($A$7&amp;"!A:D"),2,FALSE)&amp;"周"&amp;"!"&amp;ADDRESS(ROW(),VLOOKUP(J$7,INDIRECT($A$7&amp;"!A:D"),4,FALSE)+4))),"")</f>
        <v/>
      </c>
      <c r="K175" s="114" t="str">
        <f ca="1" t="shared" si="1913" ref="K175">IFERROR(IF($C174="","",INDIRECT("第"&amp;VLOOKUP(K$7,INDIRECT($A$7&amp;"!A:D"),2,FALSE)&amp;"周"&amp;"!"&amp;ADDRESS(ROW(),VLOOKUP(K$7,INDIRECT($A$7&amp;"!A:D"),4,FALSE)+4))),"")</f>
        <v/>
      </c>
      <c r="L175" s="114" t="str">
        <f ca="1" t="shared" si="1914" ref="L175">IFERROR(IF($C174="","",INDIRECT("第"&amp;VLOOKUP(L$7,INDIRECT($A$7&amp;"!A:D"),2,FALSE)&amp;"周"&amp;"!"&amp;ADDRESS(ROW(),VLOOKUP(L$7,INDIRECT($A$7&amp;"!A:D"),4,FALSE)+4))),"")</f>
        <v/>
      </c>
      <c r="M175" s="114" t="str">
        <f ca="1" t="shared" si="1915" ref="M175">IFERROR(IF($C174="","",INDIRECT("第"&amp;VLOOKUP(M$7,INDIRECT($A$7&amp;"!A:D"),2,FALSE)&amp;"周"&amp;"!"&amp;ADDRESS(ROW(),VLOOKUP(M$7,INDIRECT($A$7&amp;"!A:D"),4,FALSE)+4))),"")</f>
        <v/>
      </c>
      <c r="N175" s="114" t="str">
        <f ca="1" t="shared" si="1916" ref="N175">IFERROR(IF($C174="","",INDIRECT("第"&amp;VLOOKUP(N$7,INDIRECT($A$7&amp;"!A:D"),2,FALSE)&amp;"周"&amp;"!"&amp;ADDRESS(ROW(),VLOOKUP(N$7,INDIRECT($A$7&amp;"!A:D"),4,FALSE)+4))),"")</f>
        <v/>
      </c>
      <c r="O175" s="114" t="str">
        <f ca="1" t="shared" si="1917" ref="O175">IFERROR(IF($C174="","",INDIRECT("第"&amp;VLOOKUP(O$7,INDIRECT($A$7&amp;"!A:D"),2,FALSE)&amp;"周"&amp;"!"&amp;ADDRESS(ROW(),VLOOKUP(O$7,INDIRECT($A$7&amp;"!A:D"),4,FALSE)+4))),"")</f>
        <v/>
      </c>
      <c r="P175" s="114" t="str">
        <f ca="1" t="shared" si="1918" ref="P175">IFERROR(IF($C174="","",INDIRECT("第"&amp;VLOOKUP(P$7,INDIRECT($A$7&amp;"!A:D"),2,FALSE)&amp;"周"&amp;"!"&amp;ADDRESS(ROW(),VLOOKUP(P$7,INDIRECT($A$7&amp;"!A:D"),4,FALSE)+4))),"")</f>
        <v/>
      </c>
      <c r="Q175" s="114" t="str">
        <f ca="1" t="shared" si="1919" ref="Q175">IFERROR(IF($C174="","",INDIRECT("第"&amp;VLOOKUP(Q$7,INDIRECT($A$7&amp;"!A:D"),2,FALSE)&amp;"周"&amp;"!"&amp;ADDRESS(ROW(),VLOOKUP(Q$7,INDIRECT($A$7&amp;"!A:D"),4,FALSE)+4))),"")</f>
        <v/>
      </c>
      <c r="R175" s="114" t="str">
        <f ca="1" t="shared" si="1920" ref="R175">IFERROR(IF($C174="","",INDIRECT("第"&amp;VLOOKUP(R$7,INDIRECT($A$7&amp;"!A:D"),2,FALSE)&amp;"周"&amp;"!"&amp;ADDRESS(ROW(),VLOOKUP(R$7,INDIRECT($A$7&amp;"!A:D"),4,FALSE)+4))),"")</f>
        <v/>
      </c>
      <c r="S175" s="114" t="str">
        <f ca="1" t="shared" si="1921" ref="S175">IFERROR(IF($C174="","",INDIRECT("第"&amp;VLOOKUP(S$7,INDIRECT($A$7&amp;"!A:D"),2,FALSE)&amp;"周"&amp;"!"&amp;ADDRESS(ROW(),VLOOKUP(S$7,INDIRECT($A$7&amp;"!A:D"),4,FALSE)+4))),"")</f>
        <v/>
      </c>
      <c r="T175" s="114" t="str">
        <f ca="1" t="shared" si="1922" ref="T175">IFERROR(IF($C174="","",INDIRECT("第"&amp;VLOOKUP(T$7,INDIRECT($A$7&amp;"!A:D"),2,FALSE)&amp;"周"&amp;"!"&amp;ADDRESS(ROW(),VLOOKUP(T$7,INDIRECT($A$7&amp;"!A:D"),4,FALSE)+4))),"")</f>
        <v/>
      </c>
      <c r="U175" s="114" t="str">
        <f ca="1" t="shared" si="1923" ref="U175">IFERROR(IF($C174="","",INDIRECT("第"&amp;VLOOKUP(U$7,INDIRECT($A$7&amp;"!A:D"),2,FALSE)&amp;"周"&amp;"!"&amp;ADDRESS(ROW(),VLOOKUP(U$7,INDIRECT($A$7&amp;"!A:D"),4,FALSE)+4))),"")</f>
        <v/>
      </c>
      <c r="V175" s="114" t="str">
        <f ca="1" t="shared" si="1924" ref="V175">IFERROR(IF($C174="","",INDIRECT("第"&amp;VLOOKUP(V$7,INDIRECT($A$7&amp;"!A:D"),2,FALSE)&amp;"周"&amp;"!"&amp;ADDRESS(ROW(),VLOOKUP(V$7,INDIRECT($A$7&amp;"!A:D"),4,FALSE)+4))),"")</f>
        <v/>
      </c>
      <c r="W175" s="114" t="str">
        <f ca="1" t="shared" si="1925" ref="W175">IFERROR(IF($C174="","",INDIRECT("第"&amp;VLOOKUP(W$7,INDIRECT($A$7&amp;"!A:D"),2,FALSE)&amp;"周"&amp;"!"&amp;ADDRESS(ROW(),VLOOKUP(W$7,INDIRECT($A$7&amp;"!A:D"),4,FALSE)+4))),"")</f>
        <v/>
      </c>
      <c r="X175" s="114" t="str">
        <f ca="1" t="shared" si="1926" ref="X175">IFERROR(IF($C174="","",INDIRECT("第"&amp;VLOOKUP(X$7,INDIRECT($A$7&amp;"!A:D"),2,FALSE)&amp;"周"&amp;"!"&amp;ADDRESS(ROW(),VLOOKUP(X$7,INDIRECT($A$7&amp;"!A:D"),4,FALSE)+4))),"")</f>
        <v/>
      </c>
      <c r="Y175" s="114" t="str">
        <f ca="1" t="shared" si="1927" ref="Y175">IFERROR(IF($C174="","",INDIRECT("第"&amp;VLOOKUP(Y$7,INDIRECT($A$7&amp;"!A:D"),2,FALSE)&amp;"周"&amp;"!"&amp;ADDRESS(ROW(),VLOOKUP(Y$7,INDIRECT($A$7&amp;"!A:D"),4,FALSE)+4))),"")</f>
        <v/>
      </c>
      <c r="Z175" s="114" t="str">
        <f ca="1" t="shared" si="1928" ref="Z175">IFERROR(IF($C174="","",INDIRECT("第"&amp;VLOOKUP(Z$7,INDIRECT($A$7&amp;"!A:D"),2,FALSE)&amp;"周"&amp;"!"&amp;ADDRESS(ROW(),VLOOKUP(Z$7,INDIRECT($A$7&amp;"!A:D"),4,FALSE)+4))),"")</f>
        <v/>
      </c>
      <c r="AA175" s="114" t="str">
        <f ca="1" t="shared" si="1929" ref="AA175">IFERROR(IF($C174="","",INDIRECT("第"&amp;VLOOKUP(AA$7,INDIRECT($A$7&amp;"!A:D"),2,FALSE)&amp;"周"&amp;"!"&amp;ADDRESS(ROW(),VLOOKUP(AA$7,INDIRECT($A$7&amp;"!A:D"),4,FALSE)+4))),"")</f>
        <v/>
      </c>
      <c r="AB175" s="114" t="str">
        <f ca="1" t="shared" si="1930" ref="AB175">IFERROR(IF($C174="","",INDIRECT("第"&amp;VLOOKUP(AB$7,INDIRECT($A$7&amp;"!A:D"),2,FALSE)&amp;"周"&amp;"!"&amp;ADDRESS(ROW(),VLOOKUP(AB$7,INDIRECT($A$7&amp;"!A:D"),4,FALSE)+4))),"")</f>
        <v/>
      </c>
      <c r="AC175" s="114" t="str">
        <f ca="1" t="shared" si="1931" ref="AC175">IFERROR(IF($C174="","",INDIRECT("第"&amp;VLOOKUP(AC$7,INDIRECT($A$7&amp;"!A:D"),2,FALSE)&amp;"周"&amp;"!"&amp;ADDRESS(ROW(),VLOOKUP(AC$7,INDIRECT($A$7&amp;"!A:D"),4,FALSE)+4))),"")</f>
        <v/>
      </c>
      <c r="AD175" s="114" t="str">
        <f ca="1" t="shared" si="1932" ref="AD175">IFERROR(IF($C174="","",INDIRECT("第"&amp;VLOOKUP(AD$7,INDIRECT($A$7&amp;"!A:D"),2,FALSE)&amp;"周"&amp;"!"&amp;ADDRESS(ROW(),VLOOKUP(AD$7,INDIRECT($A$7&amp;"!A:D"),4,FALSE)+4))),"")</f>
        <v/>
      </c>
      <c r="AE175" s="114" t="str">
        <f ca="1" t="shared" si="1933" ref="AE175">IFERROR(IF($C174="","",INDIRECT("第"&amp;VLOOKUP(AE$7,INDIRECT($A$7&amp;"!A:D"),2,FALSE)&amp;"周"&amp;"!"&amp;ADDRESS(ROW(),VLOOKUP(AE$7,INDIRECT($A$7&amp;"!A:D"),4,FALSE)+4))),"")</f>
        <v/>
      </c>
      <c r="AF175" s="114" t="str">
        <f ca="1" t="shared" si="1934" ref="AF175">IFERROR(IF($C174="","",INDIRECT("第"&amp;VLOOKUP(AF$7,INDIRECT($A$7&amp;"!A:D"),2,FALSE)&amp;"周"&amp;"!"&amp;ADDRESS(ROW(),VLOOKUP(AF$7,INDIRECT($A$7&amp;"!A:D"),4,FALSE)+4))),"")</f>
        <v/>
      </c>
      <c r="AG175" s="114" t="str">
        <f ca="1" t="shared" si="1935" ref="AG175">IFERROR(IF($C174="","",INDIRECT("第"&amp;VLOOKUP(AG$7,INDIRECT($A$7&amp;"!A:D"),2,FALSE)&amp;"周"&amp;"!"&amp;ADDRESS(ROW(),VLOOKUP(AG$7,INDIRECT($A$7&amp;"!A:D"),4,FALSE)+4))),"")</f>
        <v/>
      </c>
      <c r="AH175" s="114" t="str">
        <f ca="1" t="shared" si="1936" ref="AH175">IFERROR(IF($C174="","",INDIRECT("第"&amp;VLOOKUP(AH$7,INDIRECT($A$7&amp;"!A:D"),2,FALSE)&amp;"周"&amp;"!"&amp;ADDRESS(ROW(),VLOOKUP(AH$7,INDIRECT($A$7&amp;"!A:D"),4,FALSE)+4))),"")</f>
        <v/>
      </c>
      <c r="AI175" s="114" t="str">
        <f ca="1" t="shared" si="1937" ref="AI175">IFERROR(IF($C174="","",INDIRECT("第"&amp;VLOOKUP(AI$7,INDIRECT($A$7&amp;"!A:D"),2,FALSE)&amp;"周"&amp;"!"&amp;ADDRESS(ROW(),VLOOKUP(AI$7,INDIRECT($A$7&amp;"!A:D"),4,FALSE)+4))),"")</f>
        <v/>
      </c>
      <c r="AJ175" s="25"/>
      <c r="AK175" s="25"/>
      <c r="AL175" s="25"/>
      <c r="AM175" s="25"/>
      <c r="AN175" s="25"/>
      <c r="AO175" s="25"/>
      <c r="AP175" s="25"/>
      <c r="AQ175" s="25"/>
      <c r="AR175" s="25"/>
    </row>
    <row r="176" spans="1:44" ht="18" customHeight="1">
      <c r="A176" s="7"/>
      <c r="B176" s="115"/>
      <c r="C176" s="27"/>
      <c r="D176" s="25" t="s">
        <v>26</v>
      </c>
      <c r="E176" s="114" t="str">
        <f ca="1" t="shared" si="1938" ref="E176:AI176">IFERROR(IF($C174="","",INDIRECT("第"&amp;VLOOKUP(E$7,INDIRECT($A$7&amp;"!A:D"),2,FALSE)&amp;"周"&amp;"!"&amp;ADDRESS(ROW(),VLOOKUP(E$7,INDIRECT($A$7&amp;"!A:D"),4,FALSE)+4))),"")</f>
        <v/>
      </c>
      <c r="F176" s="114" t="str">
        <f t="shared" ca="1" si="1938"/>
        <v/>
      </c>
      <c r="G176" s="114" t="str">
        <f t="shared" ca="1" si="1938"/>
        <v/>
      </c>
      <c r="H176" s="114" t="str">
        <f t="shared" ca="1" si="1938"/>
        <v/>
      </c>
      <c r="I176" s="114" t="str">
        <f t="shared" ca="1" si="1938"/>
        <v/>
      </c>
      <c r="J176" s="114" t="str">
        <f t="shared" ca="1" si="1938"/>
        <v/>
      </c>
      <c r="K176" s="114" t="str">
        <f t="shared" ca="1" si="1938"/>
        <v/>
      </c>
      <c r="L176" s="114" t="str">
        <f t="shared" ca="1" si="1938"/>
        <v/>
      </c>
      <c r="M176" s="114" t="str">
        <f t="shared" ca="1" si="1938"/>
        <v/>
      </c>
      <c r="N176" s="114" t="str">
        <f t="shared" ca="1" si="1938"/>
        <v/>
      </c>
      <c r="O176" s="114" t="str">
        <f t="shared" ca="1" si="1938"/>
        <v/>
      </c>
      <c r="P176" s="114" t="str">
        <f t="shared" ca="1" si="1938"/>
        <v/>
      </c>
      <c r="Q176" s="114" t="str">
        <f t="shared" ca="1" si="1938"/>
        <v/>
      </c>
      <c r="R176" s="114" t="str">
        <f t="shared" ca="1" si="1938"/>
        <v/>
      </c>
      <c r="S176" s="114" t="str">
        <f t="shared" ca="1" si="1938"/>
        <v/>
      </c>
      <c r="T176" s="114" t="str">
        <f t="shared" ca="1" si="1938"/>
        <v/>
      </c>
      <c r="U176" s="114" t="str">
        <f t="shared" ca="1" si="1938"/>
        <v/>
      </c>
      <c r="V176" s="114" t="str">
        <f t="shared" ca="1" si="1938"/>
        <v/>
      </c>
      <c r="W176" s="114" t="str">
        <f t="shared" ca="1" si="1938"/>
        <v/>
      </c>
      <c r="X176" s="114" t="str">
        <f t="shared" ca="1" si="1938"/>
        <v/>
      </c>
      <c r="Y176" s="114" t="str">
        <f t="shared" ca="1" si="1938"/>
        <v/>
      </c>
      <c r="Z176" s="114" t="str">
        <f t="shared" ca="1" si="1938"/>
        <v/>
      </c>
      <c r="AA176" s="114" t="str">
        <f t="shared" ca="1" si="1938"/>
        <v/>
      </c>
      <c r="AB176" s="114" t="str">
        <f t="shared" ca="1" si="1938"/>
        <v/>
      </c>
      <c r="AC176" s="114" t="str">
        <f t="shared" ca="1" si="1938"/>
        <v/>
      </c>
      <c r="AD176" s="114" t="str">
        <f t="shared" ca="1" si="1938"/>
        <v/>
      </c>
      <c r="AE176" s="114" t="str">
        <f t="shared" ca="1" si="1938"/>
        <v/>
      </c>
      <c r="AF176" s="114" t="str">
        <f t="shared" ca="1" si="1938"/>
        <v/>
      </c>
      <c r="AG176" s="114" t="str">
        <f t="shared" ca="1" si="1938"/>
        <v/>
      </c>
      <c r="AH176" s="114" t="str">
        <f t="shared" ca="1" si="1938"/>
        <v/>
      </c>
      <c r="AI176" s="114" t="str">
        <f t="shared" ca="1" si="1938"/>
        <v/>
      </c>
      <c r="AJ176" s="25"/>
      <c r="AK176" s="25"/>
      <c r="AL176" s="25"/>
      <c r="AM176" s="25"/>
      <c r="AN176" s="25"/>
      <c r="AO176" s="25"/>
      <c r="AP176" s="25"/>
      <c r="AQ176" s="25"/>
      <c r="AR176" s="25"/>
    </row>
    <row r="177" spans="1:44" ht="18" customHeight="1">
      <c r="A177" s="7"/>
      <c r="B177" s="116">
        <f t="shared" si="1763"/>
        <v>57</v>
      </c>
      <c r="C177" s="20" t="str">
        <f ca="1">INDIRECT("员工信息表!C"&amp;(B177+3))&amp;IF(INDIRECT("员工信息表!O"&amp;(B177+3))="离职","(离职)","")</f>
        <v/>
      </c>
      <c r="D177" s="25" t="s">
        <v>24</v>
      </c>
      <c r="E177" s="114" t="str">
        <f ca="1" t="shared" si="1939" ref="E177:T177">IFERROR(IF($C177="","",INDIRECT("第"&amp;VLOOKUP(E$7,INDIRECT($A$7&amp;"!A:D"),2,FALSE)&amp;"周"&amp;"!"&amp;ADDRESS(ROW(),VLOOKUP(E$7,INDIRECT($A$7&amp;"!A:D"),4,FALSE)+4))),"")</f>
        <v/>
      </c>
      <c r="F177" s="114" t="str">
        <f t="shared" ca="1" si="1939"/>
        <v/>
      </c>
      <c r="G177" s="114" t="str">
        <f t="shared" ca="1" si="1939"/>
        <v/>
      </c>
      <c r="H177" s="114" t="str">
        <f t="shared" ca="1" si="1939"/>
        <v/>
      </c>
      <c r="I177" s="114" t="str">
        <f t="shared" ca="1" si="1939"/>
        <v/>
      </c>
      <c r="J177" s="114" t="str">
        <f t="shared" ca="1" si="1939"/>
        <v/>
      </c>
      <c r="K177" s="114" t="str">
        <f t="shared" ca="1" si="1939"/>
        <v/>
      </c>
      <c r="L177" s="114" t="str">
        <f t="shared" ca="1" si="1939"/>
        <v/>
      </c>
      <c r="M177" s="114" t="str">
        <f t="shared" ca="1" si="1939"/>
        <v/>
      </c>
      <c r="N177" s="114" t="str">
        <f t="shared" ca="1" si="1939"/>
        <v/>
      </c>
      <c r="O177" s="114" t="str">
        <f t="shared" ca="1" si="1939"/>
        <v/>
      </c>
      <c r="P177" s="114" t="str">
        <f t="shared" ca="1" si="1939"/>
        <v/>
      </c>
      <c r="Q177" s="114" t="str">
        <f t="shared" ca="1" si="1939"/>
        <v/>
      </c>
      <c r="R177" s="114" t="str">
        <f t="shared" ca="1" si="1939"/>
        <v/>
      </c>
      <c r="S177" s="114" t="str">
        <f t="shared" ca="1" si="1939"/>
        <v/>
      </c>
      <c r="T177" s="114" t="str">
        <f t="shared" ca="1" si="1939"/>
        <v/>
      </c>
      <c r="U177" s="114" t="str">
        <f ca="1" t="shared" si="1940" ref="U177:AI177">IFERROR(IF($C177="","",INDIRECT("第"&amp;VLOOKUP(U$7,INDIRECT($A$7&amp;"!A:D"),2,FALSE)&amp;"周"&amp;"!"&amp;ADDRESS(ROW(),VLOOKUP(U$7,INDIRECT($A$7&amp;"!A:D"),4,FALSE)+4))),"")</f>
        <v/>
      </c>
      <c r="V177" s="114" t="str">
        <f t="shared" ca="1" si="1940"/>
        <v/>
      </c>
      <c r="W177" s="114" t="str">
        <f t="shared" ca="1" si="1940"/>
        <v/>
      </c>
      <c r="X177" s="114" t="str">
        <f t="shared" ca="1" si="1940"/>
        <v/>
      </c>
      <c r="Y177" s="114" t="str">
        <f t="shared" ca="1" si="1940"/>
        <v/>
      </c>
      <c r="Z177" s="114" t="str">
        <f t="shared" ca="1" si="1940"/>
        <v/>
      </c>
      <c r="AA177" s="114" t="str">
        <f t="shared" ca="1" si="1940"/>
        <v/>
      </c>
      <c r="AB177" s="114" t="str">
        <f t="shared" ca="1" si="1940"/>
        <v/>
      </c>
      <c r="AC177" s="114" t="str">
        <f t="shared" ca="1" si="1940"/>
        <v/>
      </c>
      <c r="AD177" s="114" t="str">
        <f t="shared" ca="1" si="1940"/>
        <v/>
      </c>
      <c r="AE177" s="114" t="str">
        <f t="shared" ca="1" si="1940"/>
        <v/>
      </c>
      <c r="AF177" s="114" t="str">
        <f t="shared" ca="1" si="1940"/>
        <v/>
      </c>
      <c r="AG177" s="114" t="str">
        <f t="shared" ca="1" si="1940"/>
        <v/>
      </c>
      <c r="AH177" s="114" t="str">
        <f t="shared" ca="1" si="1940"/>
        <v/>
      </c>
      <c r="AI177" s="114" t="str">
        <f t="shared" ca="1" si="1940"/>
        <v/>
      </c>
      <c r="AJ177" s="25">
        <f ca="1" t="shared" si="1941" ref="AJ177:AR177">COUNTIF($E177:$AI179,AJ$8)</f>
        <v>0</v>
      </c>
      <c r="AK177" s="25">
        <f t="shared" ca="1" si="1941"/>
        <v>0</v>
      </c>
      <c r="AL177" s="25">
        <f t="shared" ca="1" si="1941"/>
        <v>0</v>
      </c>
      <c r="AM177" s="25">
        <f t="shared" ca="1" si="1941"/>
        <v>0</v>
      </c>
      <c r="AN177" s="25">
        <f t="shared" ca="1" si="1941"/>
        <v>0</v>
      </c>
      <c r="AO177" s="25">
        <f t="shared" ca="1" si="1941"/>
        <v>0</v>
      </c>
      <c r="AP177" s="25">
        <f t="shared" ca="1" si="1941"/>
        <v>0</v>
      </c>
      <c r="AQ177" s="25">
        <f t="shared" ca="1" si="1941"/>
        <v>0</v>
      </c>
      <c r="AR177" s="25">
        <f t="shared" ca="1" si="1941"/>
        <v>0</v>
      </c>
    </row>
    <row r="178" spans="1:44" ht="18" customHeight="1">
      <c r="A178" s="7"/>
      <c r="B178" s="113"/>
      <c r="C178" s="20"/>
      <c r="D178" s="25" t="s">
        <v>25</v>
      </c>
      <c r="E178" s="114" t="str">
        <f ca="1" t="shared" si="1942" ref="E178">IFERROR(IF($C177="","",INDIRECT("第"&amp;VLOOKUP(E$7,INDIRECT($A$7&amp;"!A:D"),2,FALSE)&amp;"周"&amp;"!"&amp;ADDRESS(ROW(),VLOOKUP(E$7,INDIRECT($A$7&amp;"!A:D"),4,FALSE)+4))),"")</f>
        <v/>
      </c>
      <c r="F178" s="114" t="str">
        <f ca="1" t="shared" si="1943" ref="F178">IFERROR(IF($C177="","",INDIRECT("第"&amp;VLOOKUP(F$7,INDIRECT($A$7&amp;"!A:D"),2,FALSE)&amp;"周"&amp;"!"&amp;ADDRESS(ROW(),VLOOKUP(F$7,INDIRECT($A$7&amp;"!A:D"),4,FALSE)+4))),"")</f>
        <v/>
      </c>
      <c r="G178" s="114" t="str">
        <f ca="1" t="shared" si="1944" ref="G178">IFERROR(IF($C177="","",INDIRECT("第"&amp;VLOOKUP(G$7,INDIRECT($A$7&amp;"!A:D"),2,FALSE)&amp;"周"&amp;"!"&amp;ADDRESS(ROW(),VLOOKUP(G$7,INDIRECT($A$7&amp;"!A:D"),4,FALSE)+4))),"")</f>
        <v/>
      </c>
      <c r="H178" s="114" t="str">
        <f ca="1" t="shared" si="1945" ref="H178">IFERROR(IF($C177="","",INDIRECT("第"&amp;VLOOKUP(H$7,INDIRECT($A$7&amp;"!A:D"),2,FALSE)&amp;"周"&amp;"!"&amp;ADDRESS(ROW(),VLOOKUP(H$7,INDIRECT($A$7&amp;"!A:D"),4,FALSE)+4))),"")</f>
        <v/>
      </c>
      <c r="I178" s="114" t="str">
        <f ca="1" t="shared" si="1946" ref="I178">IFERROR(IF($C177="","",INDIRECT("第"&amp;VLOOKUP(I$7,INDIRECT($A$7&amp;"!A:D"),2,FALSE)&amp;"周"&amp;"!"&amp;ADDRESS(ROW(),VLOOKUP(I$7,INDIRECT($A$7&amp;"!A:D"),4,FALSE)+4))),"")</f>
        <v/>
      </c>
      <c r="J178" s="114" t="str">
        <f ca="1" t="shared" si="1947" ref="J178">IFERROR(IF($C177="","",INDIRECT("第"&amp;VLOOKUP(J$7,INDIRECT($A$7&amp;"!A:D"),2,FALSE)&amp;"周"&amp;"!"&amp;ADDRESS(ROW(),VLOOKUP(J$7,INDIRECT($A$7&amp;"!A:D"),4,FALSE)+4))),"")</f>
        <v/>
      </c>
      <c r="K178" s="114" t="str">
        <f ca="1" t="shared" si="1948" ref="K178">IFERROR(IF($C177="","",INDIRECT("第"&amp;VLOOKUP(K$7,INDIRECT($A$7&amp;"!A:D"),2,FALSE)&amp;"周"&amp;"!"&amp;ADDRESS(ROW(),VLOOKUP(K$7,INDIRECT($A$7&amp;"!A:D"),4,FALSE)+4))),"")</f>
        <v/>
      </c>
      <c r="L178" s="114" t="str">
        <f ca="1" t="shared" si="1949" ref="L178">IFERROR(IF($C177="","",INDIRECT("第"&amp;VLOOKUP(L$7,INDIRECT($A$7&amp;"!A:D"),2,FALSE)&amp;"周"&amp;"!"&amp;ADDRESS(ROW(),VLOOKUP(L$7,INDIRECT($A$7&amp;"!A:D"),4,FALSE)+4))),"")</f>
        <v/>
      </c>
      <c r="M178" s="114" t="str">
        <f ca="1" t="shared" si="1950" ref="M178">IFERROR(IF($C177="","",INDIRECT("第"&amp;VLOOKUP(M$7,INDIRECT($A$7&amp;"!A:D"),2,FALSE)&amp;"周"&amp;"!"&amp;ADDRESS(ROW(),VLOOKUP(M$7,INDIRECT($A$7&amp;"!A:D"),4,FALSE)+4))),"")</f>
        <v/>
      </c>
      <c r="N178" s="114" t="str">
        <f ca="1" t="shared" si="1951" ref="N178">IFERROR(IF($C177="","",INDIRECT("第"&amp;VLOOKUP(N$7,INDIRECT($A$7&amp;"!A:D"),2,FALSE)&amp;"周"&amp;"!"&amp;ADDRESS(ROW(),VLOOKUP(N$7,INDIRECT($A$7&amp;"!A:D"),4,FALSE)+4))),"")</f>
        <v/>
      </c>
      <c r="O178" s="114" t="str">
        <f ca="1" t="shared" si="1952" ref="O178">IFERROR(IF($C177="","",INDIRECT("第"&amp;VLOOKUP(O$7,INDIRECT($A$7&amp;"!A:D"),2,FALSE)&amp;"周"&amp;"!"&amp;ADDRESS(ROW(),VLOOKUP(O$7,INDIRECT($A$7&amp;"!A:D"),4,FALSE)+4))),"")</f>
        <v/>
      </c>
      <c r="P178" s="114" t="str">
        <f ca="1" t="shared" si="1953" ref="P178">IFERROR(IF($C177="","",INDIRECT("第"&amp;VLOOKUP(P$7,INDIRECT($A$7&amp;"!A:D"),2,FALSE)&amp;"周"&amp;"!"&amp;ADDRESS(ROW(),VLOOKUP(P$7,INDIRECT($A$7&amp;"!A:D"),4,FALSE)+4))),"")</f>
        <v/>
      </c>
      <c r="Q178" s="114" t="str">
        <f ca="1" t="shared" si="1954" ref="Q178">IFERROR(IF($C177="","",INDIRECT("第"&amp;VLOOKUP(Q$7,INDIRECT($A$7&amp;"!A:D"),2,FALSE)&amp;"周"&amp;"!"&amp;ADDRESS(ROW(),VLOOKUP(Q$7,INDIRECT($A$7&amp;"!A:D"),4,FALSE)+4))),"")</f>
        <v/>
      </c>
      <c r="R178" s="114" t="str">
        <f ca="1" t="shared" si="1955" ref="R178">IFERROR(IF($C177="","",INDIRECT("第"&amp;VLOOKUP(R$7,INDIRECT($A$7&amp;"!A:D"),2,FALSE)&amp;"周"&amp;"!"&amp;ADDRESS(ROW(),VLOOKUP(R$7,INDIRECT($A$7&amp;"!A:D"),4,FALSE)+4))),"")</f>
        <v/>
      </c>
      <c r="S178" s="114" t="str">
        <f ca="1" t="shared" si="1956" ref="S178">IFERROR(IF($C177="","",INDIRECT("第"&amp;VLOOKUP(S$7,INDIRECT($A$7&amp;"!A:D"),2,FALSE)&amp;"周"&amp;"!"&amp;ADDRESS(ROW(),VLOOKUP(S$7,INDIRECT($A$7&amp;"!A:D"),4,FALSE)+4))),"")</f>
        <v/>
      </c>
      <c r="T178" s="114" t="str">
        <f ca="1" t="shared" si="1957" ref="T178">IFERROR(IF($C177="","",INDIRECT("第"&amp;VLOOKUP(T$7,INDIRECT($A$7&amp;"!A:D"),2,FALSE)&amp;"周"&amp;"!"&amp;ADDRESS(ROW(),VLOOKUP(T$7,INDIRECT($A$7&amp;"!A:D"),4,FALSE)+4))),"")</f>
        <v/>
      </c>
      <c r="U178" s="114" t="str">
        <f ca="1" t="shared" si="1958" ref="U178">IFERROR(IF($C177="","",INDIRECT("第"&amp;VLOOKUP(U$7,INDIRECT($A$7&amp;"!A:D"),2,FALSE)&amp;"周"&amp;"!"&amp;ADDRESS(ROW(),VLOOKUP(U$7,INDIRECT($A$7&amp;"!A:D"),4,FALSE)+4))),"")</f>
        <v/>
      </c>
      <c r="V178" s="114" t="str">
        <f ca="1" t="shared" si="1959" ref="V178">IFERROR(IF($C177="","",INDIRECT("第"&amp;VLOOKUP(V$7,INDIRECT($A$7&amp;"!A:D"),2,FALSE)&amp;"周"&amp;"!"&amp;ADDRESS(ROW(),VLOOKUP(V$7,INDIRECT($A$7&amp;"!A:D"),4,FALSE)+4))),"")</f>
        <v/>
      </c>
      <c r="W178" s="114" t="str">
        <f ca="1" t="shared" si="1960" ref="W178">IFERROR(IF($C177="","",INDIRECT("第"&amp;VLOOKUP(W$7,INDIRECT($A$7&amp;"!A:D"),2,FALSE)&amp;"周"&amp;"!"&amp;ADDRESS(ROW(),VLOOKUP(W$7,INDIRECT($A$7&amp;"!A:D"),4,FALSE)+4))),"")</f>
        <v/>
      </c>
      <c r="X178" s="114" t="str">
        <f ca="1" t="shared" si="1961" ref="X178">IFERROR(IF($C177="","",INDIRECT("第"&amp;VLOOKUP(X$7,INDIRECT($A$7&amp;"!A:D"),2,FALSE)&amp;"周"&amp;"!"&amp;ADDRESS(ROW(),VLOOKUP(X$7,INDIRECT($A$7&amp;"!A:D"),4,FALSE)+4))),"")</f>
        <v/>
      </c>
      <c r="Y178" s="114" t="str">
        <f ca="1" t="shared" si="1962" ref="Y178">IFERROR(IF($C177="","",INDIRECT("第"&amp;VLOOKUP(Y$7,INDIRECT($A$7&amp;"!A:D"),2,FALSE)&amp;"周"&amp;"!"&amp;ADDRESS(ROW(),VLOOKUP(Y$7,INDIRECT($A$7&amp;"!A:D"),4,FALSE)+4))),"")</f>
        <v/>
      </c>
      <c r="Z178" s="114" t="str">
        <f ca="1" t="shared" si="1963" ref="Z178">IFERROR(IF($C177="","",INDIRECT("第"&amp;VLOOKUP(Z$7,INDIRECT($A$7&amp;"!A:D"),2,FALSE)&amp;"周"&amp;"!"&amp;ADDRESS(ROW(),VLOOKUP(Z$7,INDIRECT($A$7&amp;"!A:D"),4,FALSE)+4))),"")</f>
        <v/>
      </c>
      <c r="AA178" s="114" t="str">
        <f ca="1" t="shared" si="1964" ref="AA178">IFERROR(IF($C177="","",INDIRECT("第"&amp;VLOOKUP(AA$7,INDIRECT($A$7&amp;"!A:D"),2,FALSE)&amp;"周"&amp;"!"&amp;ADDRESS(ROW(),VLOOKUP(AA$7,INDIRECT($A$7&amp;"!A:D"),4,FALSE)+4))),"")</f>
        <v/>
      </c>
      <c r="AB178" s="114" t="str">
        <f ca="1" t="shared" si="1965" ref="AB178">IFERROR(IF($C177="","",INDIRECT("第"&amp;VLOOKUP(AB$7,INDIRECT($A$7&amp;"!A:D"),2,FALSE)&amp;"周"&amp;"!"&amp;ADDRESS(ROW(),VLOOKUP(AB$7,INDIRECT($A$7&amp;"!A:D"),4,FALSE)+4))),"")</f>
        <v/>
      </c>
      <c r="AC178" s="114" t="str">
        <f ca="1" t="shared" si="1966" ref="AC178">IFERROR(IF($C177="","",INDIRECT("第"&amp;VLOOKUP(AC$7,INDIRECT($A$7&amp;"!A:D"),2,FALSE)&amp;"周"&amp;"!"&amp;ADDRESS(ROW(),VLOOKUP(AC$7,INDIRECT($A$7&amp;"!A:D"),4,FALSE)+4))),"")</f>
        <v/>
      </c>
      <c r="AD178" s="114" t="str">
        <f ca="1" t="shared" si="1967" ref="AD178">IFERROR(IF($C177="","",INDIRECT("第"&amp;VLOOKUP(AD$7,INDIRECT($A$7&amp;"!A:D"),2,FALSE)&amp;"周"&amp;"!"&amp;ADDRESS(ROW(),VLOOKUP(AD$7,INDIRECT($A$7&amp;"!A:D"),4,FALSE)+4))),"")</f>
        <v/>
      </c>
      <c r="AE178" s="114" t="str">
        <f ca="1" t="shared" si="1968" ref="AE178">IFERROR(IF($C177="","",INDIRECT("第"&amp;VLOOKUP(AE$7,INDIRECT($A$7&amp;"!A:D"),2,FALSE)&amp;"周"&amp;"!"&amp;ADDRESS(ROW(),VLOOKUP(AE$7,INDIRECT($A$7&amp;"!A:D"),4,FALSE)+4))),"")</f>
        <v/>
      </c>
      <c r="AF178" s="114" t="str">
        <f ca="1" t="shared" si="1969" ref="AF178">IFERROR(IF($C177="","",INDIRECT("第"&amp;VLOOKUP(AF$7,INDIRECT($A$7&amp;"!A:D"),2,FALSE)&amp;"周"&amp;"!"&amp;ADDRESS(ROW(),VLOOKUP(AF$7,INDIRECT($A$7&amp;"!A:D"),4,FALSE)+4))),"")</f>
        <v/>
      </c>
      <c r="AG178" s="114" t="str">
        <f ca="1" t="shared" si="1970" ref="AG178">IFERROR(IF($C177="","",INDIRECT("第"&amp;VLOOKUP(AG$7,INDIRECT($A$7&amp;"!A:D"),2,FALSE)&amp;"周"&amp;"!"&amp;ADDRESS(ROW(),VLOOKUP(AG$7,INDIRECT($A$7&amp;"!A:D"),4,FALSE)+4))),"")</f>
        <v/>
      </c>
      <c r="AH178" s="114" t="str">
        <f ca="1" t="shared" si="1971" ref="AH178">IFERROR(IF($C177="","",INDIRECT("第"&amp;VLOOKUP(AH$7,INDIRECT($A$7&amp;"!A:D"),2,FALSE)&amp;"周"&amp;"!"&amp;ADDRESS(ROW(),VLOOKUP(AH$7,INDIRECT($A$7&amp;"!A:D"),4,FALSE)+4))),"")</f>
        <v/>
      </c>
      <c r="AI178" s="114" t="str">
        <f ca="1" t="shared" si="1972" ref="AI178">IFERROR(IF($C177="","",INDIRECT("第"&amp;VLOOKUP(AI$7,INDIRECT($A$7&amp;"!A:D"),2,FALSE)&amp;"周"&amp;"!"&amp;ADDRESS(ROW(),VLOOKUP(AI$7,INDIRECT($A$7&amp;"!A:D"),4,FALSE)+4))),"")</f>
        <v/>
      </c>
      <c r="AJ178" s="25"/>
      <c r="AK178" s="25"/>
      <c r="AL178" s="25"/>
      <c r="AM178" s="25"/>
      <c r="AN178" s="25"/>
      <c r="AO178" s="25"/>
      <c r="AP178" s="25"/>
      <c r="AQ178" s="25"/>
      <c r="AR178" s="25"/>
    </row>
    <row r="179" spans="1:44" ht="18" customHeight="1">
      <c r="A179" s="7"/>
      <c r="B179" s="115"/>
      <c r="C179" s="27"/>
      <c r="D179" s="25" t="s">
        <v>26</v>
      </c>
      <c r="E179" s="114" t="str">
        <f ca="1" t="shared" si="1973" ref="E179:AI179">IFERROR(IF($C177="","",INDIRECT("第"&amp;VLOOKUP(E$7,INDIRECT($A$7&amp;"!A:D"),2,FALSE)&amp;"周"&amp;"!"&amp;ADDRESS(ROW(),VLOOKUP(E$7,INDIRECT($A$7&amp;"!A:D"),4,FALSE)+4))),"")</f>
        <v/>
      </c>
      <c r="F179" s="114" t="str">
        <f t="shared" ca="1" si="1973"/>
        <v/>
      </c>
      <c r="G179" s="114" t="str">
        <f t="shared" ca="1" si="1973"/>
        <v/>
      </c>
      <c r="H179" s="114" t="str">
        <f t="shared" ca="1" si="1973"/>
        <v/>
      </c>
      <c r="I179" s="114" t="str">
        <f t="shared" ca="1" si="1973"/>
        <v/>
      </c>
      <c r="J179" s="114" t="str">
        <f t="shared" ca="1" si="1973"/>
        <v/>
      </c>
      <c r="K179" s="114" t="str">
        <f t="shared" ca="1" si="1973"/>
        <v/>
      </c>
      <c r="L179" s="114" t="str">
        <f t="shared" ca="1" si="1973"/>
        <v/>
      </c>
      <c r="M179" s="114" t="str">
        <f t="shared" ca="1" si="1973"/>
        <v/>
      </c>
      <c r="N179" s="114" t="str">
        <f t="shared" ca="1" si="1973"/>
        <v/>
      </c>
      <c r="O179" s="114" t="str">
        <f t="shared" ca="1" si="1973"/>
        <v/>
      </c>
      <c r="P179" s="114" t="str">
        <f t="shared" ca="1" si="1973"/>
        <v/>
      </c>
      <c r="Q179" s="114" t="str">
        <f t="shared" ca="1" si="1973"/>
        <v/>
      </c>
      <c r="R179" s="114" t="str">
        <f t="shared" ca="1" si="1973"/>
        <v/>
      </c>
      <c r="S179" s="114" t="str">
        <f t="shared" ca="1" si="1973"/>
        <v/>
      </c>
      <c r="T179" s="114" t="str">
        <f t="shared" ca="1" si="1973"/>
        <v/>
      </c>
      <c r="U179" s="114" t="str">
        <f t="shared" ca="1" si="1973"/>
        <v/>
      </c>
      <c r="V179" s="114" t="str">
        <f t="shared" ca="1" si="1973"/>
        <v/>
      </c>
      <c r="W179" s="114" t="str">
        <f t="shared" ca="1" si="1973"/>
        <v/>
      </c>
      <c r="X179" s="114" t="str">
        <f t="shared" ca="1" si="1973"/>
        <v/>
      </c>
      <c r="Y179" s="114" t="str">
        <f t="shared" ca="1" si="1973"/>
        <v/>
      </c>
      <c r="Z179" s="114" t="str">
        <f t="shared" ca="1" si="1973"/>
        <v/>
      </c>
      <c r="AA179" s="114" t="str">
        <f t="shared" ca="1" si="1973"/>
        <v/>
      </c>
      <c r="AB179" s="114" t="str">
        <f t="shared" ca="1" si="1973"/>
        <v/>
      </c>
      <c r="AC179" s="114" t="str">
        <f t="shared" ca="1" si="1973"/>
        <v/>
      </c>
      <c r="AD179" s="114" t="str">
        <f t="shared" ca="1" si="1973"/>
        <v/>
      </c>
      <c r="AE179" s="114" t="str">
        <f t="shared" ca="1" si="1973"/>
        <v/>
      </c>
      <c r="AF179" s="114" t="str">
        <f t="shared" ca="1" si="1973"/>
        <v/>
      </c>
      <c r="AG179" s="114" t="str">
        <f t="shared" ca="1" si="1973"/>
        <v/>
      </c>
      <c r="AH179" s="114" t="str">
        <f t="shared" ca="1" si="1973"/>
        <v/>
      </c>
      <c r="AI179" s="114" t="str">
        <f t="shared" ca="1" si="1973"/>
        <v/>
      </c>
      <c r="AJ179" s="25"/>
      <c r="AK179" s="25"/>
      <c r="AL179" s="25"/>
      <c r="AM179" s="25"/>
      <c r="AN179" s="25"/>
      <c r="AO179" s="25"/>
      <c r="AP179" s="25"/>
      <c r="AQ179" s="25"/>
      <c r="AR179" s="25"/>
    </row>
    <row r="180" spans="1:44" ht="18" customHeight="1">
      <c r="A180" s="7"/>
      <c r="B180" s="116">
        <f t="shared" si="1763"/>
        <v>58</v>
      </c>
      <c r="C180" s="20" t="str">
        <f ca="1">INDIRECT("员工信息表!C"&amp;(B180+3))&amp;IF(INDIRECT("员工信息表!O"&amp;(B180+3))="离职","(离职)","")</f>
        <v/>
      </c>
      <c r="D180" s="25" t="s">
        <v>24</v>
      </c>
      <c r="E180" s="114" t="str">
        <f ca="1" t="shared" si="1974" ref="E180:T180">IFERROR(IF($C180="","",INDIRECT("第"&amp;VLOOKUP(E$7,INDIRECT($A$7&amp;"!A:D"),2,FALSE)&amp;"周"&amp;"!"&amp;ADDRESS(ROW(),VLOOKUP(E$7,INDIRECT($A$7&amp;"!A:D"),4,FALSE)+4))),"")</f>
        <v/>
      </c>
      <c r="F180" s="114" t="str">
        <f t="shared" ca="1" si="1974"/>
        <v/>
      </c>
      <c r="G180" s="114" t="str">
        <f t="shared" ca="1" si="1974"/>
        <v/>
      </c>
      <c r="H180" s="114" t="str">
        <f t="shared" ca="1" si="1974"/>
        <v/>
      </c>
      <c r="I180" s="114" t="str">
        <f t="shared" ca="1" si="1974"/>
        <v/>
      </c>
      <c r="J180" s="114" t="str">
        <f t="shared" ca="1" si="1974"/>
        <v/>
      </c>
      <c r="K180" s="114" t="str">
        <f t="shared" ca="1" si="1974"/>
        <v/>
      </c>
      <c r="L180" s="114" t="str">
        <f t="shared" ca="1" si="1974"/>
        <v/>
      </c>
      <c r="M180" s="114" t="str">
        <f t="shared" ca="1" si="1974"/>
        <v/>
      </c>
      <c r="N180" s="114" t="str">
        <f t="shared" ca="1" si="1974"/>
        <v/>
      </c>
      <c r="O180" s="114" t="str">
        <f t="shared" ca="1" si="1974"/>
        <v/>
      </c>
      <c r="P180" s="114" t="str">
        <f t="shared" ca="1" si="1974"/>
        <v/>
      </c>
      <c r="Q180" s="114" t="str">
        <f t="shared" ca="1" si="1974"/>
        <v/>
      </c>
      <c r="R180" s="114" t="str">
        <f t="shared" ca="1" si="1974"/>
        <v/>
      </c>
      <c r="S180" s="114" t="str">
        <f t="shared" ca="1" si="1974"/>
        <v/>
      </c>
      <c r="T180" s="114" t="str">
        <f t="shared" ca="1" si="1974"/>
        <v/>
      </c>
      <c r="U180" s="114" t="str">
        <f ca="1" t="shared" si="1975" ref="U180:AI180">IFERROR(IF($C180="","",INDIRECT("第"&amp;VLOOKUP(U$7,INDIRECT($A$7&amp;"!A:D"),2,FALSE)&amp;"周"&amp;"!"&amp;ADDRESS(ROW(),VLOOKUP(U$7,INDIRECT($A$7&amp;"!A:D"),4,FALSE)+4))),"")</f>
        <v/>
      </c>
      <c r="V180" s="114" t="str">
        <f t="shared" ca="1" si="1975"/>
        <v/>
      </c>
      <c r="W180" s="114" t="str">
        <f t="shared" ca="1" si="1975"/>
        <v/>
      </c>
      <c r="X180" s="114" t="str">
        <f t="shared" ca="1" si="1975"/>
        <v/>
      </c>
      <c r="Y180" s="114" t="str">
        <f t="shared" ca="1" si="1975"/>
        <v/>
      </c>
      <c r="Z180" s="114" t="str">
        <f t="shared" ca="1" si="1975"/>
        <v/>
      </c>
      <c r="AA180" s="114" t="str">
        <f t="shared" ca="1" si="1975"/>
        <v/>
      </c>
      <c r="AB180" s="114" t="str">
        <f t="shared" ca="1" si="1975"/>
        <v/>
      </c>
      <c r="AC180" s="114" t="str">
        <f t="shared" ca="1" si="1975"/>
        <v/>
      </c>
      <c r="AD180" s="114" t="str">
        <f t="shared" ca="1" si="1975"/>
        <v/>
      </c>
      <c r="AE180" s="114" t="str">
        <f t="shared" ca="1" si="1975"/>
        <v/>
      </c>
      <c r="AF180" s="114" t="str">
        <f t="shared" ca="1" si="1975"/>
        <v/>
      </c>
      <c r="AG180" s="114" t="str">
        <f t="shared" ca="1" si="1975"/>
        <v/>
      </c>
      <c r="AH180" s="114" t="str">
        <f t="shared" ca="1" si="1975"/>
        <v/>
      </c>
      <c r="AI180" s="114" t="str">
        <f t="shared" ca="1" si="1975"/>
        <v/>
      </c>
      <c r="AJ180" s="25">
        <f ca="1" t="shared" si="1976" ref="AJ180:AR180">COUNTIF($E180:$AI182,AJ$8)</f>
        <v>0</v>
      </c>
      <c r="AK180" s="25">
        <f t="shared" ca="1" si="1976"/>
        <v>0</v>
      </c>
      <c r="AL180" s="25">
        <f t="shared" ca="1" si="1976"/>
        <v>0</v>
      </c>
      <c r="AM180" s="25">
        <f t="shared" ca="1" si="1976"/>
        <v>0</v>
      </c>
      <c r="AN180" s="25">
        <f t="shared" ca="1" si="1976"/>
        <v>0</v>
      </c>
      <c r="AO180" s="25">
        <f t="shared" ca="1" si="1976"/>
        <v>0</v>
      </c>
      <c r="AP180" s="25">
        <f t="shared" ca="1" si="1976"/>
        <v>0</v>
      </c>
      <c r="AQ180" s="25">
        <f t="shared" ca="1" si="1976"/>
        <v>0</v>
      </c>
      <c r="AR180" s="25">
        <f t="shared" ca="1" si="1976"/>
        <v>0</v>
      </c>
    </row>
    <row r="181" spans="1:44" ht="18" customHeight="1">
      <c r="A181" s="7"/>
      <c r="B181" s="113"/>
      <c r="C181" s="20"/>
      <c r="D181" s="25" t="s">
        <v>25</v>
      </c>
      <c r="E181" s="114" t="str">
        <f ca="1" t="shared" si="1977" ref="E181">IFERROR(IF($C180="","",INDIRECT("第"&amp;VLOOKUP(E$7,INDIRECT($A$7&amp;"!A:D"),2,FALSE)&amp;"周"&amp;"!"&amp;ADDRESS(ROW(),VLOOKUP(E$7,INDIRECT($A$7&amp;"!A:D"),4,FALSE)+4))),"")</f>
        <v/>
      </c>
      <c r="F181" s="114" t="str">
        <f ca="1" t="shared" si="1978" ref="F181">IFERROR(IF($C180="","",INDIRECT("第"&amp;VLOOKUP(F$7,INDIRECT($A$7&amp;"!A:D"),2,FALSE)&amp;"周"&amp;"!"&amp;ADDRESS(ROW(),VLOOKUP(F$7,INDIRECT($A$7&amp;"!A:D"),4,FALSE)+4))),"")</f>
        <v/>
      </c>
      <c r="G181" s="114" t="str">
        <f ca="1" t="shared" si="1979" ref="G181">IFERROR(IF($C180="","",INDIRECT("第"&amp;VLOOKUP(G$7,INDIRECT($A$7&amp;"!A:D"),2,FALSE)&amp;"周"&amp;"!"&amp;ADDRESS(ROW(),VLOOKUP(G$7,INDIRECT($A$7&amp;"!A:D"),4,FALSE)+4))),"")</f>
        <v/>
      </c>
      <c r="H181" s="114" t="str">
        <f ca="1" t="shared" si="1980" ref="H181">IFERROR(IF($C180="","",INDIRECT("第"&amp;VLOOKUP(H$7,INDIRECT($A$7&amp;"!A:D"),2,FALSE)&amp;"周"&amp;"!"&amp;ADDRESS(ROW(),VLOOKUP(H$7,INDIRECT($A$7&amp;"!A:D"),4,FALSE)+4))),"")</f>
        <v/>
      </c>
      <c r="I181" s="114" t="str">
        <f ca="1" t="shared" si="1981" ref="I181">IFERROR(IF($C180="","",INDIRECT("第"&amp;VLOOKUP(I$7,INDIRECT($A$7&amp;"!A:D"),2,FALSE)&amp;"周"&amp;"!"&amp;ADDRESS(ROW(),VLOOKUP(I$7,INDIRECT($A$7&amp;"!A:D"),4,FALSE)+4))),"")</f>
        <v/>
      </c>
      <c r="J181" s="114" t="str">
        <f ca="1" t="shared" si="1982" ref="J181">IFERROR(IF($C180="","",INDIRECT("第"&amp;VLOOKUP(J$7,INDIRECT($A$7&amp;"!A:D"),2,FALSE)&amp;"周"&amp;"!"&amp;ADDRESS(ROW(),VLOOKUP(J$7,INDIRECT($A$7&amp;"!A:D"),4,FALSE)+4))),"")</f>
        <v/>
      </c>
      <c r="K181" s="114" t="str">
        <f ca="1" t="shared" si="1983" ref="K181">IFERROR(IF($C180="","",INDIRECT("第"&amp;VLOOKUP(K$7,INDIRECT($A$7&amp;"!A:D"),2,FALSE)&amp;"周"&amp;"!"&amp;ADDRESS(ROW(),VLOOKUP(K$7,INDIRECT($A$7&amp;"!A:D"),4,FALSE)+4))),"")</f>
        <v/>
      </c>
      <c r="L181" s="114" t="str">
        <f ca="1" t="shared" si="1984" ref="L181">IFERROR(IF($C180="","",INDIRECT("第"&amp;VLOOKUP(L$7,INDIRECT($A$7&amp;"!A:D"),2,FALSE)&amp;"周"&amp;"!"&amp;ADDRESS(ROW(),VLOOKUP(L$7,INDIRECT($A$7&amp;"!A:D"),4,FALSE)+4))),"")</f>
        <v/>
      </c>
      <c r="M181" s="114" t="str">
        <f ca="1" t="shared" si="1985" ref="M181">IFERROR(IF($C180="","",INDIRECT("第"&amp;VLOOKUP(M$7,INDIRECT($A$7&amp;"!A:D"),2,FALSE)&amp;"周"&amp;"!"&amp;ADDRESS(ROW(),VLOOKUP(M$7,INDIRECT($A$7&amp;"!A:D"),4,FALSE)+4))),"")</f>
        <v/>
      </c>
      <c r="N181" s="114" t="str">
        <f ca="1" t="shared" si="1986" ref="N181">IFERROR(IF($C180="","",INDIRECT("第"&amp;VLOOKUP(N$7,INDIRECT($A$7&amp;"!A:D"),2,FALSE)&amp;"周"&amp;"!"&amp;ADDRESS(ROW(),VLOOKUP(N$7,INDIRECT($A$7&amp;"!A:D"),4,FALSE)+4))),"")</f>
        <v/>
      </c>
      <c r="O181" s="114" t="str">
        <f ca="1" t="shared" si="1987" ref="O181">IFERROR(IF($C180="","",INDIRECT("第"&amp;VLOOKUP(O$7,INDIRECT($A$7&amp;"!A:D"),2,FALSE)&amp;"周"&amp;"!"&amp;ADDRESS(ROW(),VLOOKUP(O$7,INDIRECT($A$7&amp;"!A:D"),4,FALSE)+4))),"")</f>
        <v/>
      </c>
      <c r="P181" s="114" t="str">
        <f ca="1" t="shared" si="1988" ref="P181">IFERROR(IF($C180="","",INDIRECT("第"&amp;VLOOKUP(P$7,INDIRECT($A$7&amp;"!A:D"),2,FALSE)&amp;"周"&amp;"!"&amp;ADDRESS(ROW(),VLOOKUP(P$7,INDIRECT($A$7&amp;"!A:D"),4,FALSE)+4))),"")</f>
        <v/>
      </c>
      <c r="Q181" s="114" t="str">
        <f ca="1" t="shared" si="1989" ref="Q181">IFERROR(IF($C180="","",INDIRECT("第"&amp;VLOOKUP(Q$7,INDIRECT($A$7&amp;"!A:D"),2,FALSE)&amp;"周"&amp;"!"&amp;ADDRESS(ROW(),VLOOKUP(Q$7,INDIRECT($A$7&amp;"!A:D"),4,FALSE)+4))),"")</f>
        <v/>
      </c>
      <c r="R181" s="114" t="str">
        <f ca="1" t="shared" si="1990" ref="R181">IFERROR(IF($C180="","",INDIRECT("第"&amp;VLOOKUP(R$7,INDIRECT($A$7&amp;"!A:D"),2,FALSE)&amp;"周"&amp;"!"&amp;ADDRESS(ROW(),VLOOKUP(R$7,INDIRECT($A$7&amp;"!A:D"),4,FALSE)+4))),"")</f>
        <v/>
      </c>
      <c r="S181" s="114" t="str">
        <f ca="1" t="shared" si="1991" ref="S181">IFERROR(IF($C180="","",INDIRECT("第"&amp;VLOOKUP(S$7,INDIRECT($A$7&amp;"!A:D"),2,FALSE)&amp;"周"&amp;"!"&amp;ADDRESS(ROW(),VLOOKUP(S$7,INDIRECT($A$7&amp;"!A:D"),4,FALSE)+4))),"")</f>
        <v/>
      </c>
      <c r="T181" s="114" t="str">
        <f ca="1" t="shared" si="1992" ref="T181">IFERROR(IF($C180="","",INDIRECT("第"&amp;VLOOKUP(T$7,INDIRECT($A$7&amp;"!A:D"),2,FALSE)&amp;"周"&amp;"!"&amp;ADDRESS(ROW(),VLOOKUP(T$7,INDIRECT($A$7&amp;"!A:D"),4,FALSE)+4))),"")</f>
        <v/>
      </c>
      <c r="U181" s="114" t="str">
        <f ca="1" t="shared" si="1993" ref="U181">IFERROR(IF($C180="","",INDIRECT("第"&amp;VLOOKUP(U$7,INDIRECT($A$7&amp;"!A:D"),2,FALSE)&amp;"周"&amp;"!"&amp;ADDRESS(ROW(),VLOOKUP(U$7,INDIRECT($A$7&amp;"!A:D"),4,FALSE)+4))),"")</f>
        <v/>
      </c>
      <c r="V181" s="114" t="str">
        <f ca="1" t="shared" si="1994" ref="V181">IFERROR(IF($C180="","",INDIRECT("第"&amp;VLOOKUP(V$7,INDIRECT($A$7&amp;"!A:D"),2,FALSE)&amp;"周"&amp;"!"&amp;ADDRESS(ROW(),VLOOKUP(V$7,INDIRECT($A$7&amp;"!A:D"),4,FALSE)+4))),"")</f>
        <v/>
      </c>
      <c r="W181" s="114" t="str">
        <f ca="1" t="shared" si="1995" ref="W181">IFERROR(IF($C180="","",INDIRECT("第"&amp;VLOOKUP(W$7,INDIRECT($A$7&amp;"!A:D"),2,FALSE)&amp;"周"&amp;"!"&amp;ADDRESS(ROW(),VLOOKUP(W$7,INDIRECT($A$7&amp;"!A:D"),4,FALSE)+4))),"")</f>
        <v/>
      </c>
      <c r="X181" s="114" t="str">
        <f ca="1" t="shared" si="1996" ref="X181">IFERROR(IF($C180="","",INDIRECT("第"&amp;VLOOKUP(X$7,INDIRECT($A$7&amp;"!A:D"),2,FALSE)&amp;"周"&amp;"!"&amp;ADDRESS(ROW(),VLOOKUP(X$7,INDIRECT($A$7&amp;"!A:D"),4,FALSE)+4))),"")</f>
        <v/>
      </c>
      <c r="Y181" s="114" t="str">
        <f ca="1" t="shared" si="1997" ref="Y181">IFERROR(IF($C180="","",INDIRECT("第"&amp;VLOOKUP(Y$7,INDIRECT($A$7&amp;"!A:D"),2,FALSE)&amp;"周"&amp;"!"&amp;ADDRESS(ROW(),VLOOKUP(Y$7,INDIRECT($A$7&amp;"!A:D"),4,FALSE)+4))),"")</f>
        <v/>
      </c>
      <c r="Z181" s="114" t="str">
        <f ca="1" t="shared" si="1998" ref="Z181">IFERROR(IF($C180="","",INDIRECT("第"&amp;VLOOKUP(Z$7,INDIRECT($A$7&amp;"!A:D"),2,FALSE)&amp;"周"&amp;"!"&amp;ADDRESS(ROW(),VLOOKUP(Z$7,INDIRECT($A$7&amp;"!A:D"),4,FALSE)+4))),"")</f>
        <v/>
      </c>
      <c r="AA181" s="114" t="str">
        <f ca="1" t="shared" si="1999" ref="AA181">IFERROR(IF($C180="","",INDIRECT("第"&amp;VLOOKUP(AA$7,INDIRECT($A$7&amp;"!A:D"),2,FALSE)&amp;"周"&amp;"!"&amp;ADDRESS(ROW(),VLOOKUP(AA$7,INDIRECT($A$7&amp;"!A:D"),4,FALSE)+4))),"")</f>
        <v/>
      </c>
      <c r="AB181" s="114" t="str">
        <f ca="1" t="shared" si="2000" ref="AB181">IFERROR(IF($C180="","",INDIRECT("第"&amp;VLOOKUP(AB$7,INDIRECT($A$7&amp;"!A:D"),2,FALSE)&amp;"周"&amp;"!"&amp;ADDRESS(ROW(),VLOOKUP(AB$7,INDIRECT($A$7&amp;"!A:D"),4,FALSE)+4))),"")</f>
        <v/>
      </c>
      <c r="AC181" s="114" t="str">
        <f ca="1" t="shared" si="2001" ref="AC181">IFERROR(IF($C180="","",INDIRECT("第"&amp;VLOOKUP(AC$7,INDIRECT($A$7&amp;"!A:D"),2,FALSE)&amp;"周"&amp;"!"&amp;ADDRESS(ROW(),VLOOKUP(AC$7,INDIRECT($A$7&amp;"!A:D"),4,FALSE)+4))),"")</f>
        <v/>
      </c>
      <c r="AD181" s="114" t="str">
        <f ca="1" t="shared" si="2002" ref="AD181">IFERROR(IF($C180="","",INDIRECT("第"&amp;VLOOKUP(AD$7,INDIRECT($A$7&amp;"!A:D"),2,FALSE)&amp;"周"&amp;"!"&amp;ADDRESS(ROW(),VLOOKUP(AD$7,INDIRECT($A$7&amp;"!A:D"),4,FALSE)+4))),"")</f>
        <v/>
      </c>
      <c r="AE181" s="114" t="str">
        <f ca="1" t="shared" si="2003" ref="AE181">IFERROR(IF($C180="","",INDIRECT("第"&amp;VLOOKUP(AE$7,INDIRECT($A$7&amp;"!A:D"),2,FALSE)&amp;"周"&amp;"!"&amp;ADDRESS(ROW(),VLOOKUP(AE$7,INDIRECT($A$7&amp;"!A:D"),4,FALSE)+4))),"")</f>
        <v/>
      </c>
      <c r="AF181" s="114" t="str">
        <f ca="1" t="shared" si="2004" ref="AF181">IFERROR(IF($C180="","",INDIRECT("第"&amp;VLOOKUP(AF$7,INDIRECT($A$7&amp;"!A:D"),2,FALSE)&amp;"周"&amp;"!"&amp;ADDRESS(ROW(),VLOOKUP(AF$7,INDIRECT($A$7&amp;"!A:D"),4,FALSE)+4))),"")</f>
        <v/>
      </c>
      <c r="AG181" s="114" t="str">
        <f ca="1" t="shared" si="2005" ref="AG181">IFERROR(IF($C180="","",INDIRECT("第"&amp;VLOOKUP(AG$7,INDIRECT($A$7&amp;"!A:D"),2,FALSE)&amp;"周"&amp;"!"&amp;ADDRESS(ROW(),VLOOKUP(AG$7,INDIRECT($A$7&amp;"!A:D"),4,FALSE)+4))),"")</f>
        <v/>
      </c>
      <c r="AH181" s="114" t="str">
        <f ca="1" t="shared" si="2006" ref="AH181">IFERROR(IF($C180="","",INDIRECT("第"&amp;VLOOKUP(AH$7,INDIRECT($A$7&amp;"!A:D"),2,FALSE)&amp;"周"&amp;"!"&amp;ADDRESS(ROW(),VLOOKUP(AH$7,INDIRECT($A$7&amp;"!A:D"),4,FALSE)+4))),"")</f>
        <v/>
      </c>
      <c r="AI181" s="114" t="str">
        <f ca="1" t="shared" si="2007" ref="AI181">IFERROR(IF($C180="","",INDIRECT("第"&amp;VLOOKUP(AI$7,INDIRECT($A$7&amp;"!A:D"),2,FALSE)&amp;"周"&amp;"!"&amp;ADDRESS(ROW(),VLOOKUP(AI$7,INDIRECT($A$7&amp;"!A:D"),4,FALSE)+4))),"")</f>
        <v/>
      </c>
      <c r="AJ181" s="25"/>
      <c r="AK181" s="25"/>
      <c r="AL181" s="25"/>
      <c r="AM181" s="25"/>
      <c r="AN181" s="25"/>
      <c r="AO181" s="25"/>
      <c r="AP181" s="25"/>
      <c r="AQ181" s="25"/>
      <c r="AR181" s="25"/>
    </row>
    <row r="182" spans="1:44" ht="18" customHeight="1">
      <c r="A182" s="7"/>
      <c r="B182" s="115"/>
      <c r="C182" s="27"/>
      <c r="D182" s="25" t="s">
        <v>26</v>
      </c>
      <c r="E182" s="114" t="str">
        <f ca="1" t="shared" si="2008" ref="E182:AI182">IFERROR(IF($C180="","",INDIRECT("第"&amp;VLOOKUP(E$7,INDIRECT($A$7&amp;"!A:D"),2,FALSE)&amp;"周"&amp;"!"&amp;ADDRESS(ROW(),VLOOKUP(E$7,INDIRECT($A$7&amp;"!A:D"),4,FALSE)+4))),"")</f>
        <v/>
      </c>
      <c r="F182" s="114" t="str">
        <f t="shared" ca="1" si="2008"/>
        <v/>
      </c>
      <c r="G182" s="114" t="str">
        <f t="shared" ca="1" si="2008"/>
        <v/>
      </c>
      <c r="H182" s="114" t="str">
        <f t="shared" ca="1" si="2008"/>
        <v/>
      </c>
      <c r="I182" s="114" t="str">
        <f t="shared" ca="1" si="2008"/>
        <v/>
      </c>
      <c r="J182" s="114" t="str">
        <f t="shared" ca="1" si="2008"/>
        <v/>
      </c>
      <c r="K182" s="114" t="str">
        <f t="shared" ca="1" si="2008"/>
        <v/>
      </c>
      <c r="L182" s="114" t="str">
        <f t="shared" ca="1" si="2008"/>
        <v/>
      </c>
      <c r="M182" s="114" t="str">
        <f t="shared" ca="1" si="2008"/>
        <v/>
      </c>
      <c r="N182" s="114" t="str">
        <f t="shared" ca="1" si="2008"/>
        <v/>
      </c>
      <c r="O182" s="114" t="str">
        <f t="shared" ca="1" si="2008"/>
        <v/>
      </c>
      <c r="P182" s="114" t="str">
        <f t="shared" ca="1" si="2008"/>
        <v/>
      </c>
      <c r="Q182" s="114" t="str">
        <f t="shared" ca="1" si="2008"/>
        <v/>
      </c>
      <c r="R182" s="114" t="str">
        <f t="shared" ca="1" si="2008"/>
        <v/>
      </c>
      <c r="S182" s="114" t="str">
        <f t="shared" ca="1" si="2008"/>
        <v/>
      </c>
      <c r="T182" s="114" t="str">
        <f t="shared" ca="1" si="2008"/>
        <v/>
      </c>
      <c r="U182" s="114" t="str">
        <f t="shared" ca="1" si="2008"/>
        <v/>
      </c>
      <c r="V182" s="114" t="str">
        <f t="shared" ca="1" si="2008"/>
        <v/>
      </c>
      <c r="W182" s="114" t="str">
        <f t="shared" ca="1" si="2008"/>
        <v/>
      </c>
      <c r="X182" s="114" t="str">
        <f t="shared" ca="1" si="2008"/>
        <v/>
      </c>
      <c r="Y182" s="114" t="str">
        <f t="shared" ca="1" si="2008"/>
        <v/>
      </c>
      <c r="Z182" s="114" t="str">
        <f t="shared" ca="1" si="2008"/>
        <v/>
      </c>
      <c r="AA182" s="114" t="str">
        <f t="shared" ca="1" si="2008"/>
        <v/>
      </c>
      <c r="AB182" s="114" t="str">
        <f t="shared" ca="1" si="2008"/>
        <v/>
      </c>
      <c r="AC182" s="114" t="str">
        <f t="shared" ca="1" si="2008"/>
        <v/>
      </c>
      <c r="AD182" s="114" t="str">
        <f t="shared" ca="1" si="2008"/>
        <v/>
      </c>
      <c r="AE182" s="114" t="str">
        <f t="shared" ca="1" si="2008"/>
        <v/>
      </c>
      <c r="AF182" s="114" t="str">
        <f t="shared" ca="1" si="2008"/>
        <v/>
      </c>
      <c r="AG182" s="114" t="str">
        <f t="shared" ca="1" si="2008"/>
        <v/>
      </c>
      <c r="AH182" s="114" t="str">
        <f t="shared" ca="1" si="2008"/>
        <v/>
      </c>
      <c r="AI182" s="114" t="str">
        <f t="shared" ca="1" si="2008"/>
        <v/>
      </c>
      <c r="AJ182" s="25"/>
      <c r="AK182" s="25"/>
      <c r="AL182" s="25"/>
      <c r="AM182" s="25"/>
      <c r="AN182" s="25"/>
      <c r="AO182" s="25"/>
      <c r="AP182" s="25"/>
      <c r="AQ182" s="25"/>
      <c r="AR182" s="25"/>
    </row>
    <row r="183" spans="1:44" ht="18" customHeight="1">
      <c r="A183" s="7"/>
      <c r="B183" s="116">
        <f t="shared" si="1763"/>
        <v>59</v>
      </c>
      <c r="C183" s="20" t="str">
        <f ca="1">INDIRECT("员工信息表!C"&amp;(B183+3))&amp;IF(INDIRECT("员工信息表!O"&amp;(B183+3))="离职","(离职)","")</f>
        <v/>
      </c>
      <c r="D183" s="25" t="s">
        <v>24</v>
      </c>
      <c r="E183" s="114" t="str">
        <f ca="1" t="shared" si="2009" ref="E183:T183">IFERROR(IF($C183="","",INDIRECT("第"&amp;VLOOKUP(E$7,INDIRECT($A$7&amp;"!A:D"),2,FALSE)&amp;"周"&amp;"!"&amp;ADDRESS(ROW(),VLOOKUP(E$7,INDIRECT($A$7&amp;"!A:D"),4,FALSE)+4))),"")</f>
        <v/>
      </c>
      <c r="F183" s="114" t="str">
        <f t="shared" ca="1" si="2009"/>
        <v/>
      </c>
      <c r="G183" s="114" t="str">
        <f t="shared" ca="1" si="2009"/>
        <v/>
      </c>
      <c r="H183" s="114" t="str">
        <f t="shared" ca="1" si="2009"/>
        <v/>
      </c>
      <c r="I183" s="114" t="str">
        <f t="shared" ca="1" si="2009"/>
        <v/>
      </c>
      <c r="J183" s="114" t="str">
        <f t="shared" ca="1" si="2009"/>
        <v/>
      </c>
      <c r="K183" s="114" t="str">
        <f t="shared" ca="1" si="2009"/>
        <v/>
      </c>
      <c r="L183" s="114" t="str">
        <f t="shared" ca="1" si="2009"/>
        <v/>
      </c>
      <c r="M183" s="114" t="str">
        <f t="shared" ca="1" si="2009"/>
        <v/>
      </c>
      <c r="N183" s="114" t="str">
        <f t="shared" ca="1" si="2009"/>
        <v/>
      </c>
      <c r="O183" s="114" t="str">
        <f t="shared" ca="1" si="2009"/>
        <v/>
      </c>
      <c r="P183" s="114" t="str">
        <f t="shared" ca="1" si="2009"/>
        <v/>
      </c>
      <c r="Q183" s="114" t="str">
        <f t="shared" ca="1" si="2009"/>
        <v/>
      </c>
      <c r="R183" s="114" t="str">
        <f t="shared" ca="1" si="2009"/>
        <v/>
      </c>
      <c r="S183" s="114" t="str">
        <f t="shared" ca="1" si="2009"/>
        <v/>
      </c>
      <c r="T183" s="114" t="str">
        <f t="shared" ca="1" si="2009"/>
        <v/>
      </c>
      <c r="U183" s="114" t="str">
        <f ca="1" t="shared" si="2010" ref="U183:AI183">IFERROR(IF($C183="","",INDIRECT("第"&amp;VLOOKUP(U$7,INDIRECT($A$7&amp;"!A:D"),2,FALSE)&amp;"周"&amp;"!"&amp;ADDRESS(ROW(),VLOOKUP(U$7,INDIRECT($A$7&amp;"!A:D"),4,FALSE)+4))),"")</f>
        <v/>
      </c>
      <c r="V183" s="114" t="str">
        <f t="shared" ca="1" si="2010"/>
        <v/>
      </c>
      <c r="W183" s="114" t="str">
        <f t="shared" ca="1" si="2010"/>
        <v/>
      </c>
      <c r="X183" s="114" t="str">
        <f t="shared" ca="1" si="2010"/>
        <v/>
      </c>
      <c r="Y183" s="114" t="str">
        <f t="shared" ca="1" si="2010"/>
        <v/>
      </c>
      <c r="Z183" s="114" t="str">
        <f t="shared" ca="1" si="2010"/>
        <v/>
      </c>
      <c r="AA183" s="114" t="str">
        <f t="shared" ca="1" si="2010"/>
        <v/>
      </c>
      <c r="AB183" s="114" t="str">
        <f t="shared" ca="1" si="2010"/>
        <v/>
      </c>
      <c r="AC183" s="114" t="str">
        <f t="shared" ca="1" si="2010"/>
        <v/>
      </c>
      <c r="AD183" s="114" t="str">
        <f t="shared" ca="1" si="2010"/>
        <v/>
      </c>
      <c r="AE183" s="114" t="str">
        <f t="shared" ca="1" si="2010"/>
        <v/>
      </c>
      <c r="AF183" s="114" t="str">
        <f t="shared" ca="1" si="2010"/>
        <v/>
      </c>
      <c r="AG183" s="114" t="str">
        <f t="shared" ca="1" si="2010"/>
        <v/>
      </c>
      <c r="AH183" s="114" t="str">
        <f t="shared" ca="1" si="2010"/>
        <v/>
      </c>
      <c r="AI183" s="114" t="str">
        <f t="shared" ca="1" si="2010"/>
        <v/>
      </c>
      <c r="AJ183" s="25">
        <f ca="1" t="shared" si="2011" ref="AJ183:AR183">COUNTIF($E183:$AI185,AJ$8)</f>
        <v>0</v>
      </c>
      <c r="AK183" s="25">
        <f t="shared" ca="1" si="2011"/>
        <v>0</v>
      </c>
      <c r="AL183" s="25">
        <f t="shared" ca="1" si="2011"/>
        <v>0</v>
      </c>
      <c r="AM183" s="25">
        <f t="shared" ca="1" si="2011"/>
        <v>0</v>
      </c>
      <c r="AN183" s="25">
        <f t="shared" ca="1" si="2011"/>
        <v>0</v>
      </c>
      <c r="AO183" s="25">
        <f t="shared" ca="1" si="2011"/>
        <v>0</v>
      </c>
      <c r="AP183" s="25">
        <f t="shared" ca="1" si="2011"/>
        <v>0</v>
      </c>
      <c r="AQ183" s="25">
        <f t="shared" ca="1" si="2011"/>
        <v>0</v>
      </c>
      <c r="AR183" s="25">
        <f t="shared" ca="1" si="2011"/>
        <v>0</v>
      </c>
    </row>
    <row r="184" spans="1:44" ht="18" customHeight="1">
      <c r="A184" s="7"/>
      <c r="B184" s="113"/>
      <c r="C184" s="20"/>
      <c r="D184" s="25" t="s">
        <v>25</v>
      </c>
      <c r="E184" s="114" t="str">
        <f ca="1" t="shared" si="2012" ref="E184">IFERROR(IF($C183="","",INDIRECT("第"&amp;VLOOKUP(E$7,INDIRECT($A$7&amp;"!A:D"),2,FALSE)&amp;"周"&amp;"!"&amp;ADDRESS(ROW(),VLOOKUP(E$7,INDIRECT($A$7&amp;"!A:D"),4,FALSE)+4))),"")</f>
        <v/>
      </c>
      <c r="F184" s="114" t="str">
        <f ca="1" t="shared" si="2013" ref="F184">IFERROR(IF($C183="","",INDIRECT("第"&amp;VLOOKUP(F$7,INDIRECT($A$7&amp;"!A:D"),2,FALSE)&amp;"周"&amp;"!"&amp;ADDRESS(ROW(),VLOOKUP(F$7,INDIRECT($A$7&amp;"!A:D"),4,FALSE)+4))),"")</f>
        <v/>
      </c>
      <c r="G184" s="114" t="str">
        <f ca="1" t="shared" si="2014" ref="G184">IFERROR(IF($C183="","",INDIRECT("第"&amp;VLOOKUP(G$7,INDIRECT($A$7&amp;"!A:D"),2,FALSE)&amp;"周"&amp;"!"&amp;ADDRESS(ROW(),VLOOKUP(G$7,INDIRECT($A$7&amp;"!A:D"),4,FALSE)+4))),"")</f>
        <v/>
      </c>
      <c r="H184" s="114" t="str">
        <f ca="1" t="shared" si="2015" ref="H184">IFERROR(IF($C183="","",INDIRECT("第"&amp;VLOOKUP(H$7,INDIRECT($A$7&amp;"!A:D"),2,FALSE)&amp;"周"&amp;"!"&amp;ADDRESS(ROW(),VLOOKUP(H$7,INDIRECT($A$7&amp;"!A:D"),4,FALSE)+4))),"")</f>
        <v/>
      </c>
      <c r="I184" s="114" t="str">
        <f ca="1" t="shared" si="2016" ref="I184">IFERROR(IF($C183="","",INDIRECT("第"&amp;VLOOKUP(I$7,INDIRECT($A$7&amp;"!A:D"),2,FALSE)&amp;"周"&amp;"!"&amp;ADDRESS(ROW(),VLOOKUP(I$7,INDIRECT($A$7&amp;"!A:D"),4,FALSE)+4))),"")</f>
        <v/>
      </c>
      <c r="J184" s="114" t="str">
        <f ca="1" t="shared" si="2017" ref="J184">IFERROR(IF($C183="","",INDIRECT("第"&amp;VLOOKUP(J$7,INDIRECT($A$7&amp;"!A:D"),2,FALSE)&amp;"周"&amp;"!"&amp;ADDRESS(ROW(),VLOOKUP(J$7,INDIRECT($A$7&amp;"!A:D"),4,FALSE)+4))),"")</f>
        <v/>
      </c>
      <c r="K184" s="114" t="str">
        <f ca="1" t="shared" si="2018" ref="K184">IFERROR(IF($C183="","",INDIRECT("第"&amp;VLOOKUP(K$7,INDIRECT($A$7&amp;"!A:D"),2,FALSE)&amp;"周"&amp;"!"&amp;ADDRESS(ROW(),VLOOKUP(K$7,INDIRECT($A$7&amp;"!A:D"),4,FALSE)+4))),"")</f>
        <v/>
      </c>
      <c r="L184" s="114" t="str">
        <f ca="1" t="shared" si="2019" ref="L184">IFERROR(IF($C183="","",INDIRECT("第"&amp;VLOOKUP(L$7,INDIRECT($A$7&amp;"!A:D"),2,FALSE)&amp;"周"&amp;"!"&amp;ADDRESS(ROW(),VLOOKUP(L$7,INDIRECT($A$7&amp;"!A:D"),4,FALSE)+4))),"")</f>
        <v/>
      </c>
      <c r="M184" s="114" t="str">
        <f ca="1" t="shared" si="2020" ref="M184">IFERROR(IF($C183="","",INDIRECT("第"&amp;VLOOKUP(M$7,INDIRECT($A$7&amp;"!A:D"),2,FALSE)&amp;"周"&amp;"!"&amp;ADDRESS(ROW(),VLOOKUP(M$7,INDIRECT($A$7&amp;"!A:D"),4,FALSE)+4))),"")</f>
        <v/>
      </c>
      <c r="N184" s="114" t="str">
        <f ca="1" t="shared" si="2021" ref="N184">IFERROR(IF($C183="","",INDIRECT("第"&amp;VLOOKUP(N$7,INDIRECT($A$7&amp;"!A:D"),2,FALSE)&amp;"周"&amp;"!"&amp;ADDRESS(ROW(),VLOOKUP(N$7,INDIRECT($A$7&amp;"!A:D"),4,FALSE)+4))),"")</f>
        <v/>
      </c>
      <c r="O184" s="114" t="str">
        <f ca="1" t="shared" si="2022" ref="O184">IFERROR(IF($C183="","",INDIRECT("第"&amp;VLOOKUP(O$7,INDIRECT($A$7&amp;"!A:D"),2,FALSE)&amp;"周"&amp;"!"&amp;ADDRESS(ROW(),VLOOKUP(O$7,INDIRECT($A$7&amp;"!A:D"),4,FALSE)+4))),"")</f>
        <v/>
      </c>
      <c r="P184" s="114" t="str">
        <f ca="1" t="shared" si="2023" ref="P184">IFERROR(IF($C183="","",INDIRECT("第"&amp;VLOOKUP(P$7,INDIRECT($A$7&amp;"!A:D"),2,FALSE)&amp;"周"&amp;"!"&amp;ADDRESS(ROW(),VLOOKUP(P$7,INDIRECT($A$7&amp;"!A:D"),4,FALSE)+4))),"")</f>
        <v/>
      </c>
      <c r="Q184" s="114" t="str">
        <f ca="1" t="shared" si="2024" ref="Q184">IFERROR(IF($C183="","",INDIRECT("第"&amp;VLOOKUP(Q$7,INDIRECT($A$7&amp;"!A:D"),2,FALSE)&amp;"周"&amp;"!"&amp;ADDRESS(ROW(),VLOOKUP(Q$7,INDIRECT($A$7&amp;"!A:D"),4,FALSE)+4))),"")</f>
        <v/>
      </c>
      <c r="R184" s="114" t="str">
        <f ca="1" t="shared" si="2025" ref="R184">IFERROR(IF($C183="","",INDIRECT("第"&amp;VLOOKUP(R$7,INDIRECT($A$7&amp;"!A:D"),2,FALSE)&amp;"周"&amp;"!"&amp;ADDRESS(ROW(),VLOOKUP(R$7,INDIRECT($A$7&amp;"!A:D"),4,FALSE)+4))),"")</f>
        <v/>
      </c>
      <c r="S184" s="114" t="str">
        <f ca="1" t="shared" si="2026" ref="S184">IFERROR(IF($C183="","",INDIRECT("第"&amp;VLOOKUP(S$7,INDIRECT($A$7&amp;"!A:D"),2,FALSE)&amp;"周"&amp;"!"&amp;ADDRESS(ROW(),VLOOKUP(S$7,INDIRECT($A$7&amp;"!A:D"),4,FALSE)+4))),"")</f>
        <v/>
      </c>
      <c r="T184" s="114" t="str">
        <f ca="1" t="shared" si="2027" ref="T184">IFERROR(IF($C183="","",INDIRECT("第"&amp;VLOOKUP(T$7,INDIRECT($A$7&amp;"!A:D"),2,FALSE)&amp;"周"&amp;"!"&amp;ADDRESS(ROW(),VLOOKUP(T$7,INDIRECT($A$7&amp;"!A:D"),4,FALSE)+4))),"")</f>
        <v/>
      </c>
      <c r="U184" s="114" t="str">
        <f ca="1" t="shared" si="2028" ref="U184">IFERROR(IF($C183="","",INDIRECT("第"&amp;VLOOKUP(U$7,INDIRECT($A$7&amp;"!A:D"),2,FALSE)&amp;"周"&amp;"!"&amp;ADDRESS(ROW(),VLOOKUP(U$7,INDIRECT($A$7&amp;"!A:D"),4,FALSE)+4))),"")</f>
        <v/>
      </c>
      <c r="V184" s="114" t="str">
        <f ca="1" t="shared" si="2029" ref="V184">IFERROR(IF($C183="","",INDIRECT("第"&amp;VLOOKUP(V$7,INDIRECT($A$7&amp;"!A:D"),2,FALSE)&amp;"周"&amp;"!"&amp;ADDRESS(ROW(),VLOOKUP(V$7,INDIRECT($A$7&amp;"!A:D"),4,FALSE)+4))),"")</f>
        <v/>
      </c>
      <c r="W184" s="114" t="str">
        <f ca="1" t="shared" si="2030" ref="W184">IFERROR(IF($C183="","",INDIRECT("第"&amp;VLOOKUP(W$7,INDIRECT($A$7&amp;"!A:D"),2,FALSE)&amp;"周"&amp;"!"&amp;ADDRESS(ROW(),VLOOKUP(W$7,INDIRECT($A$7&amp;"!A:D"),4,FALSE)+4))),"")</f>
        <v/>
      </c>
      <c r="X184" s="114" t="str">
        <f ca="1" t="shared" si="2031" ref="X184">IFERROR(IF($C183="","",INDIRECT("第"&amp;VLOOKUP(X$7,INDIRECT($A$7&amp;"!A:D"),2,FALSE)&amp;"周"&amp;"!"&amp;ADDRESS(ROW(),VLOOKUP(X$7,INDIRECT($A$7&amp;"!A:D"),4,FALSE)+4))),"")</f>
        <v/>
      </c>
      <c r="Y184" s="114" t="str">
        <f ca="1" t="shared" si="2032" ref="Y184">IFERROR(IF($C183="","",INDIRECT("第"&amp;VLOOKUP(Y$7,INDIRECT($A$7&amp;"!A:D"),2,FALSE)&amp;"周"&amp;"!"&amp;ADDRESS(ROW(),VLOOKUP(Y$7,INDIRECT($A$7&amp;"!A:D"),4,FALSE)+4))),"")</f>
        <v/>
      </c>
      <c r="Z184" s="114" t="str">
        <f ca="1" t="shared" si="2033" ref="Z184">IFERROR(IF($C183="","",INDIRECT("第"&amp;VLOOKUP(Z$7,INDIRECT($A$7&amp;"!A:D"),2,FALSE)&amp;"周"&amp;"!"&amp;ADDRESS(ROW(),VLOOKUP(Z$7,INDIRECT($A$7&amp;"!A:D"),4,FALSE)+4))),"")</f>
        <v/>
      </c>
      <c r="AA184" s="114" t="str">
        <f ca="1" t="shared" si="2034" ref="AA184">IFERROR(IF($C183="","",INDIRECT("第"&amp;VLOOKUP(AA$7,INDIRECT($A$7&amp;"!A:D"),2,FALSE)&amp;"周"&amp;"!"&amp;ADDRESS(ROW(),VLOOKUP(AA$7,INDIRECT($A$7&amp;"!A:D"),4,FALSE)+4))),"")</f>
        <v/>
      </c>
      <c r="AB184" s="114" t="str">
        <f ca="1" t="shared" si="2035" ref="AB184">IFERROR(IF($C183="","",INDIRECT("第"&amp;VLOOKUP(AB$7,INDIRECT($A$7&amp;"!A:D"),2,FALSE)&amp;"周"&amp;"!"&amp;ADDRESS(ROW(),VLOOKUP(AB$7,INDIRECT($A$7&amp;"!A:D"),4,FALSE)+4))),"")</f>
        <v/>
      </c>
      <c r="AC184" s="114" t="str">
        <f ca="1" t="shared" si="2036" ref="AC184">IFERROR(IF($C183="","",INDIRECT("第"&amp;VLOOKUP(AC$7,INDIRECT($A$7&amp;"!A:D"),2,FALSE)&amp;"周"&amp;"!"&amp;ADDRESS(ROW(),VLOOKUP(AC$7,INDIRECT($A$7&amp;"!A:D"),4,FALSE)+4))),"")</f>
        <v/>
      </c>
      <c r="AD184" s="114" t="str">
        <f ca="1" t="shared" si="2037" ref="AD184">IFERROR(IF($C183="","",INDIRECT("第"&amp;VLOOKUP(AD$7,INDIRECT($A$7&amp;"!A:D"),2,FALSE)&amp;"周"&amp;"!"&amp;ADDRESS(ROW(),VLOOKUP(AD$7,INDIRECT($A$7&amp;"!A:D"),4,FALSE)+4))),"")</f>
        <v/>
      </c>
      <c r="AE184" s="114" t="str">
        <f ca="1" t="shared" si="2038" ref="AE184">IFERROR(IF($C183="","",INDIRECT("第"&amp;VLOOKUP(AE$7,INDIRECT($A$7&amp;"!A:D"),2,FALSE)&amp;"周"&amp;"!"&amp;ADDRESS(ROW(),VLOOKUP(AE$7,INDIRECT($A$7&amp;"!A:D"),4,FALSE)+4))),"")</f>
        <v/>
      </c>
      <c r="AF184" s="114" t="str">
        <f ca="1" t="shared" si="2039" ref="AF184">IFERROR(IF($C183="","",INDIRECT("第"&amp;VLOOKUP(AF$7,INDIRECT($A$7&amp;"!A:D"),2,FALSE)&amp;"周"&amp;"!"&amp;ADDRESS(ROW(),VLOOKUP(AF$7,INDIRECT($A$7&amp;"!A:D"),4,FALSE)+4))),"")</f>
        <v/>
      </c>
      <c r="AG184" s="114" t="str">
        <f ca="1" t="shared" si="2040" ref="AG184">IFERROR(IF($C183="","",INDIRECT("第"&amp;VLOOKUP(AG$7,INDIRECT($A$7&amp;"!A:D"),2,FALSE)&amp;"周"&amp;"!"&amp;ADDRESS(ROW(),VLOOKUP(AG$7,INDIRECT($A$7&amp;"!A:D"),4,FALSE)+4))),"")</f>
        <v/>
      </c>
      <c r="AH184" s="114" t="str">
        <f ca="1" t="shared" si="2041" ref="AH184">IFERROR(IF($C183="","",INDIRECT("第"&amp;VLOOKUP(AH$7,INDIRECT($A$7&amp;"!A:D"),2,FALSE)&amp;"周"&amp;"!"&amp;ADDRESS(ROW(),VLOOKUP(AH$7,INDIRECT($A$7&amp;"!A:D"),4,FALSE)+4))),"")</f>
        <v/>
      </c>
      <c r="AI184" s="114" t="str">
        <f ca="1" t="shared" si="2042" ref="AI184">IFERROR(IF($C183="","",INDIRECT("第"&amp;VLOOKUP(AI$7,INDIRECT($A$7&amp;"!A:D"),2,FALSE)&amp;"周"&amp;"!"&amp;ADDRESS(ROW(),VLOOKUP(AI$7,INDIRECT($A$7&amp;"!A:D"),4,FALSE)+4))),"")</f>
        <v/>
      </c>
      <c r="AJ184" s="25"/>
      <c r="AK184" s="25"/>
      <c r="AL184" s="25"/>
      <c r="AM184" s="25"/>
      <c r="AN184" s="25"/>
      <c r="AO184" s="25"/>
      <c r="AP184" s="25"/>
      <c r="AQ184" s="25"/>
      <c r="AR184" s="25"/>
    </row>
    <row r="185" spans="1:44" ht="18" customHeight="1">
      <c r="A185" s="7"/>
      <c r="B185" s="115"/>
      <c r="C185" s="27"/>
      <c r="D185" s="25" t="s">
        <v>26</v>
      </c>
      <c r="E185" s="114" t="str">
        <f ca="1" t="shared" si="2043" ref="E185:AI185">IFERROR(IF($C183="","",INDIRECT("第"&amp;VLOOKUP(E$7,INDIRECT($A$7&amp;"!A:D"),2,FALSE)&amp;"周"&amp;"!"&amp;ADDRESS(ROW(),VLOOKUP(E$7,INDIRECT($A$7&amp;"!A:D"),4,FALSE)+4))),"")</f>
        <v/>
      </c>
      <c r="F185" s="114" t="str">
        <f t="shared" ca="1" si="2043"/>
        <v/>
      </c>
      <c r="G185" s="114" t="str">
        <f t="shared" ca="1" si="2043"/>
        <v/>
      </c>
      <c r="H185" s="114" t="str">
        <f t="shared" ca="1" si="2043"/>
        <v/>
      </c>
      <c r="I185" s="114" t="str">
        <f t="shared" ca="1" si="2043"/>
        <v/>
      </c>
      <c r="J185" s="114" t="str">
        <f t="shared" ca="1" si="2043"/>
        <v/>
      </c>
      <c r="K185" s="114" t="str">
        <f t="shared" ca="1" si="2043"/>
        <v/>
      </c>
      <c r="L185" s="114" t="str">
        <f t="shared" ca="1" si="2043"/>
        <v/>
      </c>
      <c r="M185" s="114" t="str">
        <f t="shared" ca="1" si="2043"/>
        <v/>
      </c>
      <c r="N185" s="114" t="str">
        <f t="shared" ca="1" si="2043"/>
        <v/>
      </c>
      <c r="O185" s="114" t="str">
        <f t="shared" ca="1" si="2043"/>
        <v/>
      </c>
      <c r="P185" s="114" t="str">
        <f t="shared" ca="1" si="2043"/>
        <v/>
      </c>
      <c r="Q185" s="114" t="str">
        <f t="shared" ca="1" si="2043"/>
        <v/>
      </c>
      <c r="R185" s="114" t="str">
        <f t="shared" ca="1" si="2043"/>
        <v/>
      </c>
      <c r="S185" s="114" t="str">
        <f t="shared" ca="1" si="2043"/>
        <v/>
      </c>
      <c r="T185" s="114" t="str">
        <f t="shared" ca="1" si="2043"/>
        <v/>
      </c>
      <c r="U185" s="114" t="str">
        <f t="shared" ca="1" si="2043"/>
        <v/>
      </c>
      <c r="V185" s="114" t="str">
        <f t="shared" ca="1" si="2043"/>
        <v/>
      </c>
      <c r="W185" s="114" t="str">
        <f t="shared" ca="1" si="2043"/>
        <v/>
      </c>
      <c r="X185" s="114" t="str">
        <f t="shared" ca="1" si="2043"/>
        <v/>
      </c>
      <c r="Y185" s="114" t="str">
        <f t="shared" ca="1" si="2043"/>
        <v/>
      </c>
      <c r="Z185" s="114" t="str">
        <f t="shared" ca="1" si="2043"/>
        <v/>
      </c>
      <c r="AA185" s="114" t="str">
        <f t="shared" ca="1" si="2043"/>
        <v/>
      </c>
      <c r="AB185" s="114" t="str">
        <f t="shared" ca="1" si="2043"/>
        <v/>
      </c>
      <c r="AC185" s="114" t="str">
        <f t="shared" ca="1" si="2043"/>
        <v/>
      </c>
      <c r="AD185" s="114" t="str">
        <f t="shared" ca="1" si="2043"/>
        <v/>
      </c>
      <c r="AE185" s="114" t="str">
        <f t="shared" ca="1" si="2043"/>
        <v/>
      </c>
      <c r="AF185" s="114" t="str">
        <f t="shared" ca="1" si="2043"/>
        <v/>
      </c>
      <c r="AG185" s="114" t="str">
        <f t="shared" ca="1" si="2043"/>
        <v/>
      </c>
      <c r="AH185" s="114" t="str">
        <f t="shared" ca="1" si="2043"/>
        <v/>
      </c>
      <c r="AI185" s="114" t="str">
        <f t="shared" ca="1" si="2043"/>
        <v/>
      </c>
      <c r="AJ185" s="25"/>
      <c r="AK185" s="25"/>
      <c r="AL185" s="25"/>
      <c r="AM185" s="25"/>
      <c r="AN185" s="25"/>
      <c r="AO185" s="25"/>
      <c r="AP185" s="25"/>
      <c r="AQ185" s="25"/>
      <c r="AR185" s="25"/>
    </row>
    <row r="186" spans="1:44" ht="18" customHeight="1">
      <c r="A186" s="7"/>
      <c r="B186" s="116">
        <f t="shared" si="1763"/>
        <v>60</v>
      </c>
      <c r="C186" s="20" t="str">
        <f ca="1">INDIRECT("员工信息表!C"&amp;(B186+3))&amp;IF(INDIRECT("员工信息表!O"&amp;(B186+3))="离职","(离职)","")</f>
        <v/>
      </c>
      <c r="D186" s="25" t="s">
        <v>24</v>
      </c>
      <c r="E186" s="114" t="str">
        <f ca="1" t="shared" si="2044" ref="E186:T186">IFERROR(IF($C186="","",INDIRECT("第"&amp;VLOOKUP(E$7,INDIRECT($A$7&amp;"!A:D"),2,FALSE)&amp;"周"&amp;"!"&amp;ADDRESS(ROW(),VLOOKUP(E$7,INDIRECT($A$7&amp;"!A:D"),4,FALSE)+4))),"")</f>
        <v/>
      </c>
      <c r="F186" s="114" t="str">
        <f t="shared" ca="1" si="2044"/>
        <v/>
      </c>
      <c r="G186" s="114" t="str">
        <f t="shared" ca="1" si="2044"/>
        <v/>
      </c>
      <c r="H186" s="114" t="str">
        <f t="shared" ca="1" si="2044"/>
        <v/>
      </c>
      <c r="I186" s="114" t="str">
        <f t="shared" ca="1" si="2044"/>
        <v/>
      </c>
      <c r="J186" s="114" t="str">
        <f t="shared" ca="1" si="2044"/>
        <v/>
      </c>
      <c r="K186" s="114" t="str">
        <f t="shared" ca="1" si="2044"/>
        <v/>
      </c>
      <c r="L186" s="114" t="str">
        <f t="shared" ca="1" si="2044"/>
        <v/>
      </c>
      <c r="M186" s="114" t="str">
        <f t="shared" ca="1" si="2044"/>
        <v/>
      </c>
      <c r="N186" s="114" t="str">
        <f t="shared" ca="1" si="2044"/>
        <v/>
      </c>
      <c r="O186" s="114" t="str">
        <f t="shared" ca="1" si="2044"/>
        <v/>
      </c>
      <c r="P186" s="114" t="str">
        <f t="shared" ca="1" si="2044"/>
        <v/>
      </c>
      <c r="Q186" s="114" t="str">
        <f t="shared" ca="1" si="2044"/>
        <v/>
      </c>
      <c r="R186" s="114" t="str">
        <f t="shared" ca="1" si="2044"/>
        <v/>
      </c>
      <c r="S186" s="114" t="str">
        <f t="shared" ca="1" si="2044"/>
        <v/>
      </c>
      <c r="T186" s="114" t="str">
        <f t="shared" ca="1" si="2044"/>
        <v/>
      </c>
      <c r="U186" s="114" t="str">
        <f ca="1" t="shared" si="2045" ref="U186:AI186">IFERROR(IF($C186="","",INDIRECT("第"&amp;VLOOKUP(U$7,INDIRECT($A$7&amp;"!A:D"),2,FALSE)&amp;"周"&amp;"!"&amp;ADDRESS(ROW(),VLOOKUP(U$7,INDIRECT($A$7&amp;"!A:D"),4,FALSE)+4))),"")</f>
        <v/>
      </c>
      <c r="V186" s="114" t="str">
        <f t="shared" ca="1" si="2045"/>
        <v/>
      </c>
      <c r="W186" s="114" t="str">
        <f t="shared" ca="1" si="2045"/>
        <v/>
      </c>
      <c r="X186" s="114" t="str">
        <f t="shared" ca="1" si="2045"/>
        <v/>
      </c>
      <c r="Y186" s="114" t="str">
        <f t="shared" ca="1" si="2045"/>
        <v/>
      </c>
      <c r="Z186" s="114" t="str">
        <f t="shared" ca="1" si="2045"/>
        <v/>
      </c>
      <c r="AA186" s="114" t="str">
        <f t="shared" ca="1" si="2045"/>
        <v/>
      </c>
      <c r="AB186" s="114" t="str">
        <f t="shared" ca="1" si="2045"/>
        <v/>
      </c>
      <c r="AC186" s="114" t="str">
        <f t="shared" ca="1" si="2045"/>
        <v/>
      </c>
      <c r="AD186" s="114" t="str">
        <f t="shared" ca="1" si="2045"/>
        <v/>
      </c>
      <c r="AE186" s="114" t="str">
        <f t="shared" ca="1" si="2045"/>
        <v/>
      </c>
      <c r="AF186" s="114" t="str">
        <f t="shared" ca="1" si="2045"/>
        <v/>
      </c>
      <c r="AG186" s="114" t="str">
        <f t="shared" ca="1" si="2045"/>
        <v/>
      </c>
      <c r="AH186" s="114" t="str">
        <f t="shared" ca="1" si="2045"/>
        <v/>
      </c>
      <c r="AI186" s="114" t="str">
        <f t="shared" ca="1" si="2045"/>
        <v/>
      </c>
      <c r="AJ186" s="25">
        <f ca="1" t="shared" si="2046" ref="AJ186:AR186">COUNTIF($E186:$AI188,AJ$8)</f>
        <v>0</v>
      </c>
      <c r="AK186" s="25">
        <f t="shared" ca="1" si="2046"/>
        <v>0</v>
      </c>
      <c r="AL186" s="25">
        <f t="shared" ca="1" si="2046"/>
        <v>0</v>
      </c>
      <c r="AM186" s="25">
        <f t="shared" ca="1" si="2046"/>
        <v>0</v>
      </c>
      <c r="AN186" s="25">
        <f t="shared" ca="1" si="2046"/>
        <v>0</v>
      </c>
      <c r="AO186" s="25">
        <f t="shared" ca="1" si="2046"/>
        <v>0</v>
      </c>
      <c r="AP186" s="25">
        <f t="shared" ca="1" si="2046"/>
        <v>0</v>
      </c>
      <c r="AQ186" s="25">
        <f t="shared" ca="1" si="2046"/>
        <v>0</v>
      </c>
      <c r="AR186" s="25">
        <f t="shared" ca="1" si="2046"/>
        <v>0</v>
      </c>
    </row>
    <row r="187" spans="1:44" ht="18" customHeight="1">
      <c r="A187" s="7"/>
      <c r="B187" s="113"/>
      <c r="C187" s="20"/>
      <c r="D187" s="25" t="s">
        <v>25</v>
      </c>
      <c r="E187" s="114" t="str">
        <f ca="1" t="shared" si="2047" ref="E187">IFERROR(IF($C186="","",INDIRECT("第"&amp;VLOOKUP(E$7,INDIRECT($A$7&amp;"!A:D"),2,FALSE)&amp;"周"&amp;"!"&amp;ADDRESS(ROW(),VLOOKUP(E$7,INDIRECT($A$7&amp;"!A:D"),4,FALSE)+4))),"")</f>
        <v/>
      </c>
      <c r="F187" s="114" t="str">
        <f ca="1" t="shared" si="2048" ref="F187">IFERROR(IF($C186="","",INDIRECT("第"&amp;VLOOKUP(F$7,INDIRECT($A$7&amp;"!A:D"),2,FALSE)&amp;"周"&amp;"!"&amp;ADDRESS(ROW(),VLOOKUP(F$7,INDIRECT($A$7&amp;"!A:D"),4,FALSE)+4))),"")</f>
        <v/>
      </c>
      <c r="G187" s="114" t="str">
        <f ca="1" t="shared" si="2049" ref="G187">IFERROR(IF($C186="","",INDIRECT("第"&amp;VLOOKUP(G$7,INDIRECT($A$7&amp;"!A:D"),2,FALSE)&amp;"周"&amp;"!"&amp;ADDRESS(ROW(),VLOOKUP(G$7,INDIRECT($A$7&amp;"!A:D"),4,FALSE)+4))),"")</f>
        <v/>
      </c>
      <c r="H187" s="114" t="str">
        <f ca="1" t="shared" si="2050" ref="H187">IFERROR(IF($C186="","",INDIRECT("第"&amp;VLOOKUP(H$7,INDIRECT($A$7&amp;"!A:D"),2,FALSE)&amp;"周"&amp;"!"&amp;ADDRESS(ROW(),VLOOKUP(H$7,INDIRECT($A$7&amp;"!A:D"),4,FALSE)+4))),"")</f>
        <v/>
      </c>
      <c r="I187" s="114" t="str">
        <f ca="1" t="shared" si="2051" ref="I187">IFERROR(IF($C186="","",INDIRECT("第"&amp;VLOOKUP(I$7,INDIRECT($A$7&amp;"!A:D"),2,FALSE)&amp;"周"&amp;"!"&amp;ADDRESS(ROW(),VLOOKUP(I$7,INDIRECT($A$7&amp;"!A:D"),4,FALSE)+4))),"")</f>
        <v/>
      </c>
      <c r="J187" s="114" t="str">
        <f ca="1" t="shared" si="2052" ref="J187">IFERROR(IF($C186="","",INDIRECT("第"&amp;VLOOKUP(J$7,INDIRECT($A$7&amp;"!A:D"),2,FALSE)&amp;"周"&amp;"!"&amp;ADDRESS(ROW(),VLOOKUP(J$7,INDIRECT($A$7&amp;"!A:D"),4,FALSE)+4))),"")</f>
        <v/>
      </c>
      <c r="K187" s="114" t="str">
        <f ca="1" t="shared" si="2053" ref="K187">IFERROR(IF($C186="","",INDIRECT("第"&amp;VLOOKUP(K$7,INDIRECT($A$7&amp;"!A:D"),2,FALSE)&amp;"周"&amp;"!"&amp;ADDRESS(ROW(),VLOOKUP(K$7,INDIRECT($A$7&amp;"!A:D"),4,FALSE)+4))),"")</f>
        <v/>
      </c>
      <c r="L187" s="114" t="str">
        <f ca="1" t="shared" si="2054" ref="L187">IFERROR(IF($C186="","",INDIRECT("第"&amp;VLOOKUP(L$7,INDIRECT($A$7&amp;"!A:D"),2,FALSE)&amp;"周"&amp;"!"&amp;ADDRESS(ROW(),VLOOKUP(L$7,INDIRECT($A$7&amp;"!A:D"),4,FALSE)+4))),"")</f>
        <v/>
      </c>
      <c r="M187" s="114" t="str">
        <f ca="1" t="shared" si="2055" ref="M187">IFERROR(IF($C186="","",INDIRECT("第"&amp;VLOOKUP(M$7,INDIRECT($A$7&amp;"!A:D"),2,FALSE)&amp;"周"&amp;"!"&amp;ADDRESS(ROW(),VLOOKUP(M$7,INDIRECT($A$7&amp;"!A:D"),4,FALSE)+4))),"")</f>
        <v/>
      </c>
      <c r="N187" s="114" t="str">
        <f ca="1" t="shared" si="2056" ref="N187">IFERROR(IF($C186="","",INDIRECT("第"&amp;VLOOKUP(N$7,INDIRECT($A$7&amp;"!A:D"),2,FALSE)&amp;"周"&amp;"!"&amp;ADDRESS(ROW(),VLOOKUP(N$7,INDIRECT($A$7&amp;"!A:D"),4,FALSE)+4))),"")</f>
        <v/>
      </c>
      <c r="O187" s="114" t="str">
        <f ca="1" t="shared" si="2057" ref="O187">IFERROR(IF($C186="","",INDIRECT("第"&amp;VLOOKUP(O$7,INDIRECT($A$7&amp;"!A:D"),2,FALSE)&amp;"周"&amp;"!"&amp;ADDRESS(ROW(),VLOOKUP(O$7,INDIRECT($A$7&amp;"!A:D"),4,FALSE)+4))),"")</f>
        <v/>
      </c>
      <c r="P187" s="114" t="str">
        <f ca="1" t="shared" si="2058" ref="P187">IFERROR(IF($C186="","",INDIRECT("第"&amp;VLOOKUP(P$7,INDIRECT($A$7&amp;"!A:D"),2,FALSE)&amp;"周"&amp;"!"&amp;ADDRESS(ROW(),VLOOKUP(P$7,INDIRECT($A$7&amp;"!A:D"),4,FALSE)+4))),"")</f>
        <v/>
      </c>
      <c r="Q187" s="114" t="str">
        <f ca="1" t="shared" si="2059" ref="Q187">IFERROR(IF($C186="","",INDIRECT("第"&amp;VLOOKUP(Q$7,INDIRECT($A$7&amp;"!A:D"),2,FALSE)&amp;"周"&amp;"!"&amp;ADDRESS(ROW(),VLOOKUP(Q$7,INDIRECT($A$7&amp;"!A:D"),4,FALSE)+4))),"")</f>
        <v/>
      </c>
      <c r="R187" s="114" t="str">
        <f ca="1" t="shared" si="2060" ref="R187">IFERROR(IF($C186="","",INDIRECT("第"&amp;VLOOKUP(R$7,INDIRECT($A$7&amp;"!A:D"),2,FALSE)&amp;"周"&amp;"!"&amp;ADDRESS(ROW(),VLOOKUP(R$7,INDIRECT($A$7&amp;"!A:D"),4,FALSE)+4))),"")</f>
        <v/>
      </c>
      <c r="S187" s="114" t="str">
        <f ca="1" t="shared" si="2061" ref="S187">IFERROR(IF($C186="","",INDIRECT("第"&amp;VLOOKUP(S$7,INDIRECT($A$7&amp;"!A:D"),2,FALSE)&amp;"周"&amp;"!"&amp;ADDRESS(ROW(),VLOOKUP(S$7,INDIRECT($A$7&amp;"!A:D"),4,FALSE)+4))),"")</f>
        <v/>
      </c>
      <c r="T187" s="114" t="str">
        <f ca="1" t="shared" si="2062" ref="T187">IFERROR(IF($C186="","",INDIRECT("第"&amp;VLOOKUP(T$7,INDIRECT($A$7&amp;"!A:D"),2,FALSE)&amp;"周"&amp;"!"&amp;ADDRESS(ROW(),VLOOKUP(T$7,INDIRECT($A$7&amp;"!A:D"),4,FALSE)+4))),"")</f>
        <v/>
      </c>
      <c r="U187" s="114" t="str">
        <f ca="1" t="shared" si="2063" ref="U187">IFERROR(IF($C186="","",INDIRECT("第"&amp;VLOOKUP(U$7,INDIRECT($A$7&amp;"!A:D"),2,FALSE)&amp;"周"&amp;"!"&amp;ADDRESS(ROW(),VLOOKUP(U$7,INDIRECT($A$7&amp;"!A:D"),4,FALSE)+4))),"")</f>
        <v/>
      </c>
      <c r="V187" s="114" t="str">
        <f ca="1" t="shared" si="2064" ref="V187">IFERROR(IF($C186="","",INDIRECT("第"&amp;VLOOKUP(V$7,INDIRECT($A$7&amp;"!A:D"),2,FALSE)&amp;"周"&amp;"!"&amp;ADDRESS(ROW(),VLOOKUP(V$7,INDIRECT($A$7&amp;"!A:D"),4,FALSE)+4))),"")</f>
        <v/>
      </c>
      <c r="W187" s="114" t="str">
        <f ca="1" t="shared" si="2065" ref="W187">IFERROR(IF($C186="","",INDIRECT("第"&amp;VLOOKUP(W$7,INDIRECT($A$7&amp;"!A:D"),2,FALSE)&amp;"周"&amp;"!"&amp;ADDRESS(ROW(),VLOOKUP(W$7,INDIRECT($A$7&amp;"!A:D"),4,FALSE)+4))),"")</f>
        <v/>
      </c>
      <c r="X187" s="114" t="str">
        <f ca="1" t="shared" si="2066" ref="X187">IFERROR(IF($C186="","",INDIRECT("第"&amp;VLOOKUP(X$7,INDIRECT($A$7&amp;"!A:D"),2,FALSE)&amp;"周"&amp;"!"&amp;ADDRESS(ROW(),VLOOKUP(X$7,INDIRECT($A$7&amp;"!A:D"),4,FALSE)+4))),"")</f>
        <v/>
      </c>
      <c r="Y187" s="114" t="str">
        <f ca="1" t="shared" si="2067" ref="Y187">IFERROR(IF($C186="","",INDIRECT("第"&amp;VLOOKUP(Y$7,INDIRECT($A$7&amp;"!A:D"),2,FALSE)&amp;"周"&amp;"!"&amp;ADDRESS(ROW(),VLOOKUP(Y$7,INDIRECT($A$7&amp;"!A:D"),4,FALSE)+4))),"")</f>
        <v/>
      </c>
      <c r="Z187" s="114" t="str">
        <f ca="1" t="shared" si="2068" ref="Z187">IFERROR(IF($C186="","",INDIRECT("第"&amp;VLOOKUP(Z$7,INDIRECT($A$7&amp;"!A:D"),2,FALSE)&amp;"周"&amp;"!"&amp;ADDRESS(ROW(),VLOOKUP(Z$7,INDIRECT($A$7&amp;"!A:D"),4,FALSE)+4))),"")</f>
        <v/>
      </c>
      <c r="AA187" s="114" t="str">
        <f ca="1" t="shared" si="2069" ref="AA187">IFERROR(IF($C186="","",INDIRECT("第"&amp;VLOOKUP(AA$7,INDIRECT($A$7&amp;"!A:D"),2,FALSE)&amp;"周"&amp;"!"&amp;ADDRESS(ROW(),VLOOKUP(AA$7,INDIRECT($A$7&amp;"!A:D"),4,FALSE)+4))),"")</f>
        <v/>
      </c>
      <c r="AB187" s="114" t="str">
        <f ca="1" t="shared" si="2070" ref="AB187">IFERROR(IF($C186="","",INDIRECT("第"&amp;VLOOKUP(AB$7,INDIRECT($A$7&amp;"!A:D"),2,FALSE)&amp;"周"&amp;"!"&amp;ADDRESS(ROW(),VLOOKUP(AB$7,INDIRECT($A$7&amp;"!A:D"),4,FALSE)+4))),"")</f>
        <v/>
      </c>
      <c r="AC187" s="114" t="str">
        <f ca="1" t="shared" si="2071" ref="AC187">IFERROR(IF($C186="","",INDIRECT("第"&amp;VLOOKUP(AC$7,INDIRECT($A$7&amp;"!A:D"),2,FALSE)&amp;"周"&amp;"!"&amp;ADDRESS(ROW(),VLOOKUP(AC$7,INDIRECT($A$7&amp;"!A:D"),4,FALSE)+4))),"")</f>
        <v/>
      </c>
      <c r="AD187" s="114" t="str">
        <f ca="1" t="shared" si="2072" ref="AD187">IFERROR(IF($C186="","",INDIRECT("第"&amp;VLOOKUP(AD$7,INDIRECT($A$7&amp;"!A:D"),2,FALSE)&amp;"周"&amp;"!"&amp;ADDRESS(ROW(),VLOOKUP(AD$7,INDIRECT($A$7&amp;"!A:D"),4,FALSE)+4))),"")</f>
        <v/>
      </c>
      <c r="AE187" s="114" t="str">
        <f ca="1" t="shared" si="2073" ref="AE187">IFERROR(IF($C186="","",INDIRECT("第"&amp;VLOOKUP(AE$7,INDIRECT($A$7&amp;"!A:D"),2,FALSE)&amp;"周"&amp;"!"&amp;ADDRESS(ROW(),VLOOKUP(AE$7,INDIRECT($A$7&amp;"!A:D"),4,FALSE)+4))),"")</f>
        <v/>
      </c>
      <c r="AF187" s="114" t="str">
        <f ca="1" t="shared" si="2074" ref="AF187">IFERROR(IF($C186="","",INDIRECT("第"&amp;VLOOKUP(AF$7,INDIRECT($A$7&amp;"!A:D"),2,FALSE)&amp;"周"&amp;"!"&amp;ADDRESS(ROW(),VLOOKUP(AF$7,INDIRECT($A$7&amp;"!A:D"),4,FALSE)+4))),"")</f>
        <v/>
      </c>
      <c r="AG187" s="114" t="str">
        <f ca="1" t="shared" si="2075" ref="AG187">IFERROR(IF($C186="","",INDIRECT("第"&amp;VLOOKUP(AG$7,INDIRECT($A$7&amp;"!A:D"),2,FALSE)&amp;"周"&amp;"!"&amp;ADDRESS(ROW(),VLOOKUP(AG$7,INDIRECT($A$7&amp;"!A:D"),4,FALSE)+4))),"")</f>
        <v/>
      </c>
      <c r="AH187" s="114" t="str">
        <f ca="1" t="shared" si="2076" ref="AH187">IFERROR(IF($C186="","",INDIRECT("第"&amp;VLOOKUP(AH$7,INDIRECT($A$7&amp;"!A:D"),2,FALSE)&amp;"周"&amp;"!"&amp;ADDRESS(ROW(),VLOOKUP(AH$7,INDIRECT($A$7&amp;"!A:D"),4,FALSE)+4))),"")</f>
        <v/>
      </c>
      <c r="AI187" s="114" t="str">
        <f ca="1" t="shared" si="2077" ref="AI187">IFERROR(IF($C186="","",INDIRECT("第"&amp;VLOOKUP(AI$7,INDIRECT($A$7&amp;"!A:D"),2,FALSE)&amp;"周"&amp;"!"&amp;ADDRESS(ROW(),VLOOKUP(AI$7,INDIRECT($A$7&amp;"!A:D"),4,FALSE)+4))),"")</f>
        <v/>
      </c>
      <c r="AJ187" s="25"/>
      <c r="AK187" s="25"/>
      <c r="AL187" s="25"/>
      <c r="AM187" s="25"/>
      <c r="AN187" s="25"/>
      <c r="AO187" s="25"/>
      <c r="AP187" s="25"/>
      <c r="AQ187" s="25"/>
      <c r="AR187" s="25"/>
    </row>
    <row r="188" spans="1:44" ht="18" customHeight="1">
      <c r="A188" s="7"/>
      <c r="B188" s="115"/>
      <c r="C188" s="27"/>
      <c r="D188" s="25" t="s">
        <v>26</v>
      </c>
      <c r="E188" s="114" t="str">
        <f ca="1" t="shared" si="2078" ref="E188:AI188">IFERROR(IF($C186="","",INDIRECT("第"&amp;VLOOKUP(E$7,INDIRECT($A$7&amp;"!A:D"),2,FALSE)&amp;"周"&amp;"!"&amp;ADDRESS(ROW(),VLOOKUP(E$7,INDIRECT($A$7&amp;"!A:D"),4,FALSE)+4))),"")</f>
        <v/>
      </c>
      <c r="F188" s="114" t="str">
        <f t="shared" ca="1" si="2078"/>
        <v/>
      </c>
      <c r="G188" s="114" t="str">
        <f t="shared" ca="1" si="2078"/>
        <v/>
      </c>
      <c r="H188" s="114" t="str">
        <f t="shared" ca="1" si="2078"/>
        <v/>
      </c>
      <c r="I188" s="114" t="str">
        <f t="shared" ca="1" si="2078"/>
        <v/>
      </c>
      <c r="J188" s="114" t="str">
        <f t="shared" ca="1" si="2078"/>
        <v/>
      </c>
      <c r="K188" s="114" t="str">
        <f t="shared" ca="1" si="2078"/>
        <v/>
      </c>
      <c r="L188" s="114" t="str">
        <f t="shared" ca="1" si="2078"/>
        <v/>
      </c>
      <c r="M188" s="114" t="str">
        <f t="shared" ca="1" si="2078"/>
        <v/>
      </c>
      <c r="N188" s="114" t="str">
        <f t="shared" ca="1" si="2078"/>
        <v/>
      </c>
      <c r="O188" s="114" t="str">
        <f t="shared" ca="1" si="2078"/>
        <v/>
      </c>
      <c r="P188" s="114" t="str">
        <f t="shared" ca="1" si="2078"/>
        <v/>
      </c>
      <c r="Q188" s="114" t="str">
        <f t="shared" ca="1" si="2078"/>
        <v/>
      </c>
      <c r="R188" s="114" t="str">
        <f t="shared" ca="1" si="2078"/>
        <v/>
      </c>
      <c r="S188" s="114" t="str">
        <f t="shared" ca="1" si="2078"/>
        <v/>
      </c>
      <c r="T188" s="114" t="str">
        <f t="shared" ca="1" si="2078"/>
        <v/>
      </c>
      <c r="U188" s="114" t="str">
        <f t="shared" ca="1" si="2078"/>
        <v/>
      </c>
      <c r="V188" s="114" t="str">
        <f t="shared" ca="1" si="2078"/>
        <v/>
      </c>
      <c r="W188" s="114" t="str">
        <f t="shared" ca="1" si="2078"/>
        <v/>
      </c>
      <c r="X188" s="114" t="str">
        <f t="shared" ca="1" si="2078"/>
        <v/>
      </c>
      <c r="Y188" s="114" t="str">
        <f t="shared" ca="1" si="2078"/>
        <v/>
      </c>
      <c r="Z188" s="114" t="str">
        <f t="shared" ca="1" si="2078"/>
        <v/>
      </c>
      <c r="AA188" s="114" t="str">
        <f t="shared" ca="1" si="2078"/>
        <v/>
      </c>
      <c r="AB188" s="114" t="str">
        <f t="shared" ca="1" si="2078"/>
        <v/>
      </c>
      <c r="AC188" s="114" t="str">
        <f t="shared" ca="1" si="2078"/>
        <v/>
      </c>
      <c r="AD188" s="114" t="str">
        <f t="shared" ca="1" si="2078"/>
        <v/>
      </c>
      <c r="AE188" s="114" t="str">
        <f t="shared" ca="1" si="2078"/>
        <v/>
      </c>
      <c r="AF188" s="114" t="str">
        <f t="shared" ca="1" si="2078"/>
        <v/>
      </c>
      <c r="AG188" s="114" t="str">
        <f t="shared" ca="1" si="2078"/>
        <v/>
      </c>
      <c r="AH188" s="114" t="str">
        <f t="shared" ca="1" si="2078"/>
        <v/>
      </c>
      <c r="AI188" s="114" t="str">
        <f t="shared" ca="1" si="2078"/>
        <v/>
      </c>
      <c r="AJ188" s="25"/>
      <c r="AK188" s="25"/>
      <c r="AL188" s="25"/>
      <c r="AM188" s="25"/>
      <c r="AN188" s="25"/>
      <c r="AO188" s="25"/>
      <c r="AP188" s="25"/>
      <c r="AQ188" s="25"/>
      <c r="AR188" s="25"/>
    </row>
    <row r="189" spans="1:44" ht="18" customHeight="1">
      <c r="A189" s="7"/>
      <c r="B189" s="116">
        <f t="shared" si="1763"/>
        <v>61</v>
      </c>
      <c r="C189" s="20" t="str">
        <f ca="1">INDIRECT("员工信息表!C"&amp;(B189+3))&amp;IF(INDIRECT("员工信息表!O"&amp;(B189+3))="离职","(离职)","")</f>
        <v/>
      </c>
      <c r="D189" s="25" t="s">
        <v>24</v>
      </c>
      <c r="E189" s="114" t="str">
        <f ca="1" t="shared" si="2079" ref="E189:T189">IFERROR(IF($C189="","",INDIRECT("第"&amp;VLOOKUP(E$7,INDIRECT($A$7&amp;"!A:D"),2,FALSE)&amp;"周"&amp;"!"&amp;ADDRESS(ROW(),VLOOKUP(E$7,INDIRECT($A$7&amp;"!A:D"),4,FALSE)+4))),"")</f>
        <v/>
      </c>
      <c r="F189" s="114" t="str">
        <f t="shared" ca="1" si="2079"/>
        <v/>
      </c>
      <c r="G189" s="114" t="str">
        <f t="shared" ca="1" si="2079"/>
        <v/>
      </c>
      <c r="H189" s="114" t="str">
        <f t="shared" ca="1" si="2079"/>
        <v/>
      </c>
      <c r="I189" s="114" t="str">
        <f t="shared" ca="1" si="2079"/>
        <v/>
      </c>
      <c r="J189" s="114" t="str">
        <f t="shared" ca="1" si="2079"/>
        <v/>
      </c>
      <c r="K189" s="114" t="str">
        <f t="shared" ca="1" si="2079"/>
        <v/>
      </c>
      <c r="L189" s="114" t="str">
        <f t="shared" ca="1" si="2079"/>
        <v/>
      </c>
      <c r="M189" s="114" t="str">
        <f t="shared" ca="1" si="2079"/>
        <v/>
      </c>
      <c r="N189" s="114" t="str">
        <f t="shared" ca="1" si="2079"/>
        <v/>
      </c>
      <c r="O189" s="114" t="str">
        <f t="shared" ca="1" si="2079"/>
        <v/>
      </c>
      <c r="P189" s="114" t="str">
        <f t="shared" ca="1" si="2079"/>
        <v/>
      </c>
      <c r="Q189" s="114" t="str">
        <f t="shared" ca="1" si="2079"/>
        <v/>
      </c>
      <c r="R189" s="114" t="str">
        <f t="shared" ca="1" si="2079"/>
        <v/>
      </c>
      <c r="S189" s="114" t="str">
        <f t="shared" ca="1" si="2079"/>
        <v/>
      </c>
      <c r="T189" s="114" t="str">
        <f t="shared" ca="1" si="2079"/>
        <v/>
      </c>
      <c r="U189" s="114" t="str">
        <f ca="1" t="shared" si="2080" ref="U189:AI189">IFERROR(IF($C189="","",INDIRECT("第"&amp;VLOOKUP(U$7,INDIRECT($A$7&amp;"!A:D"),2,FALSE)&amp;"周"&amp;"!"&amp;ADDRESS(ROW(),VLOOKUP(U$7,INDIRECT($A$7&amp;"!A:D"),4,FALSE)+4))),"")</f>
        <v/>
      </c>
      <c r="V189" s="114" t="str">
        <f t="shared" ca="1" si="2080"/>
        <v/>
      </c>
      <c r="W189" s="114" t="str">
        <f t="shared" ca="1" si="2080"/>
        <v/>
      </c>
      <c r="X189" s="114" t="str">
        <f t="shared" ca="1" si="2080"/>
        <v/>
      </c>
      <c r="Y189" s="114" t="str">
        <f t="shared" ca="1" si="2080"/>
        <v/>
      </c>
      <c r="Z189" s="114" t="str">
        <f t="shared" ca="1" si="2080"/>
        <v/>
      </c>
      <c r="AA189" s="114" t="str">
        <f t="shared" ca="1" si="2080"/>
        <v/>
      </c>
      <c r="AB189" s="114" t="str">
        <f t="shared" ca="1" si="2080"/>
        <v/>
      </c>
      <c r="AC189" s="114" t="str">
        <f t="shared" ca="1" si="2080"/>
        <v/>
      </c>
      <c r="AD189" s="114" t="str">
        <f t="shared" ca="1" si="2080"/>
        <v/>
      </c>
      <c r="AE189" s="114" t="str">
        <f t="shared" ca="1" si="2080"/>
        <v/>
      </c>
      <c r="AF189" s="114" t="str">
        <f t="shared" ca="1" si="2080"/>
        <v/>
      </c>
      <c r="AG189" s="114" t="str">
        <f t="shared" ca="1" si="2080"/>
        <v/>
      </c>
      <c r="AH189" s="114" t="str">
        <f t="shared" ca="1" si="2080"/>
        <v/>
      </c>
      <c r="AI189" s="114" t="str">
        <f t="shared" ca="1" si="2080"/>
        <v/>
      </c>
      <c r="AJ189" s="25">
        <f ca="1" t="shared" si="2081" ref="AJ189:AR189">COUNTIF($E189:$AI191,AJ$8)</f>
        <v>0</v>
      </c>
      <c r="AK189" s="25">
        <f t="shared" ca="1" si="2081"/>
        <v>0</v>
      </c>
      <c r="AL189" s="25">
        <f t="shared" ca="1" si="2081"/>
        <v>0</v>
      </c>
      <c r="AM189" s="25">
        <f t="shared" ca="1" si="2081"/>
        <v>0</v>
      </c>
      <c r="AN189" s="25">
        <f t="shared" ca="1" si="2081"/>
        <v>0</v>
      </c>
      <c r="AO189" s="25">
        <f t="shared" ca="1" si="2081"/>
        <v>0</v>
      </c>
      <c r="AP189" s="25">
        <f t="shared" ca="1" si="2081"/>
        <v>0</v>
      </c>
      <c r="AQ189" s="25">
        <f t="shared" ca="1" si="2081"/>
        <v>0</v>
      </c>
      <c r="AR189" s="25">
        <f t="shared" ca="1" si="2081"/>
        <v>0</v>
      </c>
    </row>
    <row r="190" spans="1:44" ht="18" customHeight="1">
      <c r="A190" s="7"/>
      <c r="B190" s="113"/>
      <c r="C190" s="20"/>
      <c r="D190" s="25" t="s">
        <v>25</v>
      </c>
      <c r="E190" s="114" t="str">
        <f ca="1" t="shared" si="2082" ref="E190">IFERROR(IF($C189="","",INDIRECT("第"&amp;VLOOKUP(E$7,INDIRECT($A$7&amp;"!A:D"),2,FALSE)&amp;"周"&amp;"!"&amp;ADDRESS(ROW(),VLOOKUP(E$7,INDIRECT($A$7&amp;"!A:D"),4,FALSE)+4))),"")</f>
        <v/>
      </c>
      <c r="F190" s="114" t="str">
        <f ca="1" t="shared" si="2083" ref="F190">IFERROR(IF($C189="","",INDIRECT("第"&amp;VLOOKUP(F$7,INDIRECT($A$7&amp;"!A:D"),2,FALSE)&amp;"周"&amp;"!"&amp;ADDRESS(ROW(),VLOOKUP(F$7,INDIRECT($A$7&amp;"!A:D"),4,FALSE)+4))),"")</f>
        <v/>
      </c>
      <c r="G190" s="114" t="str">
        <f ca="1" t="shared" si="2084" ref="G190">IFERROR(IF($C189="","",INDIRECT("第"&amp;VLOOKUP(G$7,INDIRECT($A$7&amp;"!A:D"),2,FALSE)&amp;"周"&amp;"!"&amp;ADDRESS(ROW(),VLOOKUP(G$7,INDIRECT($A$7&amp;"!A:D"),4,FALSE)+4))),"")</f>
        <v/>
      </c>
      <c r="H190" s="114" t="str">
        <f ca="1" t="shared" si="2085" ref="H190">IFERROR(IF($C189="","",INDIRECT("第"&amp;VLOOKUP(H$7,INDIRECT($A$7&amp;"!A:D"),2,FALSE)&amp;"周"&amp;"!"&amp;ADDRESS(ROW(),VLOOKUP(H$7,INDIRECT($A$7&amp;"!A:D"),4,FALSE)+4))),"")</f>
        <v/>
      </c>
      <c r="I190" s="114" t="str">
        <f ca="1" t="shared" si="2086" ref="I190">IFERROR(IF($C189="","",INDIRECT("第"&amp;VLOOKUP(I$7,INDIRECT($A$7&amp;"!A:D"),2,FALSE)&amp;"周"&amp;"!"&amp;ADDRESS(ROW(),VLOOKUP(I$7,INDIRECT($A$7&amp;"!A:D"),4,FALSE)+4))),"")</f>
        <v/>
      </c>
      <c r="J190" s="114" t="str">
        <f ca="1" t="shared" si="2087" ref="J190">IFERROR(IF($C189="","",INDIRECT("第"&amp;VLOOKUP(J$7,INDIRECT($A$7&amp;"!A:D"),2,FALSE)&amp;"周"&amp;"!"&amp;ADDRESS(ROW(),VLOOKUP(J$7,INDIRECT($A$7&amp;"!A:D"),4,FALSE)+4))),"")</f>
        <v/>
      </c>
      <c r="K190" s="114" t="str">
        <f ca="1" t="shared" si="2088" ref="K190">IFERROR(IF($C189="","",INDIRECT("第"&amp;VLOOKUP(K$7,INDIRECT($A$7&amp;"!A:D"),2,FALSE)&amp;"周"&amp;"!"&amp;ADDRESS(ROW(),VLOOKUP(K$7,INDIRECT($A$7&amp;"!A:D"),4,FALSE)+4))),"")</f>
        <v/>
      </c>
      <c r="L190" s="114" t="str">
        <f ca="1" t="shared" si="2089" ref="L190">IFERROR(IF($C189="","",INDIRECT("第"&amp;VLOOKUP(L$7,INDIRECT($A$7&amp;"!A:D"),2,FALSE)&amp;"周"&amp;"!"&amp;ADDRESS(ROW(),VLOOKUP(L$7,INDIRECT($A$7&amp;"!A:D"),4,FALSE)+4))),"")</f>
        <v/>
      </c>
      <c r="M190" s="114" t="str">
        <f ca="1" t="shared" si="2090" ref="M190">IFERROR(IF($C189="","",INDIRECT("第"&amp;VLOOKUP(M$7,INDIRECT($A$7&amp;"!A:D"),2,FALSE)&amp;"周"&amp;"!"&amp;ADDRESS(ROW(),VLOOKUP(M$7,INDIRECT($A$7&amp;"!A:D"),4,FALSE)+4))),"")</f>
        <v/>
      </c>
      <c r="N190" s="114" t="str">
        <f ca="1" t="shared" si="2091" ref="N190">IFERROR(IF($C189="","",INDIRECT("第"&amp;VLOOKUP(N$7,INDIRECT($A$7&amp;"!A:D"),2,FALSE)&amp;"周"&amp;"!"&amp;ADDRESS(ROW(),VLOOKUP(N$7,INDIRECT($A$7&amp;"!A:D"),4,FALSE)+4))),"")</f>
        <v/>
      </c>
      <c r="O190" s="114" t="str">
        <f ca="1" t="shared" si="2092" ref="O190">IFERROR(IF($C189="","",INDIRECT("第"&amp;VLOOKUP(O$7,INDIRECT($A$7&amp;"!A:D"),2,FALSE)&amp;"周"&amp;"!"&amp;ADDRESS(ROW(),VLOOKUP(O$7,INDIRECT($A$7&amp;"!A:D"),4,FALSE)+4))),"")</f>
        <v/>
      </c>
      <c r="P190" s="114" t="str">
        <f ca="1" t="shared" si="2093" ref="P190">IFERROR(IF($C189="","",INDIRECT("第"&amp;VLOOKUP(P$7,INDIRECT($A$7&amp;"!A:D"),2,FALSE)&amp;"周"&amp;"!"&amp;ADDRESS(ROW(),VLOOKUP(P$7,INDIRECT($A$7&amp;"!A:D"),4,FALSE)+4))),"")</f>
        <v/>
      </c>
      <c r="Q190" s="114" t="str">
        <f ca="1" t="shared" si="2094" ref="Q190">IFERROR(IF($C189="","",INDIRECT("第"&amp;VLOOKUP(Q$7,INDIRECT($A$7&amp;"!A:D"),2,FALSE)&amp;"周"&amp;"!"&amp;ADDRESS(ROW(),VLOOKUP(Q$7,INDIRECT($A$7&amp;"!A:D"),4,FALSE)+4))),"")</f>
        <v/>
      </c>
      <c r="R190" s="114" t="str">
        <f ca="1" t="shared" si="2095" ref="R190">IFERROR(IF($C189="","",INDIRECT("第"&amp;VLOOKUP(R$7,INDIRECT($A$7&amp;"!A:D"),2,FALSE)&amp;"周"&amp;"!"&amp;ADDRESS(ROW(),VLOOKUP(R$7,INDIRECT($A$7&amp;"!A:D"),4,FALSE)+4))),"")</f>
        <v/>
      </c>
      <c r="S190" s="114" t="str">
        <f ca="1" t="shared" si="2096" ref="S190">IFERROR(IF($C189="","",INDIRECT("第"&amp;VLOOKUP(S$7,INDIRECT($A$7&amp;"!A:D"),2,FALSE)&amp;"周"&amp;"!"&amp;ADDRESS(ROW(),VLOOKUP(S$7,INDIRECT($A$7&amp;"!A:D"),4,FALSE)+4))),"")</f>
        <v/>
      </c>
      <c r="T190" s="114" t="str">
        <f ca="1" t="shared" si="2097" ref="T190">IFERROR(IF($C189="","",INDIRECT("第"&amp;VLOOKUP(T$7,INDIRECT($A$7&amp;"!A:D"),2,FALSE)&amp;"周"&amp;"!"&amp;ADDRESS(ROW(),VLOOKUP(T$7,INDIRECT($A$7&amp;"!A:D"),4,FALSE)+4))),"")</f>
        <v/>
      </c>
      <c r="U190" s="114" t="str">
        <f ca="1" t="shared" si="2098" ref="U190">IFERROR(IF($C189="","",INDIRECT("第"&amp;VLOOKUP(U$7,INDIRECT($A$7&amp;"!A:D"),2,FALSE)&amp;"周"&amp;"!"&amp;ADDRESS(ROW(),VLOOKUP(U$7,INDIRECT($A$7&amp;"!A:D"),4,FALSE)+4))),"")</f>
        <v/>
      </c>
      <c r="V190" s="114" t="str">
        <f ca="1" t="shared" si="2099" ref="V190">IFERROR(IF($C189="","",INDIRECT("第"&amp;VLOOKUP(V$7,INDIRECT($A$7&amp;"!A:D"),2,FALSE)&amp;"周"&amp;"!"&amp;ADDRESS(ROW(),VLOOKUP(V$7,INDIRECT($A$7&amp;"!A:D"),4,FALSE)+4))),"")</f>
        <v/>
      </c>
      <c r="W190" s="114" t="str">
        <f ca="1" t="shared" si="2100" ref="W190">IFERROR(IF($C189="","",INDIRECT("第"&amp;VLOOKUP(W$7,INDIRECT($A$7&amp;"!A:D"),2,FALSE)&amp;"周"&amp;"!"&amp;ADDRESS(ROW(),VLOOKUP(W$7,INDIRECT($A$7&amp;"!A:D"),4,FALSE)+4))),"")</f>
        <v/>
      </c>
      <c r="X190" s="114" t="str">
        <f ca="1" t="shared" si="2101" ref="X190">IFERROR(IF($C189="","",INDIRECT("第"&amp;VLOOKUP(X$7,INDIRECT($A$7&amp;"!A:D"),2,FALSE)&amp;"周"&amp;"!"&amp;ADDRESS(ROW(),VLOOKUP(X$7,INDIRECT($A$7&amp;"!A:D"),4,FALSE)+4))),"")</f>
        <v/>
      </c>
      <c r="Y190" s="114" t="str">
        <f ca="1" t="shared" si="2102" ref="Y190">IFERROR(IF($C189="","",INDIRECT("第"&amp;VLOOKUP(Y$7,INDIRECT($A$7&amp;"!A:D"),2,FALSE)&amp;"周"&amp;"!"&amp;ADDRESS(ROW(),VLOOKUP(Y$7,INDIRECT($A$7&amp;"!A:D"),4,FALSE)+4))),"")</f>
        <v/>
      </c>
      <c r="Z190" s="114" t="str">
        <f ca="1" t="shared" si="2103" ref="Z190">IFERROR(IF($C189="","",INDIRECT("第"&amp;VLOOKUP(Z$7,INDIRECT($A$7&amp;"!A:D"),2,FALSE)&amp;"周"&amp;"!"&amp;ADDRESS(ROW(),VLOOKUP(Z$7,INDIRECT($A$7&amp;"!A:D"),4,FALSE)+4))),"")</f>
        <v/>
      </c>
      <c r="AA190" s="114" t="str">
        <f ca="1" t="shared" si="2104" ref="AA190">IFERROR(IF($C189="","",INDIRECT("第"&amp;VLOOKUP(AA$7,INDIRECT($A$7&amp;"!A:D"),2,FALSE)&amp;"周"&amp;"!"&amp;ADDRESS(ROW(),VLOOKUP(AA$7,INDIRECT($A$7&amp;"!A:D"),4,FALSE)+4))),"")</f>
        <v/>
      </c>
      <c r="AB190" s="114" t="str">
        <f ca="1" t="shared" si="2105" ref="AB190">IFERROR(IF($C189="","",INDIRECT("第"&amp;VLOOKUP(AB$7,INDIRECT($A$7&amp;"!A:D"),2,FALSE)&amp;"周"&amp;"!"&amp;ADDRESS(ROW(),VLOOKUP(AB$7,INDIRECT($A$7&amp;"!A:D"),4,FALSE)+4))),"")</f>
        <v/>
      </c>
      <c r="AC190" s="114" t="str">
        <f ca="1" t="shared" si="2106" ref="AC190">IFERROR(IF($C189="","",INDIRECT("第"&amp;VLOOKUP(AC$7,INDIRECT($A$7&amp;"!A:D"),2,FALSE)&amp;"周"&amp;"!"&amp;ADDRESS(ROW(),VLOOKUP(AC$7,INDIRECT($A$7&amp;"!A:D"),4,FALSE)+4))),"")</f>
        <v/>
      </c>
      <c r="AD190" s="114" t="str">
        <f ca="1" t="shared" si="2107" ref="AD190">IFERROR(IF($C189="","",INDIRECT("第"&amp;VLOOKUP(AD$7,INDIRECT($A$7&amp;"!A:D"),2,FALSE)&amp;"周"&amp;"!"&amp;ADDRESS(ROW(),VLOOKUP(AD$7,INDIRECT($A$7&amp;"!A:D"),4,FALSE)+4))),"")</f>
        <v/>
      </c>
      <c r="AE190" s="114" t="str">
        <f ca="1" t="shared" si="2108" ref="AE190">IFERROR(IF($C189="","",INDIRECT("第"&amp;VLOOKUP(AE$7,INDIRECT($A$7&amp;"!A:D"),2,FALSE)&amp;"周"&amp;"!"&amp;ADDRESS(ROW(),VLOOKUP(AE$7,INDIRECT($A$7&amp;"!A:D"),4,FALSE)+4))),"")</f>
        <v/>
      </c>
      <c r="AF190" s="114" t="str">
        <f ca="1" t="shared" si="2109" ref="AF190">IFERROR(IF($C189="","",INDIRECT("第"&amp;VLOOKUP(AF$7,INDIRECT($A$7&amp;"!A:D"),2,FALSE)&amp;"周"&amp;"!"&amp;ADDRESS(ROW(),VLOOKUP(AF$7,INDIRECT($A$7&amp;"!A:D"),4,FALSE)+4))),"")</f>
        <v/>
      </c>
      <c r="AG190" s="114" t="str">
        <f ca="1" t="shared" si="2110" ref="AG190">IFERROR(IF($C189="","",INDIRECT("第"&amp;VLOOKUP(AG$7,INDIRECT($A$7&amp;"!A:D"),2,FALSE)&amp;"周"&amp;"!"&amp;ADDRESS(ROW(),VLOOKUP(AG$7,INDIRECT($A$7&amp;"!A:D"),4,FALSE)+4))),"")</f>
        <v/>
      </c>
      <c r="AH190" s="114" t="str">
        <f ca="1" t="shared" si="2111" ref="AH190">IFERROR(IF($C189="","",INDIRECT("第"&amp;VLOOKUP(AH$7,INDIRECT($A$7&amp;"!A:D"),2,FALSE)&amp;"周"&amp;"!"&amp;ADDRESS(ROW(),VLOOKUP(AH$7,INDIRECT($A$7&amp;"!A:D"),4,FALSE)+4))),"")</f>
        <v/>
      </c>
      <c r="AI190" s="114" t="str">
        <f ca="1" t="shared" si="2112" ref="AI190">IFERROR(IF($C189="","",INDIRECT("第"&amp;VLOOKUP(AI$7,INDIRECT($A$7&amp;"!A:D"),2,FALSE)&amp;"周"&amp;"!"&amp;ADDRESS(ROW(),VLOOKUP(AI$7,INDIRECT($A$7&amp;"!A:D"),4,FALSE)+4))),"")</f>
        <v/>
      </c>
      <c r="AJ190" s="25"/>
      <c r="AK190" s="25"/>
      <c r="AL190" s="25"/>
      <c r="AM190" s="25"/>
      <c r="AN190" s="25"/>
      <c r="AO190" s="25"/>
      <c r="AP190" s="25"/>
      <c r="AQ190" s="25"/>
      <c r="AR190" s="25"/>
    </row>
    <row r="191" spans="1:44" ht="18" customHeight="1">
      <c r="A191" s="7"/>
      <c r="B191" s="115"/>
      <c r="C191" s="27"/>
      <c r="D191" s="25" t="s">
        <v>26</v>
      </c>
      <c r="E191" s="114" t="str">
        <f ca="1" t="shared" si="2113" ref="E191:AI191">IFERROR(IF($C189="","",INDIRECT("第"&amp;VLOOKUP(E$7,INDIRECT($A$7&amp;"!A:D"),2,FALSE)&amp;"周"&amp;"!"&amp;ADDRESS(ROW(),VLOOKUP(E$7,INDIRECT($A$7&amp;"!A:D"),4,FALSE)+4))),"")</f>
        <v/>
      </c>
      <c r="F191" s="114" t="str">
        <f t="shared" ca="1" si="2113"/>
        <v/>
      </c>
      <c r="G191" s="114" t="str">
        <f t="shared" ca="1" si="2113"/>
        <v/>
      </c>
      <c r="H191" s="114" t="str">
        <f t="shared" ca="1" si="2113"/>
        <v/>
      </c>
      <c r="I191" s="114" t="str">
        <f t="shared" ca="1" si="2113"/>
        <v/>
      </c>
      <c r="J191" s="114" t="str">
        <f t="shared" ca="1" si="2113"/>
        <v/>
      </c>
      <c r="K191" s="114" t="str">
        <f t="shared" ca="1" si="2113"/>
        <v/>
      </c>
      <c r="L191" s="114" t="str">
        <f t="shared" ca="1" si="2113"/>
        <v/>
      </c>
      <c r="M191" s="114" t="str">
        <f t="shared" ca="1" si="2113"/>
        <v/>
      </c>
      <c r="N191" s="114" t="str">
        <f t="shared" ca="1" si="2113"/>
        <v/>
      </c>
      <c r="O191" s="114" t="str">
        <f t="shared" ca="1" si="2113"/>
        <v/>
      </c>
      <c r="P191" s="114" t="str">
        <f t="shared" ca="1" si="2113"/>
        <v/>
      </c>
      <c r="Q191" s="114" t="str">
        <f t="shared" ca="1" si="2113"/>
        <v/>
      </c>
      <c r="R191" s="114" t="str">
        <f t="shared" ca="1" si="2113"/>
        <v/>
      </c>
      <c r="S191" s="114" t="str">
        <f t="shared" ca="1" si="2113"/>
        <v/>
      </c>
      <c r="T191" s="114" t="str">
        <f t="shared" ca="1" si="2113"/>
        <v/>
      </c>
      <c r="U191" s="114" t="str">
        <f t="shared" ca="1" si="2113"/>
        <v/>
      </c>
      <c r="V191" s="114" t="str">
        <f t="shared" ca="1" si="2113"/>
        <v/>
      </c>
      <c r="W191" s="114" t="str">
        <f t="shared" ca="1" si="2113"/>
        <v/>
      </c>
      <c r="X191" s="114" t="str">
        <f t="shared" ca="1" si="2113"/>
        <v/>
      </c>
      <c r="Y191" s="114" t="str">
        <f t="shared" ca="1" si="2113"/>
        <v/>
      </c>
      <c r="Z191" s="114" t="str">
        <f t="shared" ca="1" si="2113"/>
        <v/>
      </c>
      <c r="AA191" s="114" t="str">
        <f t="shared" ca="1" si="2113"/>
        <v/>
      </c>
      <c r="AB191" s="114" t="str">
        <f t="shared" ca="1" si="2113"/>
        <v/>
      </c>
      <c r="AC191" s="114" t="str">
        <f t="shared" ca="1" si="2113"/>
        <v/>
      </c>
      <c r="AD191" s="114" t="str">
        <f t="shared" ca="1" si="2113"/>
        <v/>
      </c>
      <c r="AE191" s="114" t="str">
        <f t="shared" ca="1" si="2113"/>
        <v/>
      </c>
      <c r="AF191" s="114" t="str">
        <f t="shared" ca="1" si="2113"/>
        <v/>
      </c>
      <c r="AG191" s="114" t="str">
        <f t="shared" ca="1" si="2113"/>
        <v/>
      </c>
      <c r="AH191" s="114" t="str">
        <f t="shared" ca="1" si="2113"/>
        <v/>
      </c>
      <c r="AI191" s="114" t="str">
        <f t="shared" ca="1" si="2113"/>
        <v/>
      </c>
      <c r="AJ191" s="25"/>
      <c r="AK191" s="25"/>
      <c r="AL191" s="25"/>
      <c r="AM191" s="25"/>
      <c r="AN191" s="25"/>
      <c r="AO191" s="25"/>
      <c r="AP191" s="25"/>
      <c r="AQ191" s="25"/>
      <c r="AR191" s="25"/>
    </row>
    <row r="192" spans="1:44" ht="18" customHeight="1">
      <c r="A192" s="7"/>
      <c r="B192" s="116">
        <f t="shared" si="1763"/>
        <v>62</v>
      </c>
      <c r="C192" s="20" t="str">
        <f ca="1">INDIRECT("员工信息表!C"&amp;(B192+3))&amp;IF(INDIRECT("员工信息表!O"&amp;(B192+3))="离职","(离职)","")</f>
        <v/>
      </c>
      <c r="D192" s="25" t="s">
        <v>24</v>
      </c>
      <c r="E192" s="114" t="str">
        <f ca="1" t="shared" si="2114" ref="E192:T192">IFERROR(IF($C192="","",INDIRECT("第"&amp;VLOOKUP(E$7,INDIRECT($A$7&amp;"!A:D"),2,FALSE)&amp;"周"&amp;"!"&amp;ADDRESS(ROW(),VLOOKUP(E$7,INDIRECT($A$7&amp;"!A:D"),4,FALSE)+4))),"")</f>
        <v/>
      </c>
      <c r="F192" s="114" t="str">
        <f t="shared" ca="1" si="2114"/>
        <v/>
      </c>
      <c r="G192" s="114" t="str">
        <f t="shared" ca="1" si="2114"/>
        <v/>
      </c>
      <c r="H192" s="114" t="str">
        <f t="shared" ca="1" si="2114"/>
        <v/>
      </c>
      <c r="I192" s="114" t="str">
        <f t="shared" ca="1" si="2114"/>
        <v/>
      </c>
      <c r="J192" s="114" t="str">
        <f t="shared" ca="1" si="2114"/>
        <v/>
      </c>
      <c r="K192" s="114" t="str">
        <f t="shared" ca="1" si="2114"/>
        <v/>
      </c>
      <c r="L192" s="114" t="str">
        <f t="shared" ca="1" si="2114"/>
        <v/>
      </c>
      <c r="M192" s="114" t="str">
        <f t="shared" ca="1" si="2114"/>
        <v/>
      </c>
      <c r="N192" s="114" t="str">
        <f t="shared" ca="1" si="2114"/>
        <v/>
      </c>
      <c r="O192" s="114" t="str">
        <f t="shared" ca="1" si="2114"/>
        <v/>
      </c>
      <c r="P192" s="114" t="str">
        <f t="shared" ca="1" si="2114"/>
        <v/>
      </c>
      <c r="Q192" s="114" t="str">
        <f t="shared" ca="1" si="2114"/>
        <v/>
      </c>
      <c r="R192" s="114" t="str">
        <f t="shared" ca="1" si="2114"/>
        <v/>
      </c>
      <c r="S192" s="114" t="str">
        <f t="shared" ca="1" si="2114"/>
        <v/>
      </c>
      <c r="T192" s="114" t="str">
        <f t="shared" ca="1" si="2114"/>
        <v/>
      </c>
      <c r="U192" s="114" t="str">
        <f ca="1" t="shared" si="2115" ref="U192:AI192">IFERROR(IF($C192="","",INDIRECT("第"&amp;VLOOKUP(U$7,INDIRECT($A$7&amp;"!A:D"),2,FALSE)&amp;"周"&amp;"!"&amp;ADDRESS(ROW(),VLOOKUP(U$7,INDIRECT($A$7&amp;"!A:D"),4,FALSE)+4))),"")</f>
        <v/>
      </c>
      <c r="V192" s="114" t="str">
        <f t="shared" ca="1" si="2115"/>
        <v/>
      </c>
      <c r="W192" s="114" t="str">
        <f t="shared" ca="1" si="2115"/>
        <v/>
      </c>
      <c r="X192" s="114" t="str">
        <f t="shared" ca="1" si="2115"/>
        <v/>
      </c>
      <c r="Y192" s="114" t="str">
        <f t="shared" ca="1" si="2115"/>
        <v/>
      </c>
      <c r="Z192" s="114" t="str">
        <f t="shared" ca="1" si="2115"/>
        <v/>
      </c>
      <c r="AA192" s="114" t="str">
        <f t="shared" ca="1" si="2115"/>
        <v/>
      </c>
      <c r="AB192" s="114" t="str">
        <f t="shared" ca="1" si="2115"/>
        <v/>
      </c>
      <c r="AC192" s="114" t="str">
        <f t="shared" ca="1" si="2115"/>
        <v/>
      </c>
      <c r="AD192" s="114" t="str">
        <f t="shared" ca="1" si="2115"/>
        <v/>
      </c>
      <c r="AE192" s="114" t="str">
        <f t="shared" ca="1" si="2115"/>
        <v/>
      </c>
      <c r="AF192" s="114" t="str">
        <f t="shared" ca="1" si="2115"/>
        <v/>
      </c>
      <c r="AG192" s="114" t="str">
        <f t="shared" ca="1" si="2115"/>
        <v/>
      </c>
      <c r="AH192" s="114" t="str">
        <f t="shared" ca="1" si="2115"/>
        <v/>
      </c>
      <c r="AI192" s="114" t="str">
        <f t="shared" ca="1" si="2115"/>
        <v/>
      </c>
      <c r="AJ192" s="25">
        <f ca="1" t="shared" si="2116" ref="AJ192:AR192">COUNTIF($E192:$AI194,AJ$8)</f>
        <v>0</v>
      </c>
      <c r="AK192" s="25">
        <f t="shared" ca="1" si="2116"/>
        <v>0</v>
      </c>
      <c r="AL192" s="25">
        <f t="shared" ca="1" si="2116"/>
        <v>0</v>
      </c>
      <c r="AM192" s="25">
        <f t="shared" ca="1" si="2116"/>
        <v>0</v>
      </c>
      <c r="AN192" s="25">
        <f t="shared" ca="1" si="2116"/>
        <v>0</v>
      </c>
      <c r="AO192" s="25">
        <f t="shared" ca="1" si="2116"/>
        <v>0</v>
      </c>
      <c r="AP192" s="25">
        <f t="shared" ca="1" si="2116"/>
        <v>0</v>
      </c>
      <c r="AQ192" s="25">
        <f t="shared" ca="1" si="2116"/>
        <v>0</v>
      </c>
      <c r="AR192" s="25">
        <f t="shared" ca="1" si="2116"/>
        <v>0</v>
      </c>
    </row>
    <row r="193" spans="1:44" ht="18" customHeight="1">
      <c r="A193" s="7"/>
      <c r="B193" s="113"/>
      <c r="C193" s="20"/>
      <c r="D193" s="25" t="s">
        <v>25</v>
      </c>
      <c r="E193" s="114" t="str">
        <f ca="1" t="shared" si="2117" ref="E193">IFERROR(IF($C192="","",INDIRECT("第"&amp;VLOOKUP(E$7,INDIRECT($A$7&amp;"!A:D"),2,FALSE)&amp;"周"&amp;"!"&amp;ADDRESS(ROW(),VLOOKUP(E$7,INDIRECT($A$7&amp;"!A:D"),4,FALSE)+4))),"")</f>
        <v/>
      </c>
      <c r="F193" s="114" t="str">
        <f ca="1" t="shared" si="2118" ref="F193">IFERROR(IF($C192="","",INDIRECT("第"&amp;VLOOKUP(F$7,INDIRECT($A$7&amp;"!A:D"),2,FALSE)&amp;"周"&amp;"!"&amp;ADDRESS(ROW(),VLOOKUP(F$7,INDIRECT($A$7&amp;"!A:D"),4,FALSE)+4))),"")</f>
        <v/>
      </c>
      <c r="G193" s="114" t="str">
        <f ca="1" t="shared" si="2119" ref="G193">IFERROR(IF($C192="","",INDIRECT("第"&amp;VLOOKUP(G$7,INDIRECT($A$7&amp;"!A:D"),2,FALSE)&amp;"周"&amp;"!"&amp;ADDRESS(ROW(),VLOOKUP(G$7,INDIRECT($A$7&amp;"!A:D"),4,FALSE)+4))),"")</f>
        <v/>
      </c>
      <c r="H193" s="114" t="str">
        <f ca="1" t="shared" si="2120" ref="H193">IFERROR(IF($C192="","",INDIRECT("第"&amp;VLOOKUP(H$7,INDIRECT($A$7&amp;"!A:D"),2,FALSE)&amp;"周"&amp;"!"&amp;ADDRESS(ROW(),VLOOKUP(H$7,INDIRECT($A$7&amp;"!A:D"),4,FALSE)+4))),"")</f>
        <v/>
      </c>
      <c r="I193" s="114" t="str">
        <f ca="1" t="shared" si="2121" ref="I193">IFERROR(IF($C192="","",INDIRECT("第"&amp;VLOOKUP(I$7,INDIRECT($A$7&amp;"!A:D"),2,FALSE)&amp;"周"&amp;"!"&amp;ADDRESS(ROW(),VLOOKUP(I$7,INDIRECT($A$7&amp;"!A:D"),4,FALSE)+4))),"")</f>
        <v/>
      </c>
      <c r="J193" s="114" t="str">
        <f ca="1" t="shared" si="2122" ref="J193">IFERROR(IF($C192="","",INDIRECT("第"&amp;VLOOKUP(J$7,INDIRECT($A$7&amp;"!A:D"),2,FALSE)&amp;"周"&amp;"!"&amp;ADDRESS(ROW(),VLOOKUP(J$7,INDIRECT($A$7&amp;"!A:D"),4,FALSE)+4))),"")</f>
        <v/>
      </c>
      <c r="K193" s="114" t="str">
        <f ca="1" t="shared" si="2123" ref="K193">IFERROR(IF($C192="","",INDIRECT("第"&amp;VLOOKUP(K$7,INDIRECT($A$7&amp;"!A:D"),2,FALSE)&amp;"周"&amp;"!"&amp;ADDRESS(ROW(),VLOOKUP(K$7,INDIRECT($A$7&amp;"!A:D"),4,FALSE)+4))),"")</f>
        <v/>
      </c>
      <c r="L193" s="114" t="str">
        <f ca="1" t="shared" si="2124" ref="L193">IFERROR(IF($C192="","",INDIRECT("第"&amp;VLOOKUP(L$7,INDIRECT($A$7&amp;"!A:D"),2,FALSE)&amp;"周"&amp;"!"&amp;ADDRESS(ROW(),VLOOKUP(L$7,INDIRECT($A$7&amp;"!A:D"),4,FALSE)+4))),"")</f>
        <v/>
      </c>
      <c r="M193" s="114" t="str">
        <f ca="1" t="shared" si="2125" ref="M193">IFERROR(IF($C192="","",INDIRECT("第"&amp;VLOOKUP(M$7,INDIRECT($A$7&amp;"!A:D"),2,FALSE)&amp;"周"&amp;"!"&amp;ADDRESS(ROW(),VLOOKUP(M$7,INDIRECT($A$7&amp;"!A:D"),4,FALSE)+4))),"")</f>
        <v/>
      </c>
      <c r="N193" s="114" t="str">
        <f ca="1" t="shared" si="2126" ref="N193">IFERROR(IF($C192="","",INDIRECT("第"&amp;VLOOKUP(N$7,INDIRECT($A$7&amp;"!A:D"),2,FALSE)&amp;"周"&amp;"!"&amp;ADDRESS(ROW(),VLOOKUP(N$7,INDIRECT($A$7&amp;"!A:D"),4,FALSE)+4))),"")</f>
        <v/>
      </c>
      <c r="O193" s="114" t="str">
        <f ca="1" t="shared" si="2127" ref="O193">IFERROR(IF($C192="","",INDIRECT("第"&amp;VLOOKUP(O$7,INDIRECT($A$7&amp;"!A:D"),2,FALSE)&amp;"周"&amp;"!"&amp;ADDRESS(ROW(),VLOOKUP(O$7,INDIRECT($A$7&amp;"!A:D"),4,FALSE)+4))),"")</f>
        <v/>
      </c>
      <c r="P193" s="114" t="str">
        <f ca="1" t="shared" si="2128" ref="P193">IFERROR(IF($C192="","",INDIRECT("第"&amp;VLOOKUP(P$7,INDIRECT($A$7&amp;"!A:D"),2,FALSE)&amp;"周"&amp;"!"&amp;ADDRESS(ROW(),VLOOKUP(P$7,INDIRECT($A$7&amp;"!A:D"),4,FALSE)+4))),"")</f>
        <v/>
      </c>
      <c r="Q193" s="114" t="str">
        <f ca="1" t="shared" si="2129" ref="Q193">IFERROR(IF($C192="","",INDIRECT("第"&amp;VLOOKUP(Q$7,INDIRECT($A$7&amp;"!A:D"),2,FALSE)&amp;"周"&amp;"!"&amp;ADDRESS(ROW(),VLOOKUP(Q$7,INDIRECT($A$7&amp;"!A:D"),4,FALSE)+4))),"")</f>
        <v/>
      </c>
      <c r="R193" s="114" t="str">
        <f ca="1" t="shared" si="2130" ref="R193">IFERROR(IF($C192="","",INDIRECT("第"&amp;VLOOKUP(R$7,INDIRECT($A$7&amp;"!A:D"),2,FALSE)&amp;"周"&amp;"!"&amp;ADDRESS(ROW(),VLOOKUP(R$7,INDIRECT($A$7&amp;"!A:D"),4,FALSE)+4))),"")</f>
        <v/>
      </c>
      <c r="S193" s="114" t="str">
        <f ca="1" t="shared" si="2131" ref="S193">IFERROR(IF($C192="","",INDIRECT("第"&amp;VLOOKUP(S$7,INDIRECT($A$7&amp;"!A:D"),2,FALSE)&amp;"周"&amp;"!"&amp;ADDRESS(ROW(),VLOOKUP(S$7,INDIRECT($A$7&amp;"!A:D"),4,FALSE)+4))),"")</f>
        <v/>
      </c>
      <c r="T193" s="114" t="str">
        <f ca="1" t="shared" si="2132" ref="T193">IFERROR(IF($C192="","",INDIRECT("第"&amp;VLOOKUP(T$7,INDIRECT($A$7&amp;"!A:D"),2,FALSE)&amp;"周"&amp;"!"&amp;ADDRESS(ROW(),VLOOKUP(T$7,INDIRECT($A$7&amp;"!A:D"),4,FALSE)+4))),"")</f>
        <v/>
      </c>
      <c r="U193" s="114" t="str">
        <f ca="1" t="shared" si="2133" ref="U193">IFERROR(IF($C192="","",INDIRECT("第"&amp;VLOOKUP(U$7,INDIRECT($A$7&amp;"!A:D"),2,FALSE)&amp;"周"&amp;"!"&amp;ADDRESS(ROW(),VLOOKUP(U$7,INDIRECT($A$7&amp;"!A:D"),4,FALSE)+4))),"")</f>
        <v/>
      </c>
      <c r="V193" s="114" t="str">
        <f ca="1" t="shared" si="2134" ref="V193">IFERROR(IF($C192="","",INDIRECT("第"&amp;VLOOKUP(V$7,INDIRECT($A$7&amp;"!A:D"),2,FALSE)&amp;"周"&amp;"!"&amp;ADDRESS(ROW(),VLOOKUP(V$7,INDIRECT($A$7&amp;"!A:D"),4,FALSE)+4))),"")</f>
        <v/>
      </c>
      <c r="W193" s="114" t="str">
        <f ca="1" t="shared" si="2135" ref="W193">IFERROR(IF($C192="","",INDIRECT("第"&amp;VLOOKUP(W$7,INDIRECT($A$7&amp;"!A:D"),2,FALSE)&amp;"周"&amp;"!"&amp;ADDRESS(ROW(),VLOOKUP(W$7,INDIRECT($A$7&amp;"!A:D"),4,FALSE)+4))),"")</f>
        <v/>
      </c>
      <c r="X193" s="114" t="str">
        <f ca="1" t="shared" si="2136" ref="X193">IFERROR(IF($C192="","",INDIRECT("第"&amp;VLOOKUP(X$7,INDIRECT($A$7&amp;"!A:D"),2,FALSE)&amp;"周"&amp;"!"&amp;ADDRESS(ROW(),VLOOKUP(X$7,INDIRECT($A$7&amp;"!A:D"),4,FALSE)+4))),"")</f>
        <v/>
      </c>
      <c r="Y193" s="114" t="str">
        <f ca="1" t="shared" si="2137" ref="Y193">IFERROR(IF($C192="","",INDIRECT("第"&amp;VLOOKUP(Y$7,INDIRECT($A$7&amp;"!A:D"),2,FALSE)&amp;"周"&amp;"!"&amp;ADDRESS(ROW(),VLOOKUP(Y$7,INDIRECT($A$7&amp;"!A:D"),4,FALSE)+4))),"")</f>
        <v/>
      </c>
      <c r="Z193" s="114" t="str">
        <f ca="1" t="shared" si="2138" ref="Z193">IFERROR(IF($C192="","",INDIRECT("第"&amp;VLOOKUP(Z$7,INDIRECT($A$7&amp;"!A:D"),2,FALSE)&amp;"周"&amp;"!"&amp;ADDRESS(ROW(),VLOOKUP(Z$7,INDIRECT($A$7&amp;"!A:D"),4,FALSE)+4))),"")</f>
        <v/>
      </c>
      <c r="AA193" s="114" t="str">
        <f ca="1" t="shared" si="2139" ref="AA193">IFERROR(IF($C192="","",INDIRECT("第"&amp;VLOOKUP(AA$7,INDIRECT($A$7&amp;"!A:D"),2,FALSE)&amp;"周"&amp;"!"&amp;ADDRESS(ROW(),VLOOKUP(AA$7,INDIRECT($A$7&amp;"!A:D"),4,FALSE)+4))),"")</f>
        <v/>
      </c>
      <c r="AB193" s="114" t="str">
        <f ca="1" t="shared" si="2140" ref="AB193">IFERROR(IF($C192="","",INDIRECT("第"&amp;VLOOKUP(AB$7,INDIRECT($A$7&amp;"!A:D"),2,FALSE)&amp;"周"&amp;"!"&amp;ADDRESS(ROW(),VLOOKUP(AB$7,INDIRECT($A$7&amp;"!A:D"),4,FALSE)+4))),"")</f>
        <v/>
      </c>
      <c r="AC193" s="114" t="str">
        <f ca="1" t="shared" si="2141" ref="AC193">IFERROR(IF($C192="","",INDIRECT("第"&amp;VLOOKUP(AC$7,INDIRECT($A$7&amp;"!A:D"),2,FALSE)&amp;"周"&amp;"!"&amp;ADDRESS(ROW(),VLOOKUP(AC$7,INDIRECT($A$7&amp;"!A:D"),4,FALSE)+4))),"")</f>
        <v/>
      </c>
      <c r="AD193" s="114" t="str">
        <f ca="1" t="shared" si="2142" ref="AD193">IFERROR(IF($C192="","",INDIRECT("第"&amp;VLOOKUP(AD$7,INDIRECT($A$7&amp;"!A:D"),2,FALSE)&amp;"周"&amp;"!"&amp;ADDRESS(ROW(),VLOOKUP(AD$7,INDIRECT($A$7&amp;"!A:D"),4,FALSE)+4))),"")</f>
        <v/>
      </c>
      <c r="AE193" s="114" t="str">
        <f ca="1" t="shared" si="2143" ref="AE193">IFERROR(IF($C192="","",INDIRECT("第"&amp;VLOOKUP(AE$7,INDIRECT($A$7&amp;"!A:D"),2,FALSE)&amp;"周"&amp;"!"&amp;ADDRESS(ROW(),VLOOKUP(AE$7,INDIRECT($A$7&amp;"!A:D"),4,FALSE)+4))),"")</f>
        <v/>
      </c>
      <c r="AF193" s="114" t="str">
        <f ca="1" t="shared" si="2144" ref="AF193">IFERROR(IF($C192="","",INDIRECT("第"&amp;VLOOKUP(AF$7,INDIRECT($A$7&amp;"!A:D"),2,FALSE)&amp;"周"&amp;"!"&amp;ADDRESS(ROW(),VLOOKUP(AF$7,INDIRECT($A$7&amp;"!A:D"),4,FALSE)+4))),"")</f>
        <v/>
      </c>
      <c r="AG193" s="114" t="str">
        <f ca="1" t="shared" si="2145" ref="AG193">IFERROR(IF($C192="","",INDIRECT("第"&amp;VLOOKUP(AG$7,INDIRECT($A$7&amp;"!A:D"),2,FALSE)&amp;"周"&amp;"!"&amp;ADDRESS(ROW(),VLOOKUP(AG$7,INDIRECT($A$7&amp;"!A:D"),4,FALSE)+4))),"")</f>
        <v/>
      </c>
      <c r="AH193" s="114" t="str">
        <f ca="1" t="shared" si="2146" ref="AH193">IFERROR(IF($C192="","",INDIRECT("第"&amp;VLOOKUP(AH$7,INDIRECT($A$7&amp;"!A:D"),2,FALSE)&amp;"周"&amp;"!"&amp;ADDRESS(ROW(),VLOOKUP(AH$7,INDIRECT($A$7&amp;"!A:D"),4,FALSE)+4))),"")</f>
        <v/>
      </c>
      <c r="AI193" s="114" t="str">
        <f ca="1" t="shared" si="2147" ref="AI193">IFERROR(IF($C192="","",INDIRECT("第"&amp;VLOOKUP(AI$7,INDIRECT($A$7&amp;"!A:D"),2,FALSE)&amp;"周"&amp;"!"&amp;ADDRESS(ROW(),VLOOKUP(AI$7,INDIRECT($A$7&amp;"!A:D"),4,FALSE)+4))),"")</f>
        <v/>
      </c>
      <c r="AJ193" s="25"/>
      <c r="AK193" s="25"/>
      <c r="AL193" s="25"/>
      <c r="AM193" s="25"/>
      <c r="AN193" s="25"/>
      <c r="AO193" s="25"/>
      <c r="AP193" s="25"/>
      <c r="AQ193" s="25"/>
      <c r="AR193" s="25"/>
    </row>
    <row r="194" spans="1:44" ht="18" customHeight="1">
      <c r="A194" s="7"/>
      <c r="B194" s="115"/>
      <c r="C194" s="27"/>
      <c r="D194" s="25" t="s">
        <v>26</v>
      </c>
      <c r="E194" s="114" t="str">
        <f ca="1" t="shared" si="2148" ref="E194:AI194">IFERROR(IF($C192="","",INDIRECT("第"&amp;VLOOKUP(E$7,INDIRECT($A$7&amp;"!A:D"),2,FALSE)&amp;"周"&amp;"!"&amp;ADDRESS(ROW(),VLOOKUP(E$7,INDIRECT($A$7&amp;"!A:D"),4,FALSE)+4))),"")</f>
        <v/>
      </c>
      <c r="F194" s="114" t="str">
        <f t="shared" ca="1" si="2148"/>
        <v/>
      </c>
      <c r="G194" s="114" t="str">
        <f t="shared" ca="1" si="2148"/>
        <v/>
      </c>
      <c r="H194" s="114" t="str">
        <f t="shared" ca="1" si="2148"/>
        <v/>
      </c>
      <c r="I194" s="114" t="str">
        <f t="shared" ca="1" si="2148"/>
        <v/>
      </c>
      <c r="J194" s="114" t="str">
        <f t="shared" ca="1" si="2148"/>
        <v/>
      </c>
      <c r="K194" s="114" t="str">
        <f t="shared" ca="1" si="2148"/>
        <v/>
      </c>
      <c r="L194" s="114" t="str">
        <f t="shared" ca="1" si="2148"/>
        <v/>
      </c>
      <c r="M194" s="114" t="str">
        <f t="shared" ca="1" si="2148"/>
        <v/>
      </c>
      <c r="N194" s="114" t="str">
        <f t="shared" ca="1" si="2148"/>
        <v/>
      </c>
      <c r="O194" s="114" t="str">
        <f t="shared" ca="1" si="2148"/>
        <v/>
      </c>
      <c r="P194" s="114" t="str">
        <f t="shared" ca="1" si="2148"/>
        <v/>
      </c>
      <c r="Q194" s="114" t="str">
        <f t="shared" ca="1" si="2148"/>
        <v/>
      </c>
      <c r="R194" s="114" t="str">
        <f t="shared" ca="1" si="2148"/>
        <v/>
      </c>
      <c r="S194" s="114" t="str">
        <f t="shared" ca="1" si="2148"/>
        <v/>
      </c>
      <c r="T194" s="114" t="str">
        <f t="shared" ca="1" si="2148"/>
        <v/>
      </c>
      <c r="U194" s="114" t="str">
        <f t="shared" ca="1" si="2148"/>
        <v/>
      </c>
      <c r="V194" s="114" t="str">
        <f t="shared" ca="1" si="2148"/>
        <v/>
      </c>
      <c r="W194" s="114" t="str">
        <f t="shared" ca="1" si="2148"/>
        <v/>
      </c>
      <c r="X194" s="114" t="str">
        <f t="shared" ca="1" si="2148"/>
        <v/>
      </c>
      <c r="Y194" s="114" t="str">
        <f t="shared" ca="1" si="2148"/>
        <v/>
      </c>
      <c r="Z194" s="114" t="str">
        <f t="shared" ca="1" si="2148"/>
        <v/>
      </c>
      <c r="AA194" s="114" t="str">
        <f t="shared" ca="1" si="2148"/>
        <v/>
      </c>
      <c r="AB194" s="114" t="str">
        <f t="shared" ca="1" si="2148"/>
        <v/>
      </c>
      <c r="AC194" s="114" t="str">
        <f t="shared" ca="1" si="2148"/>
        <v/>
      </c>
      <c r="AD194" s="114" t="str">
        <f t="shared" ca="1" si="2148"/>
        <v/>
      </c>
      <c r="AE194" s="114" t="str">
        <f t="shared" ca="1" si="2148"/>
        <v/>
      </c>
      <c r="AF194" s="114" t="str">
        <f t="shared" ca="1" si="2148"/>
        <v/>
      </c>
      <c r="AG194" s="114" t="str">
        <f t="shared" ca="1" si="2148"/>
        <v/>
      </c>
      <c r="AH194" s="114" t="str">
        <f t="shared" ca="1" si="2148"/>
        <v/>
      </c>
      <c r="AI194" s="114" t="str">
        <f t="shared" ca="1" si="2148"/>
        <v/>
      </c>
      <c r="AJ194" s="25"/>
      <c r="AK194" s="25"/>
      <c r="AL194" s="25"/>
      <c r="AM194" s="25"/>
      <c r="AN194" s="25"/>
      <c r="AO194" s="25"/>
      <c r="AP194" s="25"/>
      <c r="AQ194" s="25"/>
      <c r="AR194" s="25"/>
    </row>
    <row r="195" spans="1:44" ht="18" customHeight="1">
      <c r="A195" s="7"/>
      <c r="B195" s="116">
        <f t="shared" si="1763"/>
        <v>63</v>
      </c>
      <c r="C195" s="20" t="str">
        <f ca="1">INDIRECT("员工信息表!C"&amp;(B195+3))&amp;IF(INDIRECT("员工信息表!O"&amp;(B195+3))="离职","(离职)","")</f>
        <v/>
      </c>
      <c r="D195" s="25" t="s">
        <v>24</v>
      </c>
      <c r="E195" s="114" t="str">
        <f ca="1" t="shared" si="2149" ref="E195:T195">IFERROR(IF($C195="","",INDIRECT("第"&amp;VLOOKUP(E$7,INDIRECT($A$7&amp;"!A:D"),2,FALSE)&amp;"周"&amp;"!"&amp;ADDRESS(ROW(),VLOOKUP(E$7,INDIRECT($A$7&amp;"!A:D"),4,FALSE)+4))),"")</f>
        <v/>
      </c>
      <c r="F195" s="114" t="str">
        <f t="shared" ca="1" si="2149"/>
        <v/>
      </c>
      <c r="G195" s="114" t="str">
        <f t="shared" ca="1" si="2149"/>
        <v/>
      </c>
      <c r="H195" s="114" t="str">
        <f t="shared" ca="1" si="2149"/>
        <v/>
      </c>
      <c r="I195" s="114" t="str">
        <f t="shared" ca="1" si="2149"/>
        <v/>
      </c>
      <c r="J195" s="114" t="str">
        <f t="shared" ca="1" si="2149"/>
        <v/>
      </c>
      <c r="K195" s="114" t="str">
        <f t="shared" ca="1" si="2149"/>
        <v/>
      </c>
      <c r="L195" s="114" t="str">
        <f t="shared" ca="1" si="2149"/>
        <v/>
      </c>
      <c r="M195" s="114" t="str">
        <f t="shared" ca="1" si="2149"/>
        <v/>
      </c>
      <c r="N195" s="114" t="str">
        <f t="shared" ca="1" si="2149"/>
        <v/>
      </c>
      <c r="O195" s="114" t="str">
        <f t="shared" ca="1" si="2149"/>
        <v/>
      </c>
      <c r="P195" s="114" t="str">
        <f t="shared" ca="1" si="2149"/>
        <v/>
      </c>
      <c r="Q195" s="114" t="str">
        <f t="shared" ca="1" si="2149"/>
        <v/>
      </c>
      <c r="R195" s="114" t="str">
        <f t="shared" ca="1" si="2149"/>
        <v/>
      </c>
      <c r="S195" s="114" t="str">
        <f t="shared" ca="1" si="2149"/>
        <v/>
      </c>
      <c r="T195" s="114" t="str">
        <f t="shared" ca="1" si="2149"/>
        <v/>
      </c>
      <c r="U195" s="114" t="str">
        <f ca="1" t="shared" si="2150" ref="U195:AI195">IFERROR(IF($C195="","",INDIRECT("第"&amp;VLOOKUP(U$7,INDIRECT($A$7&amp;"!A:D"),2,FALSE)&amp;"周"&amp;"!"&amp;ADDRESS(ROW(),VLOOKUP(U$7,INDIRECT($A$7&amp;"!A:D"),4,FALSE)+4))),"")</f>
        <v/>
      </c>
      <c r="V195" s="114" t="str">
        <f t="shared" ca="1" si="2150"/>
        <v/>
      </c>
      <c r="W195" s="114" t="str">
        <f t="shared" ca="1" si="2150"/>
        <v/>
      </c>
      <c r="X195" s="114" t="str">
        <f t="shared" ca="1" si="2150"/>
        <v/>
      </c>
      <c r="Y195" s="114" t="str">
        <f t="shared" ca="1" si="2150"/>
        <v/>
      </c>
      <c r="Z195" s="114" t="str">
        <f t="shared" ca="1" si="2150"/>
        <v/>
      </c>
      <c r="AA195" s="114" t="str">
        <f t="shared" ca="1" si="2150"/>
        <v/>
      </c>
      <c r="AB195" s="114" t="str">
        <f t="shared" ca="1" si="2150"/>
        <v/>
      </c>
      <c r="AC195" s="114" t="str">
        <f t="shared" ca="1" si="2150"/>
        <v/>
      </c>
      <c r="AD195" s="114" t="str">
        <f t="shared" ca="1" si="2150"/>
        <v/>
      </c>
      <c r="AE195" s="114" t="str">
        <f t="shared" ca="1" si="2150"/>
        <v/>
      </c>
      <c r="AF195" s="114" t="str">
        <f t="shared" ca="1" si="2150"/>
        <v/>
      </c>
      <c r="AG195" s="114" t="str">
        <f t="shared" ca="1" si="2150"/>
        <v/>
      </c>
      <c r="AH195" s="114" t="str">
        <f t="shared" ca="1" si="2150"/>
        <v/>
      </c>
      <c r="AI195" s="114" t="str">
        <f t="shared" ca="1" si="2150"/>
        <v/>
      </c>
      <c r="AJ195" s="25">
        <f ca="1" t="shared" si="2151" ref="AJ195:AR195">COUNTIF($E195:$AI197,AJ$8)</f>
        <v>0</v>
      </c>
      <c r="AK195" s="25">
        <f t="shared" ca="1" si="2151"/>
        <v>0</v>
      </c>
      <c r="AL195" s="25">
        <f t="shared" ca="1" si="2151"/>
        <v>0</v>
      </c>
      <c r="AM195" s="25">
        <f t="shared" ca="1" si="2151"/>
        <v>0</v>
      </c>
      <c r="AN195" s="25">
        <f t="shared" ca="1" si="2151"/>
        <v>0</v>
      </c>
      <c r="AO195" s="25">
        <f t="shared" ca="1" si="2151"/>
        <v>0</v>
      </c>
      <c r="AP195" s="25">
        <f t="shared" ca="1" si="2151"/>
        <v>0</v>
      </c>
      <c r="AQ195" s="25">
        <f t="shared" ca="1" si="2151"/>
        <v>0</v>
      </c>
      <c r="AR195" s="25">
        <f t="shared" ca="1" si="2151"/>
        <v>0</v>
      </c>
    </row>
    <row r="196" spans="1:44" ht="18" customHeight="1">
      <c r="A196" s="7"/>
      <c r="B196" s="113"/>
      <c r="C196" s="20"/>
      <c r="D196" s="25" t="s">
        <v>25</v>
      </c>
      <c r="E196" s="114" t="str">
        <f ca="1" t="shared" si="2152" ref="E196">IFERROR(IF($C195="","",INDIRECT("第"&amp;VLOOKUP(E$7,INDIRECT($A$7&amp;"!A:D"),2,FALSE)&amp;"周"&amp;"!"&amp;ADDRESS(ROW(),VLOOKUP(E$7,INDIRECT($A$7&amp;"!A:D"),4,FALSE)+4))),"")</f>
        <v/>
      </c>
      <c r="F196" s="114" t="str">
        <f ca="1" t="shared" si="2153" ref="F196">IFERROR(IF($C195="","",INDIRECT("第"&amp;VLOOKUP(F$7,INDIRECT($A$7&amp;"!A:D"),2,FALSE)&amp;"周"&amp;"!"&amp;ADDRESS(ROW(),VLOOKUP(F$7,INDIRECT($A$7&amp;"!A:D"),4,FALSE)+4))),"")</f>
        <v/>
      </c>
      <c r="G196" s="114" t="str">
        <f ca="1" t="shared" si="2154" ref="G196">IFERROR(IF($C195="","",INDIRECT("第"&amp;VLOOKUP(G$7,INDIRECT($A$7&amp;"!A:D"),2,FALSE)&amp;"周"&amp;"!"&amp;ADDRESS(ROW(),VLOOKUP(G$7,INDIRECT($A$7&amp;"!A:D"),4,FALSE)+4))),"")</f>
        <v/>
      </c>
      <c r="H196" s="114" t="str">
        <f ca="1" t="shared" si="2155" ref="H196">IFERROR(IF($C195="","",INDIRECT("第"&amp;VLOOKUP(H$7,INDIRECT($A$7&amp;"!A:D"),2,FALSE)&amp;"周"&amp;"!"&amp;ADDRESS(ROW(),VLOOKUP(H$7,INDIRECT($A$7&amp;"!A:D"),4,FALSE)+4))),"")</f>
        <v/>
      </c>
      <c r="I196" s="114" t="str">
        <f ca="1" t="shared" si="2156" ref="I196">IFERROR(IF($C195="","",INDIRECT("第"&amp;VLOOKUP(I$7,INDIRECT($A$7&amp;"!A:D"),2,FALSE)&amp;"周"&amp;"!"&amp;ADDRESS(ROW(),VLOOKUP(I$7,INDIRECT($A$7&amp;"!A:D"),4,FALSE)+4))),"")</f>
        <v/>
      </c>
      <c r="J196" s="114" t="str">
        <f ca="1" t="shared" si="2157" ref="J196">IFERROR(IF($C195="","",INDIRECT("第"&amp;VLOOKUP(J$7,INDIRECT($A$7&amp;"!A:D"),2,FALSE)&amp;"周"&amp;"!"&amp;ADDRESS(ROW(),VLOOKUP(J$7,INDIRECT($A$7&amp;"!A:D"),4,FALSE)+4))),"")</f>
        <v/>
      </c>
      <c r="K196" s="114" t="str">
        <f ca="1" t="shared" si="2158" ref="K196">IFERROR(IF($C195="","",INDIRECT("第"&amp;VLOOKUP(K$7,INDIRECT($A$7&amp;"!A:D"),2,FALSE)&amp;"周"&amp;"!"&amp;ADDRESS(ROW(),VLOOKUP(K$7,INDIRECT($A$7&amp;"!A:D"),4,FALSE)+4))),"")</f>
        <v/>
      </c>
      <c r="L196" s="114" t="str">
        <f ca="1" t="shared" si="2159" ref="L196">IFERROR(IF($C195="","",INDIRECT("第"&amp;VLOOKUP(L$7,INDIRECT($A$7&amp;"!A:D"),2,FALSE)&amp;"周"&amp;"!"&amp;ADDRESS(ROW(),VLOOKUP(L$7,INDIRECT($A$7&amp;"!A:D"),4,FALSE)+4))),"")</f>
        <v/>
      </c>
      <c r="M196" s="114" t="str">
        <f ca="1" t="shared" si="2160" ref="M196">IFERROR(IF($C195="","",INDIRECT("第"&amp;VLOOKUP(M$7,INDIRECT($A$7&amp;"!A:D"),2,FALSE)&amp;"周"&amp;"!"&amp;ADDRESS(ROW(),VLOOKUP(M$7,INDIRECT($A$7&amp;"!A:D"),4,FALSE)+4))),"")</f>
        <v/>
      </c>
      <c r="N196" s="114" t="str">
        <f ca="1" t="shared" si="2161" ref="N196">IFERROR(IF($C195="","",INDIRECT("第"&amp;VLOOKUP(N$7,INDIRECT($A$7&amp;"!A:D"),2,FALSE)&amp;"周"&amp;"!"&amp;ADDRESS(ROW(),VLOOKUP(N$7,INDIRECT($A$7&amp;"!A:D"),4,FALSE)+4))),"")</f>
        <v/>
      </c>
      <c r="O196" s="114" t="str">
        <f ca="1" t="shared" si="2162" ref="O196">IFERROR(IF($C195="","",INDIRECT("第"&amp;VLOOKUP(O$7,INDIRECT($A$7&amp;"!A:D"),2,FALSE)&amp;"周"&amp;"!"&amp;ADDRESS(ROW(),VLOOKUP(O$7,INDIRECT($A$7&amp;"!A:D"),4,FALSE)+4))),"")</f>
        <v/>
      </c>
      <c r="P196" s="114" t="str">
        <f ca="1" t="shared" si="2163" ref="P196">IFERROR(IF($C195="","",INDIRECT("第"&amp;VLOOKUP(P$7,INDIRECT($A$7&amp;"!A:D"),2,FALSE)&amp;"周"&amp;"!"&amp;ADDRESS(ROW(),VLOOKUP(P$7,INDIRECT($A$7&amp;"!A:D"),4,FALSE)+4))),"")</f>
        <v/>
      </c>
      <c r="Q196" s="114" t="str">
        <f ca="1" t="shared" si="2164" ref="Q196">IFERROR(IF($C195="","",INDIRECT("第"&amp;VLOOKUP(Q$7,INDIRECT($A$7&amp;"!A:D"),2,FALSE)&amp;"周"&amp;"!"&amp;ADDRESS(ROW(),VLOOKUP(Q$7,INDIRECT($A$7&amp;"!A:D"),4,FALSE)+4))),"")</f>
        <v/>
      </c>
      <c r="R196" s="114" t="str">
        <f ca="1" t="shared" si="2165" ref="R196">IFERROR(IF($C195="","",INDIRECT("第"&amp;VLOOKUP(R$7,INDIRECT($A$7&amp;"!A:D"),2,FALSE)&amp;"周"&amp;"!"&amp;ADDRESS(ROW(),VLOOKUP(R$7,INDIRECT($A$7&amp;"!A:D"),4,FALSE)+4))),"")</f>
        <v/>
      </c>
      <c r="S196" s="114" t="str">
        <f ca="1" t="shared" si="2166" ref="S196">IFERROR(IF($C195="","",INDIRECT("第"&amp;VLOOKUP(S$7,INDIRECT($A$7&amp;"!A:D"),2,FALSE)&amp;"周"&amp;"!"&amp;ADDRESS(ROW(),VLOOKUP(S$7,INDIRECT($A$7&amp;"!A:D"),4,FALSE)+4))),"")</f>
        <v/>
      </c>
      <c r="T196" s="114" t="str">
        <f ca="1" t="shared" si="2167" ref="T196">IFERROR(IF($C195="","",INDIRECT("第"&amp;VLOOKUP(T$7,INDIRECT($A$7&amp;"!A:D"),2,FALSE)&amp;"周"&amp;"!"&amp;ADDRESS(ROW(),VLOOKUP(T$7,INDIRECT($A$7&amp;"!A:D"),4,FALSE)+4))),"")</f>
        <v/>
      </c>
      <c r="U196" s="114" t="str">
        <f ca="1" t="shared" si="2168" ref="U196">IFERROR(IF($C195="","",INDIRECT("第"&amp;VLOOKUP(U$7,INDIRECT($A$7&amp;"!A:D"),2,FALSE)&amp;"周"&amp;"!"&amp;ADDRESS(ROW(),VLOOKUP(U$7,INDIRECT($A$7&amp;"!A:D"),4,FALSE)+4))),"")</f>
        <v/>
      </c>
      <c r="V196" s="114" t="str">
        <f ca="1" t="shared" si="2169" ref="V196">IFERROR(IF($C195="","",INDIRECT("第"&amp;VLOOKUP(V$7,INDIRECT($A$7&amp;"!A:D"),2,FALSE)&amp;"周"&amp;"!"&amp;ADDRESS(ROW(),VLOOKUP(V$7,INDIRECT($A$7&amp;"!A:D"),4,FALSE)+4))),"")</f>
        <v/>
      </c>
      <c r="W196" s="114" t="str">
        <f ca="1" t="shared" si="2170" ref="W196">IFERROR(IF($C195="","",INDIRECT("第"&amp;VLOOKUP(W$7,INDIRECT($A$7&amp;"!A:D"),2,FALSE)&amp;"周"&amp;"!"&amp;ADDRESS(ROW(),VLOOKUP(W$7,INDIRECT($A$7&amp;"!A:D"),4,FALSE)+4))),"")</f>
        <v/>
      </c>
      <c r="X196" s="114" t="str">
        <f ca="1" t="shared" si="2171" ref="X196">IFERROR(IF($C195="","",INDIRECT("第"&amp;VLOOKUP(X$7,INDIRECT($A$7&amp;"!A:D"),2,FALSE)&amp;"周"&amp;"!"&amp;ADDRESS(ROW(),VLOOKUP(X$7,INDIRECT($A$7&amp;"!A:D"),4,FALSE)+4))),"")</f>
        <v/>
      </c>
      <c r="Y196" s="114" t="str">
        <f ca="1" t="shared" si="2172" ref="Y196">IFERROR(IF($C195="","",INDIRECT("第"&amp;VLOOKUP(Y$7,INDIRECT($A$7&amp;"!A:D"),2,FALSE)&amp;"周"&amp;"!"&amp;ADDRESS(ROW(),VLOOKUP(Y$7,INDIRECT($A$7&amp;"!A:D"),4,FALSE)+4))),"")</f>
        <v/>
      </c>
      <c r="Z196" s="114" t="str">
        <f ca="1" t="shared" si="2173" ref="Z196">IFERROR(IF($C195="","",INDIRECT("第"&amp;VLOOKUP(Z$7,INDIRECT($A$7&amp;"!A:D"),2,FALSE)&amp;"周"&amp;"!"&amp;ADDRESS(ROW(),VLOOKUP(Z$7,INDIRECT($A$7&amp;"!A:D"),4,FALSE)+4))),"")</f>
        <v/>
      </c>
      <c r="AA196" s="114" t="str">
        <f ca="1" t="shared" si="2174" ref="AA196">IFERROR(IF($C195="","",INDIRECT("第"&amp;VLOOKUP(AA$7,INDIRECT($A$7&amp;"!A:D"),2,FALSE)&amp;"周"&amp;"!"&amp;ADDRESS(ROW(),VLOOKUP(AA$7,INDIRECT($A$7&amp;"!A:D"),4,FALSE)+4))),"")</f>
        <v/>
      </c>
      <c r="AB196" s="114" t="str">
        <f ca="1" t="shared" si="2175" ref="AB196">IFERROR(IF($C195="","",INDIRECT("第"&amp;VLOOKUP(AB$7,INDIRECT($A$7&amp;"!A:D"),2,FALSE)&amp;"周"&amp;"!"&amp;ADDRESS(ROW(),VLOOKUP(AB$7,INDIRECT($A$7&amp;"!A:D"),4,FALSE)+4))),"")</f>
        <v/>
      </c>
      <c r="AC196" s="114" t="str">
        <f ca="1" t="shared" si="2176" ref="AC196">IFERROR(IF($C195="","",INDIRECT("第"&amp;VLOOKUP(AC$7,INDIRECT($A$7&amp;"!A:D"),2,FALSE)&amp;"周"&amp;"!"&amp;ADDRESS(ROW(),VLOOKUP(AC$7,INDIRECT($A$7&amp;"!A:D"),4,FALSE)+4))),"")</f>
        <v/>
      </c>
      <c r="AD196" s="114" t="str">
        <f ca="1" t="shared" si="2177" ref="AD196">IFERROR(IF($C195="","",INDIRECT("第"&amp;VLOOKUP(AD$7,INDIRECT($A$7&amp;"!A:D"),2,FALSE)&amp;"周"&amp;"!"&amp;ADDRESS(ROW(),VLOOKUP(AD$7,INDIRECT($A$7&amp;"!A:D"),4,FALSE)+4))),"")</f>
        <v/>
      </c>
      <c r="AE196" s="114" t="str">
        <f ca="1" t="shared" si="2178" ref="AE196">IFERROR(IF($C195="","",INDIRECT("第"&amp;VLOOKUP(AE$7,INDIRECT($A$7&amp;"!A:D"),2,FALSE)&amp;"周"&amp;"!"&amp;ADDRESS(ROW(),VLOOKUP(AE$7,INDIRECT($A$7&amp;"!A:D"),4,FALSE)+4))),"")</f>
        <v/>
      </c>
      <c r="AF196" s="114" t="str">
        <f ca="1" t="shared" si="2179" ref="AF196">IFERROR(IF($C195="","",INDIRECT("第"&amp;VLOOKUP(AF$7,INDIRECT($A$7&amp;"!A:D"),2,FALSE)&amp;"周"&amp;"!"&amp;ADDRESS(ROW(),VLOOKUP(AF$7,INDIRECT($A$7&amp;"!A:D"),4,FALSE)+4))),"")</f>
        <v/>
      </c>
      <c r="AG196" s="114" t="str">
        <f ca="1" t="shared" si="2180" ref="AG196">IFERROR(IF($C195="","",INDIRECT("第"&amp;VLOOKUP(AG$7,INDIRECT($A$7&amp;"!A:D"),2,FALSE)&amp;"周"&amp;"!"&amp;ADDRESS(ROW(),VLOOKUP(AG$7,INDIRECT($A$7&amp;"!A:D"),4,FALSE)+4))),"")</f>
        <v/>
      </c>
      <c r="AH196" s="114" t="str">
        <f ca="1" t="shared" si="2181" ref="AH196">IFERROR(IF($C195="","",INDIRECT("第"&amp;VLOOKUP(AH$7,INDIRECT($A$7&amp;"!A:D"),2,FALSE)&amp;"周"&amp;"!"&amp;ADDRESS(ROW(),VLOOKUP(AH$7,INDIRECT($A$7&amp;"!A:D"),4,FALSE)+4))),"")</f>
        <v/>
      </c>
      <c r="AI196" s="114" t="str">
        <f ca="1" t="shared" si="2182" ref="AI196">IFERROR(IF($C195="","",INDIRECT("第"&amp;VLOOKUP(AI$7,INDIRECT($A$7&amp;"!A:D"),2,FALSE)&amp;"周"&amp;"!"&amp;ADDRESS(ROW(),VLOOKUP(AI$7,INDIRECT($A$7&amp;"!A:D"),4,FALSE)+4))),"")</f>
        <v/>
      </c>
      <c r="AJ196" s="25"/>
      <c r="AK196" s="25"/>
      <c r="AL196" s="25"/>
      <c r="AM196" s="25"/>
      <c r="AN196" s="25"/>
      <c r="AO196" s="25"/>
      <c r="AP196" s="25"/>
      <c r="AQ196" s="25"/>
      <c r="AR196" s="25"/>
    </row>
    <row r="197" spans="1:44" ht="18" customHeight="1">
      <c r="A197" s="7"/>
      <c r="B197" s="115"/>
      <c r="C197" s="27"/>
      <c r="D197" s="25" t="s">
        <v>26</v>
      </c>
      <c r="E197" s="114" t="str">
        <f ca="1" t="shared" si="2183" ref="E197:AI197">IFERROR(IF($C195="","",INDIRECT("第"&amp;VLOOKUP(E$7,INDIRECT($A$7&amp;"!A:D"),2,FALSE)&amp;"周"&amp;"!"&amp;ADDRESS(ROW(),VLOOKUP(E$7,INDIRECT($A$7&amp;"!A:D"),4,FALSE)+4))),"")</f>
        <v/>
      </c>
      <c r="F197" s="114" t="str">
        <f t="shared" ca="1" si="2183"/>
        <v/>
      </c>
      <c r="G197" s="114" t="str">
        <f t="shared" ca="1" si="2183"/>
        <v/>
      </c>
      <c r="H197" s="114" t="str">
        <f t="shared" ca="1" si="2183"/>
        <v/>
      </c>
      <c r="I197" s="114" t="str">
        <f t="shared" ca="1" si="2183"/>
        <v/>
      </c>
      <c r="J197" s="114" t="str">
        <f t="shared" ca="1" si="2183"/>
        <v/>
      </c>
      <c r="K197" s="114" t="str">
        <f t="shared" ca="1" si="2183"/>
        <v/>
      </c>
      <c r="L197" s="114" t="str">
        <f t="shared" ca="1" si="2183"/>
        <v/>
      </c>
      <c r="M197" s="114" t="str">
        <f t="shared" ca="1" si="2183"/>
        <v/>
      </c>
      <c r="N197" s="114" t="str">
        <f t="shared" ca="1" si="2183"/>
        <v/>
      </c>
      <c r="O197" s="114" t="str">
        <f t="shared" ca="1" si="2183"/>
        <v/>
      </c>
      <c r="P197" s="114" t="str">
        <f t="shared" ca="1" si="2183"/>
        <v/>
      </c>
      <c r="Q197" s="114" t="str">
        <f t="shared" ca="1" si="2183"/>
        <v/>
      </c>
      <c r="R197" s="114" t="str">
        <f t="shared" ca="1" si="2183"/>
        <v/>
      </c>
      <c r="S197" s="114" t="str">
        <f t="shared" ca="1" si="2183"/>
        <v/>
      </c>
      <c r="T197" s="114" t="str">
        <f t="shared" ca="1" si="2183"/>
        <v/>
      </c>
      <c r="U197" s="114" t="str">
        <f t="shared" ca="1" si="2183"/>
        <v/>
      </c>
      <c r="V197" s="114" t="str">
        <f t="shared" ca="1" si="2183"/>
        <v/>
      </c>
      <c r="W197" s="114" t="str">
        <f t="shared" ca="1" si="2183"/>
        <v/>
      </c>
      <c r="X197" s="114" t="str">
        <f t="shared" ca="1" si="2183"/>
        <v/>
      </c>
      <c r="Y197" s="114" t="str">
        <f t="shared" ca="1" si="2183"/>
        <v/>
      </c>
      <c r="Z197" s="114" t="str">
        <f t="shared" ca="1" si="2183"/>
        <v/>
      </c>
      <c r="AA197" s="114" t="str">
        <f t="shared" ca="1" si="2183"/>
        <v/>
      </c>
      <c r="AB197" s="114" t="str">
        <f t="shared" ca="1" si="2183"/>
        <v/>
      </c>
      <c r="AC197" s="114" t="str">
        <f t="shared" ca="1" si="2183"/>
        <v/>
      </c>
      <c r="AD197" s="114" t="str">
        <f t="shared" ca="1" si="2183"/>
        <v/>
      </c>
      <c r="AE197" s="114" t="str">
        <f t="shared" ca="1" si="2183"/>
        <v/>
      </c>
      <c r="AF197" s="114" t="str">
        <f t="shared" ca="1" si="2183"/>
        <v/>
      </c>
      <c r="AG197" s="114" t="str">
        <f t="shared" ca="1" si="2183"/>
        <v/>
      </c>
      <c r="AH197" s="114" t="str">
        <f t="shared" ca="1" si="2183"/>
        <v/>
      </c>
      <c r="AI197" s="114" t="str">
        <f t="shared" ca="1" si="2183"/>
        <v/>
      </c>
      <c r="AJ197" s="25"/>
      <c r="AK197" s="25"/>
      <c r="AL197" s="25"/>
      <c r="AM197" s="25"/>
      <c r="AN197" s="25"/>
      <c r="AO197" s="25"/>
      <c r="AP197" s="25"/>
      <c r="AQ197" s="25"/>
      <c r="AR197" s="25"/>
    </row>
    <row r="198" spans="1:44" ht="18" customHeight="1">
      <c r="A198" s="7"/>
      <c r="B198" s="116">
        <f t="shared" si="1763"/>
        <v>64</v>
      </c>
      <c r="C198" s="20" t="str">
        <f ca="1">INDIRECT("员工信息表!C"&amp;(B198+3))&amp;IF(INDIRECT("员工信息表!O"&amp;(B198+3))="离职","(离职)","")</f>
        <v/>
      </c>
      <c r="D198" s="25" t="s">
        <v>24</v>
      </c>
      <c r="E198" s="114" t="str">
        <f ca="1" t="shared" si="2184" ref="E198:T198">IFERROR(IF($C198="","",INDIRECT("第"&amp;VLOOKUP(E$7,INDIRECT($A$7&amp;"!A:D"),2,FALSE)&amp;"周"&amp;"!"&amp;ADDRESS(ROW(),VLOOKUP(E$7,INDIRECT($A$7&amp;"!A:D"),4,FALSE)+4))),"")</f>
        <v/>
      </c>
      <c r="F198" s="114" t="str">
        <f t="shared" ca="1" si="2184"/>
        <v/>
      </c>
      <c r="G198" s="114" t="str">
        <f t="shared" ca="1" si="2184"/>
        <v/>
      </c>
      <c r="H198" s="114" t="str">
        <f t="shared" ca="1" si="2184"/>
        <v/>
      </c>
      <c r="I198" s="114" t="str">
        <f t="shared" ca="1" si="2184"/>
        <v/>
      </c>
      <c r="J198" s="114" t="str">
        <f t="shared" ca="1" si="2184"/>
        <v/>
      </c>
      <c r="K198" s="114" t="str">
        <f t="shared" ca="1" si="2184"/>
        <v/>
      </c>
      <c r="L198" s="114" t="str">
        <f t="shared" ca="1" si="2184"/>
        <v/>
      </c>
      <c r="M198" s="114" t="str">
        <f t="shared" ca="1" si="2184"/>
        <v/>
      </c>
      <c r="N198" s="114" t="str">
        <f t="shared" ca="1" si="2184"/>
        <v/>
      </c>
      <c r="O198" s="114" t="str">
        <f t="shared" ca="1" si="2184"/>
        <v/>
      </c>
      <c r="P198" s="114" t="str">
        <f t="shared" ca="1" si="2184"/>
        <v/>
      </c>
      <c r="Q198" s="114" t="str">
        <f t="shared" ca="1" si="2184"/>
        <v/>
      </c>
      <c r="R198" s="114" t="str">
        <f t="shared" ca="1" si="2184"/>
        <v/>
      </c>
      <c r="S198" s="114" t="str">
        <f t="shared" ca="1" si="2184"/>
        <v/>
      </c>
      <c r="T198" s="114" t="str">
        <f t="shared" ca="1" si="2184"/>
        <v/>
      </c>
      <c r="U198" s="114" t="str">
        <f ca="1" t="shared" si="2185" ref="U198:AI198">IFERROR(IF($C198="","",INDIRECT("第"&amp;VLOOKUP(U$7,INDIRECT($A$7&amp;"!A:D"),2,FALSE)&amp;"周"&amp;"!"&amp;ADDRESS(ROW(),VLOOKUP(U$7,INDIRECT($A$7&amp;"!A:D"),4,FALSE)+4))),"")</f>
        <v/>
      </c>
      <c r="V198" s="114" t="str">
        <f t="shared" ca="1" si="2185"/>
        <v/>
      </c>
      <c r="W198" s="114" t="str">
        <f t="shared" ca="1" si="2185"/>
        <v/>
      </c>
      <c r="X198" s="114" t="str">
        <f t="shared" ca="1" si="2185"/>
        <v/>
      </c>
      <c r="Y198" s="114" t="str">
        <f t="shared" ca="1" si="2185"/>
        <v/>
      </c>
      <c r="Z198" s="114" t="str">
        <f t="shared" ca="1" si="2185"/>
        <v/>
      </c>
      <c r="AA198" s="114" t="str">
        <f t="shared" ca="1" si="2185"/>
        <v/>
      </c>
      <c r="AB198" s="114" t="str">
        <f t="shared" ca="1" si="2185"/>
        <v/>
      </c>
      <c r="AC198" s="114" t="str">
        <f t="shared" ca="1" si="2185"/>
        <v/>
      </c>
      <c r="AD198" s="114" t="str">
        <f t="shared" ca="1" si="2185"/>
        <v/>
      </c>
      <c r="AE198" s="114" t="str">
        <f t="shared" ca="1" si="2185"/>
        <v/>
      </c>
      <c r="AF198" s="114" t="str">
        <f t="shared" ca="1" si="2185"/>
        <v/>
      </c>
      <c r="AG198" s="114" t="str">
        <f t="shared" ca="1" si="2185"/>
        <v/>
      </c>
      <c r="AH198" s="114" t="str">
        <f t="shared" ca="1" si="2185"/>
        <v/>
      </c>
      <c r="AI198" s="114" t="str">
        <f t="shared" ca="1" si="2185"/>
        <v/>
      </c>
      <c r="AJ198" s="25">
        <f ca="1" t="shared" si="2186" ref="AJ198:AR198">COUNTIF($E198:$AI200,AJ$8)</f>
        <v>0</v>
      </c>
      <c r="AK198" s="25">
        <f t="shared" ca="1" si="2186"/>
        <v>0</v>
      </c>
      <c r="AL198" s="25">
        <f t="shared" ca="1" si="2186"/>
        <v>0</v>
      </c>
      <c r="AM198" s="25">
        <f t="shared" ca="1" si="2186"/>
        <v>0</v>
      </c>
      <c r="AN198" s="25">
        <f t="shared" ca="1" si="2186"/>
        <v>0</v>
      </c>
      <c r="AO198" s="25">
        <f t="shared" ca="1" si="2186"/>
        <v>0</v>
      </c>
      <c r="AP198" s="25">
        <f t="shared" ca="1" si="2186"/>
        <v>0</v>
      </c>
      <c r="AQ198" s="25">
        <f t="shared" ca="1" si="2186"/>
        <v>0</v>
      </c>
      <c r="AR198" s="25">
        <f t="shared" ca="1" si="2186"/>
        <v>0</v>
      </c>
    </row>
    <row r="199" spans="1:44" ht="18" customHeight="1">
      <c r="A199" s="7"/>
      <c r="B199" s="113"/>
      <c r="C199" s="20"/>
      <c r="D199" s="25" t="s">
        <v>25</v>
      </c>
      <c r="E199" s="114" t="str">
        <f ca="1" t="shared" si="2187" ref="E199">IFERROR(IF($C198="","",INDIRECT("第"&amp;VLOOKUP(E$7,INDIRECT($A$7&amp;"!A:D"),2,FALSE)&amp;"周"&amp;"!"&amp;ADDRESS(ROW(),VLOOKUP(E$7,INDIRECT($A$7&amp;"!A:D"),4,FALSE)+4))),"")</f>
        <v/>
      </c>
      <c r="F199" s="114" t="str">
        <f ca="1" t="shared" si="2188" ref="F199">IFERROR(IF($C198="","",INDIRECT("第"&amp;VLOOKUP(F$7,INDIRECT($A$7&amp;"!A:D"),2,FALSE)&amp;"周"&amp;"!"&amp;ADDRESS(ROW(),VLOOKUP(F$7,INDIRECT($A$7&amp;"!A:D"),4,FALSE)+4))),"")</f>
        <v/>
      </c>
      <c r="G199" s="114" t="str">
        <f ca="1" t="shared" si="2189" ref="G199">IFERROR(IF($C198="","",INDIRECT("第"&amp;VLOOKUP(G$7,INDIRECT($A$7&amp;"!A:D"),2,FALSE)&amp;"周"&amp;"!"&amp;ADDRESS(ROW(),VLOOKUP(G$7,INDIRECT($A$7&amp;"!A:D"),4,FALSE)+4))),"")</f>
        <v/>
      </c>
      <c r="H199" s="114" t="str">
        <f ca="1" t="shared" si="2190" ref="H199">IFERROR(IF($C198="","",INDIRECT("第"&amp;VLOOKUP(H$7,INDIRECT($A$7&amp;"!A:D"),2,FALSE)&amp;"周"&amp;"!"&amp;ADDRESS(ROW(),VLOOKUP(H$7,INDIRECT($A$7&amp;"!A:D"),4,FALSE)+4))),"")</f>
        <v/>
      </c>
      <c r="I199" s="114" t="str">
        <f ca="1" t="shared" si="2191" ref="I199">IFERROR(IF($C198="","",INDIRECT("第"&amp;VLOOKUP(I$7,INDIRECT($A$7&amp;"!A:D"),2,FALSE)&amp;"周"&amp;"!"&amp;ADDRESS(ROW(),VLOOKUP(I$7,INDIRECT($A$7&amp;"!A:D"),4,FALSE)+4))),"")</f>
        <v/>
      </c>
      <c r="J199" s="114" t="str">
        <f ca="1" t="shared" si="2192" ref="J199">IFERROR(IF($C198="","",INDIRECT("第"&amp;VLOOKUP(J$7,INDIRECT($A$7&amp;"!A:D"),2,FALSE)&amp;"周"&amp;"!"&amp;ADDRESS(ROW(),VLOOKUP(J$7,INDIRECT($A$7&amp;"!A:D"),4,FALSE)+4))),"")</f>
        <v/>
      </c>
      <c r="K199" s="114" t="str">
        <f ca="1" t="shared" si="2193" ref="K199">IFERROR(IF($C198="","",INDIRECT("第"&amp;VLOOKUP(K$7,INDIRECT($A$7&amp;"!A:D"),2,FALSE)&amp;"周"&amp;"!"&amp;ADDRESS(ROW(),VLOOKUP(K$7,INDIRECT($A$7&amp;"!A:D"),4,FALSE)+4))),"")</f>
        <v/>
      </c>
      <c r="L199" s="114" t="str">
        <f ca="1" t="shared" si="2194" ref="L199">IFERROR(IF($C198="","",INDIRECT("第"&amp;VLOOKUP(L$7,INDIRECT($A$7&amp;"!A:D"),2,FALSE)&amp;"周"&amp;"!"&amp;ADDRESS(ROW(),VLOOKUP(L$7,INDIRECT($A$7&amp;"!A:D"),4,FALSE)+4))),"")</f>
        <v/>
      </c>
      <c r="M199" s="114" t="str">
        <f ca="1" t="shared" si="2195" ref="M199">IFERROR(IF($C198="","",INDIRECT("第"&amp;VLOOKUP(M$7,INDIRECT($A$7&amp;"!A:D"),2,FALSE)&amp;"周"&amp;"!"&amp;ADDRESS(ROW(),VLOOKUP(M$7,INDIRECT($A$7&amp;"!A:D"),4,FALSE)+4))),"")</f>
        <v/>
      </c>
      <c r="N199" s="114" t="str">
        <f ca="1" t="shared" si="2196" ref="N199">IFERROR(IF($C198="","",INDIRECT("第"&amp;VLOOKUP(N$7,INDIRECT($A$7&amp;"!A:D"),2,FALSE)&amp;"周"&amp;"!"&amp;ADDRESS(ROW(),VLOOKUP(N$7,INDIRECT($A$7&amp;"!A:D"),4,FALSE)+4))),"")</f>
        <v/>
      </c>
      <c r="O199" s="114" t="str">
        <f ca="1" t="shared" si="2197" ref="O199">IFERROR(IF($C198="","",INDIRECT("第"&amp;VLOOKUP(O$7,INDIRECT($A$7&amp;"!A:D"),2,FALSE)&amp;"周"&amp;"!"&amp;ADDRESS(ROW(),VLOOKUP(O$7,INDIRECT($A$7&amp;"!A:D"),4,FALSE)+4))),"")</f>
        <v/>
      </c>
      <c r="P199" s="114" t="str">
        <f ca="1" t="shared" si="2198" ref="P199">IFERROR(IF($C198="","",INDIRECT("第"&amp;VLOOKUP(P$7,INDIRECT($A$7&amp;"!A:D"),2,FALSE)&amp;"周"&amp;"!"&amp;ADDRESS(ROW(),VLOOKUP(P$7,INDIRECT($A$7&amp;"!A:D"),4,FALSE)+4))),"")</f>
        <v/>
      </c>
      <c r="Q199" s="114" t="str">
        <f ca="1" t="shared" si="2199" ref="Q199">IFERROR(IF($C198="","",INDIRECT("第"&amp;VLOOKUP(Q$7,INDIRECT($A$7&amp;"!A:D"),2,FALSE)&amp;"周"&amp;"!"&amp;ADDRESS(ROW(),VLOOKUP(Q$7,INDIRECT($A$7&amp;"!A:D"),4,FALSE)+4))),"")</f>
        <v/>
      </c>
      <c r="R199" s="114" t="str">
        <f ca="1" t="shared" si="2200" ref="R199">IFERROR(IF($C198="","",INDIRECT("第"&amp;VLOOKUP(R$7,INDIRECT($A$7&amp;"!A:D"),2,FALSE)&amp;"周"&amp;"!"&amp;ADDRESS(ROW(),VLOOKUP(R$7,INDIRECT($A$7&amp;"!A:D"),4,FALSE)+4))),"")</f>
        <v/>
      </c>
      <c r="S199" s="114" t="str">
        <f ca="1" t="shared" si="2201" ref="S199">IFERROR(IF($C198="","",INDIRECT("第"&amp;VLOOKUP(S$7,INDIRECT($A$7&amp;"!A:D"),2,FALSE)&amp;"周"&amp;"!"&amp;ADDRESS(ROW(),VLOOKUP(S$7,INDIRECT($A$7&amp;"!A:D"),4,FALSE)+4))),"")</f>
        <v/>
      </c>
      <c r="T199" s="114" t="str">
        <f ca="1" t="shared" si="2202" ref="T199">IFERROR(IF($C198="","",INDIRECT("第"&amp;VLOOKUP(T$7,INDIRECT($A$7&amp;"!A:D"),2,FALSE)&amp;"周"&amp;"!"&amp;ADDRESS(ROW(),VLOOKUP(T$7,INDIRECT($A$7&amp;"!A:D"),4,FALSE)+4))),"")</f>
        <v/>
      </c>
      <c r="U199" s="114" t="str">
        <f ca="1" t="shared" si="2203" ref="U199">IFERROR(IF($C198="","",INDIRECT("第"&amp;VLOOKUP(U$7,INDIRECT($A$7&amp;"!A:D"),2,FALSE)&amp;"周"&amp;"!"&amp;ADDRESS(ROW(),VLOOKUP(U$7,INDIRECT($A$7&amp;"!A:D"),4,FALSE)+4))),"")</f>
        <v/>
      </c>
      <c r="V199" s="114" t="str">
        <f ca="1" t="shared" si="2204" ref="V199">IFERROR(IF($C198="","",INDIRECT("第"&amp;VLOOKUP(V$7,INDIRECT($A$7&amp;"!A:D"),2,FALSE)&amp;"周"&amp;"!"&amp;ADDRESS(ROW(),VLOOKUP(V$7,INDIRECT($A$7&amp;"!A:D"),4,FALSE)+4))),"")</f>
        <v/>
      </c>
      <c r="W199" s="114" t="str">
        <f ca="1" t="shared" si="2205" ref="W199">IFERROR(IF($C198="","",INDIRECT("第"&amp;VLOOKUP(W$7,INDIRECT($A$7&amp;"!A:D"),2,FALSE)&amp;"周"&amp;"!"&amp;ADDRESS(ROW(),VLOOKUP(W$7,INDIRECT($A$7&amp;"!A:D"),4,FALSE)+4))),"")</f>
        <v/>
      </c>
      <c r="X199" s="114" t="str">
        <f ca="1" t="shared" si="2206" ref="X199">IFERROR(IF($C198="","",INDIRECT("第"&amp;VLOOKUP(X$7,INDIRECT($A$7&amp;"!A:D"),2,FALSE)&amp;"周"&amp;"!"&amp;ADDRESS(ROW(),VLOOKUP(X$7,INDIRECT($A$7&amp;"!A:D"),4,FALSE)+4))),"")</f>
        <v/>
      </c>
      <c r="Y199" s="114" t="str">
        <f ca="1" t="shared" si="2207" ref="Y199">IFERROR(IF($C198="","",INDIRECT("第"&amp;VLOOKUP(Y$7,INDIRECT($A$7&amp;"!A:D"),2,FALSE)&amp;"周"&amp;"!"&amp;ADDRESS(ROW(),VLOOKUP(Y$7,INDIRECT($A$7&amp;"!A:D"),4,FALSE)+4))),"")</f>
        <v/>
      </c>
      <c r="Z199" s="114" t="str">
        <f ca="1" t="shared" si="2208" ref="Z199">IFERROR(IF($C198="","",INDIRECT("第"&amp;VLOOKUP(Z$7,INDIRECT($A$7&amp;"!A:D"),2,FALSE)&amp;"周"&amp;"!"&amp;ADDRESS(ROW(),VLOOKUP(Z$7,INDIRECT($A$7&amp;"!A:D"),4,FALSE)+4))),"")</f>
        <v/>
      </c>
      <c r="AA199" s="114" t="str">
        <f ca="1" t="shared" si="2209" ref="AA199">IFERROR(IF($C198="","",INDIRECT("第"&amp;VLOOKUP(AA$7,INDIRECT($A$7&amp;"!A:D"),2,FALSE)&amp;"周"&amp;"!"&amp;ADDRESS(ROW(),VLOOKUP(AA$7,INDIRECT($A$7&amp;"!A:D"),4,FALSE)+4))),"")</f>
        <v/>
      </c>
      <c r="AB199" s="114" t="str">
        <f ca="1" t="shared" si="2210" ref="AB199">IFERROR(IF($C198="","",INDIRECT("第"&amp;VLOOKUP(AB$7,INDIRECT($A$7&amp;"!A:D"),2,FALSE)&amp;"周"&amp;"!"&amp;ADDRESS(ROW(),VLOOKUP(AB$7,INDIRECT($A$7&amp;"!A:D"),4,FALSE)+4))),"")</f>
        <v/>
      </c>
      <c r="AC199" s="114" t="str">
        <f ca="1" t="shared" si="2211" ref="AC199">IFERROR(IF($C198="","",INDIRECT("第"&amp;VLOOKUP(AC$7,INDIRECT($A$7&amp;"!A:D"),2,FALSE)&amp;"周"&amp;"!"&amp;ADDRESS(ROW(),VLOOKUP(AC$7,INDIRECT($A$7&amp;"!A:D"),4,FALSE)+4))),"")</f>
        <v/>
      </c>
      <c r="AD199" s="114" t="str">
        <f ca="1" t="shared" si="2212" ref="AD199">IFERROR(IF($C198="","",INDIRECT("第"&amp;VLOOKUP(AD$7,INDIRECT($A$7&amp;"!A:D"),2,FALSE)&amp;"周"&amp;"!"&amp;ADDRESS(ROW(),VLOOKUP(AD$7,INDIRECT($A$7&amp;"!A:D"),4,FALSE)+4))),"")</f>
        <v/>
      </c>
      <c r="AE199" s="114" t="str">
        <f ca="1" t="shared" si="2213" ref="AE199">IFERROR(IF($C198="","",INDIRECT("第"&amp;VLOOKUP(AE$7,INDIRECT($A$7&amp;"!A:D"),2,FALSE)&amp;"周"&amp;"!"&amp;ADDRESS(ROW(),VLOOKUP(AE$7,INDIRECT($A$7&amp;"!A:D"),4,FALSE)+4))),"")</f>
        <v/>
      </c>
      <c r="AF199" s="114" t="str">
        <f ca="1" t="shared" si="2214" ref="AF199">IFERROR(IF($C198="","",INDIRECT("第"&amp;VLOOKUP(AF$7,INDIRECT($A$7&amp;"!A:D"),2,FALSE)&amp;"周"&amp;"!"&amp;ADDRESS(ROW(),VLOOKUP(AF$7,INDIRECT($A$7&amp;"!A:D"),4,FALSE)+4))),"")</f>
        <v/>
      </c>
      <c r="AG199" s="114" t="str">
        <f ca="1" t="shared" si="2215" ref="AG199">IFERROR(IF($C198="","",INDIRECT("第"&amp;VLOOKUP(AG$7,INDIRECT($A$7&amp;"!A:D"),2,FALSE)&amp;"周"&amp;"!"&amp;ADDRESS(ROW(),VLOOKUP(AG$7,INDIRECT($A$7&amp;"!A:D"),4,FALSE)+4))),"")</f>
        <v/>
      </c>
      <c r="AH199" s="114" t="str">
        <f ca="1" t="shared" si="2216" ref="AH199">IFERROR(IF($C198="","",INDIRECT("第"&amp;VLOOKUP(AH$7,INDIRECT($A$7&amp;"!A:D"),2,FALSE)&amp;"周"&amp;"!"&amp;ADDRESS(ROW(),VLOOKUP(AH$7,INDIRECT($A$7&amp;"!A:D"),4,FALSE)+4))),"")</f>
        <v/>
      </c>
      <c r="AI199" s="114" t="str">
        <f ca="1" t="shared" si="2217" ref="AI199">IFERROR(IF($C198="","",INDIRECT("第"&amp;VLOOKUP(AI$7,INDIRECT($A$7&amp;"!A:D"),2,FALSE)&amp;"周"&amp;"!"&amp;ADDRESS(ROW(),VLOOKUP(AI$7,INDIRECT($A$7&amp;"!A:D"),4,FALSE)+4))),"")</f>
        <v/>
      </c>
      <c r="AJ199" s="25"/>
      <c r="AK199" s="25"/>
      <c r="AL199" s="25"/>
      <c r="AM199" s="25"/>
      <c r="AN199" s="25"/>
      <c r="AO199" s="25"/>
      <c r="AP199" s="25"/>
      <c r="AQ199" s="25"/>
      <c r="AR199" s="25"/>
    </row>
    <row r="200" spans="1:44" ht="18" customHeight="1">
      <c r="A200" s="7"/>
      <c r="B200" s="115"/>
      <c r="C200" s="27"/>
      <c r="D200" s="25" t="s">
        <v>26</v>
      </c>
      <c r="E200" s="114" t="str">
        <f ca="1" t="shared" si="2218" ref="E200:AI200">IFERROR(IF($C198="","",INDIRECT("第"&amp;VLOOKUP(E$7,INDIRECT($A$7&amp;"!A:D"),2,FALSE)&amp;"周"&amp;"!"&amp;ADDRESS(ROW(),VLOOKUP(E$7,INDIRECT($A$7&amp;"!A:D"),4,FALSE)+4))),"")</f>
        <v/>
      </c>
      <c r="F200" s="114" t="str">
        <f t="shared" ca="1" si="2218"/>
        <v/>
      </c>
      <c r="G200" s="114" t="str">
        <f t="shared" ca="1" si="2218"/>
        <v/>
      </c>
      <c r="H200" s="114" t="str">
        <f t="shared" ca="1" si="2218"/>
        <v/>
      </c>
      <c r="I200" s="114" t="str">
        <f t="shared" ca="1" si="2218"/>
        <v/>
      </c>
      <c r="J200" s="114" t="str">
        <f t="shared" ca="1" si="2218"/>
        <v/>
      </c>
      <c r="K200" s="114" t="str">
        <f t="shared" ca="1" si="2218"/>
        <v/>
      </c>
      <c r="L200" s="114" t="str">
        <f t="shared" ca="1" si="2218"/>
        <v/>
      </c>
      <c r="M200" s="114" t="str">
        <f t="shared" ca="1" si="2218"/>
        <v/>
      </c>
      <c r="N200" s="114" t="str">
        <f t="shared" ca="1" si="2218"/>
        <v/>
      </c>
      <c r="O200" s="114" t="str">
        <f t="shared" ca="1" si="2218"/>
        <v/>
      </c>
      <c r="P200" s="114" t="str">
        <f t="shared" ca="1" si="2218"/>
        <v/>
      </c>
      <c r="Q200" s="114" t="str">
        <f t="shared" ca="1" si="2218"/>
        <v/>
      </c>
      <c r="R200" s="114" t="str">
        <f t="shared" ca="1" si="2218"/>
        <v/>
      </c>
      <c r="S200" s="114" t="str">
        <f t="shared" ca="1" si="2218"/>
        <v/>
      </c>
      <c r="T200" s="114" t="str">
        <f t="shared" ca="1" si="2218"/>
        <v/>
      </c>
      <c r="U200" s="114" t="str">
        <f t="shared" ca="1" si="2218"/>
        <v/>
      </c>
      <c r="V200" s="114" t="str">
        <f t="shared" ca="1" si="2218"/>
        <v/>
      </c>
      <c r="W200" s="114" t="str">
        <f t="shared" ca="1" si="2218"/>
        <v/>
      </c>
      <c r="X200" s="114" t="str">
        <f t="shared" ca="1" si="2218"/>
        <v/>
      </c>
      <c r="Y200" s="114" t="str">
        <f t="shared" ca="1" si="2218"/>
        <v/>
      </c>
      <c r="Z200" s="114" t="str">
        <f t="shared" ca="1" si="2218"/>
        <v/>
      </c>
      <c r="AA200" s="114" t="str">
        <f t="shared" ca="1" si="2218"/>
        <v/>
      </c>
      <c r="AB200" s="114" t="str">
        <f t="shared" ca="1" si="2218"/>
        <v/>
      </c>
      <c r="AC200" s="114" t="str">
        <f t="shared" ca="1" si="2218"/>
        <v/>
      </c>
      <c r="AD200" s="114" t="str">
        <f t="shared" ca="1" si="2218"/>
        <v/>
      </c>
      <c r="AE200" s="114" t="str">
        <f t="shared" ca="1" si="2218"/>
        <v/>
      </c>
      <c r="AF200" s="114" t="str">
        <f t="shared" ca="1" si="2218"/>
        <v/>
      </c>
      <c r="AG200" s="114" t="str">
        <f t="shared" ca="1" si="2218"/>
        <v/>
      </c>
      <c r="AH200" s="114" t="str">
        <f t="shared" ca="1" si="2218"/>
        <v/>
      </c>
      <c r="AI200" s="114" t="str">
        <f t="shared" ca="1" si="2218"/>
        <v/>
      </c>
      <c r="AJ200" s="25"/>
      <c r="AK200" s="25"/>
      <c r="AL200" s="25"/>
      <c r="AM200" s="25"/>
      <c r="AN200" s="25"/>
      <c r="AO200" s="25"/>
      <c r="AP200" s="25"/>
      <c r="AQ200" s="25"/>
      <c r="AR200" s="25"/>
    </row>
    <row r="201" spans="1:44" ht="18" customHeight="1">
      <c r="A201" s="7"/>
      <c r="B201" s="116">
        <f t="shared" si="1763"/>
        <v>65</v>
      </c>
      <c r="C201" s="20" t="str">
        <f ca="1">INDIRECT("员工信息表!C"&amp;(B201+3))&amp;IF(INDIRECT("员工信息表!O"&amp;(B201+3))="离职","(离职)","")</f>
        <v/>
      </c>
      <c r="D201" s="25" t="s">
        <v>24</v>
      </c>
      <c r="E201" s="114" t="str">
        <f ca="1" t="shared" si="2219" ref="E201:T201">IFERROR(IF($C201="","",INDIRECT("第"&amp;VLOOKUP(E$7,INDIRECT($A$7&amp;"!A:D"),2,FALSE)&amp;"周"&amp;"!"&amp;ADDRESS(ROW(),VLOOKUP(E$7,INDIRECT($A$7&amp;"!A:D"),4,FALSE)+4))),"")</f>
        <v/>
      </c>
      <c r="F201" s="114" t="str">
        <f t="shared" ca="1" si="2219"/>
        <v/>
      </c>
      <c r="G201" s="114" t="str">
        <f t="shared" ca="1" si="2219"/>
        <v/>
      </c>
      <c r="H201" s="114" t="str">
        <f t="shared" ca="1" si="2219"/>
        <v/>
      </c>
      <c r="I201" s="114" t="str">
        <f t="shared" ca="1" si="2219"/>
        <v/>
      </c>
      <c r="J201" s="114" t="str">
        <f t="shared" ca="1" si="2219"/>
        <v/>
      </c>
      <c r="K201" s="114" t="str">
        <f t="shared" ca="1" si="2219"/>
        <v/>
      </c>
      <c r="L201" s="114" t="str">
        <f t="shared" ca="1" si="2219"/>
        <v/>
      </c>
      <c r="M201" s="114" t="str">
        <f t="shared" ca="1" si="2219"/>
        <v/>
      </c>
      <c r="N201" s="114" t="str">
        <f t="shared" ca="1" si="2219"/>
        <v/>
      </c>
      <c r="O201" s="114" t="str">
        <f t="shared" ca="1" si="2219"/>
        <v/>
      </c>
      <c r="P201" s="114" t="str">
        <f t="shared" ca="1" si="2219"/>
        <v/>
      </c>
      <c r="Q201" s="114" t="str">
        <f t="shared" ca="1" si="2219"/>
        <v/>
      </c>
      <c r="R201" s="114" t="str">
        <f t="shared" ca="1" si="2219"/>
        <v/>
      </c>
      <c r="S201" s="114" t="str">
        <f t="shared" ca="1" si="2219"/>
        <v/>
      </c>
      <c r="T201" s="114" t="str">
        <f t="shared" ca="1" si="2219"/>
        <v/>
      </c>
      <c r="U201" s="114" t="str">
        <f ca="1" t="shared" si="2220" ref="U201:AI201">IFERROR(IF($C201="","",INDIRECT("第"&amp;VLOOKUP(U$7,INDIRECT($A$7&amp;"!A:D"),2,FALSE)&amp;"周"&amp;"!"&amp;ADDRESS(ROW(),VLOOKUP(U$7,INDIRECT($A$7&amp;"!A:D"),4,FALSE)+4))),"")</f>
        <v/>
      </c>
      <c r="V201" s="114" t="str">
        <f t="shared" ca="1" si="2220"/>
        <v/>
      </c>
      <c r="W201" s="114" t="str">
        <f t="shared" ca="1" si="2220"/>
        <v/>
      </c>
      <c r="X201" s="114" t="str">
        <f t="shared" ca="1" si="2220"/>
        <v/>
      </c>
      <c r="Y201" s="114" t="str">
        <f t="shared" ca="1" si="2220"/>
        <v/>
      </c>
      <c r="Z201" s="114" t="str">
        <f t="shared" ca="1" si="2220"/>
        <v/>
      </c>
      <c r="AA201" s="114" t="str">
        <f t="shared" ca="1" si="2220"/>
        <v/>
      </c>
      <c r="AB201" s="114" t="str">
        <f t="shared" ca="1" si="2220"/>
        <v/>
      </c>
      <c r="AC201" s="114" t="str">
        <f t="shared" ca="1" si="2220"/>
        <v/>
      </c>
      <c r="AD201" s="114" t="str">
        <f t="shared" ca="1" si="2220"/>
        <v/>
      </c>
      <c r="AE201" s="114" t="str">
        <f t="shared" ca="1" si="2220"/>
        <v/>
      </c>
      <c r="AF201" s="114" t="str">
        <f t="shared" ca="1" si="2220"/>
        <v/>
      </c>
      <c r="AG201" s="114" t="str">
        <f t="shared" ca="1" si="2220"/>
        <v/>
      </c>
      <c r="AH201" s="114" t="str">
        <f t="shared" ca="1" si="2220"/>
        <v/>
      </c>
      <c r="AI201" s="114" t="str">
        <f t="shared" ca="1" si="2220"/>
        <v/>
      </c>
      <c r="AJ201" s="25">
        <f ca="1" t="shared" si="2221" ref="AJ201:AR201">COUNTIF($E201:$AI203,AJ$8)</f>
        <v>0</v>
      </c>
      <c r="AK201" s="25">
        <f t="shared" ca="1" si="2221"/>
        <v>0</v>
      </c>
      <c r="AL201" s="25">
        <f t="shared" ca="1" si="2221"/>
        <v>0</v>
      </c>
      <c r="AM201" s="25">
        <f t="shared" ca="1" si="2221"/>
        <v>0</v>
      </c>
      <c r="AN201" s="25">
        <f t="shared" ca="1" si="2221"/>
        <v>0</v>
      </c>
      <c r="AO201" s="25">
        <f t="shared" ca="1" si="2221"/>
        <v>0</v>
      </c>
      <c r="AP201" s="25">
        <f t="shared" ca="1" si="2221"/>
        <v>0</v>
      </c>
      <c r="AQ201" s="25">
        <f t="shared" ca="1" si="2221"/>
        <v>0</v>
      </c>
      <c r="AR201" s="25">
        <f t="shared" ca="1" si="2221"/>
        <v>0</v>
      </c>
    </row>
    <row r="202" spans="1:44" ht="18" customHeight="1">
      <c r="A202" s="7"/>
      <c r="B202" s="113"/>
      <c r="C202" s="20"/>
      <c r="D202" s="25" t="s">
        <v>25</v>
      </c>
      <c r="E202" s="114" t="str">
        <f ca="1" t="shared" si="2222" ref="E202">IFERROR(IF($C201="","",INDIRECT("第"&amp;VLOOKUP(E$7,INDIRECT($A$7&amp;"!A:D"),2,FALSE)&amp;"周"&amp;"!"&amp;ADDRESS(ROW(),VLOOKUP(E$7,INDIRECT($A$7&amp;"!A:D"),4,FALSE)+4))),"")</f>
        <v/>
      </c>
      <c r="F202" s="114" t="str">
        <f ca="1" t="shared" si="2223" ref="F202">IFERROR(IF($C201="","",INDIRECT("第"&amp;VLOOKUP(F$7,INDIRECT($A$7&amp;"!A:D"),2,FALSE)&amp;"周"&amp;"!"&amp;ADDRESS(ROW(),VLOOKUP(F$7,INDIRECT($A$7&amp;"!A:D"),4,FALSE)+4))),"")</f>
        <v/>
      </c>
      <c r="G202" s="114" t="str">
        <f ca="1" t="shared" si="2224" ref="G202">IFERROR(IF($C201="","",INDIRECT("第"&amp;VLOOKUP(G$7,INDIRECT($A$7&amp;"!A:D"),2,FALSE)&amp;"周"&amp;"!"&amp;ADDRESS(ROW(),VLOOKUP(G$7,INDIRECT($A$7&amp;"!A:D"),4,FALSE)+4))),"")</f>
        <v/>
      </c>
      <c r="H202" s="114" t="str">
        <f ca="1" t="shared" si="2225" ref="H202">IFERROR(IF($C201="","",INDIRECT("第"&amp;VLOOKUP(H$7,INDIRECT($A$7&amp;"!A:D"),2,FALSE)&amp;"周"&amp;"!"&amp;ADDRESS(ROW(),VLOOKUP(H$7,INDIRECT($A$7&amp;"!A:D"),4,FALSE)+4))),"")</f>
        <v/>
      </c>
      <c r="I202" s="114" t="str">
        <f ca="1" t="shared" si="2226" ref="I202">IFERROR(IF($C201="","",INDIRECT("第"&amp;VLOOKUP(I$7,INDIRECT($A$7&amp;"!A:D"),2,FALSE)&amp;"周"&amp;"!"&amp;ADDRESS(ROW(),VLOOKUP(I$7,INDIRECT($A$7&amp;"!A:D"),4,FALSE)+4))),"")</f>
        <v/>
      </c>
      <c r="J202" s="114" t="str">
        <f ca="1" t="shared" si="2227" ref="J202">IFERROR(IF($C201="","",INDIRECT("第"&amp;VLOOKUP(J$7,INDIRECT($A$7&amp;"!A:D"),2,FALSE)&amp;"周"&amp;"!"&amp;ADDRESS(ROW(),VLOOKUP(J$7,INDIRECT($A$7&amp;"!A:D"),4,FALSE)+4))),"")</f>
        <v/>
      </c>
      <c r="K202" s="114" t="str">
        <f ca="1" t="shared" si="2228" ref="K202">IFERROR(IF($C201="","",INDIRECT("第"&amp;VLOOKUP(K$7,INDIRECT($A$7&amp;"!A:D"),2,FALSE)&amp;"周"&amp;"!"&amp;ADDRESS(ROW(),VLOOKUP(K$7,INDIRECT($A$7&amp;"!A:D"),4,FALSE)+4))),"")</f>
        <v/>
      </c>
      <c r="L202" s="114" t="str">
        <f ca="1" t="shared" si="2229" ref="L202">IFERROR(IF($C201="","",INDIRECT("第"&amp;VLOOKUP(L$7,INDIRECT($A$7&amp;"!A:D"),2,FALSE)&amp;"周"&amp;"!"&amp;ADDRESS(ROW(),VLOOKUP(L$7,INDIRECT($A$7&amp;"!A:D"),4,FALSE)+4))),"")</f>
        <v/>
      </c>
      <c r="M202" s="114" t="str">
        <f ca="1" t="shared" si="2230" ref="M202">IFERROR(IF($C201="","",INDIRECT("第"&amp;VLOOKUP(M$7,INDIRECT($A$7&amp;"!A:D"),2,FALSE)&amp;"周"&amp;"!"&amp;ADDRESS(ROW(),VLOOKUP(M$7,INDIRECT($A$7&amp;"!A:D"),4,FALSE)+4))),"")</f>
        <v/>
      </c>
      <c r="N202" s="114" t="str">
        <f ca="1" t="shared" si="2231" ref="N202">IFERROR(IF($C201="","",INDIRECT("第"&amp;VLOOKUP(N$7,INDIRECT($A$7&amp;"!A:D"),2,FALSE)&amp;"周"&amp;"!"&amp;ADDRESS(ROW(),VLOOKUP(N$7,INDIRECT($A$7&amp;"!A:D"),4,FALSE)+4))),"")</f>
        <v/>
      </c>
      <c r="O202" s="114" t="str">
        <f ca="1" t="shared" si="2232" ref="O202">IFERROR(IF($C201="","",INDIRECT("第"&amp;VLOOKUP(O$7,INDIRECT($A$7&amp;"!A:D"),2,FALSE)&amp;"周"&amp;"!"&amp;ADDRESS(ROW(),VLOOKUP(O$7,INDIRECT($A$7&amp;"!A:D"),4,FALSE)+4))),"")</f>
        <v/>
      </c>
      <c r="P202" s="114" t="str">
        <f ca="1" t="shared" si="2233" ref="P202">IFERROR(IF($C201="","",INDIRECT("第"&amp;VLOOKUP(P$7,INDIRECT($A$7&amp;"!A:D"),2,FALSE)&amp;"周"&amp;"!"&amp;ADDRESS(ROW(),VLOOKUP(P$7,INDIRECT($A$7&amp;"!A:D"),4,FALSE)+4))),"")</f>
        <v/>
      </c>
      <c r="Q202" s="114" t="str">
        <f ca="1" t="shared" si="2234" ref="Q202">IFERROR(IF($C201="","",INDIRECT("第"&amp;VLOOKUP(Q$7,INDIRECT($A$7&amp;"!A:D"),2,FALSE)&amp;"周"&amp;"!"&amp;ADDRESS(ROW(),VLOOKUP(Q$7,INDIRECT($A$7&amp;"!A:D"),4,FALSE)+4))),"")</f>
        <v/>
      </c>
      <c r="R202" s="114" t="str">
        <f ca="1" t="shared" si="2235" ref="R202">IFERROR(IF($C201="","",INDIRECT("第"&amp;VLOOKUP(R$7,INDIRECT($A$7&amp;"!A:D"),2,FALSE)&amp;"周"&amp;"!"&amp;ADDRESS(ROW(),VLOOKUP(R$7,INDIRECT($A$7&amp;"!A:D"),4,FALSE)+4))),"")</f>
        <v/>
      </c>
      <c r="S202" s="114" t="str">
        <f ca="1" t="shared" si="2236" ref="S202">IFERROR(IF($C201="","",INDIRECT("第"&amp;VLOOKUP(S$7,INDIRECT($A$7&amp;"!A:D"),2,FALSE)&amp;"周"&amp;"!"&amp;ADDRESS(ROW(),VLOOKUP(S$7,INDIRECT($A$7&amp;"!A:D"),4,FALSE)+4))),"")</f>
        <v/>
      </c>
      <c r="T202" s="114" t="str">
        <f ca="1" t="shared" si="2237" ref="T202">IFERROR(IF($C201="","",INDIRECT("第"&amp;VLOOKUP(T$7,INDIRECT($A$7&amp;"!A:D"),2,FALSE)&amp;"周"&amp;"!"&amp;ADDRESS(ROW(),VLOOKUP(T$7,INDIRECT($A$7&amp;"!A:D"),4,FALSE)+4))),"")</f>
        <v/>
      </c>
      <c r="U202" s="114" t="str">
        <f ca="1" t="shared" si="2238" ref="U202">IFERROR(IF($C201="","",INDIRECT("第"&amp;VLOOKUP(U$7,INDIRECT($A$7&amp;"!A:D"),2,FALSE)&amp;"周"&amp;"!"&amp;ADDRESS(ROW(),VLOOKUP(U$7,INDIRECT($A$7&amp;"!A:D"),4,FALSE)+4))),"")</f>
        <v/>
      </c>
      <c r="V202" s="114" t="str">
        <f ca="1" t="shared" si="2239" ref="V202">IFERROR(IF($C201="","",INDIRECT("第"&amp;VLOOKUP(V$7,INDIRECT($A$7&amp;"!A:D"),2,FALSE)&amp;"周"&amp;"!"&amp;ADDRESS(ROW(),VLOOKUP(V$7,INDIRECT($A$7&amp;"!A:D"),4,FALSE)+4))),"")</f>
        <v/>
      </c>
      <c r="W202" s="114" t="str">
        <f ca="1" t="shared" si="2240" ref="W202">IFERROR(IF($C201="","",INDIRECT("第"&amp;VLOOKUP(W$7,INDIRECT($A$7&amp;"!A:D"),2,FALSE)&amp;"周"&amp;"!"&amp;ADDRESS(ROW(),VLOOKUP(W$7,INDIRECT($A$7&amp;"!A:D"),4,FALSE)+4))),"")</f>
        <v/>
      </c>
      <c r="X202" s="114" t="str">
        <f ca="1" t="shared" si="2241" ref="X202">IFERROR(IF($C201="","",INDIRECT("第"&amp;VLOOKUP(X$7,INDIRECT($A$7&amp;"!A:D"),2,FALSE)&amp;"周"&amp;"!"&amp;ADDRESS(ROW(),VLOOKUP(X$7,INDIRECT($A$7&amp;"!A:D"),4,FALSE)+4))),"")</f>
        <v/>
      </c>
      <c r="Y202" s="114" t="str">
        <f ca="1" t="shared" si="2242" ref="Y202">IFERROR(IF($C201="","",INDIRECT("第"&amp;VLOOKUP(Y$7,INDIRECT($A$7&amp;"!A:D"),2,FALSE)&amp;"周"&amp;"!"&amp;ADDRESS(ROW(),VLOOKUP(Y$7,INDIRECT($A$7&amp;"!A:D"),4,FALSE)+4))),"")</f>
        <v/>
      </c>
      <c r="Z202" s="114" t="str">
        <f ca="1" t="shared" si="2243" ref="Z202">IFERROR(IF($C201="","",INDIRECT("第"&amp;VLOOKUP(Z$7,INDIRECT($A$7&amp;"!A:D"),2,FALSE)&amp;"周"&amp;"!"&amp;ADDRESS(ROW(),VLOOKUP(Z$7,INDIRECT($A$7&amp;"!A:D"),4,FALSE)+4))),"")</f>
        <v/>
      </c>
      <c r="AA202" s="114" t="str">
        <f ca="1" t="shared" si="2244" ref="AA202">IFERROR(IF($C201="","",INDIRECT("第"&amp;VLOOKUP(AA$7,INDIRECT($A$7&amp;"!A:D"),2,FALSE)&amp;"周"&amp;"!"&amp;ADDRESS(ROW(),VLOOKUP(AA$7,INDIRECT($A$7&amp;"!A:D"),4,FALSE)+4))),"")</f>
        <v/>
      </c>
      <c r="AB202" s="114" t="str">
        <f ca="1" t="shared" si="2245" ref="AB202">IFERROR(IF($C201="","",INDIRECT("第"&amp;VLOOKUP(AB$7,INDIRECT($A$7&amp;"!A:D"),2,FALSE)&amp;"周"&amp;"!"&amp;ADDRESS(ROW(),VLOOKUP(AB$7,INDIRECT($A$7&amp;"!A:D"),4,FALSE)+4))),"")</f>
        <v/>
      </c>
      <c r="AC202" s="114" t="str">
        <f ca="1" t="shared" si="2246" ref="AC202">IFERROR(IF($C201="","",INDIRECT("第"&amp;VLOOKUP(AC$7,INDIRECT($A$7&amp;"!A:D"),2,FALSE)&amp;"周"&amp;"!"&amp;ADDRESS(ROW(),VLOOKUP(AC$7,INDIRECT($A$7&amp;"!A:D"),4,FALSE)+4))),"")</f>
        <v/>
      </c>
      <c r="AD202" s="114" t="str">
        <f ca="1" t="shared" si="2247" ref="AD202">IFERROR(IF($C201="","",INDIRECT("第"&amp;VLOOKUP(AD$7,INDIRECT($A$7&amp;"!A:D"),2,FALSE)&amp;"周"&amp;"!"&amp;ADDRESS(ROW(),VLOOKUP(AD$7,INDIRECT($A$7&amp;"!A:D"),4,FALSE)+4))),"")</f>
        <v/>
      </c>
      <c r="AE202" s="114" t="str">
        <f ca="1" t="shared" si="2248" ref="AE202">IFERROR(IF($C201="","",INDIRECT("第"&amp;VLOOKUP(AE$7,INDIRECT($A$7&amp;"!A:D"),2,FALSE)&amp;"周"&amp;"!"&amp;ADDRESS(ROW(),VLOOKUP(AE$7,INDIRECT($A$7&amp;"!A:D"),4,FALSE)+4))),"")</f>
        <v/>
      </c>
      <c r="AF202" s="114" t="str">
        <f ca="1" t="shared" si="2249" ref="AF202">IFERROR(IF($C201="","",INDIRECT("第"&amp;VLOOKUP(AF$7,INDIRECT($A$7&amp;"!A:D"),2,FALSE)&amp;"周"&amp;"!"&amp;ADDRESS(ROW(),VLOOKUP(AF$7,INDIRECT($A$7&amp;"!A:D"),4,FALSE)+4))),"")</f>
        <v/>
      </c>
      <c r="AG202" s="114" t="str">
        <f ca="1" t="shared" si="2250" ref="AG202">IFERROR(IF($C201="","",INDIRECT("第"&amp;VLOOKUP(AG$7,INDIRECT($A$7&amp;"!A:D"),2,FALSE)&amp;"周"&amp;"!"&amp;ADDRESS(ROW(),VLOOKUP(AG$7,INDIRECT($A$7&amp;"!A:D"),4,FALSE)+4))),"")</f>
        <v/>
      </c>
      <c r="AH202" s="114" t="str">
        <f ca="1" t="shared" si="2251" ref="AH202">IFERROR(IF($C201="","",INDIRECT("第"&amp;VLOOKUP(AH$7,INDIRECT($A$7&amp;"!A:D"),2,FALSE)&amp;"周"&amp;"!"&amp;ADDRESS(ROW(),VLOOKUP(AH$7,INDIRECT($A$7&amp;"!A:D"),4,FALSE)+4))),"")</f>
        <v/>
      </c>
      <c r="AI202" s="114" t="str">
        <f ca="1" t="shared" si="2252" ref="AI202">IFERROR(IF($C201="","",INDIRECT("第"&amp;VLOOKUP(AI$7,INDIRECT($A$7&amp;"!A:D"),2,FALSE)&amp;"周"&amp;"!"&amp;ADDRESS(ROW(),VLOOKUP(AI$7,INDIRECT($A$7&amp;"!A:D"),4,FALSE)+4))),"")</f>
        <v/>
      </c>
      <c r="AJ202" s="25"/>
      <c r="AK202" s="25"/>
      <c r="AL202" s="25"/>
      <c r="AM202" s="25"/>
      <c r="AN202" s="25"/>
      <c r="AO202" s="25"/>
      <c r="AP202" s="25"/>
      <c r="AQ202" s="25"/>
      <c r="AR202" s="25"/>
    </row>
    <row r="203" spans="1:44" ht="18" customHeight="1">
      <c r="A203" s="7"/>
      <c r="B203" s="115"/>
      <c r="C203" s="27"/>
      <c r="D203" s="25" t="s">
        <v>26</v>
      </c>
      <c r="E203" s="114" t="str">
        <f ca="1" t="shared" si="2253" ref="E203:AI203">IFERROR(IF($C201="","",INDIRECT("第"&amp;VLOOKUP(E$7,INDIRECT($A$7&amp;"!A:D"),2,FALSE)&amp;"周"&amp;"!"&amp;ADDRESS(ROW(),VLOOKUP(E$7,INDIRECT($A$7&amp;"!A:D"),4,FALSE)+4))),"")</f>
        <v/>
      </c>
      <c r="F203" s="114" t="str">
        <f t="shared" ca="1" si="2253"/>
        <v/>
      </c>
      <c r="G203" s="114" t="str">
        <f t="shared" ca="1" si="2253"/>
        <v/>
      </c>
      <c r="H203" s="114" t="str">
        <f t="shared" ca="1" si="2253"/>
        <v/>
      </c>
      <c r="I203" s="114" t="str">
        <f t="shared" ca="1" si="2253"/>
        <v/>
      </c>
      <c r="J203" s="114" t="str">
        <f t="shared" ca="1" si="2253"/>
        <v/>
      </c>
      <c r="K203" s="114" t="str">
        <f t="shared" ca="1" si="2253"/>
        <v/>
      </c>
      <c r="L203" s="114" t="str">
        <f t="shared" ca="1" si="2253"/>
        <v/>
      </c>
      <c r="M203" s="114" t="str">
        <f t="shared" ca="1" si="2253"/>
        <v/>
      </c>
      <c r="N203" s="114" t="str">
        <f t="shared" ca="1" si="2253"/>
        <v/>
      </c>
      <c r="O203" s="114" t="str">
        <f t="shared" ca="1" si="2253"/>
        <v/>
      </c>
      <c r="P203" s="114" t="str">
        <f t="shared" ca="1" si="2253"/>
        <v/>
      </c>
      <c r="Q203" s="114" t="str">
        <f t="shared" ca="1" si="2253"/>
        <v/>
      </c>
      <c r="R203" s="114" t="str">
        <f t="shared" ca="1" si="2253"/>
        <v/>
      </c>
      <c r="S203" s="114" t="str">
        <f t="shared" ca="1" si="2253"/>
        <v/>
      </c>
      <c r="T203" s="114" t="str">
        <f t="shared" ca="1" si="2253"/>
        <v/>
      </c>
      <c r="U203" s="114" t="str">
        <f t="shared" ca="1" si="2253"/>
        <v/>
      </c>
      <c r="V203" s="114" t="str">
        <f t="shared" ca="1" si="2253"/>
        <v/>
      </c>
      <c r="W203" s="114" t="str">
        <f t="shared" ca="1" si="2253"/>
        <v/>
      </c>
      <c r="X203" s="114" t="str">
        <f t="shared" ca="1" si="2253"/>
        <v/>
      </c>
      <c r="Y203" s="114" t="str">
        <f t="shared" ca="1" si="2253"/>
        <v/>
      </c>
      <c r="Z203" s="114" t="str">
        <f t="shared" ca="1" si="2253"/>
        <v/>
      </c>
      <c r="AA203" s="114" t="str">
        <f t="shared" ca="1" si="2253"/>
        <v/>
      </c>
      <c r="AB203" s="114" t="str">
        <f t="shared" ca="1" si="2253"/>
        <v/>
      </c>
      <c r="AC203" s="114" t="str">
        <f t="shared" ca="1" si="2253"/>
        <v/>
      </c>
      <c r="AD203" s="114" t="str">
        <f t="shared" ca="1" si="2253"/>
        <v/>
      </c>
      <c r="AE203" s="114" t="str">
        <f t="shared" ca="1" si="2253"/>
        <v/>
      </c>
      <c r="AF203" s="114" t="str">
        <f t="shared" ca="1" si="2253"/>
        <v/>
      </c>
      <c r="AG203" s="114" t="str">
        <f t="shared" ca="1" si="2253"/>
        <v/>
      </c>
      <c r="AH203" s="114" t="str">
        <f t="shared" ca="1" si="2253"/>
        <v/>
      </c>
      <c r="AI203" s="114" t="str">
        <f t="shared" ca="1" si="2253"/>
        <v/>
      </c>
      <c r="AJ203" s="25"/>
      <c r="AK203" s="25"/>
      <c r="AL203" s="25"/>
      <c r="AM203" s="25"/>
      <c r="AN203" s="25"/>
      <c r="AO203" s="25"/>
      <c r="AP203" s="25"/>
      <c r="AQ203" s="25"/>
      <c r="AR203" s="25"/>
    </row>
    <row r="204" spans="1:44" ht="18" customHeight="1">
      <c r="A204" s="7"/>
      <c r="B204" s="116">
        <f t="shared" si="1763"/>
        <v>66</v>
      </c>
      <c r="C204" s="20" t="str">
        <f ca="1">INDIRECT("员工信息表!C"&amp;(B204+3))&amp;IF(INDIRECT("员工信息表!O"&amp;(B204+3))="离职","(离职)","")</f>
        <v/>
      </c>
      <c r="D204" s="25" t="s">
        <v>24</v>
      </c>
      <c r="E204" s="114" t="str">
        <f ca="1" t="shared" si="2254" ref="E204:T204">IFERROR(IF($C204="","",INDIRECT("第"&amp;VLOOKUP(E$7,INDIRECT($A$7&amp;"!A:D"),2,FALSE)&amp;"周"&amp;"!"&amp;ADDRESS(ROW(),VLOOKUP(E$7,INDIRECT($A$7&amp;"!A:D"),4,FALSE)+4))),"")</f>
        <v/>
      </c>
      <c r="F204" s="114" t="str">
        <f t="shared" ca="1" si="2254"/>
        <v/>
      </c>
      <c r="G204" s="114" t="str">
        <f t="shared" ca="1" si="2254"/>
        <v/>
      </c>
      <c r="H204" s="114" t="str">
        <f t="shared" ca="1" si="2254"/>
        <v/>
      </c>
      <c r="I204" s="114" t="str">
        <f t="shared" ca="1" si="2254"/>
        <v/>
      </c>
      <c r="J204" s="114" t="str">
        <f t="shared" ca="1" si="2254"/>
        <v/>
      </c>
      <c r="K204" s="114" t="str">
        <f t="shared" ca="1" si="2254"/>
        <v/>
      </c>
      <c r="L204" s="114" t="str">
        <f t="shared" ca="1" si="2254"/>
        <v/>
      </c>
      <c r="M204" s="114" t="str">
        <f t="shared" ca="1" si="2254"/>
        <v/>
      </c>
      <c r="N204" s="114" t="str">
        <f t="shared" ca="1" si="2254"/>
        <v/>
      </c>
      <c r="O204" s="114" t="str">
        <f t="shared" ca="1" si="2254"/>
        <v/>
      </c>
      <c r="P204" s="114" t="str">
        <f t="shared" ca="1" si="2254"/>
        <v/>
      </c>
      <c r="Q204" s="114" t="str">
        <f t="shared" ca="1" si="2254"/>
        <v/>
      </c>
      <c r="R204" s="114" t="str">
        <f t="shared" ca="1" si="2254"/>
        <v/>
      </c>
      <c r="S204" s="114" t="str">
        <f t="shared" ca="1" si="2254"/>
        <v/>
      </c>
      <c r="T204" s="114" t="str">
        <f t="shared" ca="1" si="2254"/>
        <v/>
      </c>
      <c r="U204" s="114" t="str">
        <f ca="1" t="shared" si="2255" ref="U204:AI204">IFERROR(IF($C204="","",INDIRECT("第"&amp;VLOOKUP(U$7,INDIRECT($A$7&amp;"!A:D"),2,FALSE)&amp;"周"&amp;"!"&amp;ADDRESS(ROW(),VLOOKUP(U$7,INDIRECT($A$7&amp;"!A:D"),4,FALSE)+4))),"")</f>
        <v/>
      </c>
      <c r="V204" s="114" t="str">
        <f t="shared" ca="1" si="2255"/>
        <v/>
      </c>
      <c r="W204" s="114" t="str">
        <f t="shared" ca="1" si="2255"/>
        <v/>
      </c>
      <c r="X204" s="114" t="str">
        <f t="shared" ca="1" si="2255"/>
        <v/>
      </c>
      <c r="Y204" s="114" t="str">
        <f t="shared" ca="1" si="2255"/>
        <v/>
      </c>
      <c r="Z204" s="114" t="str">
        <f t="shared" ca="1" si="2255"/>
        <v/>
      </c>
      <c r="AA204" s="114" t="str">
        <f t="shared" ca="1" si="2255"/>
        <v/>
      </c>
      <c r="AB204" s="114" t="str">
        <f t="shared" ca="1" si="2255"/>
        <v/>
      </c>
      <c r="AC204" s="114" t="str">
        <f t="shared" ca="1" si="2255"/>
        <v/>
      </c>
      <c r="AD204" s="114" t="str">
        <f t="shared" ca="1" si="2255"/>
        <v/>
      </c>
      <c r="AE204" s="114" t="str">
        <f t="shared" ca="1" si="2255"/>
        <v/>
      </c>
      <c r="AF204" s="114" t="str">
        <f t="shared" ca="1" si="2255"/>
        <v/>
      </c>
      <c r="AG204" s="114" t="str">
        <f t="shared" ca="1" si="2255"/>
        <v/>
      </c>
      <c r="AH204" s="114" t="str">
        <f t="shared" ca="1" si="2255"/>
        <v/>
      </c>
      <c r="AI204" s="114" t="str">
        <f t="shared" ca="1" si="2255"/>
        <v/>
      </c>
      <c r="AJ204" s="25">
        <f ca="1" t="shared" si="2256" ref="AJ204:AR204">COUNTIF($E204:$AI206,AJ$8)</f>
        <v>0</v>
      </c>
      <c r="AK204" s="25">
        <f t="shared" ca="1" si="2256"/>
        <v>0</v>
      </c>
      <c r="AL204" s="25">
        <f t="shared" ca="1" si="2256"/>
        <v>0</v>
      </c>
      <c r="AM204" s="25">
        <f t="shared" ca="1" si="2256"/>
        <v>0</v>
      </c>
      <c r="AN204" s="25">
        <f t="shared" ca="1" si="2256"/>
        <v>0</v>
      </c>
      <c r="AO204" s="25">
        <f t="shared" ca="1" si="2256"/>
        <v>0</v>
      </c>
      <c r="AP204" s="25">
        <f t="shared" ca="1" si="2256"/>
        <v>0</v>
      </c>
      <c r="AQ204" s="25">
        <f t="shared" ca="1" si="2256"/>
        <v>0</v>
      </c>
      <c r="AR204" s="25">
        <f t="shared" ca="1" si="2256"/>
        <v>0</v>
      </c>
    </row>
    <row r="205" spans="1:44" ht="18" customHeight="1">
      <c r="A205" s="7"/>
      <c r="B205" s="113"/>
      <c r="C205" s="20"/>
      <c r="D205" s="25" t="s">
        <v>25</v>
      </c>
      <c r="E205" s="114" t="str">
        <f ca="1" t="shared" si="2257" ref="E205">IFERROR(IF($C204="","",INDIRECT("第"&amp;VLOOKUP(E$7,INDIRECT($A$7&amp;"!A:D"),2,FALSE)&amp;"周"&amp;"!"&amp;ADDRESS(ROW(),VLOOKUP(E$7,INDIRECT($A$7&amp;"!A:D"),4,FALSE)+4))),"")</f>
        <v/>
      </c>
      <c r="F205" s="114" t="str">
        <f ca="1" t="shared" si="2258" ref="F205">IFERROR(IF($C204="","",INDIRECT("第"&amp;VLOOKUP(F$7,INDIRECT($A$7&amp;"!A:D"),2,FALSE)&amp;"周"&amp;"!"&amp;ADDRESS(ROW(),VLOOKUP(F$7,INDIRECT($A$7&amp;"!A:D"),4,FALSE)+4))),"")</f>
        <v/>
      </c>
      <c r="G205" s="114" t="str">
        <f ca="1" t="shared" si="2259" ref="G205">IFERROR(IF($C204="","",INDIRECT("第"&amp;VLOOKUP(G$7,INDIRECT($A$7&amp;"!A:D"),2,FALSE)&amp;"周"&amp;"!"&amp;ADDRESS(ROW(),VLOOKUP(G$7,INDIRECT($A$7&amp;"!A:D"),4,FALSE)+4))),"")</f>
        <v/>
      </c>
      <c r="H205" s="114" t="str">
        <f ca="1" t="shared" si="2260" ref="H205">IFERROR(IF($C204="","",INDIRECT("第"&amp;VLOOKUP(H$7,INDIRECT($A$7&amp;"!A:D"),2,FALSE)&amp;"周"&amp;"!"&amp;ADDRESS(ROW(),VLOOKUP(H$7,INDIRECT($A$7&amp;"!A:D"),4,FALSE)+4))),"")</f>
        <v/>
      </c>
      <c r="I205" s="114" t="str">
        <f ca="1" t="shared" si="2261" ref="I205">IFERROR(IF($C204="","",INDIRECT("第"&amp;VLOOKUP(I$7,INDIRECT($A$7&amp;"!A:D"),2,FALSE)&amp;"周"&amp;"!"&amp;ADDRESS(ROW(),VLOOKUP(I$7,INDIRECT($A$7&amp;"!A:D"),4,FALSE)+4))),"")</f>
        <v/>
      </c>
      <c r="J205" s="114" t="str">
        <f ca="1" t="shared" si="2262" ref="J205">IFERROR(IF($C204="","",INDIRECT("第"&amp;VLOOKUP(J$7,INDIRECT($A$7&amp;"!A:D"),2,FALSE)&amp;"周"&amp;"!"&amp;ADDRESS(ROW(),VLOOKUP(J$7,INDIRECT($A$7&amp;"!A:D"),4,FALSE)+4))),"")</f>
        <v/>
      </c>
      <c r="K205" s="114" t="str">
        <f ca="1" t="shared" si="2263" ref="K205">IFERROR(IF($C204="","",INDIRECT("第"&amp;VLOOKUP(K$7,INDIRECT($A$7&amp;"!A:D"),2,FALSE)&amp;"周"&amp;"!"&amp;ADDRESS(ROW(),VLOOKUP(K$7,INDIRECT($A$7&amp;"!A:D"),4,FALSE)+4))),"")</f>
        <v/>
      </c>
      <c r="L205" s="114" t="str">
        <f ca="1" t="shared" si="2264" ref="L205">IFERROR(IF($C204="","",INDIRECT("第"&amp;VLOOKUP(L$7,INDIRECT($A$7&amp;"!A:D"),2,FALSE)&amp;"周"&amp;"!"&amp;ADDRESS(ROW(),VLOOKUP(L$7,INDIRECT($A$7&amp;"!A:D"),4,FALSE)+4))),"")</f>
        <v/>
      </c>
      <c r="M205" s="114" t="str">
        <f ca="1" t="shared" si="2265" ref="M205">IFERROR(IF($C204="","",INDIRECT("第"&amp;VLOOKUP(M$7,INDIRECT($A$7&amp;"!A:D"),2,FALSE)&amp;"周"&amp;"!"&amp;ADDRESS(ROW(),VLOOKUP(M$7,INDIRECT($A$7&amp;"!A:D"),4,FALSE)+4))),"")</f>
        <v/>
      </c>
      <c r="N205" s="114" t="str">
        <f ca="1" t="shared" si="2266" ref="N205">IFERROR(IF($C204="","",INDIRECT("第"&amp;VLOOKUP(N$7,INDIRECT($A$7&amp;"!A:D"),2,FALSE)&amp;"周"&amp;"!"&amp;ADDRESS(ROW(),VLOOKUP(N$7,INDIRECT($A$7&amp;"!A:D"),4,FALSE)+4))),"")</f>
        <v/>
      </c>
      <c r="O205" s="114" t="str">
        <f ca="1" t="shared" si="2267" ref="O205">IFERROR(IF($C204="","",INDIRECT("第"&amp;VLOOKUP(O$7,INDIRECT($A$7&amp;"!A:D"),2,FALSE)&amp;"周"&amp;"!"&amp;ADDRESS(ROW(),VLOOKUP(O$7,INDIRECT($A$7&amp;"!A:D"),4,FALSE)+4))),"")</f>
        <v/>
      </c>
      <c r="P205" s="114" t="str">
        <f ca="1" t="shared" si="2268" ref="P205">IFERROR(IF($C204="","",INDIRECT("第"&amp;VLOOKUP(P$7,INDIRECT($A$7&amp;"!A:D"),2,FALSE)&amp;"周"&amp;"!"&amp;ADDRESS(ROW(),VLOOKUP(P$7,INDIRECT($A$7&amp;"!A:D"),4,FALSE)+4))),"")</f>
        <v/>
      </c>
      <c r="Q205" s="114" t="str">
        <f ca="1" t="shared" si="2269" ref="Q205">IFERROR(IF($C204="","",INDIRECT("第"&amp;VLOOKUP(Q$7,INDIRECT($A$7&amp;"!A:D"),2,FALSE)&amp;"周"&amp;"!"&amp;ADDRESS(ROW(),VLOOKUP(Q$7,INDIRECT($A$7&amp;"!A:D"),4,FALSE)+4))),"")</f>
        <v/>
      </c>
      <c r="R205" s="114" t="str">
        <f ca="1" t="shared" si="2270" ref="R205">IFERROR(IF($C204="","",INDIRECT("第"&amp;VLOOKUP(R$7,INDIRECT($A$7&amp;"!A:D"),2,FALSE)&amp;"周"&amp;"!"&amp;ADDRESS(ROW(),VLOOKUP(R$7,INDIRECT($A$7&amp;"!A:D"),4,FALSE)+4))),"")</f>
        <v/>
      </c>
      <c r="S205" s="114" t="str">
        <f ca="1" t="shared" si="2271" ref="S205">IFERROR(IF($C204="","",INDIRECT("第"&amp;VLOOKUP(S$7,INDIRECT($A$7&amp;"!A:D"),2,FALSE)&amp;"周"&amp;"!"&amp;ADDRESS(ROW(),VLOOKUP(S$7,INDIRECT($A$7&amp;"!A:D"),4,FALSE)+4))),"")</f>
        <v/>
      </c>
      <c r="T205" s="114" t="str">
        <f ca="1" t="shared" si="2272" ref="T205">IFERROR(IF($C204="","",INDIRECT("第"&amp;VLOOKUP(T$7,INDIRECT($A$7&amp;"!A:D"),2,FALSE)&amp;"周"&amp;"!"&amp;ADDRESS(ROW(),VLOOKUP(T$7,INDIRECT($A$7&amp;"!A:D"),4,FALSE)+4))),"")</f>
        <v/>
      </c>
      <c r="U205" s="114" t="str">
        <f ca="1" t="shared" si="2273" ref="U205">IFERROR(IF($C204="","",INDIRECT("第"&amp;VLOOKUP(U$7,INDIRECT($A$7&amp;"!A:D"),2,FALSE)&amp;"周"&amp;"!"&amp;ADDRESS(ROW(),VLOOKUP(U$7,INDIRECT($A$7&amp;"!A:D"),4,FALSE)+4))),"")</f>
        <v/>
      </c>
      <c r="V205" s="114" t="str">
        <f ca="1" t="shared" si="2274" ref="V205">IFERROR(IF($C204="","",INDIRECT("第"&amp;VLOOKUP(V$7,INDIRECT($A$7&amp;"!A:D"),2,FALSE)&amp;"周"&amp;"!"&amp;ADDRESS(ROW(),VLOOKUP(V$7,INDIRECT($A$7&amp;"!A:D"),4,FALSE)+4))),"")</f>
        <v/>
      </c>
      <c r="W205" s="114" t="str">
        <f ca="1" t="shared" si="2275" ref="W205">IFERROR(IF($C204="","",INDIRECT("第"&amp;VLOOKUP(W$7,INDIRECT($A$7&amp;"!A:D"),2,FALSE)&amp;"周"&amp;"!"&amp;ADDRESS(ROW(),VLOOKUP(W$7,INDIRECT($A$7&amp;"!A:D"),4,FALSE)+4))),"")</f>
        <v/>
      </c>
      <c r="X205" s="114" t="str">
        <f ca="1" t="shared" si="2276" ref="X205">IFERROR(IF($C204="","",INDIRECT("第"&amp;VLOOKUP(X$7,INDIRECT($A$7&amp;"!A:D"),2,FALSE)&amp;"周"&amp;"!"&amp;ADDRESS(ROW(),VLOOKUP(X$7,INDIRECT($A$7&amp;"!A:D"),4,FALSE)+4))),"")</f>
        <v/>
      </c>
      <c r="Y205" s="114" t="str">
        <f ca="1" t="shared" si="2277" ref="Y205">IFERROR(IF($C204="","",INDIRECT("第"&amp;VLOOKUP(Y$7,INDIRECT($A$7&amp;"!A:D"),2,FALSE)&amp;"周"&amp;"!"&amp;ADDRESS(ROW(),VLOOKUP(Y$7,INDIRECT($A$7&amp;"!A:D"),4,FALSE)+4))),"")</f>
        <v/>
      </c>
      <c r="Z205" s="114" t="str">
        <f ca="1" t="shared" si="2278" ref="Z205">IFERROR(IF($C204="","",INDIRECT("第"&amp;VLOOKUP(Z$7,INDIRECT($A$7&amp;"!A:D"),2,FALSE)&amp;"周"&amp;"!"&amp;ADDRESS(ROW(),VLOOKUP(Z$7,INDIRECT($A$7&amp;"!A:D"),4,FALSE)+4))),"")</f>
        <v/>
      </c>
      <c r="AA205" s="114" t="str">
        <f ca="1" t="shared" si="2279" ref="AA205">IFERROR(IF($C204="","",INDIRECT("第"&amp;VLOOKUP(AA$7,INDIRECT($A$7&amp;"!A:D"),2,FALSE)&amp;"周"&amp;"!"&amp;ADDRESS(ROW(),VLOOKUP(AA$7,INDIRECT($A$7&amp;"!A:D"),4,FALSE)+4))),"")</f>
        <v/>
      </c>
      <c r="AB205" s="114" t="str">
        <f ca="1" t="shared" si="2280" ref="AB205">IFERROR(IF($C204="","",INDIRECT("第"&amp;VLOOKUP(AB$7,INDIRECT($A$7&amp;"!A:D"),2,FALSE)&amp;"周"&amp;"!"&amp;ADDRESS(ROW(),VLOOKUP(AB$7,INDIRECT($A$7&amp;"!A:D"),4,FALSE)+4))),"")</f>
        <v/>
      </c>
      <c r="AC205" s="114" t="str">
        <f ca="1" t="shared" si="2281" ref="AC205">IFERROR(IF($C204="","",INDIRECT("第"&amp;VLOOKUP(AC$7,INDIRECT($A$7&amp;"!A:D"),2,FALSE)&amp;"周"&amp;"!"&amp;ADDRESS(ROW(),VLOOKUP(AC$7,INDIRECT($A$7&amp;"!A:D"),4,FALSE)+4))),"")</f>
        <v/>
      </c>
      <c r="AD205" s="114" t="str">
        <f ca="1" t="shared" si="2282" ref="AD205">IFERROR(IF($C204="","",INDIRECT("第"&amp;VLOOKUP(AD$7,INDIRECT($A$7&amp;"!A:D"),2,FALSE)&amp;"周"&amp;"!"&amp;ADDRESS(ROW(),VLOOKUP(AD$7,INDIRECT($A$7&amp;"!A:D"),4,FALSE)+4))),"")</f>
        <v/>
      </c>
      <c r="AE205" s="114" t="str">
        <f ca="1" t="shared" si="2283" ref="AE205">IFERROR(IF($C204="","",INDIRECT("第"&amp;VLOOKUP(AE$7,INDIRECT($A$7&amp;"!A:D"),2,FALSE)&amp;"周"&amp;"!"&amp;ADDRESS(ROW(),VLOOKUP(AE$7,INDIRECT($A$7&amp;"!A:D"),4,FALSE)+4))),"")</f>
        <v/>
      </c>
      <c r="AF205" s="114" t="str">
        <f ca="1" t="shared" si="2284" ref="AF205">IFERROR(IF($C204="","",INDIRECT("第"&amp;VLOOKUP(AF$7,INDIRECT($A$7&amp;"!A:D"),2,FALSE)&amp;"周"&amp;"!"&amp;ADDRESS(ROW(),VLOOKUP(AF$7,INDIRECT($A$7&amp;"!A:D"),4,FALSE)+4))),"")</f>
        <v/>
      </c>
      <c r="AG205" s="114" t="str">
        <f ca="1" t="shared" si="2285" ref="AG205">IFERROR(IF($C204="","",INDIRECT("第"&amp;VLOOKUP(AG$7,INDIRECT($A$7&amp;"!A:D"),2,FALSE)&amp;"周"&amp;"!"&amp;ADDRESS(ROW(),VLOOKUP(AG$7,INDIRECT($A$7&amp;"!A:D"),4,FALSE)+4))),"")</f>
        <v/>
      </c>
      <c r="AH205" s="114" t="str">
        <f ca="1" t="shared" si="2286" ref="AH205">IFERROR(IF($C204="","",INDIRECT("第"&amp;VLOOKUP(AH$7,INDIRECT($A$7&amp;"!A:D"),2,FALSE)&amp;"周"&amp;"!"&amp;ADDRESS(ROW(),VLOOKUP(AH$7,INDIRECT($A$7&amp;"!A:D"),4,FALSE)+4))),"")</f>
        <v/>
      </c>
      <c r="AI205" s="114" t="str">
        <f ca="1" t="shared" si="2287" ref="AI205">IFERROR(IF($C204="","",INDIRECT("第"&amp;VLOOKUP(AI$7,INDIRECT($A$7&amp;"!A:D"),2,FALSE)&amp;"周"&amp;"!"&amp;ADDRESS(ROW(),VLOOKUP(AI$7,INDIRECT($A$7&amp;"!A:D"),4,FALSE)+4))),"")</f>
        <v/>
      </c>
      <c r="AJ205" s="25"/>
      <c r="AK205" s="25"/>
      <c r="AL205" s="25"/>
      <c r="AM205" s="25"/>
      <c r="AN205" s="25"/>
      <c r="AO205" s="25"/>
      <c r="AP205" s="25"/>
      <c r="AQ205" s="25"/>
      <c r="AR205" s="25"/>
    </row>
    <row r="206" spans="1:44" ht="18" customHeight="1">
      <c r="A206" s="7"/>
      <c r="B206" s="115"/>
      <c r="C206" s="27"/>
      <c r="D206" s="25" t="s">
        <v>26</v>
      </c>
      <c r="E206" s="114" t="str">
        <f ca="1" t="shared" si="2288" ref="E206:AI206">IFERROR(IF($C204="","",INDIRECT("第"&amp;VLOOKUP(E$7,INDIRECT($A$7&amp;"!A:D"),2,FALSE)&amp;"周"&amp;"!"&amp;ADDRESS(ROW(),VLOOKUP(E$7,INDIRECT($A$7&amp;"!A:D"),4,FALSE)+4))),"")</f>
        <v/>
      </c>
      <c r="F206" s="114" t="str">
        <f t="shared" ca="1" si="2288"/>
        <v/>
      </c>
      <c r="G206" s="114" t="str">
        <f t="shared" ca="1" si="2288"/>
        <v/>
      </c>
      <c r="H206" s="114" t="str">
        <f t="shared" ca="1" si="2288"/>
        <v/>
      </c>
      <c r="I206" s="114" t="str">
        <f t="shared" ca="1" si="2288"/>
        <v/>
      </c>
      <c r="J206" s="114" t="str">
        <f t="shared" ca="1" si="2288"/>
        <v/>
      </c>
      <c r="K206" s="114" t="str">
        <f t="shared" ca="1" si="2288"/>
        <v/>
      </c>
      <c r="L206" s="114" t="str">
        <f t="shared" ca="1" si="2288"/>
        <v/>
      </c>
      <c r="M206" s="114" t="str">
        <f t="shared" ca="1" si="2288"/>
        <v/>
      </c>
      <c r="N206" s="114" t="str">
        <f t="shared" ca="1" si="2288"/>
        <v/>
      </c>
      <c r="O206" s="114" t="str">
        <f t="shared" ca="1" si="2288"/>
        <v/>
      </c>
      <c r="P206" s="114" t="str">
        <f t="shared" ca="1" si="2288"/>
        <v/>
      </c>
      <c r="Q206" s="114" t="str">
        <f t="shared" ca="1" si="2288"/>
        <v/>
      </c>
      <c r="R206" s="114" t="str">
        <f t="shared" ca="1" si="2288"/>
        <v/>
      </c>
      <c r="S206" s="114" t="str">
        <f t="shared" ca="1" si="2288"/>
        <v/>
      </c>
      <c r="T206" s="114" t="str">
        <f t="shared" ca="1" si="2288"/>
        <v/>
      </c>
      <c r="U206" s="114" t="str">
        <f t="shared" ca="1" si="2288"/>
        <v/>
      </c>
      <c r="V206" s="114" t="str">
        <f t="shared" ca="1" si="2288"/>
        <v/>
      </c>
      <c r="W206" s="114" t="str">
        <f t="shared" ca="1" si="2288"/>
        <v/>
      </c>
      <c r="X206" s="114" t="str">
        <f t="shared" ca="1" si="2288"/>
        <v/>
      </c>
      <c r="Y206" s="114" t="str">
        <f t="shared" ca="1" si="2288"/>
        <v/>
      </c>
      <c r="Z206" s="114" t="str">
        <f t="shared" ca="1" si="2288"/>
        <v/>
      </c>
      <c r="AA206" s="114" t="str">
        <f t="shared" ca="1" si="2288"/>
        <v/>
      </c>
      <c r="AB206" s="114" t="str">
        <f t="shared" ca="1" si="2288"/>
        <v/>
      </c>
      <c r="AC206" s="114" t="str">
        <f t="shared" ca="1" si="2288"/>
        <v/>
      </c>
      <c r="AD206" s="114" t="str">
        <f t="shared" ca="1" si="2288"/>
        <v/>
      </c>
      <c r="AE206" s="114" t="str">
        <f t="shared" ca="1" si="2288"/>
        <v/>
      </c>
      <c r="AF206" s="114" t="str">
        <f t="shared" ca="1" si="2288"/>
        <v/>
      </c>
      <c r="AG206" s="114" t="str">
        <f t="shared" ca="1" si="2288"/>
        <v/>
      </c>
      <c r="AH206" s="114" t="str">
        <f t="shared" ca="1" si="2288"/>
        <v/>
      </c>
      <c r="AI206" s="114" t="str">
        <f t="shared" ca="1" si="2288"/>
        <v/>
      </c>
      <c r="AJ206" s="25"/>
      <c r="AK206" s="25"/>
      <c r="AL206" s="25"/>
      <c r="AM206" s="25"/>
      <c r="AN206" s="25"/>
      <c r="AO206" s="25"/>
      <c r="AP206" s="25"/>
      <c r="AQ206" s="25"/>
      <c r="AR206" s="25"/>
    </row>
    <row r="207" spans="1:44" ht="18" customHeight="1">
      <c r="A207" s="7"/>
      <c r="B207" s="116">
        <f t="shared" si="1763"/>
        <v>67</v>
      </c>
      <c r="C207" s="20" t="str">
        <f ca="1">INDIRECT("员工信息表!C"&amp;(B207+3))&amp;IF(INDIRECT("员工信息表!O"&amp;(B207+3))="离职","(离职)","")</f>
        <v/>
      </c>
      <c r="D207" s="25" t="s">
        <v>24</v>
      </c>
      <c r="E207" s="114" t="str">
        <f ca="1" t="shared" si="2289" ref="E207:T207">IFERROR(IF($C207="","",INDIRECT("第"&amp;VLOOKUP(E$7,INDIRECT($A$7&amp;"!A:D"),2,FALSE)&amp;"周"&amp;"!"&amp;ADDRESS(ROW(),VLOOKUP(E$7,INDIRECT($A$7&amp;"!A:D"),4,FALSE)+4))),"")</f>
        <v/>
      </c>
      <c r="F207" s="114" t="str">
        <f t="shared" ca="1" si="2289"/>
        <v/>
      </c>
      <c r="G207" s="114" t="str">
        <f t="shared" ca="1" si="2289"/>
        <v/>
      </c>
      <c r="H207" s="114" t="str">
        <f t="shared" ca="1" si="2289"/>
        <v/>
      </c>
      <c r="I207" s="114" t="str">
        <f t="shared" ca="1" si="2289"/>
        <v/>
      </c>
      <c r="J207" s="114" t="str">
        <f t="shared" ca="1" si="2289"/>
        <v/>
      </c>
      <c r="K207" s="114" t="str">
        <f t="shared" ca="1" si="2289"/>
        <v/>
      </c>
      <c r="L207" s="114" t="str">
        <f t="shared" ca="1" si="2289"/>
        <v/>
      </c>
      <c r="M207" s="114" t="str">
        <f t="shared" ca="1" si="2289"/>
        <v/>
      </c>
      <c r="N207" s="114" t="str">
        <f t="shared" ca="1" si="2289"/>
        <v/>
      </c>
      <c r="O207" s="114" t="str">
        <f t="shared" ca="1" si="2289"/>
        <v/>
      </c>
      <c r="P207" s="114" t="str">
        <f t="shared" ca="1" si="2289"/>
        <v/>
      </c>
      <c r="Q207" s="114" t="str">
        <f t="shared" ca="1" si="2289"/>
        <v/>
      </c>
      <c r="R207" s="114" t="str">
        <f t="shared" ca="1" si="2289"/>
        <v/>
      </c>
      <c r="S207" s="114" t="str">
        <f t="shared" ca="1" si="2289"/>
        <v/>
      </c>
      <c r="T207" s="114" t="str">
        <f t="shared" ca="1" si="2289"/>
        <v/>
      </c>
      <c r="U207" s="114" t="str">
        <f ca="1" t="shared" si="2290" ref="U207:AI207">IFERROR(IF($C207="","",INDIRECT("第"&amp;VLOOKUP(U$7,INDIRECT($A$7&amp;"!A:D"),2,FALSE)&amp;"周"&amp;"!"&amp;ADDRESS(ROW(),VLOOKUP(U$7,INDIRECT($A$7&amp;"!A:D"),4,FALSE)+4))),"")</f>
        <v/>
      </c>
      <c r="V207" s="114" t="str">
        <f t="shared" ca="1" si="2290"/>
        <v/>
      </c>
      <c r="W207" s="114" t="str">
        <f t="shared" ca="1" si="2290"/>
        <v/>
      </c>
      <c r="X207" s="114" t="str">
        <f t="shared" ca="1" si="2290"/>
        <v/>
      </c>
      <c r="Y207" s="114" t="str">
        <f t="shared" ca="1" si="2290"/>
        <v/>
      </c>
      <c r="Z207" s="114" t="str">
        <f t="shared" ca="1" si="2290"/>
        <v/>
      </c>
      <c r="AA207" s="114" t="str">
        <f t="shared" ca="1" si="2290"/>
        <v/>
      </c>
      <c r="AB207" s="114" t="str">
        <f t="shared" ca="1" si="2290"/>
        <v/>
      </c>
      <c r="AC207" s="114" t="str">
        <f t="shared" ca="1" si="2290"/>
        <v/>
      </c>
      <c r="AD207" s="114" t="str">
        <f t="shared" ca="1" si="2290"/>
        <v/>
      </c>
      <c r="AE207" s="114" t="str">
        <f t="shared" ca="1" si="2290"/>
        <v/>
      </c>
      <c r="AF207" s="114" t="str">
        <f t="shared" ca="1" si="2290"/>
        <v/>
      </c>
      <c r="AG207" s="114" t="str">
        <f t="shared" ca="1" si="2290"/>
        <v/>
      </c>
      <c r="AH207" s="114" t="str">
        <f t="shared" ca="1" si="2290"/>
        <v/>
      </c>
      <c r="AI207" s="114" t="str">
        <f t="shared" ca="1" si="2290"/>
        <v/>
      </c>
      <c r="AJ207" s="25">
        <f ca="1" t="shared" si="2291" ref="AJ207:AR207">COUNTIF($E207:$AI209,AJ$8)</f>
        <v>0</v>
      </c>
      <c r="AK207" s="25">
        <f t="shared" ca="1" si="2291"/>
        <v>0</v>
      </c>
      <c r="AL207" s="25">
        <f t="shared" ca="1" si="2291"/>
        <v>0</v>
      </c>
      <c r="AM207" s="25">
        <f t="shared" ca="1" si="2291"/>
        <v>0</v>
      </c>
      <c r="AN207" s="25">
        <f t="shared" ca="1" si="2291"/>
        <v>0</v>
      </c>
      <c r="AO207" s="25">
        <f t="shared" ca="1" si="2291"/>
        <v>0</v>
      </c>
      <c r="AP207" s="25">
        <f t="shared" ca="1" si="2291"/>
        <v>0</v>
      </c>
      <c r="AQ207" s="25">
        <f t="shared" ca="1" si="2291"/>
        <v>0</v>
      </c>
      <c r="AR207" s="25">
        <f t="shared" ca="1" si="2291"/>
        <v>0</v>
      </c>
    </row>
    <row r="208" spans="1:44" ht="18" customHeight="1">
      <c r="A208" s="7"/>
      <c r="B208" s="113"/>
      <c r="C208" s="20"/>
      <c r="D208" s="25" t="s">
        <v>25</v>
      </c>
      <c r="E208" s="114" t="str">
        <f ca="1" t="shared" si="2292" ref="E208">IFERROR(IF($C207="","",INDIRECT("第"&amp;VLOOKUP(E$7,INDIRECT($A$7&amp;"!A:D"),2,FALSE)&amp;"周"&amp;"!"&amp;ADDRESS(ROW(),VLOOKUP(E$7,INDIRECT($A$7&amp;"!A:D"),4,FALSE)+4))),"")</f>
        <v/>
      </c>
      <c r="F208" s="114" t="str">
        <f ca="1" t="shared" si="2293" ref="F208">IFERROR(IF($C207="","",INDIRECT("第"&amp;VLOOKUP(F$7,INDIRECT($A$7&amp;"!A:D"),2,FALSE)&amp;"周"&amp;"!"&amp;ADDRESS(ROW(),VLOOKUP(F$7,INDIRECT($A$7&amp;"!A:D"),4,FALSE)+4))),"")</f>
        <v/>
      </c>
      <c r="G208" s="114" t="str">
        <f ca="1" t="shared" si="2294" ref="G208">IFERROR(IF($C207="","",INDIRECT("第"&amp;VLOOKUP(G$7,INDIRECT($A$7&amp;"!A:D"),2,FALSE)&amp;"周"&amp;"!"&amp;ADDRESS(ROW(),VLOOKUP(G$7,INDIRECT($A$7&amp;"!A:D"),4,FALSE)+4))),"")</f>
        <v/>
      </c>
      <c r="H208" s="114" t="str">
        <f ca="1" t="shared" si="2295" ref="H208">IFERROR(IF($C207="","",INDIRECT("第"&amp;VLOOKUP(H$7,INDIRECT($A$7&amp;"!A:D"),2,FALSE)&amp;"周"&amp;"!"&amp;ADDRESS(ROW(),VLOOKUP(H$7,INDIRECT($A$7&amp;"!A:D"),4,FALSE)+4))),"")</f>
        <v/>
      </c>
      <c r="I208" s="114" t="str">
        <f ca="1" t="shared" si="2296" ref="I208">IFERROR(IF($C207="","",INDIRECT("第"&amp;VLOOKUP(I$7,INDIRECT($A$7&amp;"!A:D"),2,FALSE)&amp;"周"&amp;"!"&amp;ADDRESS(ROW(),VLOOKUP(I$7,INDIRECT($A$7&amp;"!A:D"),4,FALSE)+4))),"")</f>
        <v/>
      </c>
      <c r="J208" s="114" t="str">
        <f ca="1" t="shared" si="2297" ref="J208">IFERROR(IF($C207="","",INDIRECT("第"&amp;VLOOKUP(J$7,INDIRECT($A$7&amp;"!A:D"),2,FALSE)&amp;"周"&amp;"!"&amp;ADDRESS(ROW(),VLOOKUP(J$7,INDIRECT($A$7&amp;"!A:D"),4,FALSE)+4))),"")</f>
        <v/>
      </c>
      <c r="K208" s="114" t="str">
        <f ca="1" t="shared" si="2298" ref="K208">IFERROR(IF($C207="","",INDIRECT("第"&amp;VLOOKUP(K$7,INDIRECT($A$7&amp;"!A:D"),2,FALSE)&amp;"周"&amp;"!"&amp;ADDRESS(ROW(),VLOOKUP(K$7,INDIRECT($A$7&amp;"!A:D"),4,FALSE)+4))),"")</f>
        <v/>
      </c>
      <c r="L208" s="114" t="str">
        <f ca="1" t="shared" si="2299" ref="L208">IFERROR(IF($C207="","",INDIRECT("第"&amp;VLOOKUP(L$7,INDIRECT($A$7&amp;"!A:D"),2,FALSE)&amp;"周"&amp;"!"&amp;ADDRESS(ROW(),VLOOKUP(L$7,INDIRECT($A$7&amp;"!A:D"),4,FALSE)+4))),"")</f>
        <v/>
      </c>
      <c r="M208" s="114" t="str">
        <f ca="1" t="shared" si="2300" ref="M208">IFERROR(IF($C207="","",INDIRECT("第"&amp;VLOOKUP(M$7,INDIRECT($A$7&amp;"!A:D"),2,FALSE)&amp;"周"&amp;"!"&amp;ADDRESS(ROW(),VLOOKUP(M$7,INDIRECT($A$7&amp;"!A:D"),4,FALSE)+4))),"")</f>
        <v/>
      </c>
      <c r="N208" s="114" t="str">
        <f ca="1" t="shared" si="2301" ref="N208">IFERROR(IF($C207="","",INDIRECT("第"&amp;VLOOKUP(N$7,INDIRECT($A$7&amp;"!A:D"),2,FALSE)&amp;"周"&amp;"!"&amp;ADDRESS(ROW(),VLOOKUP(N$7,INDIRECT($A$7&amp;"!A:D"),4,FALSE)+4))),"")</f>
        <v/>
      </c>
      <c r="O208" s="114" t="str">
        <f ca="1" t="shared" si="2302" ref="O208">IFERROR(IF($C207="","",INDIRECT("第"&amp;VLOOKUP(O$7,INDIRECT($A$7&amp;"!A:D"),2,FALSE)&amp;"周"&amp;"!"&amp;ADDRESS(ROW(),VLOOKUP(O$7,INDIRECT($A$7&amp;"!A:D"),4,FALSE)+4))),"")</f>
        <v/>
      </c>
      <c r="P208" s="114" t="str">
        <f ca="1" t="shared" si="2303" ref="P208">IFERROR(IF($C207="","",INDIRECT("第"&amp;VLOOKUP(P$7,INDIRECT($A$7&amp;"!A:D"),2,FALSE)&amp;"周"&amp;"!"&amp;ADDRESS(ROW(),VLOOKUP(P$7,INDIRECT($A$7&amp;"!A:D"),4,FALSE)+4))),"")</f>
        <v/>
      </c>
      <c r="Q208" s="114" t="str">
        <f ca="1" t="shared" si="2304" ref="Q208">IFERROR(IF($C207="","",INDIRECT("第"&amp;VLOOKUP(Q$7,INDIRECT($A$7&amp;"!A:D"),2,FALSE)&amp;"周"&amp;"!"&amp;ADDRESS(ROW(),VLOOKUP(Q$7,INDIRECT($A$7&amp;"!A:D"),4,FALSE)+4))),"")</f>
        <v/>
      </c>
      <c r="R208" s="114" t="str">
        <f ca="1" t="shared" si="2305" ref="R208">IFERROR(IF($C207="","",INDIRECT("第"&amp;VLOOKUP(R$7,INDIRECT($A$7&amp;"!A:D"),2,FALSE)&amp;"周"&amp;"!"&amp;ADDRESS(ROW(),VLOOKUP(R$7,INDIRECT($A$7&amp;"!A:D"),4,FALSE)+4))),"")</f>
        <v/>
      </c>
      <c r="S208" s="114" t="str">
        <f ca="1" t="shared" si="2306" ref="S208">IFERROR(IF($C207="","",INDIRECT("第"&amp;VLOOKUP(S$7,INDIRECT($A$7&amp;"!A:D"),2,FALSE)&amp;"周"&amp;"!"&amp;ADDRESS(ROW(),VLOOKUP(S$7,INDIRECT($A$7&amp;"!A:D"),4,FALSE)+4))),"")</f>
        <v/>
      </c>
      <c r="T208" s="114" t="str">
        <f ca="1" t="shared" si="2307" ref="T208">IFERROR(IF($C207="","",INDIRECT("第"&amp;VLOOKUP(T$7,INDIRECT($A$7&amp;"!A:D"),2,FALSE)&amp;"周"&amp;"!"&amp;ADDRESS(ROW(),VLOOKUP(T$7,INDIRECT($A$7&amp;"!A:D"),4,FALSE)+4))),"")</f>
        <v/>
      </c>
      <c r="U208" s="114" t="str">
        <f ca="1" t="shared" si="2308" ref="U208">IFERROR(IF($C207="","",INDIRECT("第"&amp;VLOOKUP(U$7,INDIRECT($A$7&amp;"!A:D"),2,FALSE)&amp;"周"&amp;"!"&amp;ADDRESS(ROW(),VLOOKUP(U$7,INDIRECT($A$7&amp;"!A:D"),4,FALSE)+4))),"")</f>
        <v/>
      </c>
      <c r="V208" s="114" t="str">
        <f ca="1" t="shared" si="2309" ref="V208">IFERROR(IF($C207="","",INDIRECT("第"&amp;VLOOKUP(V$7,INDIRECT($A$7&amp;"!A:D"),2,FALSE)&amp;"周"&amp;"!"&amp;ADDRESS(ROW(),VLOOKUP(V$7,INDIRECT($A$7&amp;"!A:D"),4,FALSE)+4))),"")</f>
        <v/>
      </c>
      <c r="W208" s="114" t="str">
        <f ca="1" t="shared" si="2310" ref="W208">IFERROR(IF($C207="","",INDIRECT("第"&amp;VLOOKUP(W$7,INDIRECT($A$7&amp;"!A:D"),2,FALSE)&amp;"周"&amp;"!"&amp;ADDRESS(ROW(),VLOOKUP(W$7,INDIRECT($A$7&amp;"!A:D"),4,FALSE)+4))),"")</f>
        <v/>
      </c>
      <c r="X208" s="114" t="str">
        <f ca="1" t="shared" si="2311" ref="X208">IFERROR(IF($C207="","",INDIRECT("第"&amp;VLOOKUP(X$7,INDIRECT($A$7&amp;"!A:D"),2,FALSE)&amp;"周"&amp;"!"&amp;ADDRESS(ROW(),VLOOKUP(X$7,INDIRECT($A$7&amp;"!A:D"),4,FALSE)+4))),"")</f>
        <v/>
      </c>
      <c r="Y208" s="114" t="str">
        <f ca="1" t="shared" si="2312" ref="Y208">IFERROR(IF($C207="","",INDIRECT("第"&amp;VLOOKUP(Y$7,INDIRECT($A$7&amp;"!A:D"),2,FALSE)&amp;"周"&amp;"!"&amp;ADDRESS(ROW(),VLOOKUP(Y$7,INDIRECT($A$7&amp;"!A:D"),4,FALSE)+4))),"")</f>
        <v/>
      </c>
      <c r="Z208" s="114" t="str">
        <f ca="1" t="shared" si="2313" ref="Z208">IFERROR(IF($C207="","",INDIRECT("第"&amp;VLOOKUP(Z$7,INDIRECT($A$7&amp;"!A:D"),2,FALSE)&amp;"周"&amp;"!"&amp;ADDRESS(ROW(),VLOOKUP(Z$7,INDIRECT($A$7&amp;"!A:D"),4,FALSE)+4))),"")</f>
        <v/>
      </c>
      <c r="AA208" s="114" t="str">
        <f ca="1" t="shared" si="2314" ref="AA208">IFERROR(IF($C207="","",INDIRECT("第"&amp;VLOOKUP(AA$7,INDIRECT($A$7&amp;"!A:D"),2,FALSE)&amp;"周"&amp;"!"&amp;ADDRESS(ROW(),VLOOKUP(AA$7,INDIRECT($A$7&amp;"!A:D"),4,FALSE)+4))),"")</f>
        <v/>
      </c>
      <c r="AB208" s="114" t="str">
        <f ca="1" t="shared" si="2315" ref="AB208">IFERROR(IF($C207="","",INDIRECT("第"&amp;VLOOKUP(AB$7,INDIRECT($A$7&amp;"!A:D"),2,FALSE)&amp;"周"&amp;"!"&amp;ADDRESS(ROW(),VLOOKUP(AB$7,INDIRECT($A$7&amp;"!A:D"),4,FALSE)+4))),"")</f>
        <v/>
      </c>
      <c r="AC208" s="114" t="str">
        <f ca="1" t="shared" si="2316" ref="AC208">IFERROR(IF($C207="","",INDIRECT("第"&amp;VLOOKUP(AC$7,INDIRECT($A$7&amp;"!A:D"),2,FALSE)&amp;"周"&amp;"!"&amp;ADDRESS(ROW(),VLOOKUP(AC$7,INDIRECT($A$7&amp;"!A:D"),4,FALSE)+4))),"")</f>
        <v/>
      </c>
      <c r="AD208" s="114" t="str">
        <f ca="1" t="shared" si="2317" ref="AD208">IFERROR(IF($C207="","",INDIRECT("第"&amp;VLOOKUP(AD$7,INDIRECT($A$7&amp;"!A:D"),2,FALSE)&amp;"周"&amp;"!"&amp;ADDRESS(ROW(),VLOOKUP(AD$7,INDIRECT($A$7&amp;"!A:D"),4,FALSE)+4))),"")</f>
        <v/>
      </c>
      <c r="AE208" s="114" t="str">
        <f ca="1" t="shared" si="2318" ref="AE208">IFERROR(IF($C207="","",INDIRECT("第"&amp;VLOOKUP(AE$7,INDIRECT($A$7&amp;"!A:D"),2,FALSE)&amp;"周"&amp;"!"&amp;ADDRESS(ROW(),VLOOKUP(AE$7,INDIRECT($A$7&amp;"!A:D"),4,FALSE)+4))),"")</f>
        <v/>
      </c>
      <c r="AF208" s="114" t="str">
        <f ca="1" t="shared" si="2319" ref="AF208">IFERROR(IF($C207="","",INDIRECT("第"&amp;VLOOKUP(AF$7,INDIRECT($A$7&amp;"!A:D"),2,FALSE)&amp;"周"&amp;"!"&amp;ADDRESS(ROW(),VLOOKUP(AF$7,INDIRECT($A$7&amp;"!A:D"),4,FALSE)+4))),"")</f>
        <v/>
      </c>
      <c r="AG208" s="114" t="str">
        <f ca="1" t="shared" si="2320" ref="AG208">IFERROR(IF($C207="","",INDIRECT("第"&amp;VLOOKUP(AG$7,INDIRECT($A$7&amp;"!A:D"),2,FALSE)&amp;"周"&amp;"!"&amp;ADDRESS(ROW(),VLOOKUP(AG$7,INDIRECT($A$7&amp;"!A:D"),4,FALSE)+4))),"")</f>
        <v/>
      </c>
      <c r="AH208" s="114" t="str">
        <f ca="1" t="shared" si="2321" ref="AH208">IFERROR(IF($C207="","",INDIRECT("第"&amp;VLOOKUP(AH$7,INDIRECT($A$7&amp;"!A:D"),2,FALSE)&amp;"周"&amp;"!"&amp;ADDRESS(ROW(),VLOOKUP(AH$7,INDIRECT($A$7&amp;"!A:D"),4,FALSE)+4))),"")</f>
        <v/>
      </c>
      <c r="AI208" s="114" t="str">
        <f ca="1" t="shared" si="2322" ref="AI208">IFERROR(IF($C207="","",INDIRECT("第"&amp;VLOOKUP(AI$7,INDIRECT($A$7&amp;"!A:D"),2,FALSE)&amp;"周"&amp;"!"&amp;ADDRESS(ROW(),VLOOKUP(AI$7,INDIRECT($A$7&amp;"!A:D"),4,FALSE)+4))),"")</f>
        <v/>
      </c>
      <c r="AJ208" s="25"/>
      <c r="AK208" s="25"/>
      <c r="AL208" s="25"/>
      <c r="AM208" s="25"/>
      <c r="AN208" s="25"/>
      <c r="AO208" s="25"/>
      <c r="AP208" s="25"/>
      <c r="AQ208" s="25"/>
      <c r="AR208" s="25"/>
    </row>
    <row r="209" spans="1:44" ht="18" customHeight="1">
      <c r="A209" s="7"/>
      <c r="B209" s="115"/>
      <c r="C209" s="27"/>
      <c r="D209" s="25" t="s">
        <v>26</v>
      </c>
      <c r="E209" s="114" t="str">
        <f ca="1" t="shared" si="2323" ref="E209:AI209">IFERROR(IF($C207="","",INDIRECT("第"&amp;VLOOKUP(E$7,INDIRECT($A$7&amp;"!A:D"),2,FALSE)&amp;"周"&amp;"!"&amp;ADDRESS(ROW(),VLOOKUP(E$7,INDIRECT($A$7&amp;"!A:D"),4,FALSE)+4))),"")</f>
        <v/>
      </c>
      <c r="F209" s="114" t="str">
        <f t="shared" ca="1" si="2323"/>
        <v/>
      </c>
      <c r="G209" s="114" t="str">
        <f t="shared" ca="1" si="2323"/>
        <v/>
      </c>
      <c r="H209" s="114" t="str">
        <f t="shared" ca="1" si="2323"/>
        <v/>
      </c>
      <c r="I209" s="114" t="str">
        <f t="shared" ca="1" si="2323"/>
        <v/>
      </c>
      <c r="J209" s="114" t="str">
        <f t="shared" ca="1" si="2323"/>
        <v/>
      </c>
      <c r="K209" s="114" t="str">
        <f t="shared" ca="1" si="2323"/>
        <v/>
      </c>
      <c r="L209" s="114" t="str">
        <f t="shared" ca="1" si="2323"/>
        <v/>
      </c>
      <c r="M209" s="114" t="str">
        <f t="shared" ca="1" si="2323"/>
        <v/>
      </c>
      <c r="N209" s="114" t="str">
        <f t="shared" ca="1" si="2323"/>
        <v/>
      </c>
      <c r="O209" s="114" t="str">
        <f t="shared" ca="1" si="2323"/>
        <v/>
      </c>
      <c r="P209" s="114" t="str">
        <f t="shared" ca="1" si="2323"/>
        <v/>
      </c>
      <c r="Q209" s="114" t="str">
        <f t="shared" ca="1" si="2323"/>
        <v/>
      </c>
      <c r="R209" s="114" t="str">
        <f t="shared" ca="1" si="2323"/>
        <v/>
      </c>
      <c r="S209" s="114" t="str">
        <f t="shared" ca="1" si="2323"/>
        <v/>
      </c>
      <c r="T209" s="114" t="str">
        <f t="shared" ca="1" si="2323"/>
        <v/>
      </c>
      <c r="U209" s="114" t="str">
        <f t="shared" ca="1" si="2323"/>
        <v/>
      </c>
      <c r="V209" s="114" t="str">
        <f t="shared" ca="1" si="2323"/>
        <v/>
      </c>
      <c r="W209" s="114" t="str">
        <f t="shared" ca="1" si="2323"/>
        <v/>
      </c>
      <c r="X209" s="114" t="str">
        <f t="shared" ca="1" si="2323"/>
        <v/>
      </c>
      <c r="Y209" s="114" t="str">
        <f t="shared" ca="1" si="2323"/>
        <v/>
      </c>
      <c r="Z209" s="114" t="str">
        <f t="shared" ca="1" si="2323"/>
        <v/>
      </c>
      <c r="AA209" s="114" t="str">
        <f t="shared" ca="1" si="2323"/>
        <v/>
      </c>
      <c r="AB209" s="114" t="str">
        <f t="shared" ca="1" si="2323"/>
        <v/>
      </c>
      <c r="AC209" s="114" t="str">
        <f t="shared" ca="1" si="2323"/>
        <v/>
      </c>
      <c r="AD209" s="114" t="str">
        <f t="shared" ca="1" si="2323"/>
        <v/>
      </c>
      <c r="AE209" s="114" t="str">
        <f t="shared" ca="1" si="2323"/>
        <v/>
      </c>
      <c r="AF209" s="114" t="str">
        <f t="shared" ca="1" si="2323"/>
        <v/>
      </c>
      <c r="AG209" s="114" t="str">
        <f t="shared" ca="1" si="2323"/>
        <v/>
      </c>
      <c r="AH209" s="114" t="str">
        <f t="shared" ca="1" si="2323"/>
        <v/>
      </c>
      <c r="AI209" s="114" t="str">
        <f t="shared" ca="1" si="2323"/>
        <v/>
      </c>
      <c r="AJ209" s="25"/>
      <c r="AK209" s="25"/>
      <c r="AL209" s="25"/>
      <c r="AM209" s="25"/>
      <c r="AN209" s="25"/>
      <c r="AO209" s="25"/>
      <c r="AP209" s="25"/>
      <c r="AQ209" s="25"/>
      <c r="AR209" s="25"/>
    </row>
    <row r="210" spans="1:44" ht="18" customHeight="1">
      <c r="A210" s="7"/>
      <c r="B210" s="116">
        <f t="shared" si="1763"/>
        <v>68</v>
      </c>
      <c r="C210" s="20" t="str">
        <f ca="1">INDIRECT("员工信息表!C"&amp;(B210+3))&amp;IF(INDIRECT("员工信息表!O"&amp;(B210+3))="离职","(离职)","")</f>
        <v/>
      </c>
      <c r="D210" s="25" t="s">
        <v>24</v>
      </c>
      <c r="E210" s="114" t="str">
        <f ca="1" t="shared" si="2324" ref="E210:T210">IFERROR(IF($C210="","",INDIRECT("第"&amp;VLOOKUP(E$7,INDIRECT($A$7&amp;"!A:D"),2,FALSE)&amp;"周"&amp;"!"&amp;ADDRESS(ROW(),VLOOKUP(E$7,INDIRECT($A$7&amp;"!A:D"),4,FALSE)+4))),"")</f>
        <v/>
      </c>
      <c r="F210" s="114" t="str">
        <f t="shared" ca="1" si="2324"/>
        <v/>
      </c>
      <c r="G210" s="114" t="str">
        <f t="shared" ca="1" si="2324"/>
        <v/>
      </c>
      <c r="H210" s="114" t="str">
        <f t="shared" ca="1" si="2324"/>
        <v/>
      </c>
      <c r="I210" s="114" t="str">
        <f t="shared" ca="1" si="2324"/>
        <v/>
      </c>
      <c r="J210" s="114" t="str">
        <f t="shared" ca="1" si="2324"/>
        <v/>
      </c>
      <c r="K210" s="114" t="str">
        <f t="shared" ca="1" si="2324"/>
        <v/>
      </c>
      <c r="L210" s="114" t="str">
        <f t="shared" ca="1" si="2324"/>
        <v/>
      </c>
      <c r="M210" s="114" t="str">
        <f t="shared" ca="1" si="2324"/>
        <v/>
      </c>
      <c r="N210" s="114" t="str">
        <f t="shared" ca="1" si="2324"/>
        <v/>
      </c>
      <c r="O210" s="114" t="str">
        <f t="shared" ca="1" si="2324"/>
        <v/>
      </c>
      <c r="P210" s="114" t="str">
        <f t="shared" ca="1" si="2324"/>
        <v/>
      </c>
      <c r="Q210" s="114" t="str">
        <f t="shared" ca="1" si="2324"/>
        <v/>
      </c>
      <c r="R210" s="114" t="str">
        <f t="shared" ca="1" si="2324"/>
        <v/>
      </c>
      <c r="S210" s="114" t="str">
        <f t="shared" ca="1" si="2324"/>
        <v/>
      </c>
      <c r="T210" s="114" t="str">
        <f t="shared" ca="1" si="2324"/>
        <v/>
      </c>
      <c r="U210" s="114" t="str">
        <f ca="1" t="shared" si="2325" ref="U210:AI210">IFERROR(IF($C210="","",INDIRECT("第"&amp;VLOOKUP(U$7,INDIRECT($A$7&amp;"!A:D"),2,FALSE)&amp;"周"&amp;"!"&amp;ADDRESS(ROW(),VLOOKUP(U$7,INDIRECT($A$7&amp;"!A:D"),4,FALSE)+4))),"")</f>
        <v/>
      </c>
      <c r="V210" s="114" t="str">
        <f t="shared" ca="1" si="2325"/>
        <v/>
      </c>
      <c r="W210" s="114" t="str">
        <f t="shared" ca="1" si="2325"/>
        <v/>
      </c>
      <c r="X210" s="114" t="str">
        <f t="shared" ca="1" si="2325"/>
        <v/>
      </c>
      <c r="Y210" s="114" t="str">
        <f t="shared" ca="1" si="2325"/>
        <v/>
      </c>
      <c r="Z210" s="114" t="str">
        <f t="shared" ca="1" si="2325"/>
        <v/>
      </c>
      <c r="AA210" s="114" t="str">
        <f t="shared" ca="1" si="2325"/>
        <v/>
      </c>
      <c r="AB210" s="114" t="str">
        <f t="shared" ca="1" si="2325"/>
        <v/>
      </c>
      <c r="AC210" s="114" t="str">
        <f t="shared" ca="1" si="2325"/>
        <v/>
      </c>
      <c r="AD210" s="114" t="str">
        <f t="shared" ca="1" si="2325"/>
        <v/>
      </c>
      <c r="AE210" s="114" t="str">
        <f t="shared" ca="1" si="2325"/>
        <v/>
      </c>
      <c r="AF210" s="114" t="str">
        <f t="shared" ca="1" si="2325"/>
        <v/>
      </c>
      <c r="AG210" s="114" t="str">
        <f t="shared" ca="1" si="2325"/>
        <v/>
      </c>
      <c r="AH210" s="114" t="str">
        <f t="shared" ca="1" si="2325"/>
        <v/>
      </c>
      <c r="AI210" s="114" t="str">
        <f t="shared" ca="1" si="2325"/>
        <v/>
      </c>
      <c r="AJ210" s="25">
        <f ca="1" t="shared" si="2326" ref="AJ210:AR210">COUNTIF($E210:$AI212,AJ$8)</f>
        <v>0</v>
      </c>
      <c r="AK210" s="25">
        <f t="shared" ca="1" si="2326"/>
        <v>0</v>
      </c>
      <c r="AL210" s="25">
        <f t="shared" ca="1" si="2326"/>
        <v>0</v>
      </c>
      <c r="AM210" s="25">
        <f t="shared" ca="1" si="2326"/>
        <v>0</v>
      </c>
      <c r="AN210" s="25">
        <f t="shared" ca="1" si="2326"/>
        <v>0</v>
      </c>
      <c r="AO210" s="25">
        <f t="shared" ca="1" si="2326"/>
        <v>0</v>
      </c>
      <c r="AP210" s="25">
        <f t="shared" ca="1" si="2326"/>
        <v>0</v>
      </c>
      <c r="AQ210" s="25">
        <f t="shared" ca="1" si="2326"/>
        <v>0</v>
      </c>
      <c r="AR210" s="25">
        <f t="shared" ca="1" si="2326"/>
        <v>0</v>
      </c>
    </row>
    <row r="211" spans="1:44" ht="18" customHeight="1">
      <c r="A211" s="7"/>
      <c r="B211" s="113"/>
      <c r="C211" s="20"/>
      <c r="D211" s="25" t="s">
        <v>25</v>
      </c>
      <c r="E211" s="114" t="str">
        <f ca="1" t="shared" si="2327" ref="E211">IFERROR(IF($C210="","",INDIRECT("第"&amp;VLOOKUP(E$7,INDIRECT($A$7&amp;"!A:D"),2,FALSE)&amp;"周"&amp;"!"&amp;ADDRESS(ROW(),VLOOKUP(E$7,INDIRECT($A$7&amp;"!A:D"),4,FALSE)+4))),"")</f>
        <v/>
      </c>
      <c r="F211" s="114" t="str">
        <f ca="1" t="shared" si="2328" ref="F211">IFERROR(IF($C210="","",INDIRECT("第"&amp;VLOOKUP(F$7,INDIRECT($A$7&amp;"!A:D"),2,FALSE)&amp;"周"&amp;"!"&amp;ADDRESS(ROW(),VLOOKUP(F$7,INDIRECT($A$7&amp;"!A:D"),4,FALSE)+4))),"")</f>
        <v/>
      </c>
      <c r="G211" s="114" t="str">
        <f ca="1" t="shared" si="2329" ref="G211">IFERROR(IF($C210="","",INDIRECT("第"&amp;VLOOKUP(G$7,INDIRECT($A$7&amp;"!A:D"),2,FALSE)&amp;"周"&amp;"!"&amp;ADDRESS(ROW(),VLOOKUP(G$7,INDIRECT($A$7&amp;"!A:D"),4,FALSE)+4))),"")</f>
        <v/>
      </c>
      <c r="H211" s="114" t="str">
        <f ca="1" t="shared" si="2330" ref="H211">IFERROR(IF($C210="","",INDIRECT("第"&amp;VLOOKUP(H$7,INDIRECT($A$7&amp;"!A:D"),2,FALSE)&amp;"周"&amp;"!"&amp;ADDRESS(ROW(),VLOOKUP(H$7,INDIRECT($A$7&amp;"!A:D"),4,FALSE)+4))),"")</f>
        <v/>
      </c>
      <c r="I211" s="114" t="str">
        <f ca="1" t="shared" si="2331" ref="I211">IFERROR(IF($C210="","",INDIRECT("第"&amp;VLOOKUP(I$7,INDIRECT($A$7&amp;"!A:D"),2,FALSE)&amp;"周"&amp;"!"&amp;ADDRESS(ROW(),VLOOKUP(I$7,INDIRECT($A$7&amp;"!A:D"),4,FALSE)+4))),"")</f>
        <v/>
      </c>
      <c r="J211" s="114" t="str">
        <f ca="1" t="shared" si="2332" ref="J211">IFERROR(IF($C210="","",INDIRECT("第"&amp;VLOOKUP(J$7,INDIRECT($A$7&amp;"!A:D"),2,FALSE)&amp;"周"&amp;"!"&amp;ADDRESS(ROW(),VLOOKUP(J$7,INDIRECT($A$7&amp;"!A:D"),4,FALSE)+4))),"")</f>
        <v/>
      </c>
      <c r="K211" s="114" t="str">
        <f ca="1" t="shared" si="2333" ref="K211">IFERROR(IF($C210="","",INDIRECT("第"&amp;VLOOKUP(K$7,INDIRECT($A$7&amp;"!A:D"),2,FALSE)&amp;"周"&amp;"!"&amp;ADDRESS(ROW(),VLOOKUP(K$7,INDIRECT($A$7&amp;"!A:D"),4,FALSE)+4))),"")</f>
        <v/>
      </c>
      <c r="L211" s="114" t="str">
        <f ca="1" t="shared" si="2334" ref="L211">IFERROR(IF($C210="","",INDIRECT("第"&amp;VLOOKUP(L$7,INDIRECT($A$7&amp;"!A:D"),2,FALSE)&amp;"周"&amp;"!"&amp;ADDRESS(ROW(),VLOOKUP(L$7,INDIRECT($A$7&amp;"!A:D"),4,FALSE)+4))),"")</f>
        <v/>
      </c>
      <c r="M211" s="114" t="str">
        <f ca="1" t="shared" si="2335" ref="M211">IFERROR(IF($C210="","",INDIRECT("第"&amp;VLOOKUP(M$7,INDIRECT($A$7&amp;"!A:D"),2,FALSE)&amp;"周"&amp;"!"&amp;ADDRESS(ROW(),VLOOKUP(M$7,INDIRECT($A$7&amp;"!A:D"),4,FALSE)+4))),"")</f>
        <v/>
      </c>
      <c r="N211" s="114" t="str">
        <f ca="1" t="shared" si="2336" ref="N211">IFERROR(IF($C210="","",INDIRECT("第"&amp;VLOOKUP(N$7,INDIRECT($A$7&amp;"!A:D"),2,FALSE)&amp;"周"&amp;"!"&amp;ADDRESS(ROW(),VLOOKUP(N$7,INDIRECT($A$7&amp;"!A:D"),4,FALSE)+4))),"")</f>
        <v/>
      </c>
      <c r="O211" s="114" t="str">
        <f ca="1" t="shared" si="2337" ref="O211">IFERROR(IF($C210="","",INDIRECT("第"&amp;VLOOKUP(O$7,INDIRECT($A$7&amp;"!A:D"),2,FALSE)&amp;"周"&amp;"!"&amp;ADDRESS(ROW(),VLOOKUP(O$7,INDIRECT($A$7&amp;"!A:D"),4,FALSE)+4))),"")</f>
        <v/>
      </c>
      <c r="P211" s="114" t="str">
        <f ca="1" t="shared" si="2338" ref="P211">IFERROR(IF($C210="","",INDIRECT("第"&amp;VLOOKUP(P$7,INDIRECT($A$7&amp;"!A:D"),2,FALSE)&amp;"周"&amp;"!"&amp;ADDRESS(ROW(),VLOOKUP(P$7,INDIRECT($A$7&amp;"!A:D"),4,FALSE)+4))),"")</f>
        <v/>
      </c>
      <c r="Q211" s="114" t="str">
        <f ca="1" t="shared" si="2339" ref="Q211">IFERROR(IF($C210="","",INDIRECT("第"&amp;VLOOKUP(Q$7,INDIRECT($A$7&amp;"!A:D"),2,FALSE)&amp;"周"&amp;"!"&amp;ADDRESS(ROW(),VLOOKUP(Q$7,INDIRECT($A$7&amp;"!A:D"),4,FALSE)+4))),"")</f>
        <v/>
      </c>
      <c r="R211" s="114" t="str">
        <f ca="1" t="shared" si="2340" ref="R211">IFERROR(IF($C210="","",INDIRECT("第"&amp;VLOOKUP(R$7,INDIRECT($A$7&amp;"!A:D"),2,FALSE)&amp;"周"&amp;"!"&amp;ADDRESS(ROW(),VLOOKUP(R$7,INDIRECT($A$7&amp;"!A:D"),4,FALSE)+4))),"")</f>
        <v/>
      </c>
      <c r="S211" s="114" t="str">
        <f ca="1" t="shared" si="2341" ref="S211">IFERROR(IF($C210="","",INDIRECT("第"&amp;VLOOKUP(S$7,INDIRECT($A$7&amp;"!A:D"),2,FALSE)&amp;"周"&amp;"!"&amp;ADDRESS(ROW(),VLOOKUP(S$7,INDIRECT($A$7&amp;"!A:D"),4,FALSE)+4))),"")</f>
        <v/>
      </c>
      <c r="T211" s="114" t="str">
        <f ca="1" t="shared" si="2342" ref="T211">IFERROR(IF($C210="","",INDIRECT("第"&amp;VLOOKUP(T$7,INDIRECT($A$7&amp;"!A:D"),2,FALSE)&amp;"周"&amp;"!"&amp;ADDRESS(ROW(),VLOOKUP(T$7,INDIRECT($A$7&amp;"!A:D"),4,FALSE)+4))),"")</f>
        <v/>
      </c>
      <c r="U211" s="114" t="str">
        <f ca="1" t="shared" si="2343" ref="U211">IFERROR(IF($C210="","",INDIRECT("第"&amp;VLOOKUP(U$7,INDIRECT($A$7&amp;"!A:D"),2,FALSE)&amp;"周"&amp;"!"&amp;ADDRESS(ROW(),VLOOKUP(U$7,INDIRECT($A$7&amp;"!A:D"),4,FALSE)+4))),"")</f>
        <v/>
      </c>
      <c r="V211" s="114" t="str">
        <f ca="1" t="shared" si="2344" ref="V211">IFERROR(IF($C210="","",INDIRECT("第"&amp;VLOOKUP(V$7,INDIRECT($A$7&amp;"!A:D"),2,FALSE)&amp;"周"&amp;"!"&amp;ADDRESS(ROW(),VLOOKUP(V$7,INDIRECT($A$7&amp;"!A:D"),4,FALSE)+4))),"")</f>
        <v/>
      </c>
      <c r="W211" s="114" t="str">
        <f ca="1" t="shared" si="2345" ref="W211">IFERROR(IF($C210="","",INDIRECT("第"&amp;VLOOKUP(W$7,INDIRECT($A$7&amp;"!A:D"),2,FALSE)&amp;"周"&amp;"!"&amp;ADDRESS(ROW(),VLOOKUP(W$7,INDIRECT($A$7&amp;"!A:D"),4,FALSE)+4))),"")</f>
        <v/>
      </c>
      <c r="X211" s="114" t="str">
        <f ca="1" t="shared" si="2346" ref="X211">IFERROR(IF($C210="","",INDIRECT("第"&amp;VLOOKUP(X$7,INDIRECT($A$7&amp;"!A:D"),2,FALSE)&amp;"周"&amp;"!"&amp;ADDRESS(ROW(),VLOOKUP(X$7,INDIRECT($A$7&amp;"!A:D"),4,FALSE)+4))),"")</f>
        <v/>
      </c>
      <c r="Y211" s="114" t="str">
        <f ca="1" t="shared" si="2347" ref="Y211">IFERROR(IF($C210="","",INDIRECT("第"&amp;VLOOKUP(Y$7,INDIRECT($A$7&amp;"!A:D"),2,FALSE)&amp;"周"&amp;"!"&amp;ADDRESS(ROW(),VLOOKUP(Y$7,INDIRECT($A$7&amp;"!A:D"),4,FALSE)+4))),"")</f>
        <v/>
      </c>
      <c r="Z211" s="114" t="str">
        <f ca="1" t="shared" si="2348" ref="Z211">IFERROR(IF($C210="","",INDIRECT("第"&amp;VLOOKUP(Z$7,INDIRECT($A$7&amp;"!A:D"),2,FALSE)&amp;"周"&amp;"!"&amp;ADDRESS(ROW(),VLOOKUP(Z$7,INDIRECT($A$7&amp;"!A:D"),4,FALSE)+4))),"")</f>
        <v/>
      </c>
      <c r="AA211" s="114" t="str">
        <f ca="1" t="shared" si="2349" ref="AA211">IFERROR(IF($C210="","",INDIRECT("第"&amp;VLOOKUP(AA$7,INDIRECT($A$7&amp;"!A:D"),2,FALSE)&amp;"周"&amp;"!"&amp;ADDRESS(ROW(),VLOOKUP(AA$7,INDIRECT($A$7&amp;"!A:D"),4,FALSE)+4))),"")</f>
        <v/>
      </c>
      <c r="AB211" s="114" t="str">
        <f ca="1" t="shared" si="2350" ref="AB211">IFERROR(IF($C210="","",INDIRECT("第"&amp;VLOOKUP(AB$7,INDIRECT($A$7&amp;"!A:D"),2,FALSE)&amp;"周"&amp;"!"&amp;ADDRESS(ROW(),VLOOKUP(AB$7,INDIRECT($A$7&amp;"!A:D"),4,FALSE)+4))),"")</f>
        <v/>
      </c>
      <c r="AC211" s="114" t="str">
        <f ca="1" t="shared" si="2351" ref="AC211">IFERROR(IF($C210="","",INDIRECT("第"&amp;VLOOKUP(AC$7,INDIRECT($A$7&amp;"!A:D"),2,FALSE)&amp;"周"&amp;"!"&amp;ADDRESS(ROW(),VLOOKUP(AC$7,INDIRECT($A$7&amp;"!A:D"),4,FALSE)+4))),"")</f>
        <v/>
      </c>
      <c r="AD211" s="114" t="str">
        <f ca="1" t="shared" si="2352" ref="AD211">IFERROR(IF($C210="","",INDIRECT("第"&amp;VLOOKUP(AD$7,INDIRECT($A$7&amp;"!A:D"),2,FALSE)&amp;"周"&amp;"!"&amp;ADDRESS(ROW(),VLOOKUP(AD$7,INDIRECT($A$7&amp;"!A:D"),4,FALSE)+4))),"")</f>
        <v/>
      </c>
      <c r="AE211" s="114" t="str">
        <f ca="1" t="shared" si="2353" ref="AE211">IFERROR(IF($C210="","",INDIRECT("第"&amp;VLOOKUP(AE$7,INDIRECT($A$7&amp;"!A:D"),2,FALSE)&amp;"周"&amp;"!"&amp;ADDRESS(ROW(),VLOOKUP(AE$7,INDIRECT($A$7&amp;"!A:D"),4,FALSE)+4))),"")</f>
        <v/>
      </c>
      <c r="AF211" s="114" t="str">
        <f ca="1" t="shared" si="2354" ref="AF211">IFERROR(IF($C210="","",INDIRECT("第"&amp;VLOOKUP(AF$7,INDIRECT($A$7&amp;"!A:D"),2,FALSE)&amp;"周"&amp;"!"&amp;ADDRESS(ROW(),VLOOKUP(AF$7,INDIRECT($A$7&amp;"!A:D"),4,FALSE)+4))),"")</f>
        <v/>
      </c>
      <c r="AG211" s="114" t="str">
        <f ca="1" t="shared" si="2355" ref="AG211">IFERROR(IF($C210="","",INDIRECT("第"&amp;VLOOKUP(AG$7,INDIRECT($A$7&amp;"!A:D"),2,FALSE)&amp;"周"&amp;"!"&amp;ADDRESS(ROW(),VLOOKUP(AG$7,INDIRECT($A$7&amp;"!A:D"),4,FALSE)+4))),"")</f>
        <v/>
      </c>
      <c r="AH211" s="114" t="str">
        <f ca="1" t="shared" si="2356" ref="AH211">IFERROR(IF($C210="","",INDIRECT("第"&amp;VLOOKUP(AH$7,INDIRECT($A$7&amp;"!A:D"),2,FALSE)&amp;"周"&amp;"!"&amp;ADDRESS(ROW(),VLOOKUP(AH$7,INDIRECT($A$7&amp;"!A:D"),4,FALSE)+4))),"")</f>
        <v/>
      </c>
      <c r="AI211" s="114" t="str">
        <f ca="1" t="shared" si="2357" ref="AI211">IFERROR(IF($C210="","",INDIRECT("第"&amp;VLOOKUP(AI$7,INDIRECT($A$7&amp;"!A:D"),2,FALSE)&amp;"周"&amp;"!"&amp;ADDRESS(ROW(),VLOOKUP(AI$7,INDIRECT($A$7&amp;"!A:D"),4,FALSE)+4))),"")</f>
        <v/>
      </c>
      <c r="AJ211" s="25"/>
      <c r="AK211" s="25"/>
      <c r="AL211" s="25"/>
      <c r="AM211" s="25"/>
      <c r="AN211" s="25"/>
      <c r="AO211" s="25"/>
      <c r="AP211" s="25"/>
      <c r="AQ211" s="25"/>
      <c r="AR211" s="25"/>
    </row>
    <row r="212" spans="1:44" ht="18" customHeight="1">
      <c r="A212" s="7"/>
      <c r="B212" s="115"/>
      <c r="C212" s="27"/>
      <c r="D212" s="25" t="s">
        <v>26</v>
      </c>
      <c r="E212" s="114" t="str">
        <f ca="1" t="shared" si="2358" ref="E212:AI212">IFERROR(IF($C210="","",INDIRECT("第"&amp;VLOOKUP(E$7,INDIRECT($A$7&amp;"!A:D"),2,FALSE)&amp;"周"&amp;"!"&amp;ADDRESS(ROW(),VLOOKUP(E$7,INDIRECT($A$7&amp;"!A:D"),4,FALSE)+4))),"")</f>
        <v/>
      </c>
      <c r="F212" s="114" t="str">
        <f t="shared" ca="1" si="2358"/>
        <v/>
      </c>
      <c r="G212" s="114" t="str">
        <f t="shared" ca="1" si="2358"/>
        <v/>
      </c>
      <c r="H212" s="114" t="str">
        <f t="shared" ca="1" si="2358"/>
        <v/>
      </c>
      <c r="I212" s="114" t="str">
        <f t="shared" ca="1" si="2358"/>
        <v/>
      </c>
      <c r="J212" s="114" t="str">
        <f t="shared" ca="1" si="2358"/>
        <v/>
      </c>
      <c r="K212" s="114" t="str">
        <f t="shared" ca="1" si="2358"/>
        <v/>
      </c>
      <c r="L212" s="114" t="str">
        <f t="shared" ca="1" si="2358"/>
        <v/>
      </c>
      <c r="M212" s="114" t="str">
        <f t="shared" ca="1" si="2358"/>
        <v/>
      </c>
      <c r="N212" s="114" t="str">
        <f t="shared" ca="1" si="2358"/>
        <v/>
      </c>
      <c r="O212" s="114" t="str">
        <f t="shared" ca="1" si="2358"/>
        <v/>
      </c>
      <c r="P212" s="114" t="str">
        <f t="shared" ca="1" si="2358"/>
        <v/>
      </c>
      <c r="Q212" s="114" t="str">
        <f t="shared" ca="1" si="2358"/>
        <v/>
      </c>
      <c r="R212" s="114" t="str">
        <f t="shared" ca="1" si="2358"/>
        <v/>
      </c>
      <c r="S212" s="114" t="str">
        <f t="shared" ca="1" si="2358"/>
        <v/>
      </c>
      <c r="T212" s="114" t="str">
        <f t="shared" ca="1" si="2358"/>
        <v/>
      </c>
      <c r="U212" s="114" t="str">
        <f t="shared" ca="1" si="2358"/>
        <v/>
      </c>
      <c r="V212" s="114" t="str">
        <f t="shared" ca="1" si="2358"/>
        <v/>
      </c>
      <c r="W212" s="114" t="str">
        <f t="shared" ca="1" si="2358"/>
        <v/>
      </c>
      <c r="X212" s="114" t="str">
        <f t="shared" ca="1" si="2358"/>
        <v/>
      </c>
      <c r="Y212" s="114" t="str">
        <f t="shared" ca="1" si="2358"/>
        <v/>
      </c>
      <c r="Z212" s="114" t="str">
        <f t="shared" ca="1" si="2358"/>
        <v/>
      </c>
      <c r="AA212" s="114" t="str">
        <f t="shared" ca="1" si="2358"/>
        <v/>
      </c>
      <c r="AB212" s="114" t="str">
        <f t="shared" ca="1" si="2358"/>
        <v/>
      </c>
      <c r="AC212" s="114" t="str">
        <f t="shared" ca="1" si="2358"/>
        <v/>
      </c>
      <c r="AD212" s="114" t="str">
        <f t="shared" ca="1" si="2358"/>
        <v/>
      </c>
      <c r="AE212" s="114" t="str">
        <f t="shared" ca="1" si="2358"/>
        <v/>
      </c>
      <c r="AF212" s="114" t="str">
        <f t="shared" ca="1" si="2358"/>
        <v/>
      </c>
      <c r="AG212" s="114" t="str">
        <f t="shared" ca="1" si="2358"/>
        <v/>
      </c>
      <c r="AH212" s="114" t="str">
        <f t="shared" ca="1" si="2358"/>
        <v/>
      </c>
      <c r="AI212" s="114" t="str">
        <f t="shared" ca="1" si="2358"/>
        <v/>
      </c>
      <c r="AJ212" s="25"/>
      <c r="AK212" s="25"/>
      <c r="AL212" s="25"/>
      <c r="AM212" s="25"/>
      <c r="AN212" s="25"/>
      <c r="AO212" s="25"/>
      <c r="AP212" s="25"/>
      <c r="AQ212" s="25"/>
      <c r="AR212" s="25"/>
    </row>
    <row r="213" spans="1:44" ht="18" customHeight="1">
      <c r="A213" s="7"/>
      <c r="B213" s="116">
        <f t="shared" si="1763"/>
        <v>69</v>
      </c>
      <c r="C213" s="20" t="str">
        <f ca="1">INDIRECT("员工信息表!C"&amp;(B213+3))&amp;IF(INDIRECT("员工信息表!O"&amp;(B213+3))="离职","(离职)","")</f>
        <v/>
      </c>
      <c r="D213" s="25" t="s">
        <v>24</v>
      </c>
      <c r="E213" s="114" t="str">
        <f ca="1" t="shared" si="2359" ref="E213:T213">IFERROR(IF($C213="","",INDIRECT("第"&amp;VLOOKUP(E$7,INDIRECT($A$7&amp;"!A:D"),2,FALSE)&amp;"周"&amp;"!"&amp;ADDRESS(ROW(),VLOOKUP(E$7,INDIRECT($A$7&amp;"!A:D"),4,FALSE)+4))),"")</f>
        <v/>
      </c>
      <c r="F213" s="114" t="str">
        <f t="shared" ca="1" si="2359"/>
        <v/>
      </c>
      <c r="G213" s="114" t="str">
        <f t="shared" ca="1" si="2359"/>
        <v/>
      </c>
      <c r="H213" s="114" t="str">
        <f t="shared" ca="1" si="2359"/>
        <v/>
      </c>
      <c r="I213" s="114" t="str">
        <f t="shared" ca="1" si="2359"/>
        <v/>
      </c>
      <c r="J213" s="114" t="str">
        <f t="shared" ca="1" si="2359"/>
        <v/>
      </c>
      <c r="K213" s="114" t="str">
        <f t="shared" ca="1" si="2359"/>
        <v/>
      </c>
      <c r="L213" s="114" t="str">
        <f t="shared" ca="1" si="2359"/>
        <v/>
      </c>
      <c r="M213" s="114" t="str">
        <f t="shared" ca="1" si="2359"/>
        <v/>
      </c>
      <c r="N213" s="114" t="str">
        <f t="shared" ca="1" si="2359"/>
        <v/>
      </c>
      <c r="O213" s="114" t="str">
        <f t="shared" ca="1" si="2359"/>
        <v/>
      </c>
      <c r="P213" s="114" t="str">
        <f t="shared" ca="1" si="2359"/>
        <v/>
      </c>
      <c r="Q213" s="114" t="str">
        <f t="shared" ca="1" si="2359"/>
        <v/>
      </c>
      <c r="R213" s="114" t="str">
        <f t="shared" ca="1" si="2359"/>
        <v/>
      </c>
      <c r="S213" s="114" t="str">
        <f t="shared" ca="1" si="2359"/>
        <v/>
      </c>
      <c r="T213" s="114" t="str">
        <f t="shared" ca="1" si="2359"/>
        <v/>
      </c>
      <c r="U213" s="114" t="str">
        <f ca="1" t="shared" si="2360" ref="U213:AI213">IFERROR(IF($C213="","",INDIRECT("第"&amp;VLOOKUP(U$7,INDIRECT($A$7&amp;"!A:D"),2,FALSE)&amp;"周"&amp;"!"&amp;ADDRESS(ROW(),VLOOKUP(U$7,INDIRECT($A$7&amp;"!A:D"),4,FALSE)+4))),"")</f>
        <v/>
      </c>
      <c r="V213" s="114" t="str">
        <f t="shared" ca="1" si="2360"/>
        <v/>
      </c>
      <c r="W213" s="114" t="str">
        <f t="shared" ca="1" si="2360"/>
        <v/>
      </c>
      <c r="X213" s="114" t="str">
        <f t="shared" ca="1" si="2360"/>
        <v/>
      </c>
      <c r="Y213" s="114" t="str">
        <f t="shared" ca="1" si="2360"/>
        <v/>
      </c>
      <c r="Z213" s="114" t="str">
        <f t="shared" ca="1" si="2360"/>
        <v/>
      </c>
      <c r="AA213" s="114" t="str">
        <f t="shared" ca="1" si="2360"/>
        <v/>
      </c>
      <c r="AB213" s="114" t="str">
        <f t="shared" ca="1" si="2360"/>
        <v/>
      </c>
      <c r="AC213" s="114" t="str">
        <f t="shared" ca="1" si="2360"/>
        <v/>
      </c>
      <c r="AD213" s="114" t="str">
        <f t="shared" ca="1" si="2360"/>
        <v/>
      </c>
      <c r="AE213" s="114" t="str">
        <f t="shared" ca="1" si="2360"/>
        <v/>
      </c>
      <c r="AF213" s="114" t="str">
        <f t="shared" ca="1" si="2360"/>
        <v/>
      </c>
      <c r="AG213" s="114" t="str">
        <f t="shared" ca="1" si="2360"/>
        <v/>
      </c>
      <c r="AH213" s="114" t="str">
        <f t="shared" ca="1" si="2360"/>
        <v/>
      </c>
      <c r="AI213" s="114" t="str">
        <f t="shared" ca="1" si="2360"/>
        <v/>
      </c>
      <c r="AJ213" s="25">
        <f ca="1" t="shared" si="2361" ref="AJ213:AR213">COUNTIF($E213:$AI215,AJ$8)</f>
        <v>0</v>
      </c>
      <c r="AK213" s="25">
        <f t="shared" ca="1" si="2361"/>
        <v>0</v>
      </c>
      <c r="AL213" s="25">
        <f t="shared" ca="1" si="2361"/>
        <v>0</v>
      </c>
      <c r="AM213" s="25">
        <f t="shared" ca="1" si="2361"/>
        <v>0</v>
      </c>
      <c r="AN213" s="25">
        <f t="shared" ca="1" si="2361"/>
        <v>0</v>
      </c>
      <c r="AO213" s="25">
        <f t="shared" ca="1" si="2361"/>
        <v>0</v>
      </c>
      <c r="AP213" s="25">
        <f t="shared" ca="1" si="2361"/>
        <v>0</v>
      </c>
      <c r="AQ213" s="25">
        <f t="shared" ca="1" si="2361"/>
        <v>0</v>
      </c>
      <c r="AR213" s="25">
        <f t="shared" ca="1" si="2361"/>
        <v>0</v>
      </c>
    </row>
    <row r="214" spans="1:44" ht="18" customHeight="1">
      <c r="A214" s="7"/>
      <c r="B214" s="113"/>
      <c r="C214" s="20"/>
      <c r="D214" s="25" t="s">
        <v>25</v>
      </c>
      <c r="E214" s="114" t="str">
        <f ca="1" t="shared" si="2362" ref="E214">IFERROR(IF($C213="","",INDIRECT("第"&amp;VLOOKUP(E$7,INDIRECT($A$7&amp;"!A:D"),2,FALSE)&amp;"周"&amp;"!"&amp;ADDRESS(ROW(),VLOOKUP(E$7,INDIRECT($A$7&amp;"!A:D"),4,FALSE)+4))),"")</f>
        <v/>
      </c>
      <c r="F214" s="114" t="str">
        <f ca="1" t="shared" si="2363" ref="F214">IFERROR(IF($C213="","",INDIRECT("第"&amp;VLOOKUP(F$7,INDIRECT($A$7&amp;"!A:D"),2,FALSE)&amp;"周"&amp;"!"&amp;ADDRESS(ROW(),VLOOKUP(F$7,INDIRECT($A$7&amp;"!A:D"),4,FALSE)+4))),"")</f>
        <v/>
      </c>
      <c r="G214" s="114" t="str">
        <f ca="1" t="shared" si="2364" ref="G214">IFERROR(IF($C213="","",INDIRECT("第"&amp;VLOOKUP(G$7,INDIRECT($A$7&amp;"!A:D"),2,FALSE)&amp;"周"&amp;"!"&amp;ADDRESS(ROW(),VLOOKUP(G$7,INDIRECT($A$7&amp;"!A:D"),4,FALSE)+4))),"")</f>
        <v/>
      </c>
      <c r="H214" s="114" t="str">
        <f ca="1" t="shared" si="2365" ref="H214">IFERROR(IF($C213="","",INDIRECT("第"&amp;VLOOKUP(H$7,INDIRECT($A$7&amp;"!A:D"),2,FALSE)&amp;"周"&amp;"!"&amp;ADDRESS(ROW(),VLOOKUP(H$7,INDIRECT($A$7&amp;"!A:D"),4,FALSE)+4))),"")</f>
        <v/>
      </c>
      <c r="I214" s="114" t="str">
        <f ca="1" t="shared" si="2366" ref="I214">IFERROR(IF($C213="","",INDIRECT("第"&amp;VLOOKUP(I$7,INDIRECT($A$7&amp;"!A:D"),2,FALSE)&amp;"周"&amp;"!"&amp;ADDRESS(ROW(),VLOOKUP(I$7,INDIRECT($A$7&amp;"!A:D"),4,FALSE)+4))),"")</f>
        <v/>
      </c>
      <c r="J214" s="114" t="str">
        <f ca="1" t="shared" si="2367" ref="J214">IFERROR(IF($C213="","",INDIRECT("第"&amp;VLOOKUP(J$7,INDIRECT($A$7&amp;"!A:D"),2,FALSE)&amp;"周"&amp;"!"&amp;ADDRESS(ROW(),VLOOKUP(J$7,INDIRECT($A$7&amp;"!A:D"),4,FALSE)+4))),"")</f>
        <v/>
      </c>
      <c r="K214" s="114" t="str">
        <f ca="1" t="shared" si="2368" ref="K214">IFERROR(IF($C213="","",INDIRECT("第"&amp;VLOOKUP(K$7,INDIRECT($A$7&amp;"!A:D"),2,FALSE)&amp;"周"&amp;"!"&amp;ADDRESS(ROW(),VLOOKUP(K$7,INDIRECT($A$7&amp;"!A:D"),4,FALSE)+4))),"")</f>
        <v/>
      </c>
      <c r="L214" s="114" t="str">
        <f ca="1" t="shared" si="2369" ref="L214">IFERROR(IF($C213="","",INDIRECT("第"&amp;VLOOKUP(L$7,INDIRECT($A$7&amp;"!A:D"),2,FALSE)&amp;"周"&amp;"!"&amp;ADDRESS(ROW(),VLOOKUP(L$7,INDIRECT($A$7&amp;"!A:D"),4,FALSE)+4))),"")</f>
        <v/>
      </c>
      <c r="M214" s="114" t="str">
        <f ca="1" t="shared" si="2370" ref="M214">IFERROR(IF($C213="","",INDIRECT("第"&amp;VLOOKUP(M$7,INDIRECT($A$7&amp;"!A:D"),2,FALSE)&amp;"周"&amp;"!"&amp;ADDRESS(ROW(),VLOOKUP(M$7,INDIRECT($A$7&amp;"!A:D"),4,FALSE)+4))),"")</f>
        <v/>
      </c>
      <c r="N214" s="114" t="str">
        <f ca="1" t="shared" si="2371" ref="N214">IFERROR(IF($C213="","",INDIRECT("第"&amp;VLOOKUP(N$7,INDIRECT($A$7&amp;"!A:D"),2,FALSE)&amp;"周"&amp;"!"&amp;ADDRESS(ROW(),VLOOKUP(N$7,INDIRECT($A$7&amp;"!A:D"),4,FALSE)+4))),"")</f>
        <v/>
      </c>
      <c r="O214" s="114" t="str">
        <f ca="1" t="shared" si="2372" ref="O214">IFERROR(IF($C213="","",INDIRECT("第"&amp;VLOOKUP(O$7,INDIRECT($A$7&amp;"!A:D"),2,FALSE)&amp;"周"&amp;"!"&amp;ADDRESS(ROW(),VLOOKUP(O$7,INDIRECT($A$7&amp;"!A:D"),4,FALSE)+4))),"")</f>
        <v/>
      </c>
      <c r="P214" s="114" t="str">
        <f ca="1" t="shared" si="2373" ref="P214">IFERROR(IF($C213="","",INDIRECT("第"&amp;VLOOKUP(P$7,INDIRECT($A$7&amp;"!A:D"),2,FALSE)&amp;"周"&amp;"!"&amp;ADDRESS(ROW(),VLOOKUP(P$7,INDIRECT($A$7&amp;"!A:D"),4,FALSE)+4))),"")</f>
        <v/>
      </c>
      <c r="Q214" s="114" t="str">
        <f ca="1" t="shared" si="2374" ref="Q214">IFERROR(IF($C213="","",INDIRECT("第"&amp;VLOOKUP(Q$7,INDIRECT($A$7&amp;"!A:D"),2,FALSE)&amp;"周"&amp;"!"&amp;ADDRESS(ROW(),VLOOKUP(Q$7,INDIRECT($A$7&amp;"!A:D"),4,FALSE)+4))),"")</f>
        <v/>
      </c>
      <c r="R214" s="114" t="str">
        <f ca="1" t="shared" si="2375" ref="R214">IFERROR(IF($C213="","",INDIRECT("第"&amp;VLOOKUP(R$7,INDIRECT($A$7&amp;"!A:D"),2,FALSE)&amp;"周"&amp;"!"&amp;ADDRESS(ROW(),VLOOKUP(R$7,INDIRECT($A$7&amp;"!A:D"),4,FALSE)+4))),"")</f>
        <v/>
      </c>
      <c r="S214" s="114" t="str">
        <f ca="1" t="shared" si="2376" ref="S214">IFERROR(IF($C213="","",INDIRECT("第"&amp;VLOOKUP(S$7,INDIRECT($A$7&amp;"!A:D"),2,FALSE)&amp;"周"&amp;"!"&amp;ADDRESS(ROW(),VLOOKUP(S$7,INDIRECT($A$7&amp;"!A:D"),4,FALSE)+4))),"")</f>
        <v/>
      </c>
      <c r="T214" s="114" t="str">
        <f ca="1" t="shared" si="2377" ref="T214">IFERROR(IF($C213="","",INDIRECT("第"&amp;VLOOKUP(T$7,INDIRECT($A$7&amp;"!A:D"),2,FALSE)&amp;"周"&amp;"!"&amp;ADDRESS(ROW(),VLOOKUP(T$7,INDIRECT($A$7&amp;"!A:D"),4,FALSE)+4))),"")</f>
        <v/>
      </c>
      <c r="U214" s="114" t="str">
        <f ca="1" t="shared" si="2378" ref="U214">IFERROR(IF($C213="","",INDIRECT("第"&amp;VLOOKUP(U$7,INDIRECT($A$7&amp;"!A:D"),2,FALSE)&amp;"周"&amp;"!"&amp;ADDRESS(ROW(),VLOOKUP(U$7,INDIRECT($A$7&amp;"!A:D"),4,FALSE)+4))),"")</f>
        <v/>
      </c>
      <c r="V214" s="114" t="str">
        <f ca="1" t="shared" si="2379" ref="V214">IFERROR(IF($C213="","",INDIRECT("第"&amp;VLOOKUP(V$7,INDIRECT($A$7&amp;"!A:D"),2,FALSE)&amp;"周"&amp;"!"&amp;ADDRESS(ROW(),VLOOKUP(V$7,INDIRECT($A$7&amp;"!A:D"),4,FALSE)+4))),"")</f>
        <v/>
      </c>
      <c r="W214" s="114" t="str">
        <f ca="1" t="shared" si="2380" ref="W214">IFERROR(IF($C213="","",INDIRECT("第"&amp;VLOOKUP(W$7,INDIRECT($A$7&amp;"!A:D"),2,FALSE)&amp;"周"&amp;"!"&amp;ADDRESS(ROW(),VLOOKUP(W$7,INDIRECT($A$7&amp;"!A:D"),4,FALSE)+4))),"")</f>
        <v/>
      </c>
      <c r="X214" s="114" t="str">
        <f ca="1" t="shared" si="2381" ref="X214">IFERROR(IF($C213="","",INDIRECT("第"&amp;VLOOKUP(X$7,INDIRECT($A$7&amp;"!A:D"),2,FALSE)&amp;"周"&amp;"!"&amp;ADDRESS(ROW(),VLOOKUP(X$7,INDIRECT($A$7&amp;"!A:D"),4,FALSE)+4))),"")</f>
        <v/>
      </c>
      <c r="Y214" s="114" t="str">
        <f ca="1" t="shared" si="2382" ref="Y214">IFERROR(IF($C213="","",INDIRECT("第"&amp;VLOOKUP(Y$7,INDIRECT($A$7&amp;"!A:D"),2,FALSE)&amp;"周"&amp;"!"&amp;ADDRESS(ROW(),VLOOKUP(Y$7,INDIRECT($A$7&amp;"!A:D"),4,FALSE)+4))),"")</f>
        <v/>
      </c>
      <c r="Z214" s="114" t="str">
        <f ca="1" t="shared" si="2383" ref="Z214">IFERROR(IF($C213="","",INDIRECT("第"&amp;VLOOKUP(Z$7,INDIRECT($A$7&amp;"!A:D"),2,FALSE)&amp;"周"&amp;"!"&amp;ADDRESS(ROW(),VLOOKUP(Z$7,INDIRECT($A$7&amp;"!A:D"),4,FALSE)+4))),"")</f>
        <v/>
      </c>
      <c r="AA214" s="114" t="str">
        <f ca="1" t="shared" si="2384" ref="AA214">IFERROR(IF($C213="","",INDIRECT("第"&amp;VLOOKUP(AA$7,INDIRECT($A$7&amp;"!A:D"),2,FALSE)&amp;"周"&amp;"!"&amp;ADDRESS(ROW(),VLOOKUP(AA$7,INDIRECT($A$7&amp;"!A:D"),4,FALSE)+4))),"")</f>
        <v/>
      </c>
      <c r="AB214" s="114" t="str">
        <f ca="1" t="shared" si="2385" ref="AB214">IFERROR(IF($C213="","",INDIRECT("第"&amp;VLOOKUP(AB$7,INDIRECT($A$7&amp;"!A:D"),2,FALSE)&amp;"周"&amp;"!"&amp;ADDRESS(ROW(),VLOOKUP(AB$7,INDIRECT($A$7&amp;"!A:D"),4,FALSE)+4))),"")</f>
        <v/>
      </c>
      <c r="AC214" s="114" t="str">
        <f ca="1" t="shared" si="2386" ref="AC214">IFERROR(IF($C213="","",INDIRECT("第"&amp;VLOOKUP(AC$7,INDIRECT($A$7&amp;"!A:D"),2,FALSE)&amp;"周"&amp;"!"&amp;ADDRESS(ROW(),VLOOKUP(AC$7,INDIRECT($A$7&amp;"!A:D"),4,FALSE)+4))),"")</f>
        <v/>
      </c>
      <c r="AD214" s="114" t="str">
        <f ca="1" t="shared" si="2387" ref="AD214">IFERROR(IF($C213="","",INDIRECT("第"&amp;VLOOKUP(AD$7,INDIRECT($A$7&amp;"!A:D"),2,FALSE)&amp;"周"&amp;"!"&amp;ADDRESS(ROW(),VLOOKUP(AD$7,INDIRECT($A$7&amp;"!A:D"),4,FALSE)+4))),"")</f>
        <v/>
      </c>
      <c r="AE214" s="114" t="str">
        <f ca="1" t="shared" si="2388" ref="AE214">IFERROR(IF($C213="","",INDIRECT("第"&amp;VLOOKUP(AE$7,INDIRECT($A$7&amp;"!A:D"),2,FALSE)&amp;"周"&amp;"!"&amp;ADDRESS(ROW(),VLOOKUP(AE$7,INDIRECT($A$7&amp;"!A:D"),4,FALSE)+4))),"")</f>
        <v/>
      </c>
      <c r="AF214" s="114" t="str">
        <f ca="1" t="shared" si="2389" ref="AF214">IFERROR(IF($C213="","",INDIRECT("第"&amp;VLOOKUP(AF$7,INDIRECT($A$7&amp;"!A:D"),2,FALSE)&amp;"周"&amp;"!"&amp;ADDRESS(ROW(),VLOOKUP(AF$7,INDIRECT($A$7&amp;"!A:D"),4,FALSE)+4))),"")</f>
        <v/>
      </c>
      <c r="AG214" s="114" t="str">
        <f ca="1" t="shared" si="2390" ref="AG214">IFERROR(IF($C213="","",INDIRECT("第"&amp;VLOOKUP(AG$7,INDIRECT($A$7&amp;"!A:D"),2,FALSE)&amp;"周"&amp;"!"&amp;ADDRESS(ROW(),VLOOKUP(AG$7,INDIRECT($A$7&amp;"!A:D"),4,FALSE)+4))),"")</f>
        <v/>
      </c>
      <c r="AH214" s="114" t="str">
        <f ca="1" t="shared" si="2391" ref="AH214">IFERROR(IF($C213="","",INDIRECT("第"&amp;VLOOKUP(AH$7,INDIRECT($A$7&amp;"!A:D"),2,FALSE)&amp;"周"&amp;"!"&amp;ADDRESS(ROW(),VLOOKUP(AH$7,INDIRECT($A$7&amp;"!A:D"),4,FALSE)+4))),"")</f>
        <v/>
      </c>
      <c r="AI214" s="114" t="str">
        <f ca="1" t="shared" si="2392" ref="AI214">IFERROR(IF($C213="","",INDIRECT("第"&amp;VLOOKUP(AI$7,INDIRECT($A$7&amp;"!A:D"),2,FALSE)&amp;"周"&amp;"!"&amp;ADDRESS(ROW(),VLOOKUP(AI$7,INDIRECT($A$7&amp;"!A:D"),4,FALSE)+4))),"")</f>
        <v/>
      </c>
      <c r="AJ214" s="25"/>
      <c r="AK214" s="25"/>
      <c r="AL214" s="25"/>
      <c r="AM214" s="25"/>
      <c r="AN214" s="25"/>
      <c r="AO214" s="25"/>
      <c r="AP214" s="25"/>
      <c r="AQ214" s="25"/>
      <c r="AR214" s="25"/>
    </row>
    <row r="215" spans="1:44" ht="18" customHeight="1">
      <c r="A215" s="7"/>
      <c r="B215" s="115"/>
      <c r="C215" s="27"/>
      <c r="D215" s="25" t="s">
        <v>26</v>
      </c>
      <c r="E215" s="114" t="str">
        <f ca="1" t="shared" si="2393" ref="E215:AI215">IFERROR(IF($C213="","",INDIRECT("第"&amp;VLOOKUP(E$7,INDIRECT($A$7&amp;"!A:D"),2,FALSE)&amp;"周"&amp;"!"&amp;ADDRESS(ROW(),VLOOKUP(E$7,INDIRECT($A$7&amp;"!A:D"),4,FALSE)+4))),"")</f>
        <v/>
      </c>
      <c r="F215" s="114" t="str">
        <f t="shared" ca="1" si="2393"/>
        <v/>
      </c>
      <c r="G215" s="114" t="str">
        <f t="shared" ca="1" si="2393"/>
        <v/>
      </c>
      <c r="H215" s="114" t="str">
        <f t="shared" ca="1" si="2393"/>
        <v/>
      </c>
      <c r="I215" s="114" t="str">
        <f t="shared" ca="1" si="2393"/>
        <v/>
      </c>
      <c r="J215" s="114" t="str">
        <f t="shared" ca="1" si="2393"/>
        <v/>
      </c>
      <c r="K215" s="114" t="str">
        <f t="shared" ca="1" si="2393"/>
        <v/>
      </c>
      <c r="L215" s="114" t="str">
        <f t="shared" ca="1" si="2393"/>
        <v/>
      </c>
      <c r="M215" s="114" t="str">
        <f t="shared" ca="1" si="2393"/>
        <v/>
      </c>
      <c r="N215" s="114" t="str">
        <f t="shared" ca="1" si="2393"/>
        <v/>
      </c>
      <c r="O215" s="114" t="str">
        <f t="shared" ca="1" si="2393"/>
        <v/>
      </c>
      <c r="P215" s="114" t="str">
        <f t="shared" ca="1" si="2393"/>
        <v/>
      </c>
      <c r="Q215" s="114" t="str">
        <f t="shared" ca="1" si="2393"/>
        <v/>
      </c>
      <c r="R215" s="114" t="str">
        <f t="shared" ca="1" si="2393"/>
        <v/>
      </c>
      <c r="S215" s="114" t="str">
        <f t="shared" ca="1" si="2393"/>
        <v/>
      </c>
      <c r="T215" s="114" t="str">
        <f t="shared" ca="1" si="2393"/>
        <v/>
      </c>
      <c r="U215" s="114" t="str">
        <f t="shared" ca="1" si="2393"/>
        <v/>
      </c>
      <c r="V215" s="114" t="str">
        <f t="shared" ca="1" si="2393"/>
        <v/>
      </c>
      <c r="W215" s="114" t="str">
        <f t="shared" ca="1" si="2393"/>
        <v/>
      </c>
      <c r="X215" s="114" t="str">
        <f t="shared" ca="1" si="2393"/>
        <v/>
      </c>
      <c r="Y215" s="114" t="str">
        <f t="shared" ca="1" si="2393"/>
        <v/>
      </c>
      <c r="Z215" s="114" t="str">
        <f t="shared" ca="1" si="2393"/>
        <v/>
      </c>
      <c r="AA215" s="114" t="str">
        <f t="shared" ca="1" si="2393"/>
        <v/>
      </c>
      <c r="AB215" s="114" t="str">
        <f t="shared" ca="1" si="2393"/>
        <v/>
      </c>
      <c r="AC215" s="114" t="str">
        <f t="shared" ca="1" si="2393"/>
        <v/>
      </c>
      <c r="AD215" s="114" t="str">
        <f t="shared" ca="1" si="2393"/>
        <v/>
      </c>
      <c r="AE215" s="114" t="str">
        <f t="shared" ca="1" si="2393"/>
        <v/>
      </c>
      <c r="AF215" s="114" t="str">
        <f t="shared" ca="1" si="2393"/>
        <v/>
      </c>
      <c r="AG215" s="114" t="str">
        <f t="shared" ca="1" si="2393"/>
        <v/>
      </c>
      <c r="AH215" s="114" t="str">
        <f t="shared" ca="1" si="2393"/>
        <v/>
      </c>
      <c r="AI215" s="114" t="str">
        <f t="shared" ca="1" si="2393"/>
        <v/>
      </c>
      <c r="AJ215" s="25"/>
      <c r="AK215" s="25"/>
      <c r="AL215" s="25"/>
      <c r="AM215" s="25"/>
      <c r="AN215" s="25"/>
      <c r="AO215" s="25"/>
      <c r="AP215" s="25"/>
      <c r="AQ215" s="25"/>
      <c r="AR215" s="25"/>
    </row>
    <row r="216" spans="1:44" ht="18" customHeight="1">
      <c r="A216" s="7"/>
      <c r="B216" s="116">
        <f t="shared" si="1763"/>
        <v>70</v>
      </c>
      <c r="C216" s="20" t="str">
        <f ca="1">INDIRECT("员工信息表!C"&amp;(B216+3))&amp;IF(INDIRECT("员工信息表!O"&amp;(B216+3))="离职","(离职)","")</f>
        <v/>
      </c>
      <c r="D216" s="25" t="s">
        <v>24</v>
      </c>
      <c r="E216" s="114" t="str">
        <f ca="1" t="shared" si="2394" ref="E216:T216">IFERROR(IF($C216="","",INDIRECT("第"&amp;VLOOKUP(E$7,INDIRECT($A$7&amp;"!A:D"),2,FALSE)&amp;"周"&amp;"!"&amp;ADDRESS(ROW(),VLOOKUP(E$7,INDIRECT($A$7&amp;"!A:D"),4,FALSE)+4))),"")</f>
        <v/>
      </c>
      <c r="F216" s="114" t="str">
        <f t="shared" ca="1" si="2394"/>
        <v/>
      </c>
      <c r="G216" s="114" t="str">
        <f t="shared" ca="1" si="2394"/>
        <v/>
      </c>
      <c r="H216" s="114" t="str">
        <f t="shared" ca="1" si="2394"/>
        <v/>
      </c>
      <c r="I216" s="114" t="str">
        <f t="shared" ca="1" si="2394"/>
        <v/>
      </c>
      <c r="J216" s="114" t="str">
        <f t="shared" ca="1" si="2394"/>
        <v/>
      </c>
      <c r="K216" s="114" t="str">
        <f t="shared" ca="1" si="2394"/>
        <v/>
      </c>
      <c r="L216" s="114" t="str">
        <f t="shared" ca="1" si="2394"/>
        <v/>
      </c>
      <c r="M216" s="114" t="str">
        <f t="shared" ca="1" si="2394"/>
        <v/>
      </c>
      <c r="N216" s="114" t="str">
        <f t="shared" ca="1" si="2394"/>
        <v/>
      </c>
      <c r="O216" s="114" t="str">
        <f t="shared" ca="1" si="2394"/>
        <v/>
      </c>
      <c r="P216" s="114" t="str">
        <f t="shared" ca="1" si="2394"/>
        <v/>
      </c>
      <c r="Q216" s="114" t="str">
        <f t="shared" ca="1" si="2394"/>
        <v/>
      </c>
      <c r="R216" s="114" t="str">
        <f t="shared" ca="1" si="2394"/>
        <v/>
      </c>
      <c r="S216" s="114" t="str">
        <f t="shared" ca="1" si="2394"/>
        <v/>
      </c>
      <c r="T216" s="114" t="str">
        <f t="shared" ca="1" si="2394"/>
        <v/>
      </c>
      <c r="U216" s="114" t="str">
        <f ca="1" t="shared" si="2395" ref="U216:AI216">IFERROR(IF($C216="","",INDIRECT("第"&amp;VLOOKUP(U$7,INDIRECT($A$7&amp;"!A:D"),2,FALSE)&amp;"周"&amp;"!"&amp;ADDRESS(ROW(),VLOOKUP(U$7,INDIRECT($A$7&amp;"!A:D"),4,FALSE)+4))),"")</f>
        <v/>
      </c>
      <c r="V216" s="114" t="str">
        <f t="shared" ca="1" si="2395"/>
        <v/>
      </c>
      <c r="W216" s="114" t="str">
        <f t="shared" ca="1" si="2395"/>
        <v/>
      </c>
      <c r="X216" s="114" t="str">
        <f t="shared" ca="1" si="2395"/>
        <v/>
      </c>
      <c r="Y216" s="114" t="str">
        <f t="shared" ca="1" si="2395"/>
        <v/>
      </c>
      <c r="Z216" s="114" t="str">
        <f t="shared" ca="1" si="2395"/>
        <v/>
      </c>
      <c r="AA216" s="114" t="str">
        <f t="shared" ca="1" si="2395"/>
        <v/>
      </c>
      <c r="AB216" s="114" t="str">
        <f t="shared" ca="1" si="2395"/>
        <v/>
      </c>
      <c r="AC216" s="114" t="str">
        <f t="shared" ca="1" si="2395"/>
        <v/>
      </c>
      <c r="AD216" s="114" t="str">
        <f t="shared" ca="1" si="2395"/>
        <v/>
      </c>
      <c r="AE216" s="114" t="str">
        <f t="shared" ca="1" si="2395"/>
        <v/>
      </c>
      <c r="AF216" s="114" t="str">
        <f t="shared" ca="1" si="2395"/>
        <v/>
      </c>
      <c r="AG216" s="114" t="str">
        <f t="shared" ca="1" si="2395"/>
        <v/>
      </c>
      <c r="AH216" s="114" t="str">
        <f t="shared" ca="1" si="2395"/>
        <v/>
      </c>
      <c r="AI216" s="114" t="str">
        <f t="shared" ca="1" si="2395"/>
        <v/>
      </c>
      <c r="AJ216" s="25">
        <f ca="1" t="shared" si="2396" ref="AJ216:AR216">COUNTIF($E216:$AI218,AJ$8)</f>
        <v>0</v>
      </c>
      <c r="AK216" s="25">
        <f t="shared" ca="1" si="2396"/>
        <v>0</v>
      </c>
      <c r="AL216" s="25">
        <f t="shared" ca="1" si="2396"/>
        <v>0</v>
      </c>
      <c r="AM216" s="25">
        <f t="shared" ca="1" si="2396"/>
        <v>0</v>
      </c>
      <c r="AN216" s="25">
        <f t="shared" ca="1" si="2396"/>
        <v>0</v>
      </c>
      <c r="AO216" s="25">
        <f t="shared" ca="1" si="2396"/>
        <v>0</v>
      </c>
      <c r="AP216" s="25">
        <f t="shared" ca="1" si="2396"/>
        <v>0</v>
      </c>
      <c r="AQ216" s="25">
        <f t="shared" ca="1" si="2396"/>
        <v>0</v>
      </c>
      <c r="AR216" s="25">
        <f t="shared" ca="1" si="2396"/>
        <v>0</v>
      </c>
    </row>
    <row r="217" spans="1:44" ht="18" customHeight="1">
      <c r="A217" s="7"/>
      <c r="B217" s="113"/>
      <c r="C217" s="20"/>
      <c r="D217" s="25" t="s">
        <v>25</v>
      </c>
      <c r="E217" s="114" t="str">
        <f ca="1" t="shared" si="2397" ref="E217">IFERROR(IF($C216="","",INDIRECT("第"&amp;VLOOKUP(E$7,INDIRECT($A$7&amp;"!A:D"),2,FALSE)&amp;"周"&amp;"!"&amp;ADDRESS(ROW(),VLOOKUP(E$7,INDIRECT($A$7&amp;"!A:D"),4,FALSE)+4))),"")</f>
        <v/>
      </c>
      <c r="F217" s="114" t="str">
        <f ca="1" t="shared" si="2398" ref="F217">IFERROR(IF($C216="","",INDIRECT("第"&amp;VLOOKUP(F$7,INDIRECT($A$7&amp;"!A:D"),2,FALSE)&amp;"周"&amp;"!"&amp;ADDRESS(ROW(),VLOOKUP(F$7,INDIRECT($A$7&amp;"!A:D"),4,FALSE)+4))),"")</f>
        <v/>
      </c>
      <c r="G217" s="114" t="str">
        <f ca="1" t="shared" si="2399" ref="G217">IFERROR(IF($C216="","",INDIRECT("第"&amp;VLOOKUP(G$7,INDIRECT($A$7&amp;"!A:D"),2,FALSE)&amp;"周"&amp;"!"&amp;ADDRESS(ROW(),VLOOKUP(G$7,INDIRECT($A$7&amp;"!A:D"),4,FALSE)+4))),"")</f>
        <v/>
      </c>
      <c r="H217" s="114" t="str">
        <f ca="1" t="shared" si="2400" ref="H217">IFERROR(IF($C216="","",INDIRECT("第"&amp;VLOOKUP(H$7,INDIRECT($A$7&amp;"!A:D"),2,FALSE)&amp;"周"&amp;"!"&amp;ADDRESS(ROW(),VLOOKUP(H$7,INDIRECT($A$7&amp;"!A:D"),4,FALSE)+4))),"")</f>
        <v/>
      </c>
      <c r="I217" s="114" t="str">
        <f ca="1" t="shared" si="2401" ref="I217">IFERROR(IF($C216="","",INDIRECT("第"&amp;VLOOKUP(I$7,INDIRECT($A$7&amp;"!A:D"),2,FALSE)&amp;"周"&amp;"!"&amp;ADDRESS(ROW(),VLOOKUP(I$7,INDIRECT($A$7&amp;"!A:D"),4,FALSE)+4))),"")</f>
        <v/>
      </c>
      <c r="J217" s="114" t="str">
        <f ca="1" t="shared" si="2402" ref="J217">IFERROR(IF($C216="","",INDIRECT("第"&amp;VLOOKUP(J$7,INDIRECT($A$7&amp;"!A:D"),2,FALSE)&amp;"周"&amp;"!"&amp;ADDRESS(ROW(),VLOOKUP(J$7,INDIRECT($A$7&amp;"!A:D"),4,FALSE)+4))),"")</f>
        <v/>
      </c>
      <c r="K217" s="114" t="str">
        <f ca="1" t="shared" si="2403" ref="K217">IFERROR(IF($C216="","",INDIRECT("第"&amp;VLOOKUP(K$7,INDIRECT($A$7&amp;"!A:D"),2,FALSE)&amp;"周"&amp;"!"&amp;ADDRESS(ROW(),VLOOKUP(K$7,INDIRECT($A$7&amp;"!A:D"),4,FALSE)+4))),"")</f>
        <v/>
      </c>
      <c r="L217" s="114" t="str">
        <f ca="1" t="shared" si="2404" ref="L217">IFERROR(IF($C216="","",INDIRECT("第"&amp;VLOOKUP(L$7,INDIRECT($A$7&amp;"!A:D"),2,FALSE)&amp;"周"&amp;"!"&amp;ADDRESS(ROW(),VLOOKUP(L$7,INDIRECT($A$7&amp;"!A:D"),4,FALSE)+4))),"")</f>
        <v/>
      </c>
      <c r="M217" s="114" t="str">
        <f ca="1" t="shared" si="2405" ref="M217">IFERROR(IF($C216="","",INDIRECT("第"&amp;VLOOKUP(M$7,INDIRECT($A$7&amp;"!A:D"),2,FALSE)&amp;"周"&amp;"!"&amp;ADDRESS(ROW(),VLOOKUP(M$7,INDIRECT($A$7&amp;"!A:D"),4,FALSE)+4))),"")</f>
        <v/>
      </c>
      <c r="N217" s="114" t="str">
        <f ca="1" t="shared" si="2406" ref="N217">IFERROR(IF($C216="","",INDIRECT("第"&amp;VLOOKUP(N$7,INDIRECT($A$7&amp;"!A:D"),2,FALSE)&amp;"周"&amp;"!"&amp;ADDRESS(ROW(),VLOOKUP(N$7,INDIRECT($A$7&amp;"!A:D"),4,FALSE)+4))),"")</f>
        <v/>
      </c>
      <c r="O217" s="114" t="str">
        <f ca="1" t="shared" si="2407" ref="O217">IFERROR(IF($C216="","",INDIRECT("第"&amp;VLOOKUP(O$7,INDIRECT($A$7&amp;"!A:D"),2,FALSE)&amp;"周"&amp;"!"&amp;ADDRESS(ROW(),VLOOKUP(O$7,INDIRECT($A$7&amp;"!A:D"),4,FALSE)+4))),"")</f>
        <v/>
      </c>
      <c r="P217" s="114" t="str">
        <f ca="1" t="shared" si="2408" ref="P217">IFERROR(IF($C216="","",INDIRECT("第"&amp;VLOOKUP(P$7,INDIRECT($A$7&amp;"!A:D"),2,FALSE)&amp;"周"&amp;"!"&amp;ADDRESS(ROW(),VLOOKUP(P$7,INDIRECT($A$7&amp;"!A:D"),4,FALSE)+4))),"")</f>
        <v/>
      </c>
      <c r="Q217" s="114" t="str">
        <f ca="1" t="shared" si="2409" ref="Q217">IFERROR(IF($C216="","",INDIRECT("第"&amp;VLOOKUP(Q$7,INDIRECT($A$7&amp;"!A:D"),2,FALSE)&amp;"周"&amp;"!"&amp;ADDRESS(ROW(),VLOOKUP(Q$7,INDIRECT($A$7&amp;"!A:D"),4,FALSE)+4))),"")</f>
        <v/>
      </c>
      <c r="R217" s="114" t="str">
        <f ca="1" t="shared" si="2410" ref="R217">IFERROR(IF($C216="","",INDIRECT("第"&amp;VLOOKUP(R$7,INDIRECT($A$7&amp;"!A:D"),2,FALSE)&amp;"周"&amp;"!"&amp;ADDRESS(ROW(),VLOOKUP(R$7,INDIRECT($A$7&amp;"!A:D"),4,FALSE)+4))),"")</f>
        <v/>
      </c>
      <c r="S217" s="114" t="str">
        <f ca="1" t="shared" si="2411" ref="S217">IFERROR(IF($C216="","",INDIRECT("第"&amp;VLOOKUP(S$7,INDIRECT($A$7&amp;"!A:D"),2,FALSE)&amp;"周"&amp;"!"&amp;ADDRESS(ROW(),VLOOKUP(S$7,INDIRECT($A$7&amp;"!A:D"),4,FALSE)+4))),"")</f>
        <v/>
      </c>
      <c r="T217" s="114" t="str">
        <f ca="1" t="shared" si="2412" ref="T217">IFERROR(IF($C216="","",INDIRECT("第"&amp;VLOOKUP(T$7,INDIRECT($A$7&amp;"!A:D"),2,FALSE)&amp;"周"&amp;"!"&amp;ADDRESS(ROW(),VLOOKUP(T$7,INDIRECT($A$7&amp;"!A:D"),4,FALSE)+4))),"")</f>
        <v/>
      </c>
      <c r="U217" s="114" t="str">
        <f ca="1" t="shared" si="2413" ref="U217">IFERROR(IF($C216="","",INDIRECT("第"&amp;VLOOKUP(U$7,INDIRECT($A$7&amp;"!A:D"),2,FALSE)&amp;"周"&amp;"!"&amp;ADDRESS(ROW(),VLOOKUP(U$7,INDIRECT($A$7&amp;"!A:D"),4,FALSE)+4))),"")</f>
        <v/>
      </c>
      <c r="V217" s="114" t="str">
        <f ca="1" t="shared" si="2414" ref="V217">IFERROR(IF($C216="","",INDIRECT("第"&amp;VLOOKUP(V$7,INDIRECT($A$7&amp;"!A:D"),2,FALSE)&amp;"周"&amp;"!"&amp;ADDRESS(ROW(),VLOOKUP(V$7,INDIRECT($A$7&amp;"!A:D"),4,FALSE)+4))),"")</f>
        <v/>
      </c>
      <c r="W217" s="114" t="str">
        <f ca="1" t="shared" si="2415" ref="W217">IFERROR(IF($C216="","",INDIRECT("第"&amp;VLOOKUP(W$7,INDIRECT($A$7&amp;"!A:D"),2,FALSE)&amp;"周"&amp;"!"&amp;ADDRESS(ROW(),VLOOKUP(W$7,INDIRECT($A$7&amp;"!A:D"),4,FALSE)+4))),"")</f>
        <v/>
      </c>
      <c r="X217" s="114" t="str">
        <f ca="1" t="shared" si="2416" ref="X217">IFERROR(IF($C216="","",INDIRECT("第"&amp;VLOOKUP(X$7,INDIRECT($A$7&amp;"!A:D"),2,FALSE)&amp;"周"&amp;"!"&amp;ADDRESS(ROW(),VLOOKUP(X$7,INDIRECT($A$7&amp;"!A:D"),4,FALSE)+4))),"")</f>
        <v/>
      </c>
      <c r="Y217" s="114" t="str">
        <f ca="1" t="shared" si="2417" ref="Y217">IFERROR(IF($C216="","",INDIRECT("第"&amp;VLOOKUP(Y$7,INDIRECT($A$7&amp;"!A:D"),2,FALSE)&amp;"周"&amp;"!"&amp;ADDRESS(ROW(),VLOOKUP(Y$7,INDIRECT($A$7&amp;"!A:D"),4,FALSE)+4))),"")</f>
        <v/>
      </c>
      <c r="Z217" s="114" t="str">
        <f ca="1" t="shared" si="2418" ref="Z217">IFERROR(IF($C216="","",INDIRECT("第"&amp;VLOOKUP(Z$7,INDIRECT($A$7&amp;"!A:D"),2,FALSE)&amp;"周"&amp;"!"&amp;ADDRESS(ROW(),VLOOKUP(Z$7,INDIRECT($A$7&amp;"!A:D"),4,FALSE)+4))),"")</f>
        <v/>
      </c>
      <c r="AA217" s="114" t="str">
        <f ca="1" t="shared" si="2419" ref="AA217">IFERROR(IF($C216="","",INDIRECT("第"&amp;VLOOKUP(AA$7,INDIRECT($A$7&amp;"!A:D"),2,FALSE)&amp;"周"&amp;"!"&amp;ADDRESS(ROW(),VLOOKUP(AA$7,INDIRECT($A$7&amp;"!A:D"),4,FALSE)+4))),"")</f>
        <v/>
      </c>
      <c r="AB217" s="114" t="str">
        <f ca="1" t="shared" si="2420" ref="AB217">IFERROR(IF($C216="","",INDIRECT("第"&amp;VLOOKUP(AB$7,INDIRECT($A$7&amp;"!A:D"),2,FALSE)&amp;"周"&amp;"!"&amp;ADDRESS(ROW(),VLOOKUP(AB$7,INDIRECT($A$7&amp;"!A:D"),4,FALSE)+4))),"")</f>
        <v/>
      </c>
      <c r="AC217" s="114" t="str">
        <f ca="1" t="shared" si="2421" ref="AC217">IFERROR(IF($C216="","",INDIRECT("第"&amp;VLOOKUP(AC$7,INDIRECT($A$7&amp;"!A:D"),2,FALSE)&amp;"周"&amp;"!"&amp;ADDRESS(ROW(),VLOOKUP(AC$7,INDIRECT($A$7&amp;"!A:D"),4,FALSE)+4))),"")</f>
        <v/>
      </c>
      <c r="AD217" s="114" t="str">
        <f ca="1" t="shared" si="2422" ref="AD217">IFERROR(IF($C216="","",INDIRECT("第"&amp;VLOOKUP(AD$7,INDIRECT($A$7&amp;"!A:D"),2,FALSE)&amp;"周"&amp;"!"&amp;ADDRESS(ROW(),VLOOKUP(AD$7,INDIRECT($A$7&amp;"!A:D"),4,FALSE)+4))),"")</f>
        <v/>
      </c>
      <c r="AE217" s="114" t="str">
        <f ca="1" t="shared" si="2423" ref="AE217">IFERROR(IF($C216="","",INDIRECT("第"&amp;VLOOKUP(AE$7,INDIRECT($A$7&amp;"!A:D"),2,FALSE)&amp;"周"&amp;"!"&amp;ADDRESS(ROW(),VLOOKUP(AE$7,INDIRECT($A$7&amp;"!A:D"),4,FALSE)+4))),"")</f>
        <v/>
      </c>
      <c r="AF217" s="114" t="str">
        <f ca="1" t="shared" si="2424" ref="AF217">IFERROR(IF($C216="","",INDIRECT("第"&amp;VLOOKUP(AF$7,INDIRECT($A$7&amp;"!A:D"),2,FALSE)&amp;"周"&amp;"!"&amp;ADDRESS(ROW(),VLOOKUP(AF$7,INDIRECT($A$7&amp;"!A:D"),4,FALSE)+4))),"")</f>
        <v/>
      </c>
      <c r="AG217" s="114" t="str">
        <f ca="1" t="shared" si="2425" ref="AG217">IFERROR(IF($C216="","",INDIRECT("第"&amp;VLOOKUP(AG$7,INDIRECT($A$7&amp;"!A:D"),2,FALSE)&amp;"周"&amp;"!"&amp;ADDRESS(ROW(),VLOOKUP(AG$7,INDIRECT($A$7&amp;"!A:D"),4,FALSE)+4))),"")</f>
        <v/>
      </c>
      <c r="AH217" s="114" t="str">
        <f ca="1" t="shared" si="2426" ref="AH217">IFERROR(IF($C216="","",INDIRECT("第"&amp;VLOOKUP(AH$7,INDIRECT($A$7&amp;"!A:D"),2,FALSE)&amp;"周"&amp;"!"&amp;ADDRESS(ROW(),VLOOKUP(AH$7,INDIRECT($A$7&amp;"!A:D"),4,FALSE)+4))),"")</f>
        <v/>
      </c>
      <c r="AI217" s="114" t="str">
        <f ca="1" t="shared" si="2427" ref="AI217">IFERROR(IF($C216="","",INDIRECT("第"&amp;VLOOKUP(AI$7,INDIRECT($A$7&amp;"!A:D"),2,FALSE)&amp;"周"&amp;"!"&amp;ADDRESS(ROW(),VLOOKUP(AI$7,INDIRECT($A$7&amp;"!A:D"),4,FALSE)+4))),"")</f>
        <v/>
      </c>
      <c r="AJ217" s="25"/>
      <c r="AK217" s="25"/>
      <c r="AL217" s="25"/>
      <c r="AM217" s="25"/>
      <c r="AN217" s="25"/>
      <c r="AO217" s="25"/>
      <c r="AP217" s="25"/>
      <c r="AQ217" s="25"/>
      <c r="AR217" s="25"/>
    </row>
    <row r="218" spans="1:44" ht="18" customHeight="1">
      <c r="A218" s="7"/>
      <c r="B218" s="115"/>
      <c r="C218" s="27"/>
      <c r="D218" s="25" t="s">
        <v>26</v>
      </c>
      <c r="E218" s="114" t="str">
        <f ca="1" t="shared" si="2428" ref="E218:AI218">IFERROR(IF($C216="","",INDIRECT("第"&amp;VLOOKUP(E$7,INDIRECT($A$7&amp;"!A:D"),2,FALSE)&amp;"周"&amp;"!"&amp;ADDRESS(ROW(),VLOOKUP(E$7,INDIRECT($A$7&amp;"!A:D"),4,FALSE)+4))),"")</f>
        <v/>
      </c>
      <c r="F218" s="114" t="str">
        <f t="shared" ca="1" si="2428"/>
        <v/>
      </c>
      <c r="G218" s="114" t="str">
        <f t="shared" ca="1" si="2428"/>
        <v/>
      </c>
      <c r="H218" s="114" t="str">
        <f t="shared" ca="1" si="2428"/>
        <v/>
      </c>
      <c r="I218" s="114" t="str">
        <f t="shared" ca="1" si="2428"/>
        <v/>
      </c>
      <c r="J218" s="114" t="str">
        <f t="shared" ca="1" si="2428"/>
        <v/>
      </c>
      <c r="K218" s="114" t="str">
        <f t="shared" ca="1" si="2428"/>
        <v/>
      </c>
      <c r="L218" s="114" t="str">
        <f t="shared" ca="1" si="2428"/>
        <v/>
      </c>
      <c r="M218" s="114" t="str">
        <f t="shared" ca="1" si="2428"/>
        <v/>
      </c>
      <c r="N218" s="114" t="str">
        <f t="shared" ca="1" si="2428"/>
        <v/>
      </c>
      <c r="O218" s="114" t="str">
        <f t="shared" ca="1" si="2428"/>
        <v/>
      </c>
      <c r="P218" s="114" t="str">
        <f t="shared" ca="1" si="2428"/>
        <v/>
      </c>
      <c r="Q218" s="114" t="str">
        <f t="shared" ca="1" si="2428"/>
        <v/>
      </c>
      <c r="R218" s="114" t="str">
        <f t="shared" ca="1" si="2428"/>
        <v/>
      </c>
      <c r="S218" s="114" t="str">
        <f t="shared" ca="1" si="2428"/>
        <v/>
      </c>
      <c r="T218" s="114" t="str">
        <f t="shared" ca="1" si="2428"/>
        <v/>
      </c>
      <c r="U218" s="114" t="str">
        <f t="shared" ca="1" si="2428"/>
        <v/>
      </c>
      <c r="V218" s="114" t="str">
        <f t="shared" ca="1" si="2428"/>
        <v/>
      </c>
      <c r="W218" s="114" t="str">
        <f t="shared" ca="1" si="2428"/>
        <v/>
      </c>
      <c r="X218" s="114" t="str">
        <f t="shared" ca="1" si="2428"/>
        <v/>
      </c>
      <c r="Y218" s="114" t="str">
        <f t="shared" ca="1" si="2428"/>
        <v/>
      </c>
      <c r="Z218" s="114" t="str">
        <f t="shared" ca="1" si="2428"/>
        <v/>
      </c>
      <c r="AA218" s="114" t="str">
        <f t="shared" ca="1" si="2428"/>
        <v/>
      </c>
      <c r="AB218" s="114" t="str">
        <f t="shared" ca="1" si="2428"/>
        <v/>
      </c>
      <c r="AC218" s="114" t="str">
        <f t="shared" ca="1" si="2428"/>
        <v/>
      </c>
      <c r="AD218" s="114" t="str">
        <f t="shared" ca="1" si="2428"/>
        <v/>
      </c>
      <c r="AE218" s="114" t="str">
        <f t="shared" ca="1" si="2428"/>
        <v/>
      </c>
      <c r="AF218" s="114" t="str">
        <f t="shared" ca="1" si="2428"/>
        <v/>
      </c>
      <c r="AG218" s="114" t="str">
        <f t="shared" ca="1" si="2428"/>
        <v/>
      </c>
      <c r="AH218" s="114" t="str">
        <f t="shared" ca="1" si="2428"/>
        <v/>
      </c>
      <c r="AI218" s="114" t="str">
        <f t="shared" ca="1" si="2428"/>
        <v/>
      </c>
      <c r="AJ218" s="25"/>
      <c r="AK218" s="25"/>
      <c r="AL218" s="25"/>
      <c r="AM218" s="25"/>
      <c r="AN218" s="25"/>
      <c r="AO218" s="25"/>
      <c r="AP218" s="25"/>
      <c r="AQ218" s="25"/>
      <c r="AR218" s="25"/>
    </row>
    <row r="219" spans="1:44" ht="18" customHeight="1">
      <c r="A219" s="7"/>
      <c r="B219" s="116">
        <f t="shared" si="1763"/>
        <v>71</v>
      </c>
      <c r="C219" s="20" t="str">
        <f ca="1">INDIRECT("员工信息表!C"&amp;(B219+3))&amp;IF(INDIRECT("员工信息表!O"&amp;(B219+3))="离职","(离职)","")</f>
        <v/>
      </c>
      <c r="D219" s="25" t="s">
        <v>24</v>
      </c>
      <c r="E219" s="114" t="str">
        <f ca="1" t="shared" si="2429" ref="E219:T219">IFERROR(IF($C219="","",INDIRECT("第"&amp;VLOOKUP(E$7,INDIRECT($A$7&amp;"!A:D"),2,FALSE)&amp;"周"&amp;"!"&amp;ADDRESS(ROW(),VLOOKUP(E$7,INDIRECT($A$7&amp;"!A:D"),4,FALSE)+4))),"")</f>
        <v/>
      </c>
      <c r="F219" s="114" t="str">
        <f t="shared" ca="1" si="2429"/>
        <v/>
      </c>
      <c r="G219" s="114" t="str">
        <f t="shared" ca="1" si="2429"/>
        <v/>
      </c>
      <c r="H219" s="114" t="str">
        <f t="shared" ca="1" si="2429"/>
        <v/>
      </c>
      <c r="I219" s="114" t="str">
        <f t="shared" ca="1" si="2429"/>
        <v/>
      </c>
      <c r="J219" s="114" t="str">
        <f t="shared" ca="1" si="2429"/>
        <v/>
      </c>
      <c r="K219" s="114" t="str">
        <f t="shared" ca="1" si="2429"/>
        <v/>
      </c>
      <c r="L219" s="114" t="str">
        <f t="shared" ca="1" si="2429"/>
        <v/>
      </c>
      <c r="M219" s="114" t="str">
        <f t="shared" ca="1" si="2429"/>
        <v/>
      </c>
      <c r="N219" s="114" t="str">
        <f t="shared" ca="1" si="2429"/>
        <v/>
      </c>
      <c r="O219" s="114" t="str">
        <f t="shared" ca="1" si="2429"/>
        <v/>
      </c>
      <c r="P219" s="114" t="str">
        <f t="shared" ca="1" si="2429"/>
        <v/>
      </c>
      <c r="Q219" s="114" t="str">
        <f t="shared" ca="1" si="2429"/>
        <v/>
      </c>
      <c r="R219" s="114" t="str">
        <f t="shared" ca="1" si="2429"/>
        <v/>
      </c>
      <c r="S219" s="114" t="str">
        <f t="shared" ca="1" si="2429"/>
        <v/>
      </c>
      <c r="T219" s="114" t="str">
        <f t="shared" ca="1" si="2429"/>
        <v/>
      </c>
      <c r="U219" s="114" t="str">
        <f ca="1" t="shared" si="2430" ref="U219:AI219">IFERROR(IF($C219="","",INDIRECT("第"&amp;VLOOKUP(U$7,INDIRECT($A$7&amp;"!A:D"),2,FALSE)&amp;"周"&amp;"!"&amp;ADDRESS(ROW(),VLOOKUP(U$7,INDIRECT($A$7&amp;"!A:D"),4,FALSE)+4))),"")</f>
        <v/>
      </c>
      <c r="V219" s="114" t="str">
        <f t="shared" ca="1" si="2430"/>
        <v/>
      </c>
      <c r="W219" s="114" t="str">
        <f t="shared" ca="1" si="2430"/>
        <v/>
      </c>
      <c r="X219" s="114" t="str">
        <f t="shared" ca="1" si="2430"/>
        <v/>
      </c>
      <c r="Y219" s="114" t="str">
        <f t="shared" ca="1" si="2430"/>
        <v/>
      </c>
      <c r="Z219" s="114" t="str">
        <f t="shared" ca="1" si="2430"/>
        <v/>
      </c>
      <c r="AA219" s="114" t="str">
        <f t="shared" ca="1" si="2430"/>
        <v/>
      </c>
      <c r="AB219" s="114" t="str">
        <f t="shared" ca="1" si="2430"/>
        <v/>
      </c>
      <c r="AC219" s="114" t="str">
        <f t="shared" ca="1" si="2430"/>
        <v/>
      </c>
      <c r="AD219" s="114" t="str">
        <f t="shared" ca="1" si="2430"/>
        <v/>
      </c>
      <c r="AE219" s="114" t="str">
        <f t="shared" ca="1" si="2430"/>
        <v/>
      </c>
      <c r="AF219" s="114" t="str">
        <f t="shared" ca="1" si="2430"/>
        <v/>
      </c>
      <c r="AG219" s="114" t="str">
        <f t="shared" ca="1" si="2430"/>
        <v/>
      </c>
      <c r="AH219" s="114" t="str">
        <f t="shared" ca="1" si="2430"/>
        <v/>
      </c>
      <c r="AI219" s="114" t="str">
        <f t="shared" ca="1" si="2430"/>
        <v/>
      </c>
      <c r="AJ219" s="25">
        <f ca="1" t="shared" si="2431" ref="AJ219:AR219">COUNTIF($E219:$AI221,AJ$8)</f>
        <v>0</v>
      </c>
      <c r="AK219" s="25">
        <f t="shared" ca="1" si="2431"/>
        <v>0</v>
      </c>
      <c r="AL219" s="25">
        <f t="shared" ca="1" si="2431"/>
        <v>0</v>
      </c>
      <c r="AM219" s="25">
        <f t="shared" ca="1" si="2431"/>
        <v>0</v>
      </c>
      <c r="AN219" s="25">
        <f t="shared" ca="1" si="2431"/>
        <v>0</v>
      </c>
      <c r="AO219" s="25">
        <f t="shared" ca="1" si="2431"/>
        <v>0</v>
      </c>
      <c r="AP219" s="25">
        <f t="shared" ca="1" si="2431"/>
        <v>0</v>
      </c>
      <c r="AQ219" s="25">
        <f t="shared" ca="1" si="2431"/>
        <v>0</v>
      </c>
      <c r="AR219" s="25">
        <f t="shared" ca="1" si="2431"/>
        <v>0</v>
      </c>
    </row>
    <row r="220" spans="1:44" ht="18" customHeight="1">
      <c r="A220" s="7"/>
      <c r="B220" s="113"/>
      <c r="C220" s="20"/>
      <c r="D220" s="25" t="s">
        <v>25</v>
      </c>
      <c r="E220" s="114" t="str">
        <f ca="1" t="shared" si="2432" ref="E220">IFERROR(IF($C219="","",INDIRECT("第"&amp;VLOOKUP(E$7,INDIRECT($A$7&amp;"!A:D"),2,FALSE)&amp;"周"&amp;"!"&amp;ADDRESS(ROW(),VLOOKUP(E$7,INDIRECT($A$7&amp;"!A:D"),4,FALSE)+4))),"")</f>
        <v/>
      </c>
      <c r="F220" s="114" t="str">
        <f ca="1" t="shared" si="2433" ref="F220">IFERROR(IF($C219="","",INDIRECT("第"&amp;VLOOKUP(F$7,INDIRECT($A$7&amp;"!A:D"),2,FALSE)&amp;"周"&amp;"!"&amp;ADDRESS(ROW(),VLOOKUP(F$7,INDIRECT($A$7&amp;"!A:D"),4,FALSE)+4))),"")</f>
        <v/>
      </c>
      <c r="G220" s="114" t="str">
        <f ca="1" t="shared" si="2434" ref="G220">IFERROR(IF($C219="","",INDIRECT("第"&amp;VLOOKUP(G$7,INDIRECT($A$7&amp;"!A:D"),2,FALSE)&amp;"周"&amp;"!"&amp;ADDRESS(ROW(),VLOOKUP(G$7,INDIRECT($A$7&amp;"!A:D"),4,FALSE)+4))),"")</f>
        <v/>
      </c>
      <c r="H220" s="114" t="str">
        <f ca="1" t="shared" si="2435" ref="H220">IFERROR(IF($C219="","",INDIRECT("第"&amp;VLOOKUP(H$7,INDIRECT($A$7&amp;"!A:D"),2,FALSE)&amp;"周"&amp;"!"&amp;ADDRESS(ROW(),VLOOKUP(H$7,INDIRECT($A$7&amp;"!A:D"),4,FALSE)+4))),"")</f>
        <v/>
      </c>
      <c r="I220" s="114" t="str">
        <f ca="1" t="shared" si="2436" ref="I220">IFERROR(IF($C219="","",INDIRECT("第"&amp;VLOOKUP(I$7,INDIRECT($A$7&amp;"!A:D"),2,FALSE)&amp;"周"&amp;"!"&amp;ADDRESS(ROW(),VLOOKUP(I$7,INDIRECT($A$7&amp;"!A:D"),4,FALSE)+4))),"")</f>
        <v/>
      </c>
      <c r="J220" s="114" t="str">
        <f ca="1" t="shared" si="2437" ref="J220">IFERROR(IF($C219="","",INDIRECT("第"&amp;VLOOKUP(J$7,INDIRECT($A$7&amp;"!A:D"),2,FALSE)&amp;"周"&amp;"!"&amp;ADDRESS(ROW(),VLOOKUP(J$7,INDIRECT($A$7&amp;"!A:D"),4,FALSE)+4))),"")</f>
        <v/>
      </c>
      <c r="K220" s="114" t="str">
        <f ca="1" t="shared" si="2438" ref="K220">IFERROR(IF($C219="","",INDIRECT("第"&amp;VLOOKUP(K$7,INDIRECT($A$7&amp;"!A:D"),2,FALSE)&amp;"周"&amp;"!"&amp;ADDRESS(ROW(),VLOOKUP(K$7,INDIRECT($A$7&amp;"!A:D"),4,FALSE)+4))),"")</f>
        <v/>
      </c>
      <c r="L220" s="114" t="str">
        <f ca="1" t="shared" si="2439" ref="L220">IFERROR(IF($C219="","",INDIRECT("第"&amp;VLOOKUP(L$7,INDIRECT($A$7&amp;"!A:D"),2,FALSE)&amp;"周"&amp;"!"&amp;ADDRESS(ROW(),VLOOKUP(L$7,INDIRECT($A$7&amp;"!A:D"),4,FALSE)+4))),"")</f>
        <v/>
      </c>
      <c r="M220" s="114" t="str">
        <f ca="1" t="shared" si="2440" ref="M220">IFERROR(IF($C219="","",INDIRECT("第"&amp;VLOOKUP(M$7,INDIRECT($A$7&amp;"!A:D"),2,FALSE)&amp;"周"&amp;"!"&amp;ADDRESS(ROW(),VLOOKUP(M$7,INDIRECT($A$7&amp;"!A:D"),4,FALSE)+4))),"")</f>
        <v/>
      </c>
      <c r="N220" s="114" t="str">
        <f ca="1" t="shared" si="2441" ref="N220">IFERROR(IF($C219="","",INDIRECT("第"&amp;VLOOKUP(N$7,INDIRECT($A$7&amp;"!A:D"),2,FALSE)&amp;"周"&amp;"!"&amp;ADDRESS(ROW(),VLOOKUP(N$7,INDIRECT($A$7&amp;"!A:D"),4,FALSE)+4))),"")</f>
        <v/>
      </c>
      <c r="O220" s="114" t="str">
        <f ca="1" t="shared" si="2442" ref="O220">IFERROR(IF($C219="","",INDIRECT("第"&amp;VLOOKUP(O$7,INDIRECT($A$7&amp;"!A:D"),2,FALSE)&amp;"周"&amp;"!"&amp;ADDRESS(ROW(),VLOOKUP(O$7,INDIRECT($A$7&amp;"!A:D"),4,FALSE)+4))),"")</f>
        <v/>
      </c>
      <c r="P220" s="114" t="str">
        <f ca="1" t="shared" si="2443" ref="P220">IFERROR(IF($C219="","",INDIRECT("第"&amp;VLOOKUP(P$7,INDIRECT($A$7&amp;"!A:D"),2,FALSE)&amp;"周"&amp;"!"&amp;ADDRESS(ROW(),VLOOKUP(P$7,INDIRECT($A$7&amp;"!A:D"),4,FALSE)+4))),"")</f>
        <v/>
      </c>
      <c r="Q220" s="114" t="str">
        <f ca="1" t="shared" si="2444" ref="Q220">IFERROR(IF($C219="","",INDIRECT("第"&amp;VLOOKUP(Q$7,INDIRECT($A$7&amp;"!A:D"),2,FALSE)&amp;"周"&amp;"!"&amp;ADDRESS(ROW(),VLOOKUP(Q$7,INDIRECT($A$7&amp;"!A:D"),4,FALSE)+4))),"")</f>
        <v/>
      </c>
      <c r="R220" s="114" t="str">
        <f ca="1" t="shared" si="2445" ref="R220">IFERROR(IF($C219="","",INDIRECT("第"&amp;VLOOKUP(R$7,INDIRECT($A$7&amp;"!A:D"),2,FALSE)&amp;"周"&amp;"!"&amp;ADDRESS(ROW(),VLOOKUP(R$7,INDIRECT($A$7&amp;"!A:D"),4,FALSE)+4))),"")</f>
        <v/>
      </c>
      <c r="S220" s="114" t="str">
        <f ca="1" t="shared" si="2446" ref="S220">IFERROR(IF($C219="","",INDIRECT("第"&amp;VLOOKUP(S$7,INDIRECT($A$7&amp;"!A:D"),2,FALSE)&amp;"周"&amp;"!"&amp;ADDRESS(ROW(),VLOOKUP(S$7,INDIRECT($A$7&amp;"!A:D"),4,FALSE)+4))),"")</f>
        <v/>
      </c>
      <c r="T220" s="114" t="str">
        <f ca="1" t="shared" si="2447" ref="T220">IFERROR(IF($C219="","",INDIRECT("第"&amp;VLOOKUP(T$7,INDIRECT($A$7&amp;"!A:D"),2,FALSE)&amp;"周"&amp;"!"&amp;ADDRESS(ROW(),VLOOKUP(T$7,INDIRECT($A$7&amp;"!A:D"),4,FALSE)+4))),"")</f>
        <v/>
      </c>
      <c r="U220" s="114" t="str">
        <f ca="1" t="shared" si="2448" ref="U220">IFERROR(IF($C219="","",INDIRECT("第"&amp;VLOOKUP(U$7,INDIRECT($A$7&amp;"!A:D"),2,FALSE)&amp;"周"&amp;"!"&amp;ADDRESS(ROW(),VLOOKUP(U$7,INDIRECT($A$7&amp;"!A:D"),4,FALSE)+4))),"")</f>
        <v/>
      </c>
      <c r="V220" s="114" t="str">
        <f ca="1" t="shared" si="2449" ref="V220">IFERROR(IF($C219="","",INDIRECT("第"&amp;VLOOKUP(V$7,INDIRECT($A$7&amp;"!A:D"),2,FALSE)&amp;"周"&amp;"!"&amp;ADDRESS(ROW(),VLOOKUP(V$7,INDIRECT($A$7&amp;"!A:D"),4,FALSE)+4))),"")</f>
        <v/>
      </c>
      <c r="W220" s="114" t="str">
        <f ca="1" t="shared" si="2450" ref="W220">IFERROR(IF($C219="","",INDIRECT("第"&amp;VLOOKUP(W$7,INDIRECT($A$7&amp;"!A:D"),2,FALSE)&amp;"周"&amp;"!"&amp;ADDRESS(ROW(),VLOOKUP(W$7,INDIRECT($A$7&amp;"!A:D"),4,FALSE)+4))),"")</f>
        <v/>
      </c>
      <c r="X220" s="114" t="str">
        <f ca="1" t="shared" si="2451" ref="X220">IFERROR(IF($C219="","",INDIRECT("第"&amp;VLOOKUP(X$7,INDIRECT($A$7&amp;"!A:D"),2,FALSE)&amp;"周"&amp;"!"&amp;ADDRESS(ROW(),VLOOKUP(X$7,INDIRECT($A$7&amp;"!A:D"),4,FALSE)+4))),"")</f>
        <v/>
      </c>
      <c r="Y220" s="114" t="str">
        <f ca="1" t="shared" si="2452" ref="Y220">IFERROR(IF($C219="","",INDIRECT("第"&amp;VLOOKUP(Y$7,INDIRECT($A$7&amp;"!A:D"),2,FALSE)&amp;"周"&amp;"!"&amp;ADDRESS(ROW(),VLOOKUP(Y$7,INDIRECT($A$7&amp;"!A:D"),4,FALSE)+4))),"")</f>
        <v/>
      </c>
      <c r="Z220" s="114" t="str">
        <f ca="1" t="shared" si="2453" ref="Z220">IFERROR(IF($C219="","",INDIRECT("第"&amp;VLOOKUP(Z$7,INDIRECT($A$7&amp;"!A:D"),2,FALSE)&amp;"周"&amp;"!"&amp;ADDRESS(ROW(),VLOOKUP(Z$7,INDIRECT($A$7&amp;"!A:D"),4,FALSE)+4))),"")</f>
        <v/>
      </c>
      <c r="AA220" s="114" t="str">
        <f ca="1" t="shared" si="2454" ref="AA220">IFERROR(IF($C219="","",INDIRECT("第"&amp;VLOOKUP(AA$7,INDIRECT($A$7&amp;"!A:D"),2,FALSE)&amp;"周"&amp;"!"&amp;ADDRESS(ROW(),VLOOKUP(AA$7,INDIRECT($A$7&amp;"!A:D"),4,FALSE)+4))),"")</f>
        <v/>
      </c>
      <c r="AB220" s="114" t="str">
        <f ca="1" t="shared" si="2455" ref="AB220">IFERROR(IF($C219="","",INDIRECT("第"&amp;VLOOKUP(AB$7,INDIRECT($A$7&amp;"!A:D"),2,FALSE)&amp;"周"&amp;"!"&amp;ADDRESS(ROW(),VLOOKUP(AB$7,INDIRECT($A$7&amp;"!A:D"),4,FALSE)+4))),"")</f>
        <v/>
      </c>
      <c r="AC220" s="114" t="str">
        <f ca="1" t="shared" si="2456" ref="AC220">IFERROR(IF($C219="","",INDIRECT("第"&amp;VLOOKUP(AC$7,INDIRECT($A$7&amp;"!A:D"),2,FALSE)&amp;"周"&amp;"!"&amp;ADDRESS(ROW(),VLOOKUP(AC$7,INDIRECT($A$7&amp;"!A:D"),4,FALSE)+4))),"")</f>
        <v/>
      </c>
      <c r="AD220" s="114" t="str">
        <f ca="1" t="shared" si="2457" ref="AD220">IFERROR(IF($C219="","",INDIRECT("第"&amp;VLOOKUP(AD$7,INDIRECT($A$7&amp;"!A:D"),2,FALSE)&amp;"周"&amp;"!"&amp;ADDRESS(ROW(),VLOOKUP(AD$7,INDIRECT($A$7&amp;"!A:D"),4,FALSE)+4))),"")</f>
        <v/>
      </c>
      <c r="AE220" s="114" t="str">
        <f ca="1" t="shared" si="2458" ref="AE220">IFERROR(IF($C219="","",INDIRECT("第"&amp;VLOOKUP(AE$7,INDIRECT($A$7&amp;"!A:D"),2,FALSE)&amp;"周"&amp;"!"&amp;ADDRESS(ROW(),VLOOKUP(AE$7,INDIRECT($A$7&amp;"!A:D"),4,FALSE)+4))),"")</f>
        <v/>
      </c>
      <c r="AF220" s="114" t="str">
        <f ca="1" t="shared" si="2459" ref="AF220">IFERROR(IF($C219="","",INDIRECT("第"&amp;VLOOKUP(AF$7,INDIRECT($A$7&amp;"!A:D"),2,FALSE)&amp;"周"&amp;"!"&amp;ADDRESS(ROW(),VLOOKUP(AF$7,INDIRECT($A$7&amp;"!A:D"),4,FALSE)+4))),"")</f>
        <v/>
      </c>
      <c r="AG220" s="114" t="str">
        <f ca="1" t="shared" si="2460" ref="AG220">IFERROR(IF($C219="","",INDIRECT("第"&amp;VLOOKUP(AG$7,INDIRECT($A$7&amp;"!A:D"),2,FALSE)&amp;"周"&amp;"!"&amp;ADDRESS(ROW(),VLOOKUP(AG$7,INDIRECT($A$7&amp;"!A:D"),4,FALSE)+4))),"")</f>
        <v/>
      </c>
      <c r="AH220" s="114" t="str">
        <f ca="1" t="shared" si="2461" ref="AH220">IFERROR(IF($C219="","",INDIRECT("第"&amp;VLOOKUP(AH$7,INDIRECT($A$7&amp;"!A:D"),2,FALSE)&amp;"周"&amp;"!"&amp;ADDRESS(ROW(),VLOOKUP(AH$7,INDIRECT($A$7&amp;"!A:D"),4,FALSE)+4))),"")</f>
        <v/>
      </c>
      <c r="AI220" s="114" t="str">
        <f ca="1" t="shared" si="2462" ref="AI220">IFERROR(IF($C219="","",INDIRECT("第"&amp;VLOOKUP(AI$7,INDIRECT($A$7&amp;"!A:D"),2,FALSE)&amp;"周"&amp;"!"&amp;ADDRESS(ROW(),VLOOKUP(AI$7,INDIRECT($A$7&amp;"!A:D"),4,FALSE)+4))),"")</f>
        <v/>
      </c>
      <c r="AJ220" s="25"/>
      <c r="AK220" s="25"/>
      <c r="AL220" s="25"/>
      <c r="AM220" s="25"/>
      <c r="AN220" s="25"/>
      <c r="AO220" s="25"/>
      <c r="AP220" s="25"/>
      <c r="AQ220" s="25"/>
      <c r="AR220" s="25"/>
    </row>
    <row r="221" spans="1:44" ht="18" customHeight="1">
      <c r="A221" s="7"/>
      <c r="B221" s="115"/>
      <c r="C221" s="27"/>
      <c r="D221" s="25" t="s">
        <v>26</v>
      </c>
      <c r="E221" s="114" t="str">
        <f ca="1" t="shared" si="2463" ref="E221:AI221">IFERROR(IF($C219="","",INDIRECT("第"&amp;VLOOKUP(E$7,INDIRECT($A$7&amp;"!A:D"),2,FALSE)&amp;"周"&amp;"!"&amp;ADDRESS(ROW(),VLOOKUP(E$7,INDIRECT($A$7&amp;"!A:D"),4,FALSE)+4))),"")</f>
        <v/>
      </c>
      <c r="F221" s="114" t="str">
        <f t="shared" ca="1" si="2463"/>
        <v/>
      </c>
      <c r="G221" s="114" t="str">
        <f t="shared" ca="1" si="2463"/>
        <v/>
      </c>
      <c r="H221" s="114" t="str">
        <f t="shared" ca="1" si="2463"/>
        <v/>
      </c>
      <c r="I221" s="114" t="str">
        <f t="shared" ca="1" si="2463"/>
        <v/>
      </c>
      <c r="J221" s="114" t="str">
        <f t="shared" ca="1" si="2463"/>
        <v/>
      </c>
      <c r="K221" s="114" t="str">
        <f t="shared" ca="1" si="2463"/>
        <v/>
      </c>
      <c r="L221" s="114" t="str">
        <f t="shared" ca="1" si="2463"/>
        <v/>
      </c>
      <c r="M221" s="114" t="str">
        <f t="shared" ca="1" si="2463"/>
        <v/>
      </c>
      <c r="N221" s="114" t="str">
        <f t="shared" ca="1" si="2463"/>
        <v/>
      </c>
      <c r="O221" s="114" t="str">
        <f t="shared" ca="1" si="2463"/>
        <v/>
      </c>
      <c r="P221" s="114" t="str">
        <f t="shared" ca="1" si="2463"/>
        <v/>
      </c>
      <c r="Q221" s="114" t="str">
        <f t="shared" ca="1" si="2463"/>
        <v/>
      </c>
      <c r="R221" s="114" t="str">
        <f t="shared" ca="1" si="2463"/>
        <v/>
      </c>
      <c r="S221" s="114" t="str">
        <f t="shared" ca="1" si="2463"/>
        <v/>
      </c>
      <c r="T221" s="114" t="str">
        <f t="shared" ca="1" si="2463"/>
        <v/>
      </c>
      <c r="U221" s="114" t="str">
        <f t="shared" ca="1" si="2463"/>
        <v/>
      </c>
      <c r="V221" s="114" t="str">
        <f t="shared" ca="1" si="2463"/>
        <v/>
      </c>
      <c r="W221" s="114" t="str">
        <f t="shared" ca="1" si="2463"/>
        <v/>
      </c>
      <c r="X221" s="114" t="str">
        <f t="shared" ca="1" si="2463"/>
        <v/>
      </c>
      <c r="Y221" s="114" t="str">
        <f t="shared" ca="1" si="2463"/>
        <v/>
      </c>
      <c r="Z221" s="114" t="str">
        <f t="shared" ca="1" si="2463"/>
        <v/>
      </c>
      <c r="AA221" s="114" t="str">
        <f t="shared" ca="1" si="2463"/>
        <v/>
      </c>
      <c r="AB221" s="114" t="str">
        <f t="shared" ca="1" si="2463"/>
        <v/>
      </c>
      <c r="AC221" s="114" t="str">
        <f t="shared" ca="1" si="2463"/>
        <v/>
      </c>
      <c r="AD221" s="114" t="str">
        <f t="shared" ca="1" si="2463"/>
        <v/>
      </c>
      <c r="AE221" s="114" t="str">
        <f t="shared" ca="1" si="2463"/>
        <v/>
      </c>
      <c r="AF221" s="114" t="str">
        <f t="shared" ca="1" si="2463"/>
        <v/>
      </c>
      <c r="AG221" s="114" t="str">
        <f t="shared" ca="1" si="2463"/>
        <v/>
      </c>
      <c r="AH221" s="114" t="str">
        <f t="shared" ca="1" si="2463"/>
        <v/>
      </c>
      <c r="AI221" s="114" t="str">
        <f t="shared" ca="1" si="2463"/>
        <v/>
      </c>
      <c r="AJ221" s="25"/>
      <c r="AK221" s="25"/>
      <c r="AL221" s="25"/>
      <c r="AM221" s="25"/>
      <c r="AN221" s="25"/>
      <c r="AO221" s="25"/>
      <c r="AP221" s="25"/>
      <c r="AQ221" s="25"/>
      <c r="AR221" s="25"/>
    </row>
    <row r="222" spans="1:44" ht="18" customHeight="1">
      <c r="A222" s="7"/>
      <c r="B222" s="116">
        <f t="shared" si="1763"/>
        <v>72</v>
      </c>
      <c r="C222" s="20" t="str">
        <f ca="1">INDIRECT("员工信息表!C"&amp;(B222+3))&amp;IF(INDIRECT("员工信息表!O"&amp;(B222+3))="离职","(离职)","")</f>
        <v/>
      </c>
      <c r="D222" s="25" t="s">
        <v>24</v>
      </c>
      <c r="E222" s="114" t="str">
        <f ca="1" t="shared" si="2464" ref="E222:T222">IFERROR(IF($C222="","",INDIRECT("第"&amp;VLOOKUP(E$7,INDIRECT($A$7&amp;"!A:D"),2,FALSE)&amp;"周"&amp;"!"&amp;ADDRESS(ROW(),VLOOKUP(E$7,INDIRECT($A$7&amp;"!A:D"),4,FALSE)+4))),"")</f>
        <v/>
      </c>
      <c r="F222" s="114" t="str">
        <f t="shared" ca="1" si="2464"/>
        <v/>
      </c>
      <c r="G222" s="114" t="str">
        <f t="shared" ca="1" si="2464"/>
        <v/>
      </c>
      <c r="H222" s="114" t="str">
        <f t="shared" ca="1" si="2464"/>
        <v/>
      </c>
      <c r="I222" s="114" t="str">
        <f t="shared" ca="1" si="2464"/>
        <v/>
      </c>
      <c r="J222" s="114" t="str">
        <f t="shared" ca="1" si="2464"/>
        <v/>
      </c>
      <c r="K222" s="114" t="str">
        <f t="shared" ca="1" si="2464"/>
        <v/>
      </c>
      <c r="L222" s="114" t="str">
        <f t="shared" ca="1" si="2464"/>
        <v/>
      </c>
      <c r="M222" s="114" t="str">
        <f t="shared" ca="1" si="2464"/>
        <v/>
      </c>
      <c r="N222" s="114" t="str">
        <f t="shared" ca="1" si="2464"/>
        <v/>
      </c>
      <c r="O222" s="114" t="str">
        <f t="shared" ca="1" si="2464"/>
        <v/>
      </c>
      <c r="P222" s="114" t="str">
        <f t="shared" ca="1" si="2464"/>
        <v/>
      </c>
      <c r="Q222" s="114" t="str">
        <f t="shared" ca="1" si="2464"/>
        <v/>
      </c>
      <c r="R222" s="114" t="str">
        <f t="shared" ca="1" si="2464"/>
        <v/>
      </c>
      <c r="S222" s="114" t="str">
        <f t="shared" ca="1" si="2464"/>
        <v/>
      </c>
      <c r="T222" s="114" t="str">
        <f t="shared" ca="1" si="2464"/>
        <v/>
      </c>
      <c r="U222" s="114" t="str">
        <f ca="1" t="shared" si="2465" ref="U222:AI222">IFERROR(IF($C222="","",INDIRECT("第"&amp;VLOOKUP(U$7,INDIRECT($A$7&amp;"!A:D"),2,FALSE)&amp;"周"&amp;"!"&amp;ADDRESS(ROW(),VLOOKUP(U$7,INDIRECT($A$7&amp;"!A:D"),4,FALSE)+4))),"")</f>
        <v/>
      </c>
      <c r="V222" s="114" t="str">
        <f t="shared" ca="1" si="2465"/>
        <v/>
      </c>
      <c r="W222" s="114" t="str">
        <f t="shared" ca="1" si="2465"/>
        <v/>
      </c>
      <c r="X222" s="114" t="str">
        <f t="shared" ca="1" si="2465"/>
        <v/>
      </c>
      <c r="Y222" s="114" t="str">
        <f t="shared" ca="1" si="2465"/>
        <v/>
      </c>
      <c r="Z222" s="114" t="str">
        <f t="shared" ca="1" si="2465"/>
        <v/>
      </c>
      <c r="AA222" s="114" t="str">
        <f t="shared" ca="1" si="2465"/>
        <v/>
      </c>
      <c r="AB222" s="114" t="str">
        <f t="shared" ca="1" si="2465"/>
        <v/>
      </c>
      <c r="AC222" s="114" t="str">
        <f t="shared" ca="1" si="2465"/>
        <v/>
      </c>
      <c r="AD222" s="114" t="str">
        <f t="shared" ca="1" si="2465"/>
        <v/>
      </c>
      <c r="AE222" s="114" t="str">
        <f t="shared" ca="1" si="2465"/>
        <v/>
      </c>
      <c r="AF222" s="114" t="str">
        <f t="shared" ca="1" si="2465"/>
        <v/>
      </c>
      <c r="AG222" s="114" t="str">
        <f t="shared" ca="1" si="2465"/>
        <v/>
      </c>
      <c r="AH222" s="114" t="str">
        <f t="shared" ca="1" si="2465"/>
        <v/>
      </c>
      <c r="AI222" s="114" t="str">
        <f t="shared" ca="1" si="2465"/>
        <v/>
      </c>
      <c r="AJ222" s="25">
        <f ca="1" t="shared" si="2466" ref="AJ222:AR222">COUNTIF($E222:$AI224,AJ$8)</f>
        <v>0</v>
      </c>
      <c r="AK222" s="25">
        <f t="shared" ca="1" si="2466"/>
        <v>0</v>
      </c>
      <c r="AL222" s="25">
        <f t="shared" ca="1" si="2466"/>
        <v>0</v>
      </c>
      <c r="AM222" s="25">
        <f t="shared" ca="1" si="2466"/>
        <v>0</v>
      </c>
      <c r="AN222" s="25">
        <f t="shared" ca="1" si="2466"/>
        <v>0</v>
      </c>
      <c r="AO222" s="25">
        <f t="shared" ca="1" si="2466"/>
        <v>0</v>
      </c>
      <c r="AP222" s="25">
        <f t="shared" ca="1" si="2466"/>
        <v>0</v>
      </c>
      <c r="AQ222" s="25">
        <f t="shared" ca="1" si="2466"/>
        <v>0</v>
      </c>
      <c r="AR222" s="25">
        <f t="shared" ca="1" si="2466"/>
        <v>0</v>
      </c>
    </row>
    <row r="223" spans="1:44" ht="18" customHeight="1">
      <c r="A223" s="7"/>
      <c r="B223" s="113"/>
      <c r="C223" s="20"/>
      <c r="D223" s="25" t="s">
        <v>25</v>
      </c>
      <c r="E223" s="114" t="str">
        <f ca="1" t="shared" si="2467" ref="E223">IFERROR(IF($C222="","",INDIRECT("第"&amp;VLOOKUP(E$7,INDIRECT($A$7&amp;"!A:D"),2,FALSE)&amp;"周"&amp;"!"&amp;ADDRESS(ROW(),VLOOKUP(E$7,INDIRECT($A$7&amp;"!A:D"),4,FALSE)+4))),"")</f>
        <v/>
      </c>
      <c r="F223" s="114" t="str">
        <f ca="1" t="shared" si="2468" ref="F223">IFERROR(IF($C222="","",INDIRECT("第"&amp;VLOOKUP(F$7,INDIRECT($A$7&amp;"!A:D"),2,FALSE)&amp;"周"&amp;"!"&amp;ADDRESS(ROW(),VLOOKUP(F$7,INDIRECT($A$7&amp;"!A:D"),4,FALSE)+4))),"")</f>
        <v/>
      </c>
      <c r="G223" s="114" t="str">
        <f ca="1" t="shared" si="2469" ref="G223">IFERROR(IF($C222="","",INDIRECT("第"&amp;VLOOKUP(G$7,INDIRECT($A$7&amp;"!A:D"),2,FALSE)&amp;"周"&amp;"!"&amp;ADDRESS(ROW(),VLOOKUP(G$7,INDIRECT($A$7&amp;"!A:D"),4,FALSE)+4))),"")</f>
        <v/>
      </c>
      <c r="H223" s="114" t="str">
        <f ca="1" t="shared" si="2470" ref="H223">IFERROR(IF($C222="","",INDIRECT("第"&amp;VLOOKUP(H$7,INDIRECT($A$7&amp;"!A:D"),2,FALSE)&amp;"周"&amp;"!"&amp;ADDRESS(ROW(),VLOOKUP(H$7,INDIRECT($A$7&amp;"!A:D"),4,FALSE)+4))),"")</f>
        <v/>
      </c>
      <c r="I223" s="114" t="str">
        <f ca="1" t="shared" si="2471" ref="I223">IFERROR(IF($C222="","",INDIRECT("第"&amp;VLOOKUP(I$7,INDIRECT($A$7&amp;"!A:D"),2,FALSE)&amp;"周"&amp;"!"&amp;ADDRESS(ROW(),VLOOKUP(I$7,INDIRECT($A$7&amp;"!A:D"),4,FALSE)+4))),"")</f>
        <v/>
      </c>
      <c r="J223" s="114" t="str">
        <f ca="1" t="shared" si="2472" ref="J223">IFERROR(IF($C222="","",INDIRECT("第"&amp;VLOOKUP(J$7,INDIRECT($A$7&amp;"!A:D"),2,FALSE)&amp;"周"&amp;"!"&amp;ADDRESS(ROW(),VLOOKUP(J$7,INDIRECT($A$7&amp;"!A:D"),4,FALSE)+4))),"")</f>
        <v/>
      </c>
      <c r="K223" s="114" t="str">
        <f ca="1" t="shared" si="2473" ref="K223">IFERROR(IF($C222="","",INDIRECT("第"&amp;VLOOKUP(K$7,INDIRECT($A$7&amp;"!A:D"),2,FALSE)&amp;"周"&amp;"!"&amp;ADDRESS(ROW(),VLOOKUP(K$7,INDIRECT($A$7&amp;"!A:D"),4,FALSE)+4))),"")</f>
        <v/>
      </c>
      <c r="L223" s="114" t="str">
        <f ca="1" t="shared" si="2474" ref="L223">IFERROR(IF($C222="","",INDIRECT("第"&amp;VLOOKUP(L$7,INDIRECT($A$7&amp;"!A:D"),2,FALSE)&amp;"周"&amp;"!"&amp;ADDRESS(ROW(),VLOOKUP(L$7,INDIRECT($A$7&amp;"!A:D"),4,FALSE)+4))),"")</f>
        <v/>
      </c>
      <c r="M223" s="114" t="str">
        <f ca="1" t="shared" si="2475" ref="M223">IFERROR(IF($C222="","",INDIRECT("第"&amp;VLOOKUP(M$7,INDIRECT($A$7&amp;"!A:D"),2,FALSE)&amp;"周"&amp;"!"&amp;ADDRESS(ROW(),VLOOKUP(M$7,INDIRECT($A$7&amp;"!A:D"),4,FALSE)+4))),"")</f>
        <v/>
      </c>
      <c r="N223" s="114" t="str">
        <f ca="1" t="shared" si="2476" ref="N223">IFERROR(IF($C222="","",INDIRECT("第"&amp;VLOOKUP(N$7,INDIRECT($A$7&amp;"!A:D"),2,FALSE)&amp;"周"&amp;"!"&amp;ADDRESS(ROW(),VLOOKUP(N$7,INDIRECT($A$7&amp;"!A:D"),4,FALSE)+4))),"")</f>
        <v/>
      </c>
      <c r="O223" s="114" t="str">
        <f ca="1" t="shared" si="2477" ref="O223">IFERROR(IF($C222="","",INDIRECT("第"&amp;VLOOKUP(O$7,INDIRECT($A$7&amp;"!A:D"),2,FALSE)&amp;"周"&amp;"!"&amp;ADDRESS(ROW(),VLOOKUP(O$7,INDIRECT($A$7&amp;"!A:D"),4,FALSE)+4))),"")</f>
        <v/>
      </c>
      <c r="P223" s="114" t="str">
        <f ca="1" t="shared" si="2478" ref="P223">IFERROR(IF($C222="","",INDIRECT("第"&amp;VLOOKUP(P$7,INDIRECT($A$7&amp;"!A:D"),2,FALSE)&amp;"周"&amp;"!"&amp;ADDRESS(ROW(),VLOOKUP(P$7,INDIRECT($A$7&amp;"!A:D"),4,FALSE)+4))),"")</f>
        <v/>
      </c>
      <c r="Q223" s="114" t="str">
        <f ca="1" t="shared" si="2479" ref="Q223">IFERROR(IF($C222="","",INDIRECT("第"&amp;VLOOKUP(Q$7,INDIRECT($A$7&amp;"!A:D"),2,FALSE)&amp;"周"&amp;"!"&amp;ADDRESS(ROW(),VLOOKUP(Q$7,INDIRECT($A$7&amp;"!A:D"),4,FALSE)+4))),"")</f>
        <v/>
      </c>
      <c r="R223" s="114" t="str">
        <f ca="1" t="shared" si="2480" ref="R223">IFERROR(IF($C222="","",INDIRECT("第"&amp;VLOOKUP(R$7,INDIRECT($A$7&amp;"!A:D"),2,FALSE)&amp;"周"&amp;"!"&amp;ADDRESS(ROW(),VLOOKUP(R$7,INDIRECT($A$7&amp;"!A:D"),4,FALSE)+4))),"")</f>
        <v/>
      </c>
      <c r="S223" s="114" t="str">
        <f ca="1" t="shared" si="2481" ref="S223">IFERROR(IF($C222="","",INDIRECT("第"&amp;VLOOKUP(S$7,INDIRECT($A$7&amp;"!A:D"),2,FALSE)&amp;"周"&amp;"!"&amp;ADDRESS(ROW(),VLOOKUP(S$7,INDIRECT($A$7&amp;"!A:D"),4,FALSE)+4))),"")</f>
        <v/>
      </c>
      <c r="T223" s="114" t="str">
        <f ca="1" t="shared" si="2482" ref="T223">IFERROR(IF($C222="","",INDIRECT("第"&amp;VLOOKUP(T$7,INDIRECT($A$7&amp;"!A:D"),2,FALSE)&amp;"周"&amp;"!"&amp;ADDRESS(ROW(),VLOOKUP(T$7,INDIRECT($A$7&amp;"!A:D"),4,FALSE)+4))),"")</f>
        <v/>
      </c>
      <c r="U223" s="114" t="str">
        <f ca="1" t="shared" si="2483" ref="U223">IFERROR(IF($C222="","",INDIRECT("第"&amp;VLOOKUP(U$7,INDIRECT($A$7&amp;"!A:D"),2,FALSE)&amp;"周"&amp;"!"&amp;ADDRESS(ROW(),VLOOKUP(U$7,INDIRECT($A$7&amp;"!A:D"),4,FALSE)+4))),"")</f>
        <v/>
      </c>
      <c r="V223" s="114" t="str">
        <f ca="1" t="shared" si="2484" ref="V223">IFERROR(IF($C222="","",INDIRECT("第"&amp;VLOOKUP(V$7,INDIRECT($A$7&amp;"!A:D"),2,FALSE)&amp;"周"&amp;"!"&amp;ADDRESS(ROW(),VLOOKUP(V$7,INDIRECT($A$7&amp;"!A:D"),4,FALSE)+4))),"")</f>
        <v/>
      </c>
      <c r="W223" s="114" t="str">
        <f ca="1" t="shared" si="2485" ref="W223">IFERROR(IF($C222="","",INDIRECT("第"&amp;VLOOKUP(W$7,INDIRECT($A$7&amp;"!A:D"),2,FALSE)&amp;"周"&amp;"!"&amp;ADDRESS(ROW(),VLOOKUP(W$7,INDIRECT($A$7&amp;"!A:D"),4,FALSE)+4))),"")</f>
        <v/>
      </c>
      <c r="X223" s="114" t="str">
        <f ca="1" t="shared" si="2486" ref="X223">IFERROR(IF($C222="","",INDIRECT("第"&amp;VLOOKUP(X$7,INDIRECT($A$7&amp;"!A:D"),2,FALSE)&amp;"周"&amp;"!"&amp;ADDRESS(ROW(),VLOOKUP(X$7,INDIRECT($A$7&amp;"!A:D"),4,FALSE)+4))),"")</f>
        <v/>
      </c>
      <c r="Y223" s="114" t="str">
        <f ca="1" t="shared" si="2487" ref="Y223">IFERROR(IF($C222="","",INDIRECT("第"&amp;VLOOKUP(Y$7,INDIRECT($A$7&amp;"!A:D"),2,FALSE)&amp;"周"&amp;"!"&amp;ADDRESS(ROW(),VLOOKUP(Y$7,INDIRECT($A$7&amp;"!A:D"),4,FALSE)+4))),"")</f>
        <v/>
      </c>
      <c r="Z223" s="114" t="str">
        <f ca="1" t="shared" si="2488" ref="Z223">IFERROR(IF($C222="","",INDIRECT("第"&amp;VLOOKUP(Z$7,INDIRECT($A$7&amp;"!A:D"),2,FALSE)&amp;"周"&amp;"!"&amp;ADDRESS(ROW(),VLOOKUP(Z$7,INDIRECT($A$7&amp;"!A:D"),4,FALSE)+4))),"")</f>
        <v/>
      </c>
      <c r="AA223" s="114" t="str">
        <f ca="1" t="shared" si="2489" ref="AA223">IFERROR(IF($C222="","",INDIRECT("第"&amp;VLOOKUP(AA$7,INDIRECT($A$7&amp;"!A:D"),2,FALSE)&amp;"周"&amp;"!"&amp;ADDRESS(ROW(),VLOOKUP(AA$7,INDIRECT($A$7&amp;"!A:D"),4,FALSE)+4))),"")</f>
        <v/>
      </c>
      <c r="AB223" s="114" t="str">
        <f ca="1" t="shared" si="2490" ref="AB223">IFERROR(IF($C222="","",INDIRECT("第"&amp;VLOOKUP(AB$7,INDIRECT($A$7&amp;"!A:D"),2,FALSE)&amp;"周"&amp;"!"&amp;ADDRESS(ROW(),VLOOKUP(AB$7,INDIRECT($A$7&amp;"!A:D"),4,FALSE)+4))),"")</f>
        <v/>
      </c>
      <c r="AC223" s="114" t="str">
        <f ca="1" t="shared" si="2491" ref="AC223">IFERROR(IF($C222="","",INDIRECT("第"&amp;VLOOKUP(AC$7,INDIRECT($A$7&amp;"!A:D"),2,FALSE)&amp;"周"&amp;"!"&amp;ADDRESS(ROW(),VLOOKUP(AC$7,INDIRECT($A$7&amp;"!A:D"),4,FALSE)+4))),"")</f>
        <v/>
      </c>
      <c r="AD223" s="114" t="str">
        <f ca="1" t="shared" si="2492" ref="AD223">IFERROR(IF($C222="","",INDIRECT("第"&amp;VLOOKUP(AD$7,INDIRECT($A$7&amp;"!A:D"),2,FALSE)&amp;"周"&amp;"!"&amp;ADDRESS(ROW(),VLOOKUP(AD$7,INDIRECT($A$7&amp;"!A:D"),4,FALSE)+4))),"")</f>
        <v/>
      </c>
      <c r="AE223" s="114" t="str">
        <f ca="1" t="shared" si="2493" ref="AE223">IFERROR(IF($C222="","",INDIRECT("第"&amp;VLOOKUP(AE$7,INDIRECT($A$7&amp;"!A:D"),2,FALSE)&amp;"周"&amp;"!"&amp;ADDRESS(ROW(),VLOOKUP(AE$7,INDIRECT($A$7&amp;"!A:D"),4,FALSE)+4))),"")</f>
        <v/>
      </c>
      <c r="AF223" s="114" t="str">
        <f ca="1" t="shared" si="2494" ref="AF223">IFERROR(IF($C222="","",INDIRECT("第"&amp;VLOOKUP(AF$7,INDIRECT($A$7&amp;"!A:D"),2,FALSE)&amp;"周"&amp;"!"&amp;ADDRESS(ROW(),VLOOKUP(AF$7,INDIRECT($A$7&amp;"!A:D"),4,FALSE)+4))),"")</f>
        <v/>
      </c>
      <c r="AG223" s="114" t="str">
        <f ca="1" t="shared" si="2495" ref="AG223">IFERROR(IF($C222="","",INDIRECT("第"&amp;VLOOKUP(AG$7,INDIRECT($A$7&amp;"!A:D"),2,FALSE)&amp;"周"&amp;"!"&amp;ADDRESS(ROW(),VLOOKUP(AG$7,INDIRECT($A$7&amp;"!A:D"),4,FALSE)+4))),"")</f>
        <v/>
      </c>
      <c r="AH223" s="114" t="str">
        <f ca="1" t="shared" si="2496" ref="AH223">IFERROR(IF($C222="","",INDIRECT("第"&amp;VLOOKUP(AH$7,INDIRECT($A$7&amp;"!A:D"),2,FALSE)&amp;"周"&amp;"!"&amp;ADDRESS(ROW(),VLOOKUP(AH$7,INDIRECT($A$7&amp;"!A:D"),4,FALSE)+4))),"")</f>
        <v/>
      </c>
      <c r="AI223" s="114" t="str">
        <f ca="1" t="shared" si="2497" ref="AI223">IFERROR(IF($C222="","",INDIRECT("第"&amp;VLOOKUP(AI$7,INDIRECT($A$7&amp;"!A:D"),2,FALSE)&amp;"周"&amp;"!"&amp;ADDRESS(ROW(),VLOOKUP(AI$7,INDIRECT($A$7&amp;"!A:D"),4,FALSE)+4))),"")</f>
        <v/>
      </c>
      <c r="AJ223" s="25"/>
      <c r="AK223" s="25"/>
      <c r="AL223" s="25"/>
      <c r="AM223" s="25"/>
      <c r="AN223" s="25"/>
      <c r="AO223" s="25"/>
      <c r="AP223" s="25"/>
      <c r="AQ223" s="25"/>
      <c r="AR223" s="25"/>
    </row>
    <row r="224" spans="1:44" ht="18" customHeight="1">
      <c r="A224" s="7"/>
      <c r="B224" s="115"/>
      <c r="C224" s="27"/>
      <c r="D224" s="25" t="s">
        <v>26</v>
      </c>
      <c r="E224" s="114" t="str">
        <f ca="1" t="shared" si="2498" ref="E224:AI224">IFERROR(IF($C222="","",INDIRECT("第"&amp;VLOOKUP(E$7,INDIRECT($A$7&amp;"!A:D"),2,FALSE)&amp;"周"&amp;"!"&amp;ADDRESS(ROW(),VLOOKUP(E$7,INDIRECT($A$7&amp;"!A:D"),4,FALSE)+4))),"")</f>
        <v/>
      </c>
      <c r="F224" s="114" t="str">
        <f t="shared" ca="1" si="2498"/>
        <v/>
      </c>
      <c r="G224" s="114" t="str">
        <f t="shared" ca="1" si="2498"/>
        <v/>
      </c>
      <c r="H224" s="114" t="str">
        <f t="shared" ca="1" si="2498"/>
        <v/>
      </c>
      <c r="I224" s="114" t="str">
        <f t="shared" ca="1" si="2498"/>
        <v/>
      </c>
      <c r="J224" s="114" t="str">
        <f t="shared" ca="1" si="2498"/>
        <v/>
      </c>
      <c r="K224" s="114" t="str">
        <f t="shared" ca="1" si="2498"/>
        <v/>
      </c>
      <c r="L224" s="114" t="str">
        <f t="shared" ca="1" si="2498"/>
        <v/>
      </c>
      <c r="M224" s="114" t="str">
        <f t="shared" ca="1" si="2498"/>
        <v/>
      </c>
      <c r="N224" s="114" t="str">
        <f t="shared" ca="1" si="2498"/>
        <v/>
      </c>
      <c r="O224" s="114" t="str">
        <f t="shared" ca="1" si="2498"/>
        <v/>
      </c>
      <c r="P224" s="114" t="str">
        <f t="shared" ca="1" si="2498"/>
        <v/>
      </c>
      <c r="Q224" s="114" t="str">
        <f t="shared" ca="1" si="2498"/>
        <v/>
      </c>
      <c r="R224" s="114" t="str">
        <f t="shared" ca="1" si="2498"/>
        <v/>
      </c>
      <c r="S224" s="114" t="str">
        <f t="shared" ca="1" si="2498"/>
        <v/>
      </c>
      <c r="T224" s="114" t="str">
        <f t="shared" ca="1" si="2498"/>
        <v/>
      </c>
      <c r="U224" s="114" t="str">
        <f t="shared" ca="1" si="2498"/>
        <v/>
      </c>
      <c r="V224" s="114" t="str">
        <f t="shared" ca="1" si="2498"/>
        <v/>
      </c>
      <c r="W224" s="114" t="str">
        <f t="shared" ca="1" si="2498"/>
        <v/>
      </c>
      <c r="X224" s="114" t="str">
        <f t="shared" ca="1" si="2498"/>
        <v/>
      </c>
      <c r="Y224" s="114" t="str">
        <f t="shared" ca="1" si="2498"/>
        <v/>
      </c>
      <c r="Z224" s="114" t="str">
        <f t="shared" ca="1" si="2498"/>
        <v/>
      </c>
      <c r="AA224" s="114" t="str">
        <f t="shared" ca="1" si="2498"/>
        <v/>
      </c>
      <c r="AB224" s="114" t="str">
        <f t="shared" ca="1" si="2498"/>
        <v/>
      </c>
      <c r="AC224" s="114" t="str">
        <f t="shared" ca="1" si="2498"/>
        <v/>
      </c>
      <c r="AD224" s="114" t="str">
        <f t="shared" ca="1" si="2498"/>
        <v/>
      </c>
      <c r="AE224" s="114" t="str">
        <f t="shared" ca="1" si="2498"/>
        <v/>
      </c>
      <c r="AF224" s="114" t="str">
        <f t="shared" ca="1" si="2498"/>
        <v/>
      </c>
      <c r="AG224" s="114" t="str">
        <f t="shared" ca="1" si="2498"/>
        <v/>
      </c>
      <c r="AH224" s="114" t="str">
        <f t="shared" ca="1" si="2498"/>
        <v/>
      </c>
      <c r="AI224" s="114" t="str">
        <f t="shared" ca="1" si="2498"/>
        <v/>
      </c>
      <c r="AJ224" s="25"/>
      <c r="AK224" s="25"/>
      <c r="AL224" s="25"/>
      <c r="AM224" s="25"/>
      <c r="AN224" s="25"/>
      <c r="AO224" s="25"/>
      <c r="AP224" s="25"/>
      <c r="AQ224" s="25"/>
      <c r="AR224" s="25"/>
    </row>
    <row r="225" spans="1:44" ht="18" customHeight="1">
      <c r="A225" s="7"/>
      <c r="B225" s="116">
        <f t="shared" si="1763"/>
        <v>73</v>
      </c>
      <c r="C225" s="20" t="str">
        <f ca="1">INDIRECT("员工信息表!C"&amp;(B225+3))&amp;IF(INDIRECT("员工信息表!O"&amp;(B225+3))="离职","(离职)","")</f>
        <v/>
      </c>
      <c r="D225" s="25" t="s">
        <v>24</v>
      </c>
      <c r="E225" s="114" t="str">
        <f ca="1" t="shared" si="2499" ref="E225:T225">IFERROR(IF($C225="","",INDIRECT("第"&amp;VLOOKUP(E$7,INDIRECT($A$7&amp;"!A:D"),2,FALSE)&amp;"周"&amp;"!"&amp;ADDRESS(ROW(),VLOOKUP(E$7,INDIRECT($A$7&amp;"!A:D"),4,FALSE)+4))),"")</f>
        <v/>
      </c>
      <c r="F225" s="114" t="str">
        <f t="shared" ca="1" si="2499"/>
        <v/>
      </c>
      <c r="G225" s="114" t="str">
        <f t="shared" ca="1" si="2499"/>
        <v/>
      </c>
      <c r="H225" s="114" t="str">
        <f t="shared" ca="1" si="2499"/>
        <v/>
      </c>
      <c r="I225" s="114" t="str">
        <f t="shared" ca="1" si="2499"/>
        <v/>
      </c>
      <c r="J225" s="114" t="str">
        <f t="shared" ca="1" si="2499"/>
        <v/>
      </c>
      <c r="K225" s="114" t="str">
        <f t="shared" ca="1" si="2499"/>
        <v/>
      </c>
      <c r="L225" s="114" t="str">
        <f t="shared" ca="1" si="2499"/>
        <v/>
      </c>
      <c r="M225" s="114" t="str">
        <f t="shared" ca="1" si="2499"/>
        <v/>
      </c>
      <c r="N225" s="114" t="str">
        <f t="shared" ca="1" si="2499"/>
        <v/>
      </c>
      <c r="O225" s="114" t="str">
        <f t="shared" ca="1" si="2499"/>
        <v/>
      </c>
      <c r="P225" s="114" t="str">
        <f t="shared" ca="1" si="2499"/>
        <v/>
      </c>
      <c r="Q225" s="114" t="str">
        <f t="shared" ca="1" si="2499"/>
        <v/>
      </c>
      <c r="R225" s="114" t="str">
        <f t="shared" ca="1" si="2499"/>
        <v/>
      </c>
      <c r="S225" s="114" t="str">
        <f t="shared" ca="1" si="2499"/>
        <v/>
      </c>
      <c r="T225" s="114" t="str">
        <f t="shared" ca="1" si="2499"/>
        <v/>
      </c>
      <c r="U225" s="114" t="str">
        <f ca="1" t="shared" si="2500" ref="U225:AI225">IFERROR(IF($C225="","",INDIRECT("第"&amp;VLOOKUP(U$7,INDIRECT($A$7&amp;"!A:D"),2,FALSE)&amp;"周"&amp;"!"&amp;ADDRESS(ROW(),VLOOKUP(U$7,INDIRECT($A$7&amp;"!A:D"),4,FALSE)+4))),"")</f>
        <v/>
      </c>
      <c r="V225" s="114" t="str">
        <f t="shared" ca="1" si="2500"/>
        <v/>
      </c>
      <c r="W225" s="114" t="str">
        <f t="shared" ca="1" si="2500"/>
        <v/>
      </c>
      <c r="X225" s="114" t="str">
        <f t="shared" ca="1" si="2500"/>
        <v/>
      </c>
      <c r="Y225" s="114" t="str">
        <f t="shared" ca="1" si="2500"/>
        <v/>
      </c>
      <c r="Z225" s="114" t="str">
        <f t="shared" ca="1" si="2500"/>
        <v/>
      </c>
      <c r="AA225" s="114" t="str">
        <f t="shared" ca="1" si="2500"/>
        <v/>
      </c>
      <c r="AB225" s="114" t="str">
        <f t="shared" ca="1" si="2500"/>
        <v/>
      </c>
      <c r="AC225" s="114" t="str">
        <f t="shared" ca="1" si="2500"/>
        <v/>
      </c>
      <c r="AD225" s="114" t="str">
        <f t="shared" ca="1" si="2500"/>
        <v/>
      </c>
      <c r="AE225" s="114" t="str">
        <f t="shared" ca="1" si="2500"/>
        <v/>
      </c>
      <c r="AF225" s="114" t="str">
        <f t="shared" ca="1" si="2500"/>
        <v/>
      </c>
      <c r="AG225" s="114" t="str">
        <f t="shared" ca="1" si="2500"/>
        <v/>
      </c>
      <c r="AH225" s="114" t="str">
        <f t="shared" ca="1" si="2500"/>
        <v/>
      </c>
      <c r="AI225" s="114" t="str">
        <f t="shared" ca="1" si="2500"/>
        <v/>
      </c>
      <c r="AJ225" s="25">
        <f ca="1" t="shared" si="2501" ref="AJ225:AR225">COUNTIF($E225:$AI227,AJ$8)</f>
        <v>0</v>
      </c>
      <c r="AK225" s="25">
        <f t="shared" ca="1" si="2501"/>
        <v>0</v>
      </c>
      <c r="AL225" s="25">
        <f t="shared" ca="1" si="2501"/>
        <v>0</v>
      </c>
      <c r="AM225" s="25">
        <f t="shared" ca="1" si="2501"/>
        <v>0</v>
      </c>
      <c r="AN225" s="25">
        <f t="shared" ca="1" si="2501"/>
        <v>0</v>
      </c>
      <c r="AO225" s="25">
        <f t="shared" ca="1" si="2501"/>
        <v>0</v>
      </c>
      <c r="AP225" s="25">
        <f t="shared" ca="1" si="2501"/>
        <v>0</v>
      </c>
      <c r="AQ225" s="25">
        <f t="shared" ca="1" si="2501"/>
        <v>0</v>
      </c>
      <c r="AR225" s="25">
        <f t="shared" ca="1" si="2501"/>
        <v>0</v>
      </c>
    </row>
    <row r="226" spans="1:44" ht="18" customHeight="1">
      <c r="A226" s="7"/>
      <c r="B226" s="113"/>
      <c r="C226" s="20"/>
      <c r="D226" s="25" t="s">
        <v>25</v>
      </c>
      <c r="E226" s="114" t="str">
        <f ca="1" t="shared" si="2502" ref="E226">IFERROR(IF($C225="","",INDIRECT("第"&amp;VLOOKUP(E$7,INDIRECT($A$7&amp;"!A:D"),2,FALSE)&amp;"周"&amp;"!"&amp;ADDRESS(ROW(),VLOOKUP(E$7,INDIRECT($A$7&amp;"!A:D"),4,FALSE)+4))),"")</f>
        <v/>
      </c>
      <c r="F226" s="114" t="str">
        <f ca="1" t="shared" si="2503" ref="F226">IFERROR(IF($C225="","",INDIRECT("第"&amp;VLOOKUP(F$7,INDIRECT($A$7&amp;"!A:D"),2,FALSE)&amp;"周"&amp;"!"&amp;ADDRESS(ROW(),VLOOKUP(F$7,INDIRECT($A$7&amp;"!A:D"),4,FALSE)+4))),"")</f>
        <v/>
      </c>
      <c r="G226" s="114" t="str">
        <f ca="1" t="shared" si="2504" ref="G226">IFERROR(IF($C225="","",INDIRECT("第"&amp;VLOOKUP(G$7,INDIRECT($A$7&amp;"!A:D"),2,FALSE)&amp;"周"&amp;"!"&amp;ADDRESS(ROW(),VLOOKUP(G$7,INDIRECT($A$7&amp;"!A:D"),4,FALSE)+4))),"")</f>
        <v/>
      </c>
      <c r="H226" s="114" t="str">
        <f ca="1" t="shared" si="2505" ref="H226">IFERROR(IF($C225="","",INDIRECT("第"&amp;VLOOKUP(H$7,INDIRECT($A$7&amp;"!A:D"),2,FALSE)&amp;"周"&amp;"!"&amp;ADDRESS(ROW(),VLOOKUP(H$7,INDIRECT($A$7&amp;"!A:D"),4,FALSE)+4))),"")</f>
        <v/>
      </c>
      <c r="I226" s="114" t="str">
        <f ca="1" t="shared" si="2506" ref="I226">IFERROR(IF($C225="","",INDIRECT("第"&amp;VLOOKUP(I$7,INDIRECT($A$7&amp;"!A:D"),2,FALSE)&amp;"周"&amp;"!"&amp;ADDRESS(ROW(),VLOOKUP(I$7,INDIRECT($A$7&amp;"!A:D"),4,FALSE)+4))),"")</f>
        <v/>
      </c>
      <c r="J226" s="114" t="str">
        <f ca="1" t="shared" si="2507" ref="J226">IFERROR(IF($C225="","",INDIRECT("第"&amp;VLOOKUP(J$7,INDIRECT($A$7&amp;"!A:D"),2,FALSE)&amp;"周"&amp;"!"&amp;ADDRESS(ROW(),VLOOKUP(J$7,INDIRECT($A$7&amp;"!A:D"),4,FALSE)+4))),"")</f>
        <v/>
      </c>
      <c r="K226" s="114" t="str">
        <f ca="1" t="shared" si="2508" ref="K226">IFERROR(IF($C225="","",INDIRECT("第"&amp;VLOOKUP(K$7,INDIRECT($A$7&amp;"!A:D"),2,FALSE)&amp;"周"&amp;"!"&amp;ADDRESS(ROW(),VLOOKUP(K$7,INDIRECT($A$7&amp;"!A:D"),4,FALSE)+4))),"")</f>
        <v/>
      </c>
      <c r="L226" s="114" t="str">
        <f ca="1" t="shared" si="2509" ref="L226">IFERROR(IF($C225="","",INDIRECT("第"&amp;VLOOKUP(L$7,INDIRECT($A$7&amp;"!A:D"),2,FALSE)&amp;"周"&amp;"!"&amp;ADDRESS(ROW(),VLOOKUP(L$7,INDIRECT($A$7&amp;"!A:D"),4,FALSE)+4))),"")</f>
        <v/>
      </c>
      <c r="M226" s="114" t="str">
        <f ca="1" t="shared" si="2510" ref="M226">IFERROR(IF($C225="","",INDIRECT("第"&amp;VLOOKUP(M$7,INDIRECT($A$7&amp;"!A:D"),2,FALSE)&amp;"周"&amp;"!"&amp;ADDRESS(ROW(),VLOOKUP(M$7,INDIRECT($A$7&amp;"!A:D"),4,FALSE)+4))),"")</f>
        <v/>
      </c>
      <c r="N226" s="114" t="str">
        <f ca="1" t="shared" si="2511" ref="N226">IFERROR(IF($C225="","",INDIRECT("第"&amp;VLOOKUP(N$7,INDIRECT($A$7&amp;"!A:D"),2,FALSE)&amp;"周"&amp;"!"&amp;ADDRESS(ROW(),VLOOKUP(N$7,INDIRECT($A$7&amp;"!A:D"),4,FALSE)+4))),"")</f>
        <v/>
      </c>
      <c r="O226" s="114" t="str">
        <f ca="1" t="shared" si="2512" ref="O226">IFERROR(IF($C225="","",INDIRECT("第"&amp;VLOOKUP(O$7,INDIRECT($A$7&amp;"!A:D"),2,FALSE)&amp;"周"&amp;"!"&amp;ADDRESS(ROW(),VLOOKUP(O$7,INDIRECT($A$7&amp;"!A:D"),4,FALSE)+4))),"")</f>
        <v/>
      </c>
      <c r="P226" s="114" t="str">
        <f ca="1" t="shared" si="2513" ref="P226">IFERROR(IF($C225="","",INDIRECT("第"&amp;VLOOKUP(P$7,INDIRECT($A$7&amp;"!A:D"),2,FALSE)&amp;"周"&amp;"!"&amp;ADDRESS(ROW(),VLOOKUP(P$7,INDIRECT($A$7&amp;"!A:D"),4,FALSE)+4))),"")</f>
        <v/>
      </c>
      <c r="Q226" s="114" t="str">
        <f ca="1" t="shared" si="2514" ref="Q226">IFERROR(IF($C225="","",INDIRECT("第"&amp;VLOOKUP(Q$7,INDIRECT($A$7&amp;"!A:D"),2,FALSE)&amp;"周"&amp;"!"&amp;ADDRESS(ROW(),VLOOKUP(Q$7,INDIRECT($A$7&amp;"!A:D"),4,FALSE)+4))),"")</f>
        <v/>
      </c>
      <c r="R226" s="114" t="str">
        <f ca="1" t="shared" si="2515" ref="R226">IFERROR(IF($C225="","",INDIRECT("第"&amp;VLOOKUP(R$7,INDIRECT($A$7&amp;"!A:D"),2,FALSE)&amp;"周"&amp;"!"&amp;ADDRESS(ROW(),VLOOKUP(R$7,INDIRECT($A$7&amp;"!A:D"),4,FALSE)+4))),"")</f>
        <v/>
      </c>
      <c r="S226" s="114" t="str">
        <f ca="1" t="shared" si="2516" ref="S226">IFERROR(IF($C225="","",INDIRECT("第"&amp;VLOOKUP(S$7,INDIRECT($A$7&amp;"!A:D"),2,FALSE)&amp;"周"&amp;"!"&amp;ADDRESS(ROW(),VLOOKUP(S$7,INDIRECT($A$7&amp;"!A:D"),4,FALSE)+4))),"")</f>
        <v/>
      </c>
      <c r="T226" s="114" t="str">
        <f ca="1" t="shared" si="2517" ref="T226">IFERROR(IF($C225="","",INDIRECT("第"&amp;VLOOKUP(T$7,INDIRECT($A$7&amp;"!A:D"),2,FALSE)&amp;"周"&amp;"!"&amp;ADDRESS(ROW(),VLOOKUP(T$7,INDIRECT($A$7&amp;"!A:D"),4,FALSE)+4))),"")</f>
        <v/>
      </c>
      <c r="U226" s="114" t="str">
        <f ca="1" t="shared" si="2518" ref="U226">IFERROR(IF($C225="","",INDIRECT("第"&amp;VLOOKUP(U$7,INDIRECT($A$7&amp;"!A:D"),2,FALSE)&amp;"周"&amp;"!"&amp;ADDRESS(ROW(),VLOOKUP(U$7,INDIRECT($A$7&amp;"!A:D"),4,FALSE)+4))),"")</f>
        <v/>
      </c>
      <c r="V226" s="114" t="str">
        <f ca="1" t="shared" si="2519" ref="V226">IFERROR(IF($C225="","",INDIRECT("第"&amp;VLOOKUP(V$7,INDIRECT($A$7&amp;"!A:D"),2,FALSE)&amp;"周"&amp;"!"&amp;ADDRESS(ROW(),VLOOKUP(V$7,INDIRECT($A$7&amp;"!A:D"),4,FALSE)+4))),"")</f>
        <v/>
      </c>
      <c r="W226" s="114" t="str">
        <f ca="1" t="shared" si="2520" ref="W226">IFERROR(IF($C225="","",INDIRECT("第"&amp;VLOOKUP(W$7,INDIRECT($A$7&amp;"!A:D"),2,FALSE)&amp;"周"&amp;"!"&amp;ADDRESS(ROW(),VLOOKUP(W$7,INDIRECT($A$7&amp;"!A:D"),4,FALSE)+4))),"")</f>
        <v/>
      </c>
      <c r="X226" s="114" t="str">
        <f ca="1" t="shared" si="2521" ref="X226">IFERROR(IF($C225="","",INDIRECT("第"&amp;VLOOKUP(X$7,INDIRECT($A$7&amp;"!A:D"),2,FALSE)&amp;"周"&amp;"!"&amp;ADDRESS(ROW(),VLOOKUP(X$7,INDIRECT($A$7&amp;"!A:D"),4,FALSE)+4))),"")</f>
        <v/>
      </c>
      <c r="Y226" s="114" t="str">
        <f ca="1" t="shared" si="2522" ref="Y226">IFERROR(IF($C225="","",INDIRECT("第"&amp;VLOOKUP(Y$7,INDIRECT($A$7&amp;"!A:D"),2,FALSE)&amp;"周"&amp;"!"&amp;ADDRESS(ROW(),VLOOKUP(Y$7,INDIRECT($A$7&amp;"!A:D"),4,FALSE)+4))),"")</f>
        <v/>
      </c>
      <c r="Z226" s="114" t="str">
        <f ca="1" t="shared" si="2523" ref="Z226">IFERROR(IF($C225="","",INDIRECT("第"&amp;VLOOKUP(Z$7,INDIRECT($A$7&amp;"!A:D"),2,FALSE)&amp;"周"&amp;"!"&amp;ADDRESS(ROW(),VLOOKUP(Z$7,INDIRECT($A$7&amp;"!A:D"),4,FALSE)+4))),"")</f>
        <v/>
      </c>
      <c r="AA226" s="114" t="str">
        <f ca="1" t="shared" si="2524" ref="AA226">IFERROR(IF($C225="","",INDIRECT("第"&amp;VLOOKUP(AA$7,INDIRECT($A$7&amp;"!A:D"),2,FALSE)&amp;"周"&amp;"!"&amp;ADDRESS(ROW(),VLOOKUP(AA$7,INDIRECT($A$7&amp;"!A:D"),4,FALSE)+4))),"")</f>
        <v/>
      </c>
      <c r="AB226" s="114" t="str">
        <f ca="1" t="shared" si="2525" ref="AB226">IFERROR(IF($C225="","",INDIRECT("第"&amp;VLOOKUP(AB$7,INDIRECT($A$7&amp;"!A:D"),2,FALSE)&amp;"周"&amp;"!"&amp;ADDRESS(ROW(),VLOOKUP(AB$7,INDIRECT($A$7&amp;"!A:D"),4,FALSE)+4))),"")</f>
        <v/>
      </c>
      <c r="AC226" s="114" t="str">
        <f ca="1" t="shared" si="2526" ref="AC226">IFERROR(IF($C225="","",INDIRECT("第"&amp;VLOOKUP(AC$7,INDIRECT($A$7&amp;"!A:D"),2,FALSE)&amp;"周"&amp;"!"&amp;ADDRESS(ROW(),VLOOKUP(AC$7,INDIRECT($A$7&amp;"!A:D"),4,FALSE)+4))),"")</f>
        <v/>
      </c>
      <c r="AD226" s="114" t="str">
        <f ca="1" t="shared" si="2527" ref="AD226">IFERROR(IF($C225="","",INDIRECT("第"&amp;VLOOKUP(AD$7,INDIRECT($A$7&amp;"!A:D"),2,FALSE)&amp;"周"&amp;"!"&amp;ADDRESS(ROW(),VLOOKUP(AD$7,INDIRECT($A$7&amp;"!A:D"),4,FALSE)+4))),"")</f>
        <v/>
      </c>
      <c r="AE226" s="114" t="str">
        <f ca="1" t="shared" si="2528" ref="AE226">IFERROR(IF($C225="","",INDIRECT("第"&amp;VLOOKUP(AE$7,INDIRECT($A$7&amp;"!A:D"),2,FALSE)&amp;"周"&amp;"!"&amp;ADDRESS(ROW(),VLOOKUP(AE$7,INDIRECT($A$7&amp;"!A:D"),4,FALSE)+4))),"")</f>
        <v/>
      </c>
      <c r="AF226" s="114" t="str">
        <f ca="1" t="shared" si="2529" ref="AF226">IFERROR(IF($C225="","",INDIRECT("第"&amp;VLOOKUP(AF$7,INDIRECT($A$7&amp;"!A:D"),2,FALSE)&amp;"周"&amp;"!"&amp;ADDRESS(ROW(),VLOOKUP(AF$7,INDIRECT($A$7&amp;"!A:D"),4,FALSE)+4))),"")</f>
        <v/>
      </c>
      <c r="AG226" s="114" t="str">
        <f ca="1" t="shared" si="2530" ref="AG226">IFERROR(IF($C225="","",INDIRECT("第"&amp;VLOOKUP(AG$7,INDIRECT($A$7&amp;"!A:D"),2,FALSE)&amp;"周"&amp;"!"&amp;ADDRESS(ROW(),VLOOKUP(AG$7,INDIRECT($A$7&amp;"!A:D"),4,FALSE)+4))),"")</f>
        <v/>
      </c>
      <c r="AH226" s="114" t="str">
        <f ca="1" t="shared" si="2531" ref="AH226">IFERROR(IF($C225="","",INDIRECT("第"&amp;VLOOKUP(AH$7,INDIRECT($A$7&amp;"!A:D"),2,FALSE)&amp;"周"&amp;"!"&amp;ADDRESS(ROW(),VLOOKUP(AH$7,INDIRECT($A$7&amp;"!A:D"),4,FALSE)+4))),"")</f>
        <v/>
      </c>
      <c r="AI226" s="114" t="str">
        <f ca="1" t="shared" si="2532" ref="AI226">IFERROR(IF($C225="","",INDIRECT("第"&amp;VLOOKUP(AI$7,INDIRECT($A$7&amp;"!A:D"),2,FALSE)&amp;"周"&amp;"!"&amp;ADDRESS(ROW(),VLOOKUP(AI$7,INDIRECT($A$7&amp;"!A:D"),4,FALSE)+4))),"")</f>
        <v/>
      </c>
      <c r="AJ226" s="25"/>
      <c r="AK226" s="25"/>
      <c r="AL226" s="25"/>
      <c r="AM226" s="25"/>
      <c r="AN226" s="25"/>
      <c r="AO226" s="25"/>
      <c r="AP226" s="25"/>
      <c r="AQ226" s="25"/>
      <c r="AR226" s="25"/>
    </row>
    <row r="227" spans="1:44" ht="18" customHeight="1">
      <c r="A227" s="7"/>
      <c r="B227" s="115"/>
      <c r="C227" s="27"/>
      <c r="D227" s="25" t="s">
        <v>26</v>
      </c>
      <c r="E227" s="114" t="str">
        <f ca="1" t="shared" si="2533" ref="E227:AI227">IFERROR(IF($C225="","",INDIRECT("第"&amp;VLOOKUP(E$7,INDIRECT($A$7&amp;"!A:D"),2,FALSE)&amp;"周"&amp;"!"&amp;ADDRESS(ROW(),VLOOKUP(E$7,INDIRECT($A$7&amp;"!A:D"),4,FALSE)+4))),"")</f>
        <v/>
      </c>
      <c r="F227" s="114" t="str">
        <f t="shared" ca="1" si="2533"/>
        <v/>
      </c>
      <c r="G227" s="114" t="str">
        <f t="shared" ca="1" si="2533"/>
        <v/>
      </c>
      <c r="H227" s="114" t="str">
        <f t="shared" ca="1" si="2533"/>
        <v/>
      </c>
      <c r="I227" s="114" t="str">
        <f t="shared" ca="1" si="2533"/>
        <v/>
      </c>
      <c r="J227" s="114" t="str">
        <f t="shared" ca="1" si="2533"/>
        <v/>
      </c>
      <c r="K227" s="114" t="str">
        <f t="shared" ca="1" si="2533"/>
        <v/>
      </c>
      <c r="L227" s="114" t="str">
        <f t="shared" ca="1" si="2533"/>
        <v/>
      </c>
      <c r="M227" s="114" t="str">
        <f t="shared" ca="1" si="2533"/>
        <v/>
      </c>
      <c r="N227" s="114" t="str">
        <f t="shared" ca="1" si="2533"/>
        <v/>
      </c>
      <c r="O227" s="114" t="str">
        <f t="shared" ca="1" si="2533"/>
        <v/>
      </c>
      <c r="P227" s="114" t="str">
        <f t="shared" ca="1" si="2533"/>
        <v/>
      </c>
      <c r="Q227" s="114" t="str">
        <f t="shared" ca="1" si="2533"/>
        <v/>
      </c>
      <c r="R227" s="114" t="str">
        <f t="shared" ca="1" si="2533"/>
        <v/>
      </c>
      <c r="S227" s="114" t="str">
        <f t="shared" ca="1" si="2533"/>
        <v/>
      </c>
      <c r="T227" s="114" t="str">
        <f t="shared" ca="1" si="2533"/>
        <v/>
      </c>
      <c r="U227" s="114" t="str">
        <f t="shared" ca="1" si="2533"/>
        <v/>
      </c>
      <c r="V227" s="114" t="str">
        <f t="shared" ca="1" si="2533"/>
        <v/>
      </c>
      <c r="W227" s="114" t="str">
        <f t="shared" ca="1" si="2533"/>
        <v/>
      </c>
      <c r="X227" s="114" t="str">
        <f t="shared" ca="1" si="2533"/>
        <v/>
      </c>
      <c r="Y227" s="114" t="str">
        <f t="shared" ca="1" si="2533"/>
        <v/>
      </c>
      <c r="Z227" s="114" t="str">
        <f t="shared" ca="1" si="2533"/>
        <v/>
      </c>
      <c r="AA227" s="114" t="str">
        <f t="shared" ca="1" si="2533"/>
        <v/>
      </c>
      <c r="AB227" s="114" t="str">
        <f t="shared" ca="1" si="2533"/>
        <v/>
      </c>
      <c r="AC227" s="114" t="str">
        <f t="shared" ca="1" si="2533"/>
        <v/>
      </c>
      <c r="AD227" s="114" t="str">
        <f t="shared" ca="1" si="2533"/>
        <v/>
      </c>
      <c r="AE227" s="114" t="str">
        <f t="shared" ca="1" si="2533"/>
        <v/>
      </c>
      <c r="AF227" s="114" t="str">
        <f t="shared" ca="1" si="2533"/>
        <v/>
      </c>
      <c r="AG227" s="114" t="str">
        <f t="shared" ca="1" si="2533"/>
        <v/>
      </c>
      <c r="AH227" s="114" t="str">
        <f t="shared" ca="1" si="2533"/>
        <v/>
      </c>
      <c r="AI227" s="114" t="str">
        <f t="shared" ca="1" si="2533"/>
        <v/>
      </c>
      <c r="AJ227" s="25"/>
      <c r="AK227" s="25"/>
      <c r="AL227" s="25"/>
      <c r="AM227" s="25"/>
      <c r="AN227" s="25"/>
      <c r="AO227" s="25"/>
      <c r="AP227" s="25"/>
      <c r="AQ227" s="25"/>
      <c r="AR227" s="25"/>
    </row>
    <row r="228" spans="1:44" ht="18" customHeight="1">
      <c r="A228" s="7"/>
      <c r="B228" s="116">
        <f t="shared" si="2534" ref="B228:B291">ROW()/3-2</f>
        <v>74</v>
      </c>
      <c r="C228" s="20" t="str">
        <f ca="1">INDIRECT("员工信息表!C"&amp;(B228+3))&amp;IF(INDIRECT("员工信息表!O"&amp;(B228+3))="离职","(离职)","")</f>
        <v/>
      </c>
      <c r="D228" s="25" t="s">
        <v>24</v>
      </c>
      <c r="E228" s="114" t="str">
        <f ca="1" t="shared" si="2535" ref="E228:T228">IFERROR(IF($C228="","",INDIRECT("第"&amp;VLOOKUP(E$7,INDIRECT($A$7&amp;"!A:D"),2,FALSE)&amp;"周"&amp;"!"&amp;ADDRESS(ROW(),VLOOKUP(E$7,INDIRECT($A$7&amp;"!A:D"),4,FALSE)+4))),"")</f>
        <v/>
      </c>
      <c r="F228" s="114" t="str">
        <f t="shared" ca="1" si="2535"/>
        <v/>
      </c>
      <c r="G228" s="114" t="str">
        <f t="shared" ca="1" si="2535"/>
        <v/>
      </c>
      <c r="H228" s="114" t="str">
        <f t="shared" ca="1" si="2535"/>
        <v/>
      </c>
      <c r="I228" s="114" t="str">
        <f t="shared" ca="1" si="2535"/>
        <v/>
      </c>
      <c r="J228" s="114" t="str">
        <f t="shared" ca="1" si="2535"/>
        <v/>
      </c>
      <c r="K228" s="114" t="str">
        <f t="shared" ca="1" si="2535"/>
        <v/>
      </c>
      <c r="L228" s="114" t="str">
        <f t="shared" ca="1" si="2535"/>
        <v/>
      </c>
      <c r="M228" s="114" t="str">
        <f t="shared" ca="1" si="2535"/>
        <v/>
      </c>
      <c r="N228" s="114" t="str">
        <f t="shared" ca="1" si="2535"/>
        <v/>
      </c>
      <c r="O228" s="114" t="str">
        <f t="shared" ca="1" si="2535"/>
        <v/>
      </c>
      <c r="P228" s="114" t="str">
        <f t="shared" ca="1" si="2535"/>
        <v/>
      </c>
      <c r="Q228" s="114" t="str">
        <f t="shared" ca="1" si="2535"/>
        <v/>
      </c>
      <c r="R228" s="114" t="str">
        <f t="shared" ca="1" si="2535"/>
        <v/>
      </c>
      <c r="S228" s="114" t="str">
        <f t="shared" ca="1" si="2535"/>
        <v/>
      </c>
      <c r="T228" s="114" t="str">
        <f t="shared" ca="1" si="2535"/>
        <v/>
      </c>
      <c r="U228" s="114" t="str">
        <f ca="1" t="shared" si="2536" ref="U228:AI228">IFERROR(IF($C228="","",INDIRECT("第"&amp;VLOOKUP(U$7,INDIRECT($A$7&amp;"!A:D"),2,FALSE)&amp;"周"&amp;"!"&amp;ADDRESS(ROW(),VLOOKUP(U$7,INDIRECT($A$7&amp;"!A:D"),4,FALSE)+4))),"")</f>
        <v/>
      </c>
      <c r="V228" s="114" t="str">
        <f t="shared" ca="1" si="2536"/>
        <v/>
      </c>
      <c r="W228" s="114" t="str">
        <f t="shared" ca="1" si="2536"/>
        <v/>
      </c>
      <c r="X228" s="114" t="str">
        <f t="shared" ca="1" si="2536"/>
        <v/>
      </c>
      <c r="Y228" s="114" t="str">
        <f t="shared" ca="1" si="2536"/>
        <v/>
      </c>
      <c r="Z228" s="114" t="str">
        <f t="shared" ca="1" si="2536"/>
        <v/>
      </c>
      <c r="AA228" s="114" t="str">
        <f t="shared" ca="1" si="2536"/>
        <v/>
      </c>
      <c r="AB228" s="114" t="str">
        <f t="shared" ca="1" si="2536"/>
        <v/>
      </c>
      <c r="AC228" s="114" t="str">
        <f t="shared" ca="1" si="2536"/>
        <v/>
      </c>
      <c r="AD228" s="114" t="str">
        <f t="shared" ca="1" si="2536"/>
        <v/>
      </c>
      <c r="AE228" s="114" t="str">
        <f t="shared" ca="1" si="2536"/>
        <v/>
      </c>
      <c r="AF228" s="114" t="str">
        <f t="shared" ca="1" si="2536"/>
        <v/>
      </c>
      <c r="AG228" s="114" t="str">
        <f t="shared" ca="1" si="2536"/>
        <v/>
      </c>
      <c r="AH228" s="114" t="str">
        <f t="shared" ca="1" si="2536"/>
        <v/>
      </c>
      <c r="AI228" s="114" t="str">
        <f t="shared" ca="1" si="2536"/>
        <v/>
      </c>
      <c r="AJ228" s="25">
        <f ca="1" t="shared" si="2537" ref="AJ228:AR228">COUNTIF($E228:$AI230,AJ$8)</f>
        <v>0</v>
      </c>
      <c r="AK228" s="25">
        <f t="shared" ca="1" si="2537"/>
        <v>0</v>
      </c>
      <c r="AL228" s="25">
        <f t="shared" ca="1" si="2537"/>
        <v>0</v>
      </c>
      <c r="AM228" s="25">
        <f t="shared" ca="1" si="2537"/>
        <v>0</v>
      </c>
      <c r="AN228" s="25">
        <f t="shared" ca="1" si="2537"/>
        <v>0</v>
      </c>
      <c r="AO228" s="25">
        <f t="shared" ca="1" si="2537"/>
        <v>0</v>
      </c>
      <c r="AP228" s="25">
        <f t="shared" ca="1" si="2537"/>
        <v>0</v>
      </c>
      <c r="AQ228" s="25">
        <f t="shared" ca="1" si="2537"/>
        <v>0</v>
      </c>
      <c r="AR228" s="25">
        <f t="shared" ca="1" si="2537"/>
        <v>0</v>
      </c>
    </row>
    <row r="229" spans="1:44" ht="18" customHeight="1">
      <c r="A229" s="7"/>
      <c r="B229" s="113"/>
      <c r="C229" s="20"/>
      <c r="D229" s="25" t="s">
        <v>25</v>
      </c>
      <c r="E229" s="114" t="str">
        <f ca="1" t="shared" si="2538" ref="E229">IFERROR(IF($C228="","",INDIRECT("第"&amp;VLOOKUP(E$7,INDIRECT($A$7&amp;"!A:D"),2,FALSE)&amp;"周"&amp;"!"&amp;ADDRESS(ROW(),VLOOKUP(E$7,INDIRECT($A$7&amp;"!A:D"),4,FALSE)+4))),"")</f>
        <v/>
      </c>
      <c r="F229" s="114" t="str">
        <f ca="1" t="shared" si="2539" ref="F229">IFERROR(IF($C228="","",INDIRECT("第"&amp;VLOOKUP(F$7,INDIRECT($A$7&amp;"!A:D"),2,FALSE)&amp;"周"&amp;"!"&amp;ADDRESS(ROW(),VLOOKUP(F$7,INDIRECT($A$7&amp;"!A:D"),4,FALSE)+4))),"")</f>
        <v/>
      </c>
      <c r="G229" s="114" t="str">
        <f ca="1" t="shared" si="2540" ref="G229">IFERROR(IF($C228="","",INDIRECT("第"&amp;VLOOKUP(G$7,INDIRECT($A$7&amp;"!A:D"),2,FALSE)&amp;"周"&amp;"!"&amp;ADDRESS(ROW(),VLOOKUP(G$7,INDIRECT($A$7&amp;"!A:D"),4,FALSE)+4))),"")</f>
        <v/>
      </c>
      <c r="H229" s="114" t="str">
        <f ca="1" t="shared" si="2541" ref="H229">IFERROR(IF($C228="","",INDIRECT("第"&amp;VLOOKUP(H$7,INDIRECT($A$7&amp;"!A:D"),2,FALSE)&amp;"周"&amp;"!"&amp;ADDRESS(ROW(),VLOOKUP(H$7,INDIRECT($A$7&amp;"!A:D"),4,FALSE)+4))),"")</f>
        <v/>
      </c>
      <c r="I229" s="114" t="str">
        <f ca="1" t="shared" si="2542" ref="I229">IFERROR(IF($C228="","",INDIRECT("第"&amp;VLOOKUP(I$7,INDIRECT($A$7&amp;"!A:D"),2,FALSE)&amp;"周"&amp;"!"&amp;ADDRESS(ROW(),VLOOKUP(I$7,INDIRECT($A$7&amp;"!A:D"),4,FALSE)+4))),"")</f>
        <v/>
      </c>
      <c r="J229" s="114" t="str">
        <f ca="1" t="shared" si="2543" ref="J229">IFERROR(IF($C228="","",INDIRECT("第"&amp;VLOOKUP(J$7,INDIRECT($A$7&amp;"!A:D"),2,FALSE)&amp;"周"&amp;"!"&amp;ADDRESS(ROW(),VLOOKUP(J$7,INDIRECT($A$7&amp;"!A:D"),4,FALSE)+4))),"")</f>
        <v/>
      </c>
      <c r="K229" s="114" t="str">
        <f ca="1" t="shared" si="2544" ref="K229">IFERROR(IF($C228="","",INDIRECT("第"&amp;VLOOKUP(K$7,INDIRECT($A$7&amp;"!A:D"),2,FALSE)&amp;"周"&amp;"!"&amp;ADDRESS(ROW(),VLOOKUP(K$7,INDIRECT($A$7&amp;"!A:D"),4,FALSE)+4))),"")</f>
        <v/>
      </c>
      <c r="L229" s="114" t="str">
        <f ca="1" t="shared" si="2545" ref="L229">IFERROR(IF($C228="","",INDIRECT("第"&amp;VLOOKUP(L$7,INDIRECT($A$7&amp;"!A:D"),2,FALSE)&amp;"周"&amp;"!"&amp;ADDRESS(ROW(),VLOOKUP(L$7,INDIRECT($A$7&amp;"!A:D"),4,FALSE)+4))),"")</f>
        <v/>
      </c>
      <c r="M229" s="114" t="str">
        <f ca="1" t="shared" si="2546" ref="M229">IFERROR(IF($C228="","",INDIRECT("第"&amp;VLOOKUP(M$7,INDIRECT($A$7&amp;"!A:D"),2,FALSE)&amp;"周"&amp;"!"&amp;ADDRESS(ROW(),VLOOKUP(M$7,INDIRECT($A$7&amp;"!A:D"),4,FALSE)+4))),"")</f>
        <v/>
      </c>
      <c r="N229" s="114" t="str">
        <f ca="1" t="shared" si="2547" ref="N229">IFERROR(IF($C228="","",INDIRECT("第"&amp;VLOOKUP(N$7,INDIRECT($A$7&amp;"!A:D"),2,FALSE)&amp;"周"&amp;"!"&amp;ADDRESS(ROW(),VLOOKUP(N$7,INDIRECT($A$7&amp;"!A:D"),4,FALSE)+4))),"")</f>
        <v/>
      </c>
      <c r="O229" s="114" t="str">
        <f ca="1" t="shared" si="2548" ref="O229">IFERROR(IF($C228="","",INDIRECT("第"&amp;VLOOKUP(O$7,INDIRECT($A$7&amp;"!A:D"),2,FALSE)&amp;"周"&amp;"!"&amp;ADDRESS(ROW(),VLOOKUP(O$7,INDIRECT($A$7&amp;"!A:D"),4,FALSE)+4))),"")</f>
        <v/>
      </c>
      <c r="P229" s="114" t="str">
        <f ca="1" t="shared" si="2549" ref="P229">IFERROR(IF($C228="","",INDIRECT("第"&amp;VLOOKUP(P$7,INDIRECT($A$7&amp;"!A:D"),2,FALSE)&amp;"周"&amp;"!"&amp;ADDRESS(ROW(),VLOOKUP(P$7,INDIRECT($A$7&amp;"!A:D"),4,FALSE)+4))),"")</f>
        <v/>
      </c>
      <c r="Q229" s="114" t="str">
        <f ca="1" t="shared" si="2550" ref="Q229">IFERROR(IF($C228="","",INDIRECT("第"&amp;VLOOKUP(Q$7,INDIRECT($A$7&amp;"!A:D"),2,FALSE)&amp;"周"&amp;"!"&amp;ADDRESS(ROW(),VLOOKUP(Q$7,INDIRECT($A$7&amp;"!A:D"),4,FALSE)+4))),"")</f>
        <v/>
      </c>
      <c r="R229" s="114" t="str">
        <f ca="1" t="shared" si="2551" ref="R229">IFERROR(IF($C228="","",INDIRECT("第"&amp;VLOOKUP(R$7,INDIRECT($A$7&amp;"!A:D"),2,FALSE)&amp;"周"&amp;"!"&amp;ADDRESS(ROW(),VLOOKUP(R$7,INDIRECT($A$7&amp;"!A:D"),4,FALSE)+4))),"")</f>
        <v/>
      </c>
      <c r="S229" s="114" t="str">
        <f ca="1" t="shared" si="2552" ref="S229">IFERROR(IF($C228="","",INDIRECT("第"&amp;VLOOKUP(S$7,INDIRECT($A$7&amp;"!A:D"),2,FALSE)&amp;"周"&amp;"!"&amp;ADDRESS(ROW(),VLOOKUP(S$7,INDIRECT($A$7&amp;"!A:D"),4,FALSE)+4))),"")</f>
        <v/>
      </c>
      <c r="T229" s="114" t="str">
        <f ca="1" t="shared" si="2553" ref="T229">IFERROR(IF($C228="","",INDIRECT("第"&amp;VLOOKUP(T$7,INDIRECT($A$7&amp;"!A:D"),2,FALSE)&amp;"周"&amp;"!"&amp;ADDRESS(ROW(),VLOOKUP(T$7,INDIRECT($A$7&amp;"!A:D"),4,FALSE)+4))),"")</f>
        <v/>
      </c>
      <c r="U229" s="114" t="str">
        <f ca="1" t="shared" si="2554" ref="U229">IFERROR(IF($C228="","",INDIRECT("第"&amp;VLOOKUP(U$7,INDIRECT($A$7&amp;"!A:D"),2,FALSE)&amp;"周"&amp;"!"&amp;ADDRESS(ROW(),VLOOKUP(U$7,INDIRECT($A$7&amp;"!A:D"),4,FALSE)+4))),"")</f>
        <v/>
      </c>
      <c r="V229" s="114" t="str">
        <f ca="1" t="shared" si="2555" ref="V229">IFERROR(IF($C228="","",INDIRECT("第"&amp;VLOOKUP(V$7,INDIRECT($A$7&amp;"!A:D"),2,FALSE)&amp;"周"&amp;"!"&amp;ADDRESS(ROW(),VLOOKUP(V$7,INDIRECT($A$7&amp;"!A:D"),4,FALSE)+4))),"")</f>
        <v/>
      </c>
      <c r="W229" s="114" t="str">
        <f ca="1" t="shared" si="2556" ref="W229">IFERROR(IF($C228="","",INDIRECT("第"&amp;VLOOKUP(W$7,INDIRECT($A$7&amp;"!A:D"),2,FALSE)&amp;"周"&amp;"!"&amp;ADDRESS(ROW(),VLOOKUP(W$7,INDIRECT($A$7&amp;"!A:D"),4,FALSE)+4))),"")</f>
        <v/>
      </c>
      <c r="X229" s="114" t="str">
        <f ca="1" t="shared" si="2557" ref="X229">IFERROR(IF($C228="","",INDIRECT("第"&amp;VLOOKUP(X$7,INDIRECT($A$7&amp;"!A:D"),2,FALSE)&amp;"周"&amp;"!"&amp;ADDRESS(ROW(),VLOOKUP(X$7,INDIRECT($A$7&amp;"!A:D"),4,FALSE)+4))),"")</f>
        <v/>
      </c>
      <c r="Y229" s="114" t="str">
        <f ca="1" t="shared" si="2558" ref="Y229">IFERROR(IF($C228="","",INDIRECT("第"&amp;VLOOKUP(Y$7,INDIRECT($A$7&amp;"!A:D"),2,FALSE)&amp;"周"&amp;"!"&amp;ADDRESS(ROW(),VLOOKUP(Y$7,INDIRECT($A$7&amp;"!A:D"),4,FALSE)+4))),"")</f>
        <v/>
      </c>
      <c r="Z229" s="114" t="str">
        <f ca="1" t="shared" si="2559" ref="Z229">IFERROR(IF($C228="","",INDIRECT("第"&amp;VLOOKUP(Z$7,INDIRECT($A$7&amp;"!A:D"),2,FALSE)&amp;"周"&amp;"!"&amp;ADDRESS(ROW(),VLOOKUP(Z$7,INDIRECT($A$7&amp;"!A:D"),4,FALSE)+4))),"")</f>
        <v/>
      </c>
      <c r="AA229" s="114" t="str">
        <f ca="1" t="shared" si="2560" ref="AA229">IFERROR(IF($C228="","",INDIRECT("第"&amp;VLOOKUP(AA$7,INDIRECT($A$7&amp;"!A:D"),2,FALSE)&amp;"周"&amp;"!"&amp;ADDRESS(ROW(),VLOOKUP(AA$7,INDIRECT($A$7&amp;"!A:D"),4,FALSE)+4))),"")</f>
        <v/>
      </c>
      <c r="AB229" s="114" t="str">
        <f ca="1" t="shared" si="2561" ref="AB229">IFERROR(IF($C228="","",INDIRECT("第"&amp;VLOOKUP(AB$7,INDIRECT($A$7&amp;"!A:D"),2,FALSE)&amp;"周"&amp;"!"&amp;ADDRESS(ROW(),VLOOKUP(AB$7,INDIRECT($A$7&amp;"!A:D"),4,FALSE)+4))),"")</f>
        <v/>
      </c>
      <c r="AC229" s="114" t="str">
        <f ca="1" t="shared" si="2562" ref="AC229">IFERROR(IF($C228="","",INDIRECT("第"&amp;VLOOKUP(AC$7,INDIRECT($A$7&amp;"!A:D"),2,FALSE)&amp;"周"&amp;"!"&amp;ADDRESS(ROW(),VLOOKUP(AC$7,INDIRECT($A$7&amp;"!A:D"),4,FALSE)+4))),"")</f>
        <v/>
      </c>
      <c r="AD229" s="114" t="str">
        <f ca="1" t="shared" si="2563" ref="AD229">IFERROR(IF($C228="","",INDIRECT("第"&amp;VLOOKUP(AD$7,INDIRECT($A$7&amp;"!A:D"),2,FALSE)&amp;"周"&amp;"!"&amp;ADDRESS(ROW(),VLOOKUP(AD$7,INDIRECT($A$7&amp;"!A:D"),4,FALSE)+4))),"")</f>
        <v/>
      </c>
      <c r="AE229" s="114" t="str">
        <f ca="1" t="shared" si="2564" ref="AE229">IFERROR(IF($C228="","",INDIRECT("第"&amp;VLOOKUP(AE$7,INDIRECT($A$7&amp;"!A:D"),2,FALSE)&amp;"周"&amp;"!"&amp;ADDRESS(ROW(),VLOOKUP(AE$7,INDIRECT($A$7&amp;"!A:D"),4,FALSE)+4))),"")</f>
        <v/>
      </c>
      <c r="AF229" s="114" t="str">
        <f ca="1" t="shared" si="2565" ref="AF229">IFERROR(IF($C228="","",INDIRECT("第"&amp;VLOOKUP(AF$7,INDIRECT($A$7&amp;"!A:D"),2,FALSE)&amp;"周"&amp;"!"&amp;ADDRESS(ROW(),VLOOKUP(AF$7,INDIRECT($A$7&amp;"!A:D"),4,FALSE)+4))),"")</f>
        <v/>
      </c>
      <c r="AG229" s="114" t="str">
        <f ca="1" t="shared" si="2566" ref="AG229">IFERROR(IF($C228="","",INDIRECT("第"&amp;VLOOKUP(AG$7,INDIRECT($A$7&amp;"!A:D"),2,FALSE)&amp;"周"&amp;"!"&amp;ADDRESS(ROW(),VLOOKUP(AG$7,INDIRECT($A$7&amp;"!A:D"),4,FALSE)+4))),"")</f>
        <v/>
      </c>
      <c r="AH229" s="114" t="str">
        <f ca="1" t="shared" si="2567" ref="AH229">IFERROR(IF($C228="","",INDIRECT("第"&amp;VLOOKUP(AH$7,INDIRECT($A$7&amp;"!A:D"),2,FALSE)&amp;"周"&amp;"!"&amp;ADDRESS(ROW(),VLOOKUP(AH$7,INDIRECT($A$7&amp;"!A:D"),4,FALSE)+4))),"")</f>
        <v/>
      </c>
      <c r="AI229" s="114" t="str">
        <f ca="1" t="shared" si="2568" ref="AI229">IFERROR(IF($C228="","",INDIRECT("第"&amp;VLOOKUP(AI$7,INDIRECT($A$7&amp;"!A:D"),2,FALSE)&amp;"周"&amp;"!"&amp;ADDRESS(ROW(),VLOOKUP(AI$7,INDIRECT($A$7&amp;"!A:D"),4,FALSE)+4))),"")</f>
        <v/>
      </c>
      <c r="AJ229" s="25"/>
      <c r="AK229" s="25"/>
      <c r="AL229" s="25"/>
      <c r="AM229" s="25"/>
      <c r="AN229" s="25"/>
      <c r="AO229" s="25"/>
      <c r="AP229" s="25"/>
      <c r="AQ229" s="25"/>
      <c r="AR229" s="25"/>
    </row>
    <row r="230" spans="1:44" ht="18" customHeight="1">
      <c r="A230" s="7"/>
      <c r="B230" s="115"/>
      <c r="C230" s="27"/>
      <c r="D230" s="25" t="s">
        <v>26</v>
      </c>
      <c r="E230" s="114" t="str">
        <f ca="1" t="shared" si="2569" ref="E230:AI230">IFERROR(IF($C228="","",INDIRECT("第"&amp;VLOOKUP(E$7,INDIRECT($A$7&amp;"!A:D"),2,FALSE)&amp;"周"&amp;"!"&amp;ADDRESS(ROW(),VLOOKUP(E$7,INDIRECT($A$7&amp;"!A:D"),4,FALSE)+4))),"")</f>
        <v/>
      </c>
      <c r="F230" s="114" t="str">
        <f t="shared" ca="1" si="2569"/>
        <v/>
      </c>
      <c r="G230" s="114" t="str">
        <f t="shared" ca="1" si="2569"/>
        <v/>
      </c>
      <c r="H230" s="114" t="str">
        <f t="shared" ca="1" si="2569"/>
        <v/>
      </c>
      <c r="I230" s="114" t="str">
        <f t="shared" ca="1" si="2569"/>
        <v/>
      </c>
      <c r="J230" s="114" t="str">
        <f t="shared" ca="1" si="2569"/>
        <v/>
      </c>
      <c r="K230" s="114" t="str">
        <f t="shared" ca="1" si="2569"/>
        <v/>
      </c>
      <c r="L230" s="114" t="str">
        <f t="shared" ca="1" si="2569"/>
        <v/>
      </c>
      <c r="M230" s="114" t="str">
        <f t="shared" ca="1" si="2569"/>
        <v/>
      </c>
      <c r="N230" s="114" t="str">
        <f t="shared" ca="1" si="2569"/>
        <v/>
      </c>
      <c r="O230" s="114" t="str">
        <f t="shared" ca="1" si="2569"/>
        <v/>
      </c>
      <c r="P230" s="114" t="str">
        <f t="shared" ca="1" si="2569"/>
        <v/>
      </c>
      <c r="Q230" s="114" t="str">
        <f t="shared" ca="1" si="2569"/>
        <v/>
      </c>
      <c r="R230" s="114" t="str">
        <f t="shared" ca="1" si="2569"/>
        <v/>
      </c>
      <c r="S230" s="114" t="str">
        <f t="shared" ca="1" si="2569"/>
        <v/>
      </c>
      <c r="T230" s="114" t="str">
        <f t="shared" ca="1" si="2569"/>
        <v/>
      </c>
      <c r="U230" s="114" t="str">
        <f t="shared" ca="1" si="2569"/>
        <v/>
      </c>
      <c r="V230" s="114" t="str">
        <f t="shared" ca="1" si="2569"/>
        <v/>
      </c>
      <c r="W230" s="114" t="str">
        <f t="shared" ca="1" si="2569"/>
        <v/>
      </c>
      <c r="X230" s="114" t="str">
        <f t="shared" ca="1" si="2569"/>
        <v/>
      </c>
      <c r="Y230" s="114" t="str">
        <f t="shared" ca="1" si="2569"/>
        <v/>
      </c>
      <c r="Z230" s="114" t="str">
        <f t="shared" ca="1" si="2569"/>
        <v/>
      </c>
      <c r="AA230" s="114" t="str">
        <f t="shared" ca="1" si="2569"/>
        <v/>
      </c>
      <c r="AB230" s="114" t="str">
        <f t="shared" ca="1" si="2569"/>
        <v/>
      </c>
      <c r="AC230" s="114" t="str">
        <f t="shared" ca="1" si="2569"/>
        <v/>
      </c>
      <c r="AD230" s="114" t="str">
        <f t="shared" ca="1" si="2569"/>
        <v/>
      </c>
      <c r="AE230" s="114" t="str">
        <f t="shared" ca="1" si="2569"/>
        <v/>
      </c>
      <c r="AF230" s="114" t="str">
        <f t="shared" ca="1" si="2569"/>
        <v/>
      </c>
      <c r="AG230" s="114" t="str">
        <f t="shared" ca="1" si="2569"/>
        <v/>
      </c>
      <c r="AH230" s="114" t="str">
        <f t="shared" ca="1" si="2569"/>
        <v/>
      </c>
      <c r="AI230" s="114" t="str">
        <f t="shared" ca="1" si="2569"/>
        <v/>
      </c>
      <c r="AJ230" s="25"/>
      <c r="AK230" s="25"/>
      <c r="AL230" s="25"/>
      <c r="AM230" s="25"/>
      <c r="AN230" s="25"/>
      <c r="AO230" s="25"/>
      <c r="AP230" s="25"/>
      <c r="AQ230" s="25"/>
      <c r="AR230" s="25"/>
    </row>
    <row r="231" spans="1:44" ht="18" customHeight="1">
      <c r="A231" s="7"/>
      <c r="B231" s="116">
        <f t="shared" si="2534"/>
        <v>75</v>
      </c>
      <c r="C231" s="20" t="str">
        <f ca="1">INDIRECT("员工信息表!C"&amp;(B231+3))&amp;IF(INDIRECT("员工信息表!O"&amp;(B231+3))="离职","(离职)","")</f>
        <v/>
      </c>
      <c r="D231" s="25" t="s">
        <v>24</v>
      </c>
      <c r="E231" s="114" t="str">
        <f ca="1" t="shared" si="2570" ref="E231:T231">IFERROR(IF($C231="","",INDIRECT("第"&amp;VLOOKUP(E$7,INDIRECT($A$7&amp;"!A:D"),2,FALSE)&amp;"周"&amp;"!"&amp;ADDRESS(ROW(),VLOOKUP(E$7,INDIRECT($A$7&amp;"!A:D"),4,FALSE)+4))),"")</f>
        <v/>
      </c>
      <c r="F231" s="114" t="str">
        <f t="shared" ca="1" si="2570"/>
        <v/>
      </c>
      <c r="G231" s="114" t="str">
        <f t="shared" ca="1" si="2570"/>
        <v/>
      </c>
      <c r="H231" s="114" t="str">
        <f t="shared" ca="1" si="2570"/>
        <v/>
      </c>
      <c r="I231" s="114" t="str">
        <f t="shared" ca="1" si="2570"/>
        <v/>
      </c>
      <c r="J231" s="114" t="str">
        <f t="shared" ca="1" si="2570"/>
        <v/>
      </c>
      <c r="K231" s="114" t="str">
        <f t="shared" ca="1" si="2570"/>
        <v/>
      </c>
      <c r="L231" s="114" t="str">
        <f t="shared" ca="1" si="2570"/>
        <v/>
      </c>
      <c r="M231" s="114" t="str">
        <f t="shared" ca="1" si="2570"/>
        <v/>
      </c>
      <c r="N231" s="114" t="str">
        <f t="shared" ca="1" si="2570"/>
        <v/>
      </c>
      <c r="O231" s="114" t="str">
        <f t="shared" ca="1" si="2570"/>
        <v/>
      </c>
      <c r="P231" s="114" t="str">
        <f t="shared" ca="1" si="2570"/>
        <v/>
      </c>
      <c r="Q231" s="114" t="str">
        <f t="shared" ca="1" si="2570"/>
        <v/>
      </c>
      <c r="R231" s="114" t="str">
        <f t="shared" ca="1" si="2570"/>
        <v/>
      </c>
      <c r="S231" s="114" t="str">
        <f t="shared" ca="1" si="2570"/>
        <v/>
      </c>
      <c r="T231" s="114" t="str">
        <f t="shared" ca="1" si="2570"/>
        <v/>
      </c>
      <c r="U231" s="114" t="str">
        <f ca="1" t="shared" si="2571" ref="U231:AI231">IFERROR(IF($C231="","",INDIRECT("第"&amp;VLOOKUP(U$7,INDIRECT($A$7&amp;"!A:D"),2,FALSE)&amp;"周"&amp;"!"&amp;ADDRESS(ROW(),VLOOKUP(U$7,INDIRECT($A$7&amp;"!A:D"),4,FALSE)+4))),"")</f>
        <v/>
      </c>
      <c r="V231" s="114" t="str">
        <f t="shared" ca="1" si="2571"/>
        <v/>
      </c>
      <c r="W231" s="114" t="str">
        <f t="shared" ca="1" si="2571"/>
        <v/>
      </c>
      <c r="X231" s="114" t="str">
        <f t="shared" ca="1" si="2571"/>
        <v/>
      </c>
      <c r="Y231" s="114" t="str">
        <f t="shared" ca="1" si="2571"/>
        <v/>
      </c>
      <c r="Z231" s="114" t="str">
        <f t="shared" ca="1" si="2571"/>
        <v/>
      </c>
      <c r="AA231" s="114" t="str">
        <f t="shared" ca="1" si="2571"/>
        <v/>
      </c>
      <c r="AB231" s="114" t="str">
        <f t="shared" ca="1" si="2571"/>
        <v/>
      </c>
      <c r="AC231" s="114" t="str">
        <f t="shared" ca="1" si="2571"/>
        <v/>
      </c>
      <c r="AD231" s="114" t="str">
        <f t="shared" ca="1" si="2571"/>
        <v/>
      </c>
      <c r="AE231" s="114" t="str">
        <f t="shared" ca="1" si="2571"/>
        <v/>
      </c>
      <c r="AF231" s="114" t="str">
        <f t="shared" ca="1" si="2571"/>
        <v/>
      </c>
      <c r="AG231" s="114" t="str">
        <f t="shared" ca="1" si="2571"/>
        <v/>
      </c>
      <c r="AH231" s="114" t="str">
        <f t="shared" ca="1" si="2571"/>
        <v/>
      </c>
      <c r="AI231" s="114" t="str">
        <f t="shared" ca="1" si="2571"/>
        <v/>
      </c>
      <c r="AJ231" s="25">
        <f ca="1" t="shared" si="2572" ref="AJ231:AR231">COUNTIF($E231:$AI233,AJ$8)</f>
        <v>0</v>
      </c>
      <c r="AK231" s="25">
        <f t="shared" ca="1" si="2572"/>
        <v>0</v>
      </c>
      <c r="AL231" s="25">
        <f t="shared" ca="1" si="2572"/>
        <v>0</v>
      </c>
      <c r="AM231" s="25">
        <f t="shared" ca="1" si="2572"/>
        <v>0</v>
      </c>
      <c r="AN231" s="25">
        <f t="shared" ca="1" si="2572"/>
        <v>0</v>
      </c>
      <c r="AO231" s="25">
        <f t="shared" ca="1" si="2572"/>
        <v>0</v>
      </c>
      <c r="AP231" s="25">
        <f t="shared" ca="1" si="2572"/>
        <v>0</v>
      </c>
      <c r="AQ231" s="25">
        <f t="shared" ca="1" si="2572"/>
        <v>0</v>
      </c>
      <c r="AR231" s="25">
        <f t="shared" ca="1" si="2572"/>
        <v>0</v>
      </c>
    </row>
    <row r="232" spans="1:44" ht="18" customHeight="1">
      <c r="A232" s="7"/>
      <c r="B232" s="113"/>
      <c r="C232" s="20"/>
      <c r="D232" s="25" t="s">
        <v>25</v>
      </c>
      <c r="E232" s="114" t="str">
        <f ca="1" t="shared" si="2573" ref="E232">IFERROR(IF($C231="","",INDIRECT("第"&amp;VLOOKUP(E$7,INDIRECT($A$7&amp;"!A:D"),2,FALSE)&amp;"周"&amp;"!"&amp;ADDRESS(ROW(),VLOOKUP(E$7,INDIRECT($A$7&amp;"!A:D"),4,FALSE)+4))),"")</f>
        <v/>
      </c>
      <c r="F232" s="114" t="str">
        <f ca="1" t="shared" si="2574" ref="F232">IFERROR(IF($C231="","",INDIRECT("第"&amp;VLOOKUP(F$7,INDIRECT($A$7&amp;"!A:D"),2,FALSE)&amp;"周"&amp;"!"&amp;ADDRESS(ROW(),VLOOKUP(F$7,INDIRECT($A$7&amp;"!A:D"),4,FALSE)+4))),"")</f>
        <v/>
      </c>
      <c r="G232" s="114" t="str">
        <f ca="1" t="shared" si="2575" ref="G232">IFERROR(IF($C231="","",INDIRECT("第"&amp;VLOOKUP(G$7,INDIRECT($A$7&amp;"!A:D"),2,FALSE)&amp;"周"&amp;"!"&amp;ADDRESS(ROW(),VLOOKUP(G$7,INDIRECT($A$7&amp;"!A:D"),4,FALSE)+4))),"")</f>
        <v/>
      </c>
      <c r="H232" s="114" t="str">
        <f ca="1" t="shared" si="2576" ref="H232">IFERROR(IF($C231="","",INDIRECT("第"&amp;VLOOKUP(H$7,INDIRECT($A$7&amp;"!A:D"),2,FALSE)&amp;"周"&amp;"!"&amp;ADDRESS(ROW(),VLOOKUP(H$7,INDIRECT($A$7&amp;"!A:D"),4,FALSE)+4))),"")</f>
        <v/>
      </c>
      <c r="I232" s="114" t="str">
        <f ca="1" t="shared" si="2577" ref="I232">IFERROR(IF($C231="","",INDIRECT("第"&amp;VLOOKUP(I$7,INDIRECT($A$7&amp;"!A:D"),2,FALSE)&amp;"周"&amp;"!"&amp;ADDRESS(ROW(),VLOOKUP(I$7,INDIRECT($A$7&amp;"!A:D"),4,FALSE)+4))),"")</f>
        <v/>
      </c>
      <c r="J232" s="114" t="str">
        <f ca="1" t="shared" si="2578" ref="J232">IFERROR(IF($C231="","",INDIRECT("第"&amp;VLOOKUP(J$7,INDIRECT($A$7&amp;"!A:D"),2,FALSE)&amp;"周"&amp;"!"&amp;ADDRESS(ROW(),VLOOKUP(J$7,INDIRECT($A$7&amp;"!A:D"),4,FALSE)+4))),"")</f>
        <v/>
      </c>
      <c r="K232" s="114" t="str">
        <f ca="1" t="shared" si="2579" ref="K232">IFERROR(IF($C231="","",INDIRECT("第"&amp;VLOOKUP(K$7,INDIRECT($A$7&amp;"!A:D"),2,FALSE)&amp;"周"&amp;"!"&amp;ADDRESS(ROW(),VLOOKUP(K$7,INDIRECT($A$7&amp;"!A:D"),4,FALSE)+4))),"")</f>
        <v/>
      </c>
      <c r="L232" s="114" t="str">
        <f ca="1" t="shared" si="2580" ref="L232">IFERROR(IF($C231="","",INDIRECT("第"&amp;VLOOKUP(L$7,INDIRECT($A$7&amp;"!A:D"),2,FALSE)&amp;"周"&amp;"!"&amp;ADDRESS(ROW(),VLOOKUP(L$7,INDIRECT($A$7&amp;"!A:D"),4,FALSE)+4))),"")</f>
        <v/>
      </c>
      <c r="M232" s="114" t="str">
        <f ca="1" t="shared" si="2581" ref="M232">IFERROR(IF($C231="","",INDIRECT("第"&amp;VLOOKUP(M$7,INDIRECT($A$7&amp;"!A:D"),2,FALSE)&amp;"周"&amp;"!"&amp;ADDRESS(ROW(),VLOOKUP(M$7,INDIRECT($A$7&amp;"!A:D"),4,FALSE)+4))),"")</f>
        <v/>
      </c>
      <c r="N232" s="114" t="str">
        <f ca="1" t="shared" si="2582" ref="N232">IFERROR(IF($C231="","",INDIRECT("第"&amp;VLOOKUP(N$7,INDIRECT($A$7&amp;"!A:D"),2,FALSE)&amp;"周"&amp;"!"&amp;ADDRESS(ROW(),VLOOKUP(N$7,INDIRECT($A$7&amp;"!A:D"),4,FALSE)+4))),"")</f>
        <v/>
      </c>
      <c r="O232" s="114" t="str">
        <f ca="1" t="shared" si="2583" ref="O232">IFERROR(IF($C231="","",INDIRECT("第"&amp;VLOOKUP(O$7,INDIRECT($A$7&amp;"!A:D"),2,FALSE)&amp;"周"&amp;"!"&amp;ADDRESS(ROW(),VLOOKUP(O$7,INDIRECT($A$7&amp;"!A:D"),4,FALSE)+4))),"")</f>
        <v/>
      </c>
      <c r="P232" s="114" t="str">
        <f ca="1" t="shared" si="2584" ref="P232">IFERROR(IF($C231="","",INDIRECT("第"&amp;VLOOKUP(P$7,INDIRECT($A$7&amp;"!A:D"),2,FALSE)&amp;"周"&amp;"!"&amp;ADDRESS(ROW(),VLOOKUP(P$7,INDIRECT($A$7&amp;"!A:D"),4,FALSE)+4))),"")</f>
        <v/>
      </c>
      <c r="Q232" s="114" t="str">
        <f ca="1" t="shared" si="2585" ref="Q232">IFERROR(IF($C231="","",INDIRECT("第"&amp;VLOOKUP(Q$7,INDIRECT($A$7&amp;"!A:D"),2,FALSE)&amp;"周"&amp;"!"&amp;ADDRESS(ROW(),VLOOKUP(Q$7,INDIRECT($A$7&amp;"!A:D"),4,FALSE)+4))),"")</f>
        <v/>
      </c>
      <c r="R232" s="114" t="str">
        <f ca="1" t="shared" si="2586" ref="R232">IFERROR(IF($C231="","",INDIRECT("第"&amp;VLOOKUP(R$7,INDIRECT($A$7&amp;"!A:D"),2,FALSE)&amp;"周"&amp;"!"&amp;ADDRESS(ROW(),VLOOKUP(R$7,INDIRECT($A$7&amp;"!A:D"),4,FALSE)+4))),"")</f>
        <v/>
      </c>
      <c r="S232" s="114" t="str">
        <f ca="1" t="shared" si="2587" ref="S232">IFERROR(IF($C231="","",INDIRECT("第"&amp;VLOOKUP(S$7,INDIRECT($A$7&amp;"!A:D"),2,FALSE)&amp;"周"&amp;"!"&amp;ADDRESS(ROW(),VLOOKUP(S$7,INDIRECT($A$7&amp;"!A:D"),4,FALSE)+4))),"")</f>
        <v/>
      </c>
      <c r="T232" s="114" t="str">
        <f ca="1" t="shared" si="2588" ref="T232">IFERROR(IF($C231="","",INDIRECT("第"&amp;VLOOKUP(T$7,INDIRECT($A$7&amp;"!A:D"),2,FALSE)&amp;"周"&amp;"!"&amp;ADDRESS(ROW(),VLOOKUP(T$7,INDIRECT($A$7&amp;"!A:D"),4,FALSE)+4))),"")</f>
        <v/>
      </c>
      <c r="U232" s="114" t="str">
        <f ca="1" t="shared" si="2589" ref="U232">IFERROR(IF($C231="","",INDIRECT("第"&amp;VLOOKUP(U$7,INDIRECT($A$7&amp;"!A:D"),2,FALSE)&amp;"周"&amp;"!"&amp;ADDRESS(ROW(),VLOOKUP(U$7,INDIRECT($A$7&amp;"!A:D"),4,FALSE)+4))),"")</f>
        <v/>
      </c>
      <c r="V232" s="114" t="str">
        <f ca="1" t="shared" si="2590" ref="V232">IFERROR(IF($C231="","",INDIRECT("第"&amp;VLOOKUP(V$7,INDIRECT($A$7&amp;"!A:D"),2,FALSE)&amp;"周"&amp;"!"&amp;ADDRESS(ROW(),VLOOKUP(V$7,INDIRECT($A$7&amp;"!A:D"),4,FALSE)+4))),"")</f>
        <v/>
      </c>
      <c r="W232" s="114" t="str">
        <f ca="1" t="shared" si="2591" ref="W232">IFERROR(IF($C231="","",INDIRECT("第"&amp;VLOOKUP(W$7,INDIRECT($A$7&amp;"!A:D"),2,FALSE)&amp;"周"&amp;"!"&amp;ADDRESS(ROW(),VLOOKUP(W$7,INDIRECT($A$7&amp;"!A:D"),4,FALSE)+4))),"")</f>
        <v/>
      </c>
      <c r="X232" s="114" t="str">
        <f ca="1" t="shared" si="2592" ref="X232">IFERROR(IF($C231="","",INDIRECT("第"&amp;VLOOKUP(X$7,INDIRECT($A$7&amp;"!A:D"),2,FALSE)&amp;"周"&amp;"!"&amp;ADDRESS(ROW(),VLOOKUP(X$7,INDIRECT($A$7&amp;"!A:D"),4,FALSE)+4))),"")</f>
        <v/>
      </c>
      <c r="Y232" s="114" t="str">
        <f ca="1" t="shared" si="2593" ref="Y232">IFERROR(IF($C231="","",INDIRECT("第"&amp;VLOOKUP(Y$7,INDIRECT($A$7&amp;"!A:D"),2,FALSE)&amp;"周"&amp;"!"&amp;ADDRESS(ROW(),VLOOKUP(Y$7,INDIRECT($A$7&amp;"!A:D"),4,FALSE)+4))),"")</f>
        <v/>
      </c>
      <c r="Z232" s="114" t="str">
        <f ca="1" t="shared" si="2594" ref="Z232">IFERROR(IF($C231="","",INDIRECT("第"&amp;VLOOKUP(Z$7,INDIRECT($A$7&amp;"!A:D"),2,FALSE)&amp;"周"&amp;"!"&amp;ADDRESS(ROW(),VLOOKUP(Z$7,INDIRECT($A$7&amp;"!A:D"),4,FALSE)+4))),"")</f>
        <v/>
      </c>
      <c r="AA232" s="114" t="str">
        <f ca="1" t="shared" si="2595" ref="AA232">IFERROR(IF($C231="","",INDIRECT("第"&amp;VLOOKUP(AA$7,INDIRECT($A$7&amp;"!A:D"),2,FALSE)&amp;"周"&amp;"!"&amp;ADDRESS(ROW(),VLOOKUP(AA$7,INDIRECT($A$7&amp;"!A:D"),4,FALSE)+4))),"")</f>
        <v/>
      </c>
      <c r="AB232" s="114" t="str">
        <f ca="1" t="shared" si="2596" ref="AB232">IFERROR(IF($C231="","",INDIRECT("第"&amp;VLOOKUP(AB$7,INDIRECT($A$7&amp;"!A:D"),2,FALSE)&amp;"周"&amp;"!"&amp;ADDRESS(ROW(),VLOOKUP(AB$7,INDIRECT($A$7&amp;"!A:D"),4,FALSE)+4))),"")</f>
        <v/>
      </c>
      <c r="AC232" s="114" t="str">
        <f ca="1" t="shared" si="2597" ref="AC232">IFERROR(IF($C231="","",INDIRECT("第"&amp;VLOOKUP(AC$7,INDIRECT($A$7&amp;"!A:D"),2,FALSE)&amp;"周"&amp;"!"&amp;ADDRESS(ROW(),VLOOKUP(AC$7,INDIRECT($A$7&amp;"!A:D"),4,FALSE)+4))),"")</f>
        <v/>
      </c>
      <c r="AD232" s="114" t="str">
        <f ca="1" t="shared" si="2598" ref="AD232">IFERROR(IF($C231="","",INDIRECT("第"&amp;VLOOKUP(AD$7,INDIRECT($A$7&amp;"!A:D"),2,FALSE)&amp;"周"&amp;"!"&amp;ADDRESS(ROW(),VLOOKUP(AD$7,INDIRECT($A$7&amp;"!A:D"),4,FALSE)+4))),"")</f>
        <v/>
      </c>
      <c r="AE232" s="114" t="str">
        <f ca="1" t="shared" si="2599" ref="AE232">IFERROR(IF($C231="","",INDIRECT("第"&amp;VLOOKUP(AE$7,INDIRECT($A$7&amp;"!A:D"),2,FALSE)&amp;"周"&amp;"!"&amp;ADDRESS(ROW(),VLOOKUP(AE$7,INDIRECT($A$7&amp;"!A:D"),4,FALSE)+4))),"")</f>
        <v/>
      </c>
      <c r="AF232" s="114" t="str">
        <f ca="1" t="shared" si="2600" ref="AF232">IFERROR(IF($C231="","",INDIRECT("第"&amp;VLOOKUP(AF$7,INDIRECT($A$7&amp;"!A:D"),2,FALSE)&amp;"周"&amp;"!"&amp;ADDRESS(ROW(),VLOOKUP(AF$7,INDIRECT($A$7&amp;"!A:D"),4,FALSE)+4))),"")</f>
        <v/>
      </c>
      <c r="AG232" s="114" t="str">
        <f ca="1" t="shared" si="2601" ref="AG232">IFERROR(IF($C231="","",INDIRECT("第"&amp;VLOOKUP(AG$7,INDIRECT($A$7&amp;"!A:D"),2,FALSE)&amp;"周"&amp;"!"&amp;ADDRESS(ROW(),VLOOKUP(AG$7,INDIRECT($A$7&amp;"!A:D"),4,FALSE)+4))),"")</f>
        <v/>
      </c>
      <c r="AH232" s="114" t="str">
        <f ca="1" t="shared" si="2602" ref="AH232">IFERROR(IF($C231="","",INDIRECT("第"&amp;VLOOKUP(AH$7,INDIRECT($A$7&amp;"!A:D"),2,FALSE)&amp;"周"&amp;"!"&amp;ADDRESS(ROW(),VLOOKUP(AH$7,INDIRECT($A$7&amp;"!A:D"),4,FALSE)+4))),"")</f>
        <v/>
      </c>
      <c r="AI232" s="114" t="str">
        <f ca="1" t="shared" si="2603" ref="AI232">IFERROR(IF($C231="","",INDIRECT("第"&amp;VLOOKUP(AI$7,INDIRECT($A$7&amp;"!A:D"),2,FALSE)&amp;"周"&amp;"!"&amp;ADDRESS(ROW(),VLOOKUP(AI$7,INDIRECT($A$7&amp;"!A:D"),4,FALSE)+4))),"")</f>
        <v/>
      </c>
      <c r="AJ232" s="25"/>
      <c r="AK232" s="25"/>
      <c r="AL232" s="25"/>
      <c r="AM232" s="25"/>
      <c r="AN232" s="25"/>
      <c r="AO232" s="25"/>
      <c r="AP232" s="25"/>
      <c r="AQ232" s="25"/>
      <c r="AR232" s="25"/>
    </row>
    <row r="233" spans="1:44" ht="18" customHeight="1">
      <c r="A233" s="7"/>
      <c r="B233" s="115"/>
      <c r="C233" s="27"/>
      <c r="D233" s="25" t="s">
        <v>26</v>
      </c>
      <c r="E233" s="114" t="str">
        <f ca="1" t="shared" si="2604" ref="E233:AI233">IFERROR(IF($C231="","",INDIRECT("第"&amp;VLOOKUP(E$7,INDIRECT($A$7&amp;"!A:D"),2,FALSE)&amp;"周"&amp;"!"&amp;ADDRESS(ROW(),VLOOKUP(E$7,INDIRECT($A$7&amp;"!A:D"),4,FALSE)+4))),"")</f>
        <v/>
      </c>
      <c r="F233" s="114" t="str">
        <f t="shared" ca="1" si="2604"/>
        <v/>
      </c>
      <c r="G233" s="114" t="str">
        <f t="shared" ca="1" si="2604"/>
        <v/>
      </c>
      <c r="H233" s="114" t="str">
        <f t="shared" ca="1" si="2604"/>
        <v/>
      </c>
      <c r="I233" s="114" t="str">
        <f t="shared" ca="1" si="2604"/>
        <v/>
      </c>
      <c r="J233" s="114" t="str">
        <f t="shared" ca="1" si="2604"/>
        <v/>
      </c>
      <c r="K233" s="114" t="str">
        <f t="shared" ca="1" si="2604"/>
        <v/>
      </c>
      <c r="L233" s="114" t="str">
        <f t="shared" ca="1" si="2604"/>
        <v/>
      </c>
      <c r="M233" s="114" t="str">
        <f t="shared" ca="1" si="2604"/>
        <v/>
      </c>
      <c r="N233" s="114" t="str">
        <f t="shared" ca="1" si="2604"/>
        <v/>
      </c>
      <c r="O233" s="114" t="str">
        <f t="shared" ca="1" si="2604"/>
        <v/>
      </c>
      <c r="P233" s="114" t="str">
        <f t="shared" ca="1" si="2604"/>
        <v/>
      </c>
      <c r="Q233" s="114" t="str">
        <f t="shared" ca="1" si="2604"/>
        <v/>
      </c>
      <c r="R233" s="114" t="str">
        <f t="shared" ca="1" si="2604"/>
        <v/>
      </c>
      <c r="S233" s="114" t="str">
        <f t="shared" ca="1" si="2604"/>
        <v/>
      </c>
      <c r="T233" s="114" t="str">
        <f t="shared" ca="1" si="2604"/>
        <v/>
      </c>
      <c r="U233" s="114" t="str">
        <f t="shared" ca="1" si="2604"/>
        <v/>
      </c>
      <c r="V233" s="114" t="str">
        <f t="shared" ca="1" si="2604"/>
        <v/>
      </c>
      <c r="W233" s="114" t="str">
        <f t="shared" ca="1" si="2604"/>
        <v/>
      </c>
      <c r="X233" s="114" t="str">
        <f t="shared" ca="1" si="2604"/>
        <v/>
      </c>
      <c r="Y233" s="114" t="str">
        <f t="shared" ca="1" si="2604"/>
        <v/>
      </c>
      <c r="Z233" s="114" t="str">
        <f t="shared" ca="1" si="2604"/>
        <v/>
      </c>
      <c r="AA233" s="114" t="str">
        <f t="shared" ca="1" si="2604"/>
        <v/>
      </c>
      <c r="AB233" s="114" t="str">
        <f t="shared" ca="1" si="2604"/>
        <v/>
      </c>
      <c r="AC233" s="114" t="str">
        <f t="shared" ca="1" si="2604"/>
        <v/>
      </c>
      <c r="AD233" s="114" t="str">
        <f t="shared" ca="1" si="2604"/>
        <v/>
      </c>
      <c r="AE233" s="114" t="str">
        <f t="shared" ca="1" si="2604"/>
        <v/>
      </c>
      <c r="AF233" s="114" t="str">
        <f t="shared" ca="1" si="2604"/>
        <v/>
      </c>
      <c r="AG233" s="114" t="str">
        <f t="shared" ca="1" si="2604"/>
        <v/>
      </c>
      <c r="AH233" s="114" t="str">
        <f t="shared" ca="1" si="2604"/>
        <v/>
      </c>
      <c r="AI233" s="114" t="str">
        <f t="shared" ca="1" si="2604"/>
        <v/>
      </c>
      <c r="AJ233" s="25"/>
      <c r="AK233" s="25"/>
      <c r="AL233" s="25"/>
      <c r="AM233" s="25"/>
      <c r="AN233" s="25"/>
      <c r="AO233" s="25"/>
      <c r="AP233" s="25"/>
      <c r="AQ233" s="25"/>
      <c r="AR233" s="25"/>
    </row>
    <row r="234" spans="1:44" ht="18" customHeight="1">
      <c r="A234" s="7"/>
      <c r="B234" s="116">
        <f t="shared" si="2534"/>
        <v>76</v>
      </c>
      <c r="C234" s="20" t="str">
        <f ca="1">INDIRECT("员工信息表!C"&amp;(B234+3))&amp;IF(INDIRECT("员工信息表!O"&amp;(B234+3))="离职","(离职)","")</f>
        <v/>
      </c>
      <c r="D234" s="25" t="s">
        <v>24</v>
      </c>
      <c r="E234" s="114" t="str">
        <f ca="1" t="shared" si="2605" ref="E234:T234">IFERROR(IF($C234="","",INDIRECT("第"&amp;VLOOKUP(E$7,INDIRECT($A$7&amp;"!A:D"),2,FALSE)&amp;"周"&amp;"!"&amp;ADDRESS(ROW(),VLOOKUP(E$7,INDIRECT($A$7&amp;"!A:D"),4,FALSE)+4))),"")</f>
        <v/>
      </c>
      <c r="F234" s="114" t="str">
        <f t="shared" ca="1" si="2605"/>
        <v/>
      </c>
      <c r="G234" s="114" t="str">
        <f t="shared" ca="1" si="2605"/>
        <v/>
      </c>
      <c r="H234" s="114" t="str">
        <f t="shared" ca="1" si="2605"/>
        <v/>
      </c>
      <c r="I234" s="114" t="str">
        <f t="shared" ca="1" si="2605"/>
        <v/>
      </c>
      <c r="J234" s="114" t="str">
        <f t="shared" ca="1" si="2605"/>
        <v/>
      </c>
      <c r="K234" s="114" t="str">
        <f t="shared" ca="1" si="2605"/>
        <v/>
      </c>
      <c r="L234" s="114" t="str">
        <f t="shared" ca="1" si="2605"/>
        <v/>
      </c>
      <c r="M234" s="114" t="str">
        <f t="shared" ca="1" si="2605"/>
        <v/>
      </c>
      <c r="N234" s="114" t="str">
        <f t="shared" ca="1" si="2605"/>
        <v/>
      </c>
      <c r="O234" s="114" t="str">
        <f t="shared" ca="1" si="2605"/>
        <v/>
      </c>
      <c r="P234" s="114" t="str">
        <f t="shared" ca="1" si="2605"/>
        <v/>
      </c>
      <c r="Q234" s="114" t="str">
        <f t="shared" ca="1" si="2605"/>
        <v/>
      </c>
      <c r="R234" s="114" t="str">
        <f t="shared" ca="1" si="2605"/>
        <v/>
      </c>
      <c r="S234" s="114" t="str">
        <f t="shared" ca="1" si="2605"/>
        <v/>
      </c>
      <c r="T234" s="114" t="str">
        <f t="shared" ca="1" si="2605"/>
        <v/>
      </c>
      <c r="U234" s="114" t="str">
        <f ca="1" t="shared" si="2606" ref="U234:AI234">IFERROR(IF($C234="","",INDIRECT("第"&amp;VLOOKUP(U$7,INDIRECT($A$7&amp;"!A:D"),2,FALSE)&amp;"周"&amp;"!"&amp;ADDRESS(ROW(),VLOOKUP(U$7,INDIRECT($A$7&amp;"!A:D"),4,FALSE)+4))),"")</f>
        <v/>
      </c>
      <c r="V234" s="114" t="str">
        <f t="shared" ca="1" si="2606"/>
        <v/>
      </c>
      <c r="W234" s="114" t="str">
        <f t="shared" ca="1" si="2606"/>
        <v/>
      </c>
      <c r="X234" s="114" t="str">
        <f t="shared" ca="1" si="2606"/>
        <v/>
      </c>
      <c r="Y234" s="114" t="str">
        <f t="shared" ca="1" si="2606"/>
        <v/>
      </c>
      <c r="Z234" s="114" t="str">
        <f t="shared" ca="1" si="2606"/>
        <v/>
      </c>
      <c r="AA234" s="114" t="str">
        <f t="shared" ca="1" si="2606"/>
        <v/>
      </c>
      <c r="AB234" s="114" t="str">
        <f t="shared" ca="1" si="2606"/>
        <v/>
      </c>
      <c r="AC234" s="114" t="str">
        <f t="shared" ca="1" si="2606"/>
        <v/>
      </c>
      <c r="AD234" s="114" t="str">
        <f t="shared" ca="1" si="2606"/>
        <v/>
      </c>
      <c r="AE234" s="114" t="str">
        <f t="shared" ca="1" si="2606"/>
        <v/>
      </c>
      <c r="AF234" s="114" t="str">
        <f t="shared" ca="1" si="2606"/>
        <v/>
      </c>
      <c r="AG234" s="114" t="str">
        <f t="shared" ca="1" si="2606"/>
        <v/>
      </c>
      <c r="AH234" s="114" t="str">
        <f t="shared" ca="1" si="2606"/>
        <v/>
      </c>
      <c r="AI234" s="114" t="str">
        <f t="shared" ca="1" si="2606"/>
        <v/>
      </c>
      <c r="AJ234" s="25">
        <f ca="1" t="shared" si="2607" ref="AJ234:AR234">COUNTIF($E234:$AI236,AJ$8)</f>
        <v>0</v>
      </c>
      <c r="AK234" s="25">
        <f t="shared" ca="1" si="2607"/>
        <v>0</v>
      </c>
      <c r="AL234" s="25">
        <f t="shared" ca="1" si="2607"/>
        <v>0</v>
      </c>
      <c r="AM234" s="25">
        <f t="shared" ca="1" si="2607"/>
        <v>0</v>
      </c>
      <c r="AN234" s="25">
        <f t="shared" ca="1" si="2607"/>
        <v>0</v>
      </c>
      <c r="AO234" s="25">
        <f t="shared" ca="1" si="2607"/>
        <v>0</v>
      </c>
      <c r="AP234" s="25">
        <f t="shared" ca="1" si="2607"/>
        <v>0</v>
      </c>
      <c r="AQ234" s="25">
        <f t="shared" ca="1" si="2607"/>
        <v>0</v>
      </c>
      <c r="AR234" s="25">
        <f t="shared" ca="1" si="2607"/>
        <v>0</v>
      </c>
    </row>
    <row r="235" spans="1:44" ht="18" customHeight="1">
      <c r="A235" s="7"/>
      <c r="B235" s="113"/>
      <c r="C235" s="20"/>
      <c r="D235" s="25" t="s">
        <v>25</v>
      </c>
      <c r="E235" s="114" t="str">
        <f ca="1" t="shared" si="2608" ref="E235">IFERROR(IF($C234="","",INDIRECT("第"&amp;VLOOKUP(E$7,INDIRECT($A$7&amp;"!A:D"),2,FALSE)&amp;"周"&amp;"!"&amp;ADDRESS(ROW(),VLOOKUP(E$7,INDIRECT($A$7&amp;"!A:D"),4,FALSE)+4))),"")</f>
        <v/>
      </c>
      <c r="F235" s="114" t="str">
        <f ca="1" t="shared" si="2609" ref="F235">IFERROR(IF($C234="","",INDIRECT("第"&amp;VLOOKUP(F$7,INDIRECT($A$7&amp;"!A:D"),2,FALSE)&amp;"周"&amp;"!"&amp;ADDRESS(ROW(),VLOOKUP(F$7,INDIRECT($A$7&amp;"!A:D"),4,FALSE)+4))),"")</f>
        <v/>
      </c>
      <c r="G235" s="114" t="str">
        <f ca="1" t="shared" si="2610" ref="G235">IFERROR(IF($C234="","",INDIRECT("第"&amp;VLOOKUP(G$7,INDIRECT($A$7&amp;"!A:D"),2,FALSE)&amp;"周"&amp;"!"&amp;ADDRESS(ROW(),VLOOKUP(G$7,INDIRECT($A$7&amp;"!A:D"),4,FALSE)+4))),"")</f>
        <v/>
      </c>
      <c r="H235" s="114" t="str">
        <f ca="1" t="shared" si="2611" ref="H235">IFERROR(IF($C234="","",INDIRECT("第"&amp;VLOOKUP(H$7,INDIRECT($A$7&amp;"!A:D"),2,FALSE)&amp;"周"&amp;"!"&amp;ADDRESS(ROW(),VLOOKUP(H$7,INDIRECT($A$7&amp;"!A:D"),4,FALSE)+4))),"")</f>
        <v/>
      </c>
      <c r="I235" s="114" t="str">
        <f ca="1" t="shared" si="2612" ref="I235">IFERROR(IF($C234="","",INDIRECT("第"&amp;VLOOKUP(I$7,INDIRECT($A$7&amp;"!A:D"),2,FALSE)&amp;"周"&amp;"!"&amp;ADDRESS(ROW(),VLOOKUP(I$7,INDIRECT($A$7&amp;"!A:D"),4,FALSE)+4))),"")</f>
        <v/>
      </c>
      <c r="J235" s="114" t="str">
        <f ca="1" t="shared" si="2613" ref="J235">IFERROR(IF($C234="","",INDIRECT("第"&amp;VLOOKUP(J$7,INDIRECT($A$7&amp;"!A:D"),2,FALSE)&amp;"周"&amp;"!"&amp;ADDRESS(ROW(),VLOOKUP(J$7,INDIRECT($A$7&amp;"!A:D"),4,FALSE)+4))),"")</f>
        <v/>
      </c>
      <c r="K235" s="114" t="str">
        <f ca="1" t="shared" si="2614" ref="K235">IFERROR(IF($C234="","",INDIRECT("第"&amp;VLOOKUP(K$7,INDIRECT($A$7&amp;"!A:D"),2,FALSE)&amp;"周"&amp;"!"&amp;ADDRESS(ROW(),VLOOKUP(K$7,INDIRECT($A$7&amp;"!A:D"),4,FALSE)+4))),"")</f>
        <v/>
      </c>
      <c r="L235" s="114" t="str">
        <f ca="1" t="shared" si="2615" ref="L235">IFERROR(IF($C234="","",INDIRECT("第"&amp;VLOOKUP(L$7,INDIRECT($A$7&amp;"!A:D"),2,FALSE)&amp;"周"&amp;"!"&amp;ADDRESS(ROW(),VLOOKUP(L$7,INDIRECT($A$7&amp;"!A:D"),4,FALSE)+4))),"")</f>
        <v/>
      </c>
      <c r="M235" s="114" t="str">
        <f ca="1" t="shared" si="2616" ref="M235">IFERROR(IF($C234="","",INDIRECT("第"&amp;VLOOKUP(M$7,INDIRECT($A$7&amp;"!A:D"),2,FALSE)&amp;"周"&amp;"!"&amp;ADDRESS(ROW(),VLOOKUP(M$7,INDIRECT($A$7&amp;"!A:D"),4,FALSE)+4))),"")</f>
        <v/>
      </c>
      <c r="N235" s="114" t="str">
        <f ca="1" t="shared" si="2617" ref="N235">IFERROR(IF($C234="","",INDIRECT("第"&amp;VLOOKUP(N$7,INDIRECT($A$7&amp;"!A:D"),2,FALSE)&amp;"周"&amp;"!"&amp;ADDRESS(ROW(),VLOOKUP(N$7,INDIRECT($A$7&amp;"!A:D"),4,FALSE)+4))),"")</f>
        <v/>
      </c>
      <c r="O235" s="114" t="str">
        <f ca="1" t="shared" si="2618" ref="O235">IFERROR(IF($C234="","",INDIRECT("第"&amp;VLOOKUP(O$7,INDIRECT($A$7&amp;"!A:D"),2,FALSE)&amp;"周"&amp;"!"&amp;ADDRESS(ROW(),VLOOKUP(O$7,INDIRECT($A$7&amp;"!A:D"),4,FALSE)+4))),"")</f>
        <v/>
      </c>
      <c r="P235" s="114" t="str">
        <f ca="1" t="shared" si="2619" ref="P235">IFERROR(IF($C234="","",INDIRECT("第"&amp;VLOOKUP(P$7,INDIRECT($A$7&amp;"!A:D"),2,FALSE)&amp;"周"&amp;"!"&amp;ADDRESS(ROW(),VLOOKUP(P$7,INDIRECT($A$7&amp;"!A:D"),4,FALSE)+4))),"")</f>
        <v/>
      </c>
      <c r="Q235" s="114" t="str">
        <f ca="1" t="shared" si="2620" ref="Q235">IFERROR(IF($C234="","",INDIRECT("第"&amp;VLOOKUP(Q$7,INDIRECT($A$7&amp;"!A:D"),2,FALSE)&amp;"周"&amp;"!"&amp;ADDRESS(ROW(),VLOOKUP(Q$7,INDIRECT($A$7&amp;"!A:D"),4,FALSE)+4))),"")</f>
        <v/>
      </c>
      <c r="R235" s="114" t="str">
        <f ca="1" t="shared" si="2621" ref="R235">IFERROR(IF($C234="","",INDIRECT("第"&amp;VLOOKUP(R$7,INDIRECT($A$7&amp;"!A:D"),2,FALSE)&amp;"周"&amp;"!"&amp;ADDRESS(ROW(),VLOOKUP(R$7,INDIRECT($A$7&amp;"!A:D"),4,FALSE)+4))),"")</f>
        <v/>
      </c>
      <c r="S235" s="114" t="str">
        <f ca="1" t="shared" si="2622" ref="S235">IFERROR(IF($C234="","",INDIRECT("第"&amp;VLOOKUP(S$7,INDIRECT($A$7&amp;"!A:D"),2,FALSE)&amp;"周"&amp;"!"&amp;ADDRESS(ROW(),VLOOKUP(S$7,INDIRECT($A$7&amp;"!A:D"),4,FALSE)+4))),"")</f>
        <v/>
      </c>
      <c r="T235" s="114" t="str">
        <f ca="1" t="shared" si="2623" ref="T235">IFERROR(IF($C234="","",INDIRECT("第"&amp;VLOOKUP(T$7,INDIRECT($A$7&amp;"!A:D"),2,FALSE)&amp;"周"&amp;"!"&amp;ADDRESS(ROW(),VLOOKUP(T$7,INDIRECT($A$7&amp;"!A:D"),4,FALSE)+4))),"")</f>
        <v/>
      </c>
      <c r="U235" s="114" t="str">
        <f ca="1" t="shared" si="2624" ref="U235">IFERROR(IF($C234="","",INDIRECT("第"&amp;VLOOKUP(U$7,INDIRECT($A$7&amp;"!A:D"),2,FALSE)&amp;"周"&amp;"!"&amp;ADDRESS(ROW(),VLOOKUP(U$7,INDIRECT($A$7&amp;"!A:D"),4,FALSE)+4))),"")</f>
        <v/>
      </c>
      <c r="V235" s="114" t="str">
        <f ca="1" t="shared" si="2625" ref="V235">IFERROR(IF($C234="","",INDIRECT("第"&amp;VLOOKUP(V$7,INDIRECT($A$7&amp;"!A:D"),2,FALSE)&amp;"周"&amp;"!"&amp;ADDRESS(ROW(),VLOOKUP(V$7,INDIRECT($A$7&amp;"!A:D"),4,FALSE)+4))),"")</f>
        <v/>
      </c>
      <c r="W235" s="114" t="str">
        <f ca="1" t="shared" si="2626" ref="W235">IFERROR(IF($C234="","",INDIRECT("第"&amp;VLOOKUP(W$7,INDIRECT($A$7&amp;"!A:D"),2,FALSE)&amp;"周"&amp;"!"&amp;ADDRESS(ROW(),VLOOKUP(W$7,INDIRECT($A$7&amp;"!A:D"),4,FALSE)+4))),"")</f>
        <v/>
      </c>
      <c r="X235" s="114" t="str">
        <f ca="1" t="shared" si="2627" ref="X235">IFERROR(IF($C234="","",INDIRECT("第"&amp;VLOOKUP(X$7,INDIRECT($A$7&amp;"!A:D"),2,FALSE)&amp;"周"&amp;"!"&amp;ADDRESS(ROW(),VLOOKUP(X$7,INDIRECT($A$7&amp;"!A:D"),4,FALSE)+4))),"")</f>
        <v/>
      </c>
      <c r="Y235" s="114" t="str">
        <f ca="1" t="shared" si="2628" ref="Y235">IFERROR(IF($C234="","",INDIRECT("第"&amp;VLOOKUP(Y$7,INDIRECT($A$7&amp;"!A:D"),2,FALSE)&amp;"周"&amp;"!"&amp;ADDRESS(ROW(),VLOOKUP(Y$7,INDIRECT($A$7&amp;"!A:D"),4,FALSE)+4))),"")</f>
        <v/>
      </c>
      <c r="Z235" s="114" t="str">
        <f ca="1" t="shared" si="2629" ref="Z235">IFERROR(IF($C234="","",INDIRECT("第"&amp;VLOOKUP(Z$7,INDIRECT($A$7&amp;"!A:D"),2,FALSE)&amp;"周"&amp;"!"&amp;ADDRESS(ROW(),VLOOKUP(Z$7,INDIRECT($A$7&amp;"!A:D"),4,FALSE)+4))),"")</f>
        <v/>
      </c>
      <c r="AA235" s="114" t="str">
        <f ca="1" t="shared" si="2630" ref="AA235">IFERROR(IF($C234="","",INDIRECT("第"&amp;VLOOKUP(AA$7,INDIRECT($A$7&amp;"!A:D"),2,FALSE)&amp;"周"&amp;"!"&amp;ADDRESS(ROW(),VLOOKUP(AA$7,INDIRECT($A$7&amp;"!A:D"),4,FALSE)+4))),"")</f>
        <v/>
      </c>
      <c r="AB235" s="114" t="str">
        <f ca="1" t="shared" si="2631" ref="AB235">IFERROR(IF($C234="","",INDIRECT("第"&amp;VLOOKUP(AB$7,INDIRECT($A$7&amp;"!A:D"),2,FALSE)&amp;"周"&amp;"!"&amp;ADDRESS(ROW(),VLOOKUP(AB$7,INDIRECT($A$7&amp;"!A:D"),4,FALSE)+4))),"")</f>
        <v/>
      </c>
      <c r="AC235" s="114" t="str">
        <f ca="1" t="shared" si="2632" ref="AC235">IFERROR(IF($C234="","",INDIRECT("第"&amp;VLOOKUP(AC$7,INDIRECT($A$7&amp;"!A:D"),2,FALSE)&amp;"周"&amp;"!"&amp;ADDRESS(ROW(),VLOOKUP(AC$7,INDIRECT($A$7&amp;"!A:D"),4,FALSE)+4))),"")</f>
        <v/>
      </c>
      <c r="AD235" s="114" t="str">
        <f ca="1" t="shared" si="2633" ref="AD235">IFERROR(IF($C234="","",INDIRECT("第"&amp;VLOOKUP(AD$7,INDIRECT($A$7&amp;"!A:D"),2,FALSE)&amp;"周"&amp;"!"&amp;ADDRESS(ROW(),VLOOKUP(AD$7,INDIRECT($A$7&amp;"!A:D"),4,FALSE)+4))),"")</f>
        <v/>
      </c>
      <c r="AE235" s="114" t="str">
        <f ca="1" t="shared" si="2634" ref="AE235">IFERROR(IF($C234="","",INDIRECT("第"&amp;VLOOKUP(AE$7,INDIRECT($A$7&amp;"!A:D"),2,FALSE)&amp;"周"&amp;"!"&amp;ADDRESS(ROW(),VLOOKUP(AE$7,INDIRECT($A$7&amp;"!A:D"),4,FALSE)+4))),"")</f>
        <v/>
      </c>
      <c r="AF235" s="114" t="str">
        <f ca="1" t="shared" si="2635" ref="AF235">IFERROR(IF($C234="","",INDIRECT("第"&amp;VLOOKUP(AF$7,INDIRECT($A$7&amp;"!A:D"),2,FALSE)&amp;"周"&amp;"!"&amp;ADDRESS(ROW(),VLOOKUP(AF$7,INDIRECT($A$7&amp;"!A:D"),4,FALSE)+4))),"")</f>
        <v/>
      </c>
      <c r="AG235" s="114" t="str">
        <f ca="1" t="shared" si="2636" ref="AG235">IFERROR(IF($C234="","",INDIRECT("第"&amp;VLOOKUP(AG$7,INDIRECT($A$7&amp;"!A:D"),2,FALSE)&amp;"周"&amp;"!"&amp;ADDRESS(ROW(),VLOOKUP(AG$7,INDIRECT($A$7&amp;"!A:D"),4,FALSE)+4))),"")</f>
        <v/>
      </c>
      <c r="AH235" s="114" t="str">
        <f ca="1" t="shared" si="2637" ref="AH235">IFERROR(IF($C234="","",INDIRECT("第"&amp;VLOOKUP(AH$7,INDIRECT($A$7&amp;"!A:D"),2,FALSE)&amp;"周"&amp;"!"&amp;ADDRESS(ROW(),VLOOKUP(AH$7,INDIRECT($A$7&amp;"!A:D"),4,FALSE)+4))),"")</f>
        <v/>
      </c>
      <c r="AI235" s="114" t="str">
        <f ca="1" t="shared" si="2638" ref="AI235">IFERROR(IF($C234="","",INDIRECT("第"&amp;VLOOKUP(AI$7,INDIRECT($A$7&amp;"!A:D"),2,FALSE)&amp;"周"&amp;"!"&amp;ADDRESS(ROW(),VLOOKUP(AI$7,INDIRECT($A$7&amp;"!A:D"),4,FALSE)+4))),"")</f>
        <v/>
      </c>
      <c r="AJ235" s="25"/>
      <c r="AK235" s="25"/>
      <c r="AL235" s="25"/>
      <c r="AM235" s="25"/>
      <c r="AN235" s="25"/>
      <c r="AO235" s="25"/>
      <c r="AP235" s="25"/>
      <c r="AQ235" s="25"/>
      <c r="AR235" s="25"/>
    </row>
    <row r="236" spans="1:44" ht="18" customHeight="1">
      <c r="A236" s="7"/>
      <c r="B236" s="115"/>
      <c r="C236" s="27"/>
      <c r="D236" s="25" t="s">
        <v>26</v>
      </c>
      <c r="E236" s="114" t="str">
        <f ca="1" t="shared" si="2639" ref="E236:AI236">IFERROR(IF($C234="","",INDIRECT("第"&amp;VLOOKUP(E$7,INDIRECT($A$7&amp;"!A:D"),2,FALSE)&amp;"周"&amp;"!"&amp;ADDRESS(ROW(),VLOOKUP(E$7,INDIRECT($A$7&amp;"!A:D"),4,FALSE)+4))),"")</f>
        <v/>
      </c>
      <c r="F236" s="114" t="str">
        <f t="shared" ca="1" si="2639"/>
        <v/>
      </c>
      <c r="G236" s="114" t="str">
        <f t="shared" ca="1" si="2639"/>
        <v/>
      </c>
      <c r="H236" s="114" t="str">
        <f t="shared" ca="1" si="2639"/>
        <v/>
      </c>
      <c r="I236" s="114" t="str">
        <f t="shared" ca="1" si="2639"/>
        <v/>
      </c>
      <c r="J236" s="114" t="str">
        <f t="shared" ca="1" si="2639"/>
        <v/>
      </c>
      <c r="K236" s="114" t="str">
        <f t="shared" ca="1" si="2639"/>
        <v/>
      </c>
      <c r="L236" s="114" t="str">
        <f t="shared" ca="1" si="2639"/>
        <v/>
      </c>
      <c r="M236" s="114" t="str">
        <f t="shared" ca="1" si="2639"/>
        <v/>
      </c>
      <c r="N236" s="114" t="str">
        <f t="shared" ca="1" si="2639"/>
        <v/>
      </c>
      <c r="O236" s="114" t="str">
        <f t="shared" ca="1" si="2639"/>
        <v/>
      </c>
      <c r="P236" s="114" t="str">
        <f t="shared" ca="1" si="2639"/>
        <v/>
      </c>
      <c r="Q236" s="114" t="str">
        <f t="shared" ca="1" si="2639"/>
        <v/>
      </c>
      <c r="R236" s="114" t="str">
        <f t="shared" ca="1" si="2639"/>
        <v/>
      </c>
      <c r="S236" s="114" t="str">
        <f t="shared" ca="1" si="2639"/>
        <v/>
      </c>
      <c r="T236" s="114" t="str">
        <f t="shared" ca="1" si="2639"/>
        <v/>
      </c>
      <c r="U236" s="114" t="str">
        <f t="shared" ca="1" si="2639"/>
        <v/>
      </c>
      <c r="V236" s="114" t="str">
        <f t="shared" ca="1" si="2639"/>
        <v/>
      </c>
      <c r="W236" s="114" t="str">
        <f t="shared" ca="1" si="2639"/>
        <v/>
      </c>
      <c r="X236" s="114" t="str">
        <f t="shared" ca="1" si="2639"/>
        <v/>
      </c>
      <c r="Y236" s="114" t="str">
        <f t="shared" ca="1" si="2639"/>
        <v/>
      </c>
      <c r="Z236" s="114" t="str">
        <f t="shared" ca="1" si="2639"/>
        <v/>
      </c>
      <c r="AA236" s="114" t="str">
        <f t="shared" ca="1" si="2639"/>
        <v/>
      </c>
      <c r="AB236" s="114" t="str">
        <f t="shared" ca="1" si="2639"/>
        <v/>
      </c>
      <c r="AC236" s="114" t="str">
        <f t="shared" ca="1" si="2639"/>
        <v/>
      </c>
      <c r="AD236" s="114" t="str">
        <f t="shared" ca="1" si="2639"/>
        <v/>
      </c>
      <c r="AE236" s="114" t="str">
        <f t="shared" ca="1" si="2639"/>
        <v/>
      </c>
      <c r="AF236" s="114" t="str">
        <f t="shared" ca="1" si="2639"/>
        <v/>
      </c>
      <c r="AG236" s="114" t="str">
        <f t="shared" ca="1" si="2639"/>
        <v/>
      </c>
      <c r="AH236" s="114" t="str">
        <f t="shared" ca="1" si="2639"/>
        <v/>
      </c>
      <c r="AI236" s="114" t="str">
        <f t="shared" ca="1" si="2639"/>
        <v/>
      </c>
      <c r="AJ236" s="25"/>
      <c r="AK236" s="25"/>
      <c r="AL236" s="25"/>
      <c r="AM236" s="25"/>
      <c r="AN236" s="25"/>
      <c r="AO236" s="25"/>
      <c r="AP236" s="25"/>
      <c r="AQ236" s="25"/>
      <c r="AR236" s="25"/>
    </row>
    <row r="237" spans="1:44" ht="18" customHeight="1">
      <c r="A237" s="7"/>
      <c r="B237" s="116">
        <f t="shared" si="2534"/>
        <v>77</v>
      </c>
      <c r="C237" s="20" t="str">
        <f ca="1">INDIRECT("员工信息表!C"&amp;(B237+3))&amp;IF(INDIRECT("员工信息表!O"&amp;(B237+3))="离职","(离职)","")</f>
        <v/>
      </c>
      <c r="D237" s="25" t="s">
        <v>24</v>
      </c>
      <c r="E237" s="114" t="str">
        <f ca="1" t="shared" si="2640" ref="E237:T237">IFERROR(IF($C237="","",INDIRECT("第"&amp;VLOOKUP(E$7,INDIRECT($A$7&amp;"!A:D"),2,FALSE)&amp;"周"&amp;"!"&amp;ADDRESS(ROW(),VLOOKUP(E$7,INDIRECT($A$7&amp;"!A:D"),4,FALSE)+4))),"")</f>
        <v/>
      </c>
      <c r="F237" s="114" t="str">
        <f t="shared" ca="1" si="2640"/>
        <v/>
      </c>
      <c r="G237" s="114" t="str">
        <f t="shared" ca="1" si="2640"/>
        <v/>
      </c>
      <c r="H237" s="114" t="str">
        <f t="shared" ca="1" si="2640"/>
        <v/>
      </c>
      <c r="I237" s="114" t="str">
        <f t="shared" ca="1" si="2640"/>
        <v/>
      </c>
      <c r="J237" s="114" t="str">
        <f t="shared" ca="1" si="2640"/>
        <v/>
      </c>
      <c r="K237" s="114" t="str">
        <f t="shared" ca="1" si="2640"/>
        <v/>
      </c>
      <c r="L237" s="114" t="str">
        <f t="shared" ca="1" si="2640"/>
        <v/>
      </c>
      <c r="M237" s="114" t="str">
        <f t="shared" ca="1" si="2640"/>
        <v/>
      </c>
      <c r="N237" s="114" t="str">
        <f t="shared" ca="1" si="2640"/>
        <v/>
      </c>
      <c r="O237" s="114" t="str">
        <f t="shared" ca="1" si="2640"/>
        <v/>
      </c>
      <c r="P237" s="114" t="str">
        <f t="shared" ca="1" si="2640"/>
        <v/>
      </c>
      <c r="Q237" s="114" t="str">
        <f t="shared" ca="1" si="2640"/>
        <v/>
      </c>
      <c r="R237" s="114" t="str">
        <f t="shared" ca="1" si="2640"/>
        <v/>
      </c>
      <c r="S237" s="114" t="str">
        <f t="shared" ca="1" si="2640"/>
        <v/>
      </c>
      <c r="T237" s="114" t="str">
        <f t="shared" ca="1" si="2640"/>
        <v/>
      </c>
      <c r="U237" s="114" t="str">
        <f ca="1" t="shared" si="2641" ref="U237:AI237">IFERROR(IF($C237="","",INDIRECT("第"&amp;VLOOKUP(U$7,INDIRECT($A$7&amp;"!A:D"),2,FALSE)&amp;"周"&amp;"!"&amp;ADDRESS(ROW(),VLOOKUP(U$7,INDIRECT($A$7&amp;"!A:D"),4,FALSE)+4))),"")</f>
        <v/>
      </c>
      <c r="V237" s="114" t="str">
        <f t="shared" ca="1" si="2641"/>
        <v/>
      </c>
      <c r="W237" s="114" t="str">
        <f t="shared" ca="1" si="2641"/>
        <v/>
      </c>
      <c r="X237" s="114" t="str">
        <f t="shared" ca="1" si="2641"/>
        <v/>
      </c>
      <c r="Y237" s="114" t="str">
        <f t="shared" ca="1" si="2641"/>
        <v/>
      </c>
      <c r="Z237" s="114" t="str">
        <f t="shared" ca="1" si="2641"/>
        <v/>
      </c>
      <c r="AA237" s="114" t="str">
        <f t="shared" ca="1" si="2641"/>
        <v/>
      </c>
      <c r="AB237" s="114" t="str">
        <f t="shared" ca="1" si="2641"/>
        <v/>
      </c>
      <c r="AC237" s="114" t="str">
        <f t="shared" ca="1" si="2641"/>
        <v/>
      </c>
      <c r="AD237" s="114" t="str">
        <f t="shared" ca="1" si="2641"/>
        <v/>
      </c>
      <c r="AE237" s="114" t="str">
        <f t="shared" ca="1" si="2641"/>
        <v/>
      </c>
      <c r="AF237" s="114" t="str">
        <f t="shared" ca="1" si="2641"/>
        <v/>
      </c>
      <c r="AG237" s="114" t="str">
        <f t="shared" ca="1" si="2641"/>
        <v/>
      </c>
      <c r="AH237" s="114" t="str">
        <f t="shared" ca="1" si="2641"/>
        <v/>
      </c>
      <c r="AI237" s="114" t="str">
        <f t="shared" ca="1" si="2641"/>
        <v/>
      </c>
      <c r="AJ237" s="25">
        <f ca="1" t="shared" si="2642" ref="AJ237:AR237">COUNTIF($E237:$AI239,AJ$8)</f>
        <v>0</v>
      </c>
      <c r="AK237" s="25">
        <f t="shared" ca="1" si="2642"/>
        <v>0</v>
      </c>
      <c r="AL237" s="25">
        <f t="shared" ca="1" si="2642"/>
        <v>0</v>
      </c>
      <c r="AM237" s="25">
        <f t="shared" ca="1" si="2642"/>
        <v>0</v>
      </c>
      <c r="AN237" s="25">
        <f t="shared" ca="1" si="2642"/>
        <v>0</v>
      </c>
      <c r="AO237" s="25">
        <f t="shared" ca="1" si="2642"/>
        <v>0</v>
      </c>
      <c r="AP237" s="25">
        <f t="shared" ca="1" si="2642"/>
        <v>0</v>
      </c>
      <c r="AQ237" s="25">
        <f t="shared" ca="1" si="2642"/>
        <v>0</v>
      </c>
      <c r="AR237" s="25">
        <f t="shared" ca="1" si="2642"/>
        <v>0</v>
      </c>
    </row>
    <row r="238" spans="1:44" ht="18" customHeight="1">
      <c r="A238" s="7"/>
      <c r="B238" s="113"/>
      <c r="C238" s="20"/>
      <c r="D238" s="25" t="s">
        <v>25</v>
      </c>
      <c r="E238" s="114" t="str">
        <f ca="1" t="shared" si="2643" ref="E238">IFERROR(IF($C237="","",INDIRECT("第"&amp;VLOOKUP(E$7,INDIRECT($A$7&amp;"!A:D"),2,FALSE)&amp;"周"&amp;"!"&amp;ADDRESS(ROW(),VLOOKUP(E$7,INDIRECT($A$7&amp;"!A:D"),4,FALSE)+4))),"")</f>
        <v/>
      </c>
      <c r="F238" s="114" t="str">
        <f ca="1" t="shared" si="2644" ref="F238">IFERROR(IF($C237="","",INDIRECT("第"&amp;VLOOKUP(F$7,INDIRECT($A$7&amp;"!A:D"),2,FALSE)&amp;"周"&amp;"!"&amp;ADDRESS(ROW(),VLOOKUP(F$7,INDIRECT($A$7&amp;"!A:D"),4,FALSE)+4))),"")</f>
        <v/>
      </c>
      <c r="G238" s="114" t="str">
        <f ca="1" t="shared" si="2645" ref="G238">IFERROR(IF($C237="","",INDIRECT("第"&amp;VLOOKUP(G$7,INDIRECT($A$7&amp;"!A:D"),2,FALSE)&amp;"周"&amp;"!"&amp;ADDRESS(ROW(),VLOOKUP(G$7,INDIRECT($A$7&amp;"!A:D"),4,FALSE)+4))),"")</f>
        <v/>
      </c>
      <c r="H238" s="114" t="str">
        <f ca="1" t="shared" si="2646" ref="H238">IFERROR(IF($C237="","",INDIRECT("第"&amp;VLOOKUP(H$7,INDIRECT($A$7&amp;"!A:D"),2,FALSE)&amp;"周"&amp;"!"&amp;ADDRESS(ROW(),VLOOKUP(H$7,INDIRECT($A$7&amp;"!A:D"),4,FALSE)+4))),"")</f>
        <v/>
      </c>
      <c r="I238" s="114" t="str">
        <f ca="1" t="shared" si="2647" ref="I238">IFERROR(IF($C237="","",INDIRECT("第"&amp;VLOOKUP(I$7,INDIRECT($A$7&amp;"!A:D"),2,FALSE)&amp;"周"&amp;"!"&amp;ADDRESS(ROW(),VLOOKUP(I$7,INDIRECT($A$7&amp;"!A:D"),4,FALSE)+4))),"")</f>
        <v/>
      </c>
      <c r="J238" s="114" t="str">
        <f ca="1" t="shared" si="2648" ref="J238">IFERROR(IF($C237="","",INDIRECT("第"&amp;VLOOKUP(J$7,INDIRECT($A$7&amp;"!A:D"),2,FALSE)&amp;"周"&amp;"!"&amp;ADDRESS(ROW(),VLOOKUP(J$7,INDIRECT($A$7&amp;"!A:D"),4,FALSE)+4))),"")</f>
        <v/>
      </c>
      <c r="K238" s="114" t="str">
        <f ca="1" t="shared" si="2649" ref="K238">IFERROR(IF($C237="","",INDIRECT("第"&amp;VLOOKUP(K$7,INDIRECT($A$7&amp;"!A:D"),2,FALSE)&amp;"周"&amp;"!"&amp;ADDRESS(ROW(),VLOOKUP(K$7,INDIRECT($A$7&amp;"!A:D"),4,FALSE)+4))),"")</f>
        <v/>
      </c>
      <c r="L238" s="114" t="str">
        <f ca="1" t="shared" si="2650" ref="L238">IFERROR(IF($C237="","",INDIRECT("第"&amp;VLOOKUP(L$7,INDIRECT($A$7&amp;"!A:D"),2,FALSE)&amp;"周"&amp;"!"&amp;ADDRESS(ROW(),VLOOKUP(L$7,INDIRECT($A$7&amp;"!A:D"),4,FALSE)+4))),"")</f>
        <v/>
      </c>
      <c r="M238" s="114" t="str">
        <f ca="1" t="shared" si="2651" ref="M238">IFERROR(IF($C237="","",INDIRECT("第"&amp;VLOOKUP(M$7,INDIRECT($A$7&amp;"!A:D"),2,FALSE)&amp;"周"&amp;"!"&amp;ADDRESS(ROW(),VLOOKUP(M$7,INDIRECT($A$7&amp;"!A:D"),4,FALSE)+4))),"")</f>
        <v/>
      </c>
      <c r="N238" s="114" t="str">
        <f ca="1" t="shared" si="2652" ref="N238">IFERROR(IF($C237="","",INDIRECT("第"&amp;VLOOKUP(N$7,INDIRECT($A$7&amp;"!A:D"),2,FALSE)&amp;"周"&amp;"!"&amp;ADDRESS(ROW(),VLOOKUP(N$7,INDIRECT($A$7&amp;"!A:D"),4,FALSE)+4))),"")</f>
        <v/>
      </c>
      <c r="O238" s="114" t="str">
        <f ca="1" t="shared" si="2653" ref="O238">IFERROR(IF($C237="","",INDIRECT("第"&amp;VLOOKUP(O$7,INDIRECT($A$7&amp;"!A:D"),2,FALSE)&amp;"周"&amp;"!"&amp;ADDRESS(ROW(),VLOOKUP(O$7,INDIRECT($A$7&amp;"!A:D"),4,FALSE)+4))),"")</f>
        <v/>
      </c>
      <c r="P238" s="114" t="str">
        <f ca="1" t="shared" si="2654" ref="P238">IFERROR(IF($C237="","",INDIRECT("第"&amp;VLOOKUP(P$7,INDIRECT($A$7&amp;"!A:D"),2,FALSE)&amp;"周"&amp;"!"&amp;ADDRESS(ROW(),VLOOKUP(P$7,INDIRECT($A$7&amp;"!A:D"),4,FALSE)+4))),"")</f>
        <v/>
      </c>
      <c r="Q238" s="114" t="str">
        <f ca="1" t="shared" si="2655" ref="Q238">IFERROR(IF($C237="","",INDIRECT("第"&amp;VLOOKUP(Q$7,INDIRECT($A$7&amp;"!A:D"),2,FALSE)&amp;"周"&amp;"!"&amp;ADDRESS(ROW(),VLOOKUP(Q$7,INDIRECT($A$7&amp;"!A:D"),4,FALSE)+4))),"")</f>
        <v/>
      </c>
      <c r="R238" s="114" t="str">
        <f ca="1" t="shared" si="2656" ref="R238">IFERROR(IF($C237="","",INDIRECT("第"&amp;VLOOKUP(R$7,INDIRECT($A$7&amp;"!A:D"),2,FALSE)&amp;"周"&amp;"!"&amp;ADDRESS(ROW(),VLOOKUP(R$7,INDIRECT($A$7&amp;"!A:D"),4,FALSE)+4))),"")</f>
        <v/>
      </c>
      <c r="S238" s="114" t="str">
        <f ca="1" t="shared" si="2657" ref="S238">IFERROR(IF($C237="","",INDIRECT("第"&amp;VLOOKUP(S$7,INDIRECT($A$7&amp;"!A:D"),2,FALSE)&amp;"周"&amp;"!"&amp;ADDRESS(ROW(),VLOOKUP(S$7,INDIRECT($A$7&amp;"!A:D"),4,FALSE)+4))),"")</f>
        <v/>
      </c>
      <c r="T238" s="114" t="str">
        <f ca="1" t="shared" si="2658" ref="T238">IFERROR(IF($C237="","",INDIRECT("第"&amp;VLOOKUP(T$7,INDIRECT($A$7&amp;"!A:D"),2,FALSE)&amp;"周"&amp;"!"&amp;ADDRESS(ROW(),VLOOKUP(T$7,INDIRECT($A$7&amp;"!A:D"),4,FALSE)+4))),"")</f>
        <v/>
      </c>
      <c r="U238" s="114" t="str">
        <f ca="1" t="shared" si="2659" ref="U238">IFERROR(IF($C237="","",INDIRECT("第"&amp;VLOOKUP(U$7,INDIRECT($A$7&amp;"!A:D"),2,FALSE)&amp;"周"&amp;"!"&amp;ADDRESS(ROW(),VLOOKUP(U$7,INDIRECT($A$7&amp;"!A:D"),4,FALSE)+4))),"")</f>
        <v/>
      </c>
      <c r="V238" s="114" t="str">
        <f ca="1" t="shared" si="2660" ref="V238">IFERROR(IF($C237="","",INDIRECT("第"&amp;VLOOKUP(V$7,INDIRECT($A$7&amp;"!A:D"),2,FALSE)&amp;"周"&amp;"!"&amp;ADDRESS(ROW(),VLOOKUP(V$7,INDIRECT($A$7&amp;"!A:D"),4,FALSE)+4))),"")</f>
        <v/>
      </c>
      <c r="W238" s="114" t="str">
        <f ca="1" t="shared" si="2661" ref="W238">IFERROR(IF($C237="","",INDIRECT("第"&amp;VLOOKUP(W$7,INDIRECT($A$7&amp;"!A:D"),2,FALSE)&amp;"周"&amp;"!"&amp;ADDRESS(ROW(),VLOOKUP(W$7,INDIRECT($A$7&amp;"!A:D"),4,FALSE)+4))),"")</f>
        <v/>
      </c>
      <c r="X238" s="114" t="str">
        <f ca="1" t="shared" si="2662" ref="X238">IFERROR(IF($C237="","",INDIRECT("第"&amp;VLOOKUP(X$7,INDIRECT($A$7&amp;"!A:D"),2,FALSE)&amp;"周"&amp;"!"&amp;ADDRESS(ROW(),VLOOKUP(X$7,INDIRECT($A$7&amp;"!A:D"),4,FALSE)+4))),"")</f>
        <v/>
      </c>
      <c r="Y238" s="114" t="str">
        <f ca="1" t="shared" si="2663" ref="Y238">IFERROR(IF($C237="","",INDIRECT("第"&amp;VLOOKUP(Y$7,INDIRECT($A$7&amp;"!A:D"),2,FALSE)&amp;"周"&amp;"!"&amp;ADDRESS(ROW(),VLOOKUP(Y$7,INDIRECT($A$7&amp;"!A:D"),4,FALSE)+4))),"")</f>
        <v/>
      </c>
      <c r="Z238" s="114" t="str">
        <f ca="1" t="shared" si="2664" ref="Z238">IFERROR(IF($C237="","",INDIRECT("第"&amp;VLOOKUP(Z$7,INDIRECT($A$7&amp;"!A:D"),2,FALSE)&amp;"周"&amp;"!"&amp;ADDRESS(ROW(),VLOOKUP(Z$7,INDIRECT($A$7&amp;"!A:D"),4,FALSE)+4))),"")</f>
        <v/>
      </c>
      <c r="AA238" s="114" t="str">
        <f ca="1" t="shared" si="2665" ref="AA238">IFERROR(IF($C237="","",INDIRECT("第"&amp;VLOOKUP(AA$7,INDIRECT($A$7&amp;"!A:D"),2,FALSE)&amp;"周"&amp;"!"&amp;ADDRESS(ROW(),VLOOKUP(AA$7,INDIRECT($A$7&amp;"!A:D"),4,FALSE)+4))),"")</f>
        <v/>
      </c>
      <c r="AB238" s="114" t="str">
        <f ca="1" t="shared" si="2666" ref="AB238">IFERROR(IF($C237="","",INDIRECT("第"&amp;VLOOKUP(AB$7,INDIRECT($A$7&amp;"!A:D"),2,FALSE)&amp;"周"&amp;"!"&amp;ADDRESS(ROW(),VLOOKUP(AB$7,INDIRECT($A$7&amp;"!A:D"),4,FALSE)+4))),"")</f>
        <v/>
      </c>
      <c r="AC238" s="114" t="str">
        <f ca="1" t="shared" si="2667" ref="AC238">IFERROR(IF($C237="","",INDIRECT("第"&amp;VLOOKUP(AC$7,INDIRECT($A$7&amp;"!A:D"),2,FALSE)&amp;"周"&amp;"!"&amp;ADDRESS(ROW(),VLOOKUP(AC$7,INDIRECT($A$7&amp;"!A:D"),4,FALSE)+4))),"")</f>
        <v/>
      </c>
      <c r="AD238" s="114" t="str">
        <f ca="1" t="shared" si="2668" ref="AD238">IFERROR(IF($C237="","",INDIRECT("第"&amp;VLOOKUP(AD$7,INDIRECT($A$7&amp;"!A:D"),2,FALSE)&amp;"周"&amp;"!"&amp;ADDRESS(ROW(),VLOOKUP(AD$7,INDIRECT($A$7&amp;"!A:D"),4,FALSE)+4))),"")</f>
        <v/>
      </c>
      <c r="AE238" s="114" t="str">
        <f ca="1" t="shared" si="2669" ref="AE238">IFERROR(IF($C237="","",INDIRECT("第"&amp;VLOOKUP(AE$7,INDIRECT($A$7&amp;"!A:D"),2,FALSE)&amp;"周"&amp;"!"&amp;ADDRESS(ROW(),VLOOKUP(AE$7,INDIRECT($A$7&amp;"!A:D"),4,FALSE)+4))),"")</f>
        <v/>
      </c>
      <c r="AF238" s="114" t="str">
        <f ca="1" t="shared" si="2670" ref="AF238">IFERROR(IF($C237="","",INDIRECT("第"&amp;VLOOKUP(AF$7,INDIRECT($A$7&amp;"!A:D"),2,FALSE)&amp;"周"&amp;"!"&amp;ADDRESS(ROW(),VLOOKUP(AF$7,INDIRECT($A$7&amp;"!A:D"),4,FALSE)+4))),"")</f>
        <v/>
      </c>
      <c r="AG238" s="114" t="str">
        <f ca="1" t="shared" si="2671" ref="AG238">IFERROR(IF($C237="","",INDIRECT("第"&amp;VLOOKUP(AG$7,INDIRECT($A$7&amp;"!A:D"),2,FALSE)&amp;"周"&amp;"!"&amp;ADDRESS(ROW(),VLOOKUP(AG$7,INDIRECT($A$7&amp;"!A:D"),4,FALSE)+4))),"")</f>
        <v/>
      </c>
      <c r="AH238" s="114" t="str">
        <f ca="1" t="shared" si="2672" ref="AH238">IFERROR(IF($C237="","",INDIRECT("第"&amp;VLOOKUP(AH$7,INDIRECT($A$7&amp;"!A:D"),2,FALSE)&amp;"周"&amp;"!"&amp;ADDRESS(ROW(),VLOOKUP(AH$7,INDIRECT($A$7&amp;"!A:D"),4,FALSE)+4))),"")</f>
        <v/>
      </c>
      <c r="AI238" s="114" t="str">
        <f ca="1" t="shared" si="2673" ref="AI238">IFERROR(IF($C237="","",INDIRECT("第"&amp;VLOOKUP(AI$7,INDIRECT($A$7&amp;"!A:D"),2,FALSE)&amp;"周"&amp;"!"&amp;ADDRESS(ROW(),VLOOKUP(AI$7,INDIRECT($A$7&amp;"!A:D"),4,FALSE)+4))),"")</f>
        <v/>
      </c>
      <c r="AJ238" s="25"/>
      <c r="AK238" s="25"/>
      <c r="AL238" s="25"/>
      <c r="AM238" s="25"/>
      <c r="AN238" s="25"/>
      <c r="AO238" s="25"/>
      <c r="AP238" s="25"/>
      <c r="AQ238" s="25"/>
      <c r="AR238" s="25"/>
    </row>
    <row r="239" spans="1:44" ht="18" customHeight="1">
      <c r="A239" s="7"/>
      <c r="B239" s="115"/>
      <c r="C239" s="27"/>
      <c r="D239" s="25" t="s">
        <v>26</v>
      </c>
      <c r="E239" s="114" t="str">
        <f ca="1" t="shared" si="2674" ref="E239:AI239">IFERROR(IF($C237="","",INDIRECT("第"&amp;VLOOKUP(E$7,INDIRECT($A$7&amp;"!A:D"),2,FALSE)&amp;"周"&amp;"!"&amp;ADDRESS(ROW(),VLOOKUP(E$7,INDIRECT($A$7&amp;"!A:D"),4,FALSE)+4))),"")</f>
        <v/>
      </c>
      <c r="F239" s="114" t="str">
        <f t="shared" ca="1" si="2674"/>
        <v/>
      </c>
      <c r="G239" s="114" t="str">
        <f t="shared" ca="1" si="2674"/>
        <v/>
      </c>
      <c r="H239" s="114" t="str">
        <f t="shared" ca="1" si="2674"/>
        <v/>
      </c>
      <c r="I239" s="114" t="str">
        <f t="shared" ca="1" si="2674"/>
        <v/>
      </c>
      <c r="J239" s="114" t="str">
        <f t="shared" ca="1" si="2674"/>
        <v/>
      </c>
      <c r="K239" s="114" t="str">
        <f t="shared" ca="1" si="2674"/>
        <v/>
      </c>
      <c r="L239" s="114" t="str">
        <f t="shared" ca="1" si="2674"/>
        <v/>
      </c>
      <c r="M239" s="114" t="str">
        <f t="shared" ca="1" si="2674"/>
        <v/>
      </c>
      <c r="N239" s="114" t="str">
        <f t="shared" ca="1" si="2674"/>
        <v/>
      </c>
      <c r="O239" s="114" t="str">
        <f t="shared" ca="1" si="2674"/>
        <v/>
      </c>
      <c r="P239" s="114" t="str">
        <f t="shared" ca="1" si="2674"/>
        <v/>
      </c>
      <c r="Q239" s="114" t="str">
        <f t="shared" ca="1" si="2674"/>
        <v/>
      </c>
      <c r="R239" s="114" t="str">
        <f t="shared" ca="1" si="2674"/>
        <v/>
      </c>
      <c r="S239" s="114" t="str">
        <f t="shared" ca="1" si="2674"/>
        <v/>
      </c>
      <c r="T239" s="114" t="str">
        <f t="shared" ca="1" si="2674"/>
        <v/>
      </c>
      <c r="U239" s="114" t="str">
        <f t="shared" ca="1" si="2674"/>
        <v/>
      </c>
      <c r="V239" s="114" t="str">
        <f t="shared" ca="1" si="2674"/>
        <v/>
      </c>
      <c r="W239" s="114" t="str">
        <f t="shared" ca="1" si="2674"/>
        <v/>
      </c>
      <c r="X239" s="114" t="str">
        <f t="shared" ca="1" si="2674"/>
        <v/>
      </c>
      <c r="Y239" s="114" t="str">
        <f t="shared" ca="1" si="2674"/>
        <v/>
      </c>
      <c r="Z239" s="114" t="str">
        <f t="shared" ca="1" si="2674"/>
        <v/>
      </c>
      <c r="AA239" s="114" t="str">
        <f t="shared" ca="1" si="2674"/>
        <v/>
      </c>
      <c r="AB239" s="114" t="str">
        <f t="shared" ca="1" si="2674"/>
        <v/>
      </c>
      <c r="AC239" s="114" t="str">
        <f t="shared" ca="1" si="2674"/>
        <v/>
      </c>
      <c r="AD239" s="114" t="str">
        <f t="shared" ca="1" si="2674"/>
        <v/>
      </c>
      <c r="AE239" s="114" t="str">
        <f t="shared" ca="1" si="2674"/>
        <v/>
      </c>
      <c r="AF239" s="114" t="str">
        <f t="shared" ca="1" si="2674"/>
        <v/>
      </c>
      <c r="AG239" s="114" t="str">
        <f t="shared" ca="1" si="2674"/>
        <v/>
      </c>
      <c r="AH239" s="114" t="str">
        <f t="shared" ca="1" si="2674"/>
        <v/>
      </c>
      <c r="AI239" s="114" t="str">
        <f t="shared" ca="1" si="2674"/>
        <v/>
      </c>
      <c r="AJ239" s="25"/>
      <c r="AK239" s="25"/>
      <c r="AL239" s="25"/>
      <c r="AM239" s="25"/>
      <c r="AN239" s="25"/>
      <c r="AO239" s="25"/>
      <c r="AP239" s="25"/>
      <c r="AQ239" s="25"/>
      <c r="AR239" s="25"/>
    </row>
    <row r="240" spans="1:44" ht="18" customHeight="1">
      <c r="A240" s="7"/>
      <c r="B240" s="116">
        <f t="shared" si="2534"/>
        <v>78</v>
      </c>
      <c r="C240" s="20" t="str">
        <f ca="1">INDIRECT("员工信息表!C"&amp;(B240+3))&amp;IF(INDIRECT("员工信息表!O"&amp;(B240+3))="离职","(离职)","")</f>
        <v/>
      </c>
      <c r="D240" s="25" t="s">
        <v>24</v>
      </c>
      <c r="E240" s="114" t="str">
        <f ca="1" t="shared" si="2675" ref="E240:T240">IFERROR(IF($C240="","",INDIRECT("第"&amp;VLOOKUP(E$7,INDIRECT($A$7&amp;"!A:D"),2,FALSE)&amp;"周"&amp;"!"&amp;ADDRESS(ROW(),VLOOKUP(E$7,INDIRECT($A$7&amp;"!A:D"),4,FALSE)+4))),"")</f>
        <v/>
      </c>
      <c r="F240" s="114" t="str">
        <f t="shared" ca="1" si="2675"/>
        <v/>
      </c>
      <c r="G240" s="114" t="str">
        <f t="shared" ca="1" si="2675"/>
        <v/>
      </c>
      <c r="H240" s="114" t="str">
        <f t="shared" ca="1" si="2675"/>
        <v/>
      </c>
      <c r="I240" s="114" t="str">
        <f t="shared" ca="1" si="2675"/>
        <v/>
      </c>
      <c r="J240" s="114" t="str">
        <f t="shared" ca="1" si="2675"/>
        <v/>
      </c>
      <c r="K240" s="114" t="str">
        <f t="shared" ca="1" si="2675"/>
        <v/>
      </c>
      <c r="L240" s="114" t="str">
        <f t="shared" ca="1" si="2675"/>
        <v/>
      </c>
      <c r="M240" s="114" t="str">
        <f t="shared" ca="1" si="2675"/>
        <v/>
      </c>
      <c r="N240" s="114" t="str">
        <f t="shared" ca="1" si="2675"/>
        <v/>
      </c>
      <c r="O240" s="114" t="str">
        <f t="shared" ca="1" si="2675"/>
        <v/>
      </c>
      <c r="P240" s="114" t="str">
        <f t="shared" ca="1" si="2675"/>
        <v/>
      </c>
      <c r="Q240" s="114" t="str">
        <f t="shared" ca="1" si="2675"/>
        <v/>
      </c>
      <c r="R240" s="114" t="str">
        <f t="shared" ca="1" si="2675"/>
        <v/>
      </c>
      <c r="S240" s="114" t="str">
        <f t="shared" ca="1" si="2675"/>
        <v/>
      </c>
      <c r="T240" s="114" t="str">
        <f t="shared" ca="1" si="2675"/>
        <v/>
      </c>
      <c r="U240" s="114" t="str">
        <f ca="1" t="shared" si="2676" ref="U240:AI240">IFERROR(IF($C240="","",INDIRECT("第"&amp;VLOOKUP(U$7,INDIRECT($A$7&amp;"!A:D"),2,FALSE)&amp;"周"&amp;"!"&amp;ADDRESS(ROW(),VLOOKUP(U$7,INDIRECT($A$7&amp;"!A:D"),4,FALSE)+4))),"")</f>
        <v/>
      </c>
      <c r="V240" s="114" t="str">
        <f t="shared" ca="1" si="2676"/>
        <v/>
      </c>
      <c r="W240" s="114" t="str">
        <f t="shared" ca="1" si="2676"/>
        <v/>
      </c>
      <c r="X240" s="114" t="str">
        <f t="shared" ca="1" si="2676"/>
        <v/>
      </c>
      <c r="Y240" s="114" t="str">
        <f t="shared" ca="1" si="2676"/>
        <v/>
      </c>
      <c r="Z240" s="114" t="str">
        <f t="shared" ca="1" si="2676"/>
        <v/>
      </c>
      <c r="AA240" s="114" t="str">
        <f t="shared" ca="1" si="2676"/>
        <v/>
      </c>
      <c r="AB240" s="114" t="str">
        <f t="shared" ca="1" si="2676"/>
        <v/>
      </c>
      <c r="AC240" s="114" t="str">
        <f t="shared" ca="1" si="2676"/>
        <v/>
      </c>
      <c r="AD240" s="114" t="str">
        <f t="shared" ca="1" si="2676"/>
        <v/>
      </c>
      <c r="AE240" s="114" t="str">
        <f t="shared" ca="1" si="2676"/>
        <v/>
      </c>
      <c r="AF240" s="114" t="str">
        <f t="shared" ca="1" si="2676"/>
        <v/>
      </c>
      <c r="AG240" s="114" t="str">
        <f t="shared" ca="1" si="2676"/>
        <v/>
      </c>
      <c r="AH240" s="114" t="str">
        <f t="shared" ca="1" si="2676"/>
        <v/>
      </c>
      <c r="AI240" s="114" t="str">
        <f t="shared" ca="1" si="2676"/>
        <v/>
      </c>
      <c r="AJ240" s="25">
        <f ca="1" t="shared" si="2677" ref="AJ240:AR240">COUNTIF($E240:$AI242,AJ$8)</f>
        <v>0</v>
      </c>
      <c r="AK240" s="25">
        <f t="shared" ca="1" si="2677"/>
        <v>0</v>
      </c>
      <c r="AL240" s="25">
        <f t="shared" ca="1" si="2677"/>
        <v>0</v>
      </c>
      <c r="AM240" s="25">
        <f t="shared" ca="1" si="2677"/>
        <v>0</v>
      </c>
      <c r="AN240" s="25">
        <f t="shared" ca="1" si="2677"/>
        <v>0</v>
      </c>
      <c r="AO240" s="25">
        <f t="shared" ca="1" si="2677"/>
        <v>0</v>
      </c>
      <c r="AP240" s="25">
        <f t="shared" ca="1" si="2677"/>
        <v>0</v>
      </c>
      <c r="AQ240" s="25">
        <f t="shared" ca="1" si="2677"/>
        <v>0</v>
      </c>
      <c r="AR240" s="25">
        <f t="shared" ca="1" si="2677"/>
        <v>0</v>
      </c>
    </row>
    <row r="241" spans="1:44" ht="18" customHeight="1">
      <c r="A241" s="7"/>
      <c r="B241" s="113"/>
      <c r="C241" s="20"/>
      <c r="D241" s="25" t="s">
        <v>25</v>
      </c>
      <c r="E241" s="114" t="str">
        <f ca="1" t="shared" si="2678" ref="E241">IFERROR(IF($C240="","",INDIRECT("第"&amp;VLOOKUP(E$7,INDIRECT($A$7&amp;"!A:D"),2,FALSE)&amp;"周"&amp;"!"&amp;ADDRESS(ROW(),VLOOKUP(E$7,INDIRECT($A$7&amp;"!A:D"),4,FALSE)+4))),"")</f>
        <v/>
      </c>
      <c r="F241" s="114" t="str">
        <f ca="1" t="shared" si="2679" ref="F241">IFERROR(IF($C240="","",INDIRECT("第"&amp;VLOOKUP(F$7,INDIRECT($A$7&amp;"!A:D"),2,FALSE)&amp;"周"&amp;"!"&amp;ADDRESS(ROW(),VLOOKUP(F$7,INDIRECT($A$7&amp;"!A:D"),4,FALSE)+4))),"")</f>
        <v/>
      </c>
      <c r="G241" s="114" t="str">
        <f ca="1" t="shared" si="2680" ref="G241">IFERROR(IF($C240="","",INDIRECT("第"&amp;VLOOKUP(G$7,INDIRECT($A$7&amp;"!A:D"),2,FALSE)&amp;"周"&amp;"!"&amp;ADDRESS(ROW(),VLOOKUP(G$7,INDIRECT($A$7&amp;"!A:D"),4,FALSE)+4))),"")</f>
        <v/>
      </c>
      <c r="H241" s="114" t="str">
        <f ca="1" t="shared" si="2681" ref="H241">IFERROR(IF($C240="","",INDIRECT("第"&amp;VLOOKUP(H$7,INDIRECT($A$7&amp;"!A:D"),2,FALSE)&amp;"周"&amp;"!"&amp;ADDRESS(ROW(),VLOOKUP(H$7,INDIRECT($A$7&amp;"!A:D"),4,FALSE)+4))),"")</f>
        <v/>
      </c>
      <c r="I241" s="114" t="str">
        <f ca="1" t="shared" si="2682" ref="I241">IFERROR(IF($C240="","",INDIRECT("第"&amp;VLOOKUP(I$7,INDIRECT($A$7&amp;"!A:D"),2,FALSE)&amp;"周"&amp;"!"&amp;ADDRESS(ROW(),VLOOKUP(I$7,INDIRECT($A$7&amp;"!A:D"),4,FALSE)+4))),"")</f>
        <v/>
      </c>
      <c r="J241" s="114" t="str">
        <f ca="1" t="shared" si="2683" ref="J241">IFERROR(IF($C240="","",INDIRECT("第"&amp;VLOOKUP(J$7,INDIRECT($A$7&amp;"!A:D"),2,FALSE)&amp;"周"&amp;"!"&amp;ADDRESS(ROW(),VLOOKUP(J$7,INDIRECT($A$7&amp;"!A:D"),4,FALSE)+4))),"")</f>
        <v/>
      </c>
      <c r="K241" s="114" t="str">
        <f ca="1" t="shared" si="2684" ref="K241">IFERROR(IF($C240="","",INDIRECT("第"&amp;VLOOKUP(K$7,INDIRECT($A$7&amp;"!A:D"),2,FALSE)&amp;"周"&amp;"!"&amp;ADDRESS(ROW(),VLOOKUP(K$7,INDIRECT($A$7&amp;"!A:D"),4,FALSE)+4))),"")</f>
        <v/>
      </c>
      <c r="L241" s="114" t="str">
        <f ca="1" t="shared" si="2685" ref="L241">IFERROR(IF($C240="","",INDIRECT("第"&amp;VLOOKUP(L$7,INDIRECT($A$7&amp;"!A:D"),2,FALSE)&amp;"周"&amp;"!"&amp;ADDRESS(ROW(),VLOOKUP(L$7,INDIRECT($A$7&amp;"!A:D"),4,FALSE)+4))),"")</f>
        <v/>
      </c>
      <c r="M241" s="114" t="str">
        <f ca="1" t="shared" si="2686" ref="M241">IFERROR(IF($C240="","",INDIRECT("第"&amp;VLOOKUP(M$7,INDIRECT($A$7&amp;"!A:D"),2,FALSE)&amp;"周"&amp;"!"&amp;ADDRESS(ROW(),VLOOKUP(M$7,INDIRECT($A$7&amp;"!A:D"),4,FALSE)+4))),"")</f>
        <v/>
      </c>
      <c r="N241" s="114" t="str">
        <f ca="1" t="shared" si="2687" ref="N241">IFERROR(IF($C240="","",INDIRECT("第"&amp;VLOOKUP(N$7,INDIRECT($A$7&amp;"!A:D"),2,FALSE)&amp;"周"&amp;"!"&amp;ADDRESS(ROW(),VLOOKUP(N$7,INDIRECT($A$7&amp;"!A:D"),4,FALSE)+4))),"")</f>
        <v/>
      </c>
      <c r="O241" s="114" t="str">
        <f ca="1" t="shared" si="2688" ref="O241">IFERROR(IF($C240="","",INDIRECT("第"&amp;VLOOKUP(O$7,INDIRECT($A$7&amp;"!A:D"),2,FALSE)&amp;"周"&amp;"!"&amp;ADDRESS(ROW(),VLOOKUP(O$7,INDIRECT($A$7&amp;"!A:D"),4,FALSE)+4))),"")</f>
        <v/>
      </c>
      <c r="P241" s="114" t="str">
        <f ca="1" t="shared" si="2689" ref="P241">IFERROR(IF($C240="","",INDIRECT("第"&amp;VLOOKUP(P$7,INDIRECT($A$7&amp;"!A:D"),2,FALSE)&amp;"周"&amp;"!"&amp;ADDRESS(ROW(),VLOOKUP(P$7,INDIRECT($A$7&amp;"!A:D"),4,FALSE)+4))),"")</f>
        <v/>
      </c>
      <c r="Q241" s="114" t="str">
        <f ca="1" t="shared" si="2690" ref="Q241">IFERROR(IF($C240="","",INDIRECT("第"&amp;VLOOKUP(Q$7,INDIRECT($A$7&amp;"!A:D"),2,FALSE)&amp;"周"&amp;"!"&amp;ADDRESS(ROW(),VLOOKUP(Q$7,INDIRECT($A$7&amp;"!A:D"),4,FALSE)+4))),"")</f>
        <v/>
      </c>
      <c r="R241" s="114" t="str">
        <f ca="1" t="shared" si="2691" ref="R241">IFERROR(IF($C240="","",INDIRECT("第"&amp;VLOOKUP(R$7,INDIRECT($A$7&amp;"!A:D"),2,FALSE)&amp;"周"&amp;"!"&amp;ADDRESS(ROW(),VLOOKUP(R$7,INDIRECT($A$7&amp;"!A:D"),4,FALSE)+4))),"")</f>
        <v/>
      </c>
      <c r="S241" s="114" t="str">
        <f ca="1" t="shared" si="2692" ref="S241">IFERROR(IF($C240="","",INDIRECT("第"&amp;VLOOKUP(S$7,INDIRECT($A$7&amp;"!A:D"),2,FALSE)&amp;"周"&amp;"!"&amp;ADDRESS(ROW(),VLOOKUP(S$7,INDIRECT($A$7&amp;"!A:D"),4,FALSE)+4))),"")</f>
        <v/>
      </c>
      <c r="T241" s="114" t="str">
        <f ca="1" t="shared" si="2693" ref="T241">IFERROR(IF($C240="","",INDIRECT("第"&amp;VLOOKUP(T$7,INDIRECT($A$7&amp;"!A:D"),2,FALSE)&amp;"周"&amp;"!"&amp;ADDRESS(ROW(),VLOOKUP(T$7,INDIRECT($A$7&amp;"!A:D"),4,FALSE)+4))),"")</f>
        <v/>
      </c>
      <c r="U241" s="114" t="str">
        <f ca="1" t="shared" si="2694" ref="U241">IFERROR(IF($C240="","",INDIRECT("第"&amp;VLOOKUP(U$7,INDIRECT($A$7&amp;"!A:D"),2,FALSE)&amp;"周"&amp;"!"&amp;ADDRESS(ROW(),VLOOKUP(U$7,INDIRECT($A$7&amp;"!A:D"),4,FALSE)+4))),"")</f>
        <v/>
      </c>
      <c r="V241" s="114" t="str">
        <f ca="1" t="shared" si="2695" ref="V241">IFERROR(IF($C240="","",INDIRECT("第"&amp;VLOOKUP(V$7,INDIRECT($A$7&amp;"!A:D"),2,FALSE)&amp;"周"&amp;"!"&amp;ADDRESS(ROW(),VLOOKUP(V$7,INDIRECT($A$7&amp;"!A:D"),4,FALSE)+4))),"")</f>
        <v/>
      </c>
      <c r="W241" s="114" t="str">
        <f ca="1" t="shared" si="2696" ref="W241">IFERROR(IF($C240="","",INDIRECT("第"&amp;VLOOKUP(W$7,INDIRECT($A$7&amp;"!A:D"),2,FALSE)&amp;"周"&amp;"!"&amp;ADDRESS(ROW(),VLOOKUP(W$7,INDIRECT($A$7&amp;"!A:D"),4,FALSE)+4))),"")</f>
        <v/>
      </c>
      <c r="X241" s="114" t="str">
        <f ca="1" t="shared" si="2697" ref="X241">IFERROR(IF($C240="","",INDIRECT("第"&amp;VLOOKUP(X$7,INDIRECT($A$7&amp;"!A:D"),2,FALSE)&amp;"周"&amp;"!"&amp;ADDRESS(ROW(),VLOOKUP(X$7,INDIRECT($A$7&amp;"!A:D"),4,FALSE)+4))),"")</f>
        <v/>
      </c>
      <c r="Y241" s="114" t="str">
        <f ca="1" t="shared" si="2698" ref="Y241">IFERROR(IF($C240="","",INDIRECT("第"&amp;VLOOKUP(Y$7,INDIRECT($A$7&amp;"!A:D"),2,FALSE)&amp;"周"&amp;"!"&amp;ADDRESS(ROW(),VLOOKUP(Y$7,INDIRECT($A$7&amp;"!A:D"),4,FALSE)+4))),"")</f>
        <v/>
      </c>
      <c r="Z241" s="114" t="str">
        <f ca="1" t="shared" si="2699" ref="Z241">IFERROR(IF($C240="","",INDIRECT("第"&amp;VLOOKUP(Z$7,INDIRECT($A$7&amp;"!A:D"),2,FALSE)&amp;"周"&amp;"!"&amp;ADDRESS(ROW(),VLOOKUP(Z$7,INDIRECT($A$7&amp;"!A:D"),4,FALSE)+4))),"")</f>
        <v/>
      </c>
      <c r="AA241" s="114" t="str">
        <f ca="1" t="shared" si="2700" ref="AA241">IFERROR(IF($C240="","",INDIRECT("第"&amp;VLOOKUP(AA$7,INDIRECT($A$7&amp;"!A:D"),2,FALSE)&amp;"周"&amp;"!"&amp;ADDRESS(ROW(),VLOOKUP(AA$7,INDIRECT($A$7&amp;"!A:D"),4,FALSE)+4))),"")</f>
        <v/>
      </c>
      <c r="AB241" s="114" t="str">
        <f ca="1" t="shared" si="2701" ref="AB241">IFERROR(IF($C240="","",INDIRECT("第"&amp;VLOOKUP(AB$7,INDIRECT($A$7&amp;"!A:D"),2,FALSE)&amp;"周"&amp;"!"&amp;ADDRESS(ROW(),VLOOKUP(AB$7,INDIRECT($A$7&amp;"!A:D"),4,FALSE)+4))),"")</f>
        <v/>
      </c>
      <c r="AC241" s="114" t="str">
        <f ca="1" t="shared" si="2702" ref="AC241">IFERROR(IF($C240="","",INDIRECT("第"&amp;VLOOKUP(AC$7,INDIRECT($A$7&amp;"!A:D"),2,FALSE)&amp;"周"&amp;"!"&amp;ADDRESS(ROW(),VLOOKUP(AC$7,INDIRECT($A$7&amp;"!A:D"),4,FALSE)+4))),"")</f>
        <v/>
      </c>
      <c r="AD241" s="114" t="str">
        <f ca="1" t="shared" si="2703" ref="AD241">IFERROR(IF($C240="","",INDIRECT("第"&amp;VLOOKUP(AD$7,INDIRECT($A$7&amp;"!A:D"),2,FALSE)&amp;"周"&amp;"!"&amp;ADDRESS(ROW(),VLOOKUP(AD$7,INDIRECT($A$7&amp;"!A:D"),4,FALSE)+4))),"")</f>
        <v/>
      </c>
      <c r="AE241" s="114" t="str">
        <f ca="1" t="shared" si="2704" ref="AE241">IFERROR(IF($C240="","",INDIRECT("第"&amp;VLOOKUP(AE$7,INDIRECT($A$7&amp;"!A:D"),2,FALSE)&amp;"周"&amp;"!"&amp;ADDRESS(ROW(),VLOOKUP(AE$7,INDIRECT($A$7&amp;"!A:D"),4,FALSE)+4))),"")</f>
        <v/>
      </c>
      <c r="AF241" s="114" t="str">
        <f ca="1" t="shared" si="2705" ref="AF241">IFERROR(IF($C240="","",INDIRECT("第"&amp;VLOOKUP(AF$7,INDIRECT($A$7&amp;"!A:D"),2,FALSE)&amp;"周"&amp;"!"&amp;ADDRESS(ROW(),VLOOKUP(AF$7,INDIRECT($A$7&amp;"!A:D"),4,FALSE)+4))),"")</f>
        <v/>
      </c>
      <c r="AG241" s="114" t="str">
        <f ca="1" t="shared" si="2706" ref="AG241">IFERROR(IF($C240="","",INDIRECT("第"&amp;VLOOKUP(AG$7,INDIRECT($A$7&amp;"!A:D"),2,FALSE)&amp;"周"&amp;"!"&amp;ADDRESS(ROW(),VLOOKUP(AG$7,INDIRECT($A$7&amp;"!A:D"),4,FALSE)+4))),"")</f>
        <v/>
      </c>
      <c r="AH241" s="114" t="str">
        <f ca="1" t="shared" si="2707" ref="AH241">IFERROR(IF($C240="","",INDIRECT("第"&amp;VLOOKUP(AH$7,INDIRECT($A$7&amp;"!A:D"),2,FALSE)&amp;"周"&amp;"!"&amp;ADDRESS(ROW(),VLOOKUP(AH$7,INDIRECT($A$7&amp;"!A:D"),4,FALSE)+4))),"")</f>
        <v/>
      </c>
      <c r="AI241" s="114" t="str">
        <f ca="1" t="shared" si="2708" ref="AI241">IFERROR(IF($C240="","",INDIRECT("第"&amp;VLOOKUP(AI$7,INDIRECT($A$7&amp;"!A:D"),2,FALSE)&amp;"周"&amp;"!"&amp;ADDRESS(ROW(),VLOOKUP(AI$7,INDIRECT($A$7&amp;"!A:D"),4,FALSE)+4))),"")</f>
        <v/>
      </c>
      <c r="AJ241" s="25"/>
      <c r="AK241" s="25"/>
      <c r="AL241" s="25"/>
      <c r="AM241" s="25"/>
      <c r="AN241" s="25"/>
      <c r="AO241" s="25"/>
      <c r="AP241" s="25"/>
      <c r="AQ241" s="25"/>
      <c r="AR241" s="25"/>
    </row>
    <row r="242" spans="1:44" ht="18" customHeight="1">
      <c r="A242" s="7"/>
      <c r="B242" s="115"/>
      <c r="C242" s="27"/>
      <c r="D242" s="25" t="s">
        <v>26</v>
      </c>
      <c r="E242" s="114" t="str">
        <f ca="1" t="shared" si="2709" ref="E242:AI242">IFERROR(IF($C240="","",INDIRECT("第"&amp;VLOOKUP(E$7,INDIRECT($A$7&amp;"!A:D"),2,FALSE)&amp;"周"&amp;"!"&amp;ADDRESS(ROW(),VLOOKUP(E$7,INDIRECT($A$7&amp;"!A:D"),4,FALSE)+4))),"")</f>
        <v/>
      </c>
      <c r="F242" s="114" t="str">
        <f t="shared" ca="1" si="2709"/>
        <v/>
      </c>
      <c r="G242" s="114" t="str">
        <f t="shared" ca="1" si="2709"/>
        <v/>
      </c>
      <c r="H242" s="114" t="str">
        <f t="shared" ca="1" si="2709"/>
        <v/>
      </c>
      <c r="I242" s="114" t="str">
        <f t="shared" ca="1" si="2709"/>
        <v/>
      </c>
      <c r="J242" s="114" t="str">
        <f t="shared" ca="1" si="2709"/>
        <v/>
      </c>
      <c r="K242" s="114" t="str">
        <f t="shared" ca="1" si="2709"/>
        <v/>
      </c>
      <c r="L242" s="114" t="str">
        <f t="shared" ca="1" si="2709"/>
        <v/>
      </c>
      <c r="M242" s="114" t="str">
        <f t="shared" ca="1" si="2709"/>
        <v/>
      </c>
      <c r="N242" s="114" t="str">
        <f t="shared" ca="1" si="2709"/>
        <v/>
      </c>
      <c r="O242" s="114" t="str">
        <f t="shared" ca="1" si="2709"/>
        <v/>
      </c>
      <c r="P242" s="114" t="str">
        <f t="shared" ca="1" si="2709"/>
        <v/>
      </c>
      <c r="Q242" s="114" t="str">
        <f t="shared" ca="1" si="2709"/>
        <v/>
      </c>
      <c r="R242" s="114" t="str">
        <f t="shared" ca="1" si="2709"/>
        <v/>
      </c>
      <c r="S242" s="114" t="str">
        <f t="shared" ca="1" si="2709"/>
        <v/>
      </c>
      <c r="T242" s="114" t="str">
        <f t="shared" ca="1" si="2709"/>
        <v/>
      </c>
      <c r="U242" s="114" t="str">
        <f t="shared" ca="1" si="2709"/>
        <v/>
      </c>
      <c r="V242" s="114" t="str">
        <f t="shared" ca="1" si="2709"/>
        <v/>
      </c>
      <c r="W242" s="114" t="str">
        <f t="shared" ca="1" si="2709"/>
        <v/>
      </c>
      <c r="X242" s="114" t="str">
        <f t="shared" ca="1" si="2709"/>
        <v/>
      </c>
      <c r="Y242" s="114" t="str">
        <f t="shared" ca="1" si="2709"/>
        <v/>
      </c>
      <c r="Z242" s="114" t="str">
        <f t="shared" ca="1" si="2709"/>
        <v/>
      </c>
      <c r="AA242" s="114" t="str">
        <f t="shared" ca="1" si="2709"/>
        <v/>
      </c>
      <c r="AB242" s="114" t="str">
        <f t="shared" ca="1" si="2709"/>
        <v/>
      </c>
      <c r="AC242" s="114" t="str">
        <f t="shared" ca="1" si="2709"/>
        <v/>
      </c>
      <c r="AD242" s="114" t="str">
        <f t="shared" ca="1" si="2709"/>
        <v/>
      </c>
      <c r="AE242" s="114" t="str">
        <f t="shared" ca="1" si="2709"/>
        <v/>
      </c>
      <c r="AF242" s="114" t="str">
        <f t="shared" ca="1" si="2709"/>
        <v/>
      </c>
      <c r="AG242" s="114" t="str">
        <f t="shared" ca="1" si="2709"/>
        <v/>
      </c>
      <c r="AH242" s="114" t="str">
        <f t="shared" ca="1" si="2709"/>
        <v/>
      </c>
      <c r="AI242" s="114" t="str">
        <f t="shared" ca="1" si="2709"/>
        <v/>
      </c>
      <c r="AJ242" s="25"/>
      <c r="AK242" s="25"/>
      <c r="AL242" s="25"/>
      <c r="AM242" s="25"/>
      <c r="AN242" s="25"/>
      <c r="AO242" s="25"/>
      <c r="AP242" s="25"/>
      <c r="AQ242" s="25"/>
      <c r="AR242" s="25"/>
    </row>
    <row r="243" spans="1:44" ht="18" customHeight="1">
      <c r="A243" s="7"/>
      <c r="B243" s="116">
        <f t="shared" si="2534"/>
        <v>79</v>
      </c>
      <c r="C243" s="20" t="str">
        <f ca="1">INDIRECT("员工信息表!C"&amp;(B243+3))&amp;IF(INDIRECT("员工信息表!O"&amp;(B243+3))="离职","(离职)","")</f>
        <v/>
      </c>
      <c r="D243" s="25" t="s">
        <v>24</v>
      </c>
      <c r="E243" s="114" t="str">
        <f ca="1" t="shared" si="2710" ref="E243:T243">IFERROR(IF($C243="","",INDIRECT("第"&amp;VLOOKUP(E$7,INDIRECT($A$7&amp;"!A:D"),2,FALSE)&amp;"周"&amp;"!"&amp;ADDRESS(ROW(),VLOOKUP(E$7,INDIRECT($A$7&amp;"!A:D"),4,FALSE)+4))),"")</f>
        <v/>
      </c>
      <c r="F243" s="114" t="str">
        <f t="shared" ca="1" si="2710"/>
        <v/>
      </c>
      <c r="G243" s="114" t="str">
        <f t="shared" ca="1" si="2710"/>
        <v/>
      </c>
      <c r="H243" s="114" t="str">
        <f t="shared" ca="1" si="2710"/>
        <v/>
      </c>
      <c r="I243" s="114" t="str">
        <f t="shared" ca="1" si="2710"/>
        <v/>
      </c>
      <c r="J243" s="114" t="str">
        <f t="shared" ca="1" si="2710"/>
        <v/>
      </c>
      <c r="K243" s="114" t="str">
        <f t="shared" ca="1" si="2710"/>
        <v/>
      </c>
      <c r="L243" s="114" t="str">
        <f t="shared" ca="1" si="2710"/>
        <v/>
      </c>
      <c r="M243" s="114" t="str">
        <f t="shared" ca="1" si="2710"/>
        <v/>
      </c>
      <c r="N243" s="114" t="str">
        <f t="shared" ca="1" si="2710"/>
        <v/>
      </c>
      <c r="O243" s="114" t="str">
        <f t="shared" ca="1" si="2710"/>
        <v/>
      </c>
      <c r="P243" s="114" t="str">
        <f t="shared" ca="1" si="2710"/>
        <v/>
      </c>
      <c r="Q243" s="114" t="str">
        <f t="shared" ca="1" si="2710"/>
        <v/>
      </c>
      <c r="R243" s="114" t="str">
        <f t="shared" ca="1" si="2710"/>
        <v/>
      </c>
      <c r="S243" s="114" t="str">
        <f t="shared" ca="1" si="2710"/>
        <v/>
      </c>
      <c r="T243" s="114" t="str">
        <f t="shared" ca="1" si="2710"/>
        <v/>
      </c>
      <c r="U243" s="114" t="str">
        <f ca="1" t="shared" si="2711" ref="U243:AI243">IFERROR(IF($C243="","",INDIRECT("第"&amp;VLOOKUP(U$7,INDIRECT($A$7&amp;"!A:D"),2,FALSE)&amp;"周"&amp;"!"&amp;ADDRESS(ROW(),VLOOKUP(U$7,INDIRECT($A$7&amp;"!A:D"),4,FALSE)+4))),"")</f>
        <v/>
      </c>
      <c r="V243" s="114" t="str">
        <f t="shared" ca="1" si="2711"/>
        <v/>
      </c>
      <c r="W243" s="114" t="str">
        <f t="shared" ca="1" si="2711"/>
        <v/>
      </c>
      <c r="X243" s="114" t="str">
        <f t="shared" ca="1" si="2711"/>
        <v/>
      </c>
      <c r="Y243" s="114" t="str">
        <f t="shared" ca="1" si="2711"/>
        <v/>
      </c>
      <c r="Z243" s="114" t="str">
        <f t="shared" ca="1" si="2711"/>
        <v/>
      </c>
      <c r="AA243" s="114" t="str">
        <f t="shared" ca="1" si="2711"/>
        <v/>
      </c>
      <c r="AB243" s="114" t="str">
        <f t="shared" ca="1" si="2711"/>
        <v/>
      </c>
      <c r="AC243" s="114" t="str">
        <f t="shared" ca="1" si="2711"/>
        <v/>
      </c>
      <c r="AD243" s="114" t="str">
        <f t="shared" ca="1" si="2711"/>
        <v/>
      </c>
      <c r="AE243" s="114" t="str">
        <f t="shared" ca="1" si="2711"/>
        <v/>
      </c>
      <c r="AF243" s="114" t="str">
        <f t="shared" ca="1" si="2711"/>
        <v/>
      </c>
      <c r="AG243" s="114" t="str">
        <f t="shared" ca="1" si="2711"/>
        <v/>
      </c>
      <c r="AH243" s="114" t="str">
        <f t="shared" ca="1" si="2711"/>
        <v/>
      </c>
      <c r="AI243" s="114" t="str">
        <f t="shared" ca="1" si="2711"/>
        <v/>
      </c>
      <c r="AJ243" s="25">
        <f ca="1" t="shared" si="2712" ref="AJ243:AR243">COUNTIF($E243:$AI245,AJ$8)</f>
        <v>0</v>
      </c>
      <c r="AK243" s="25">
        <f t="shared" ca="1" si="2712"/>
        <v>0</v>
      </c>
      <c r="AL243" s="25">
        <f t="shared" ca="1" si="2712"/>
        <v>0</v>
      </c>
      <c r="AM243" s="25">
        <f t="shared" ca="1" si="2712"/>
        <v>0</v>
      </c>
      <c r="AN243" s="25">
        <f t="shared" ca="1" si="2712"/>
        <v>0</v>
      </c>
      <c r="AO243" s="25">
        <f t="shared" ca="1" si="2712"/>
        <v>0</v>
      </c>
      <c r="AP243" s="25">
        <f t="shared" ca="1" si="2712"/>
        <v>0</v>
      </c>
      <c r="AQ243" s="25">
        <f t="shared" ca="1" si="2712"/>
        <v>0</v>
      </c>
      <c r="AR243" s="25">
        <f t="shared" ca="1" si="2712"/>
        <v>0</v>
      </c>
    </row>
    <row r="244" spans="1:44" ht="18" customHeight="1">
      <c r="A244" s="7"/>
      <c r="B244" s="113"/>
      <c r="C244" s="20"/>
      <c r="D244" s="25" t="s">
        <v>25</v>
      </c>
      <c r="E244" s="114" t="str">
        <f ca="1" t="shared" si="2713" ref="E244">IFERROR(IF($C243="","",INDIRECT("第"&amp;VLOOKUP(E$7,INDIRECT($A$7&amp;"!A:D"),2,FALSE)&amp;"周"&amp;"!"&amp;ADDRESS(ROW(),VLOOKUP(E$7,INDIRECT($A$7&amp;"!A:D"),4,FALSE)+4))),"")</f>
        <v/>
      </c>
      <c r="F244" s="114" t="str">
        <f ca="1" t="shared" si="2714" ref="F244">IFERROR(IF($C243="","",INDIRECT("第"&amp;VLOOKUP(F$7,INDIRECT($A$7&amp;"!A:D"),2,FALSE)&amp;"周"&amp;"!"&amp;ADDRESS(ROW(),VLOOKUP(F$7,INDIRECT($A$7&amp;"!A:D"),4,FALSE)+4))),"")</f>
        <v/>
      </c>
      <c r="G244" s="114" t="str">
        <f ca="1" t="shared" si="2715" ref="G244">IFERROR(IF($C243="","",INDIRECT("第"&amp;VLOOKUP(G$7,INDIRECT($A$7&amp;"!A:D"),2,FALSE)&amp;"周"&amp;"!"&amp;ADDRESS(ROW(),VLOOKUP(G$7,INDIRECT($A$7&amp;"!A:D"),4,FALSE)+4))),"")</f>
        <v/>
      </c>
      <c r="H244" s="114" t="str">
        <f ca="1" t="shared" si="2716" ref="H244">IFERROR(IF($C243="","",INDIRECT("第"&amp;VLOOKUP(H$7,INDIRECT($A$7&amp;"!A:D"),2,FALSE)&amp;"周"&amp;"!"&amp;ADDRESS(ROW(),VLOOKUP(H$7,INDIRECT($A$7&amp;"!A:D"),4,FALSE)+4))),"")</f>
        <v/>
      </c>
      <c r="I244" s="114" t="str">
        <f ca="1" t="shared" si="2717" ref="I244">IFERROR(IF($C243="","",INDIRECT("第"&amp;VLOOKUP(I$7,INDIRECT($A$7&amp;"!A:D"),2,FALSE)&amp;"周"&amp;"!"&amp;ADDRESS(ROW(),VLOOKUP(I$7,INDIRECT($A$7&amp;"!A:D"),4,FALSE)+4))),"")</f>
        <v/>
      </c>
      <c r="J244" s="114" t="str">
        <f ca="1" t="shared" si="2718" ref="J244">IFERROR(IF($C243="","",INDIRECT("第"&amp;VLOOKUP(J$7,INDIRECT($A$7&amp;"!A:D"),2,FALSE)&amp;"周"&amp;"!"&amp;ADDRESS(ROW(),VLOOKUP(J$7,INDIRECT($A$7&amp;"!A:D"),4,FALSE)+4))),"")</f>
        <v/>
      </c>
      <c r="K244" s="114" t="str">
        <f ca="1" t="shared" si="2719" ref="K244">IFERROR(IF($C243="","",INDIRECT("第"&amp;VLOOKUP(K$7,INDIRECT($A$7&amp;"!A:D"),2,FALSE)&amp;"周"&amp;"!"&amp;ADDRESS(ROW(),VLOOKUP(K$7,INDIRECT($A$7&amp;"!A:D"),4,FALSE)+4))),"")</f>
        <v/>
      </c>
      <c r="L244" s="114" t="str">
        <f ca="1" t="shared" si="2720" ref="L244">IFERROR(IF($C243="","",INDIRECT("第"&amp;VLOOKUP(L$7,INDIRECT($A$7&amp;"!A:D"),2,FALSE)&amp;"周"&amp;"!"&amp;ADDRESS(ROW(),VLOOKUP(L$7,INDIRECT($A$7&amp;"!A:D"),4,FALSE)+4))),"")</f>
        <v/>
      </c>
      <c r="M244" s="114" t="str">
        <f ca="1" t="shared" si="2721" ref="M244">IFERROR(IF($C243="","",INDIRECT("第"&amp;VLOOKUP(M$7,INDIRECT($A$7&amp;"!A:D"),2,FALSE)&amp;"周"&amp;"!"&amp;ADDRESS(ROW(),VLOOKUP(M$7,INDIRECT($A$7&amp;"!A:D"),4,FALSE)+4))),"")</f>
        <v/>
      </c>
      <c r="N244" s="114" t="str">
        <f ca="1" t="shared" si="2722" ref="N244">IFERROR(IF($C243="","",INDIRECT("第"&amp;VLOOKUP(N$7,INDIRECT($A$7&amp;"!A:D"),2,FALSE)&amp;"周"&amp;"!"&amp;ADDRESS(ROW(),VLOOKUP(N$7,INDIRECT($A$7&amp;"!A:D"),4,FALSE)+4))),"")</f>
        <v/>
      </c>
      <c r="O244" s="114" t="str">
        <f ca="1" t="shared" si="2723" ref="O244">IFERROR(IF($C243="","",INDIRECT("第"&amp;VLOOKUP(O$7,INDIRECT($A$7&amp;"!A:D"),2,FALSE)&amp;"周"&amp;"!"&amp;ADDRESS(ROW(),VLOOKUP(O$7,INDIRECT($A$7&amp;"!A:D"),4,FALSE)+4))),"")</f>
        <v/>
      </c>
      <c r="P244" s="114" t="str">
        <f ca="1" t="shared" si="2724" ref="P244">IFERROR(IF($C243="","",INDIRECT("第"&amp;VLOOKUP(P$7,INDIRECT($A$7&amp;"!A:D"),2,FALSE)&amp;"周"&amp;"!"&amp;ADDRESS(ROW(),VLOOKUP(P$7,INDIRECT($A$7&amp;"!A:D"),4,FALSE)+4))),"")</f>
        <v/>
      </c>
      <c r="Q244" s="114" t="str">
        <f ca="1" t="shared" si="2725" ref="Q244">IFERROR(IF($C243="","",INDIRECT("第"&amp;VLOOKUP(Q$7,INDIRECT($A$7&amp;"!A:D"),2,FALSE)&amp;"周"&amp;"!"&amp;ADDRESS(ROW(),VLOOKUP(Q$7,INDIRECT($A$7&amp;"!A:D"),4,FALSE)+4))),"")</f>
        <v/>
      </c>
      <c r="R244" s="114" t="str">
        <f ca="1" t="shared" si="2726" ref="R244">IFERROR(IF($C243="","",INDIRECT("第"&amp;VLOOKUP(R$7,INDIRECT($A$7&amp;"!A:D"),2,FALSE)&amp;"周"&amp;"!"&amp;ADDRESS(ROW(),VLOOKUP(R$7,INDIRECT($A$7&amp;"!A:D"),4,FALSE)+4))),"")</f>
        <v/>
      </c>
      <c r="S244" s="114" t="str">
        <f ca="1" t="shared" si="2727" ref="S244">IFERROR(IF($C243="","",INDIRECT("第"&amp;VLOOKUP(S$7,INDIRECT($A$7&amp;"!A:D"),2,FALSE)&amp;"周"&amp;"!"&amp;ADDRESS(ROW(),VLOOKUP(S$7,INDIRECT($A$7&amp;"!A:D"),4,FALSE)+4))),"")</f>
        <v/>
      </c>
      <c r="T244" s="114" t="str">
        <f ca="1" t="shared" si="2728" ref="T244">IFERROR(IF($C243="","",INDIRECT("第"&amp;VLOOKUP(T$7,INDIRECT($A$7&amp;"!A:D"),2,FALSE)&amp;"周"&amp;"!"&amp;ADDRESS(ROW(),VLOOKUP(T$7,INDIRECT($A$7&amp;"!A:D"),4,FALSE)+4))),"")</f>
        <v/>
      </c>
      <c r="U244" s="114" t="str">
        <f ca="1" t="shared" si="2729" ref="U244">IFERROR(IF($C243="","",INDIRECT("第"&amp;VLOOKUP(U$7,INDIRECT($A$7&amp;"!A:D"),2,FALSE)&amp;"周"&amp;"!"&amp;ADDRESS(ROW(),VLOOKUP(U$7,INDIRECT($A$7&amp;"!A:D"),4,FALSE)+4))),"")</f>
        <v/>
      </c>
      <c r="V244" s="114" t="str">
        <f ca="1" t="shared" si="2730" ref="V244">IFERROR(IF($C243="","",INDIRECT("第"&amp;VLOOKUP(V$7,INDIRECT($A$7&amp;"!A:D"),2,FALSE)&amp;"周"&amp;"!"&amp;ADDRESS(ROW(),VLOOKUP(V$7,INDIRECT($A$7&amp;"!A:D"),4,FALSE)+4))),"")</f>
        <v/>
      </c>
      <c r="W244" s="114" t="str">
        <f ca="1" t="shared" si="2731" ref="W244">IFERROR(IF($C243="","",INDIRECT("第"&amp;VLOOKUP(W$7,INDIRECT($A$7&amp;"!A:D"),2,FALSE)&amp;"周"&amp;"!"&amp;ADDRESS(ROW(),VLOOKUP(W$7,INDIRECT($A$7&amp;"!A:D"),4,FALSE)+4))),"")</f>
        <v/>
      </c>
      <c r="X244" s="114" t="str">
        <f ca="1" t="shared" si="2732" ref="X244">IFERROR(IF($C243="","",INDIRECT("第"&amp;VLOOKUP(X$7,INDIRECT($A$7&amp;"!A:D"),2,FALSE)&amp;"周"&amp;"!"&amp;ADDRESS(ROW(),VLOOKUP(X$7,INDIRECT($A$7&amp;"!A:D"),4,FALSE)+4))),"")</f>
        <v/>
      </c>
      <c r="Y244" s="114" t="str">
        <f ca="1" t="shared" si="2733" ref="Y244">IFERROR(IF($C243="","",INDIRECT("第"&amp;VLOOKUP(Y$7,INDIRECT($A$7&amp;"!A:D"),2,FALSE)&amp;"周"&amp;"!"&amp;ADDRESS(ROW(),VLOOKUP(Y$7,INDIRECT($A$7&amp;"!A:D"),4,FALSE)+4))),"")</f>
        <v/>
      </c>
      <c r="Z244" s="114" t="str">
        <f ca="1" t="shared" si="2734" ref="Z244">IFERROR(IF($C243="","",INDIRECT("第"&amp;VLOOKUP(Z$7,INDIRECT($A$7&amp;"!A:D"),2,FALSE)&amp;"周"&amp;"!"&amp;ADDRESS(ROW(),VLOOKUP(Z$7,INDIRECT($A$7&amp;"!A:D"),4,FALSE)+4))),"")</f>
        <v/>
      </c>
      <c r="AA244" s="114" t="str">
        <f ca="1" t="shared" si="2735" ref="AA244">IFERROR(IF($C243="","",INDIRECT("第"&amp;VLOOKUP(AA$7,INDIRECT($A$7&amp;"!A:D"),2,FALSE)&amp;"周"&amp;"!"&amp;ADDRESS(ROW(),VLOOKUP(AA$7,INDIRECT($A$7&amp;"!A:D"),4,FALSE)+4))),"")</f>
        <v/>
      </c>
      <c r="AB244" s="114" t="str">
        <f ca="1" t="shared" si="2736" ref="AB244">IFERROR(IF($C243="","",INDIRECT("第"&amp;VLOOKUP(AB$7,INDIRECT($A$7&amp;"!A:D"),2,FALSE)&amp;"周"&amp;"!"&amp;ADDRESS(ROW(),VLOOKUP(AB$7,INDIRECT($A$7&amp;"!A:D"),4,FALSE)+4))),"")</f>
        <v/>
      </c>
      <c r="AC244" s="114" t="str">
        <f ca="1" t="shared" si="2737" ref="AC244">IFERROR(IF($C243="","",INDIRECT("第"&amp;VLOOKUP(AC$7,INDIRECT($A$7&amp;"!A:D"),2,FALSE)&amp;"周"&amp;"!"&amp;ADDRESS(ROW(),VLOOKUP(AC$7,INDIRECT($A$7&amp;"!A:D"),4,FALSE)+4))),"")</f>
        <v/>
      </c>
      <c r="AD244" s="114" t="str">
        <f ca="1" t="shared" si="2738" ref="AD244">IFERROR(IF($C243="","",INDIRECT("第"&amp;VLOOKUP(AD$7,INDIRECT($A$7&amp;"!A:D"),2,FALSE)&amp;"周"&amp;"!"&amp;ADDRESS(ROW(),VLOOKUP(AD$7,INDIRECT($A$7&amp;"!A:D"),4,FALSE)+4))),"")</f>
        <v/>
      </c>
      <c r="AE244" s="114" t="str">
        <f ca="1" t="shared" si="2739" ref="AE244">IFERROR(IF($C243="","",INDIRECT("第"&amp;VLOOKUP(AE$7,INDIRECT($A$7&amp;"!A:D"),2,FALSE)&amp;"周"&amp;"!"&amp;ADDRESS(ROW(),VLOOKUP(AE$7,INDIRECT($A$7&amp;"!A:D"),4,FALSE)+4))),"")</f>
        <v/>
      </c>
      <c r="AF244" s="114" t="str">
        <f ca="1" t="shared" si="2740" ref="AF244">IFERROR(IF($C243="","",INDIRECT("第"&amp;VLOOKUP(AF$7,INDIRECT($A$7&amp;"!A:D"),2,FALSE)&amp;"周"&amp;"!"&amp;ADDRESS(ROW(),VLOOKUP(AF$7,INDIRECT($A$7&amp;"!A:D"),4,FALSE)+4))),"")</f>
        <v/>
      </c>
      <c r="AG244" s="114" t="str">
        <f ca="1" t="shared" si="2741" ref="AG244">IFERROR(IF($C243="","",INDIRECT("第"&amp;VLOOKUP(AG$7,INDIRECT($A$7&amp;"!A:D"),2,FALSE)&amp;"周"&amp;"!"&amp;ADDRESS(ROW(),VLOOKUP(AG$7,INDIRECT($A$7&amp;"!A:D"),4,FALSE)+4))),"")</f>
        <v/>
      </c>
      <c r="AH244" s="114" t="str">
        <f ca="1" t="shared" si="2742" ref="AH244">IFERROR(IF($C243="","",INDIRECT("第"&amp;VLOOKUP(AH$7,INDIRECT($A$7&amp;"!A:D"),2,FALSE)&amp;"周"&amp;"!"&amp;ADDRESS(ROW(),VLOOKUP(AH$7,INDIRECT($A$7&amp;"!A:D"),4,FALSE)+4))),"")</f>
        <v/>
      </c>
      <c r="AI244" s="114" t="str">
        <f ca="1" t="shared" si="2743" ref="AI244">IFERROR(IF($C243="","",INDIRECT("第"&amp;VLOOKUP(AI$7,INDIRECT($A$7&amp;"!A:D"),2,FALSE)&amp;"周"&amp;"!"&amp;ADDRESS(ROW(),VLOOKUP(AI$7,INDIRECT($A$7&amp;"!A:D"),4,FALSE)+4))),"")</f>
        <v/>
      </c>
      <c r="AJ244" s="25"/>
      <c r="AK244" s="25"/>
      <c r="AL244" s="25"/>
      <c r="AM244" s="25"/>
      <c r="AN244" s="25"/>
      <c r="AO244" s="25"/>
      <c r="AP244" s="25"/>
      <c r="AQ244" s="25"/>
      <c r="AR244" s="25"/>
    </row>
    <row r="245" spans="1:44" ht="18" customHeight="1">
      <c r="A245" s="7"/>
      <c r="B245" s="115"/>
      <c r="C245" s="27"/>
      <c r="D245" s="25" t="s">
        <v>26</v>
      </c>
      <c r="E245" s="114" t="str">
        <f ca="1" t="shared" si="2744" ref="E245:AI245">IFERROR(IF($C243="","",INDIRECT("第"&amp;VLOOKUP(E$7,INDIRECT($A$7&amp;"!A:D"),2,FALSE)&amp;"周"&amp;"!"&amp;ADDRESS(ROW(),VLOOKUP(E$7,INDIRECT($A$7&amp;"!A:D"),4,FALSE)+4))),"")</f>
        <v/>
      </c>
      <c r="F245" s="114" t="str">
        <f t="shared" ca="1" si="2744"/>
        <v/>
      </c>
      <c r="G245" s="114" t="str">
        <f t="shared" ca="1" si="2744"/>
        <v/>
      </c>
      <c r="H245" s="114" t="str">
        <f t="shared" ca="1" si="2744"/>
        <v/>
      </c>
      <c r="I245" s="114" t="str">
        <f t="shared" ca="1" si="2744"/>
        <v/>
      </c>
      <c r="J245" s="114" t="str">
        <f t="shared" ca="1" si="2744"/>
        <v/>
      </c>
      <c r="K245" s="114" t="str">
        <f t="shared" ca="1" si="2744"/>
        <v/>
      </c>
      <c r="L245" s="114" t="str">
        <f t="shared" ca="1" si="2744"/>
        <v/>
      </c>
      <c r="M245" s="114" t="str">
        <f t="shared" ca="1" si="2744"/>
        <v/>
      </c>
      <c r="N245" s="114" t="str">
        <f t="shared" ca="1" si="2744"/>
        <v/>
      </c>
      <c r="O245" s="114" t="str">
        <f t="shared" ca="1" si="2744"/>
        <v/>
      </c>
      <c r="P245" s="114" t="str">
        <f t="shared" ca="1" si="2744"/>
        <v/>
      </c>
      <c r="Q245" s="114" t="str">
        <f t="shared" ca="1" si="2744"/>
        <v/>
      </c>
      <c r="R245" s="114" t="str">
        <f t="shared" ca="1" si="2744"/>
        <v/>
      </c>
      <c r="S245" s="114" t="str">
        <f t="shared" ca="1" si="2744"/>
        <v/>
      </c>
      <c r="T245" s="114" t="str">
        <f t="shared" ca="1" si="2744"/>
        <v/>
      </c>
      <c r="U245" s="114" t="str">
        <f t="shared" ca="1" si="2744"/>
        <v/>
      </c>
      <c r="V245" s="114" t="str">
        <f t="shared" ca="1" si="2744"/>
        <v/>
      </c>
      <c r="W245" s="114" t="str">
        <f t="shared" ca="1" si="2744"/>
        <v/>
      </c>
      <c r="X245" s="114" t="str">
        <f t="shared" ca="1" si="2744"/>
        <v/>
      </c>
      <c r="Y245" s="114" t="str">
        <f t="shared" ca="1" si="2744"/>
        <v/>
      </c>
      <c r="Z245" s="114" t="str">
        <f t="shared" ca="1" si="2744"/>
        <v/>
      </c>
      <c r="AA245" s="114" t="str">
        <f t="shared" ca="1" si="2744"/>
        <v/>
      </c>
      <c r="AB245" s="114" t="str">
        <f t="shared" ca="1" si="2744"/>
        <v/>
      </c>
      <c r="AC245" s="114" t="str">
        <f t="shared" ca="1" si="2744"/>
        <v/>
      </c>
      <c r="AD245" s="114" t="str">
        <f t="shared" ca="1" si="2744"/>
        <v/>
      </c>
      <c r="AE245" s="114" t="str">
        <f t="shared" ca="1" si="2744"/>
        <v/>
      </c>
      <c r="AF245" s="114" t="str">
        <f t="shared" ca="1" si="2744"/>
        <v/>
      </c>
      <c r="AG245" s="114" t="str">
        <f t="shared" ca="1" si="2744"/>
        <v/>
      </c>
      <c r="AH245" s="114" t="str">
        <f t="shared" ca="1" si="2744"/>
        <v/>
      </c>
      <c r="AI245" s="114" t="str">
        <f t="shared" ca="1" si="2744"/>
        <v/>
      </c>
      <c r="AJ245" s="25"/>
      <c r="AK245" s="25"/>
      <c r="AL245" s="25"/>
      <c r="AM245" s="25"/>
      <c r="AN245" s="25"/>
      <c r="AO245" s="25"/>
      <c r="AP245" s="25"/>
      <c r="AQ245" s="25"/>
      <c r="AR245" s="25"/>
    </row>
    <row r="246" spans="1:44" ht="18" customHeight="1">
      <c r="A246" s="7"/>
      <c r="B246" s="116">
        <f t="shared" si="2534"/>
        <v>80</v>
      </c>
      <c r="C246" s="20" t="str">
        <f ca="1">INDIRECT("员工信息表!C"&amp;(B246+3))&amp;IF(INDIRECT("员工信息表!O"&amp;(B246+3))="离职","(离职)","")</f>
        <v/>
      </c>
      <c r="D246" s="25" t="s">
        <v>24</v>
      </c>
      <c r="E246" s="114" t="str">
        <f ca="1" t="shared" si="2745" ref="E246:T246">IFERROR(IF($C246="","",INDIRECT("第"&amp;VLOOKUP(E$7,INDIRECT($A$7&amp;"!A:D"),2,FALSE)&amp;"周"&amp;"!"&amp;ADDRESS(ROW(),VLOOKUP(E$7,INDIRECT($A$7&amp;"!A:D"),4,FALSE)+4))),"")</f>
        <v/>
      </c>
      <c r="F246" s="114" t="str">
        <f t="shared" ca="1" si="2745"/>
        <v/>
      </c>
      <c r="G246" s="114" t="str">
        <f t="shared" ca="1" si="2745"/>
        <v/>
      </c>
      <c r="H246" s="114" t="str">
        <f t="shared" ca="1" si="2745"/>
        <v/>
      </c>
      <c r="I246" s="114" t="str">
        <f t="shared" ca="1" si="2745"/>
        <v/>
      </c>
      <c r="J246" s="114" t="str">
        <f t="shared" ca="1" si="2745"/>
        <v/>
      </c>
      <c r="K246" s="114" t="str">
        <f t="shared" ca="1" si="2745"/>
        <v/>
      </c>
      <c r="L246" s="114" t="str">
        <f t="shared" ca="1" si="2745"/>
        <v/>
      </c>
      <c r="M246" s="114" t="str">
        <f t="shared" ca="1" si="2745"/>
        <v/>
      </c>
      <c r="N246" s="114" t="str">
        <f t="shared" ca="1" si="2745"/>
        <v/>
      </c>
      <c r="O246" s="114" t="str">
        <f t="shared" ca="1" si="2745"/>
        <v/>
      </c>
      <c r="P246" s="114" t="str">
        <f t="shared" ca="1" si="2745"/>
        <v/>
      </c>
      <c r="Q246" s="114" t="str">
        <f t="shared" ca="1" si="2745"/>
        <v/>
      </c>
      <c r="R246" s="114" t="str">
        <f t="shared" ca="1" si="2745"/>
        <v/>
      </c>
      <c r="S246" s="114" t="str">
        <f t="shared" ca="1" si="2745"/>
        <v/>
      </c>
      <c r="T246" s="114" t="str">
        <f t="shared" ca="1" si="2745"/>
        <v/>
      </c>
      <c r="U246" s="114" t="str">
        <f ca="1" t="shared" si="2746" ref="U246:AI246">IFERROR(IF($C246="","",INDIRECT("第"&amp;VLOOKUP(U$7,INDIRECT($A$7&amp;"!A:D"),2,FALSE)&amp;"周"&amp;"!"&amp;ADDRESS(ROW(),VLOOKUP(U$7,INDIRECT($A$7&amp;"!A:D"),4,FALSE)+4))),"")</f>
        <v/>
      </c>
      <c r="V246" s="114" t="str">
        <f t="shared" ca="1" si="2746"/>
        <v/>
      </c>
      <c r="W246" s="114" t="str">
        <f t="shared" ca="1" si="2746"/>
        <v/>
      </c>
      <c r="X246" s="114" t="str">
        <f t="shared" ca="1" si="2746"/>
        <v/>
      </c>
      <c r="Y246" s="114" t="str">
        <f t="shared" ca="1" si="2746"/>
        <v/>
      </c>
      <c r="Z246" s="114" t="str">
        <f t="shared" ca="1" si="2746"/>
        <v/>
      </c>
      <c r="AA246" s="114" t="str">
        <f t="shared" ca="1" si="2746"/>
        <v/>
      </c>
      <c r="AB246" s="114" t="str">
        <f t="shared" ca="1" si="2746"/>
        <v/>
      </c>
      <c r="AC246" s="114" t="str">
        <f t="shared" ca="1" si="2746"/>
        <v/>
      </c>
      <c r="AD246" s="114" t="str">
        <f t="shared" ca="1" si="2746"/>
        <v/>
      </c>
      <c r="AE246" s="114" t="str">
        <f t="shared" ca="1" si="2746"/>
        <v/>
      </c>
      <c r="AF246" s="114" t="str">
        <f t="shared" ca="1" si="2746"/>
        <v/>
      </c>
      <c r="AG246" s="114" t="str">
        <f t="shared" ca="1" si="2746"/>
        <v/>
      </c>
      <c r="AH246" s="114" t="str">
        <f t="shared" ca="1" si="2746"/>
        <v/>
      </c>
      <c r="AI246" s="114" t="str">
        <f t="shared" ca="1" si="2746"/>
        <v/>
      </c>
      <c r="AJ246" s="25">
        <f ca="1" t="shared" si="2747" ref="AJ246:AR246">COUNTIF($E246:$AI248,AJ$8)</f>
        <v>0</v>
      </c>
      <c r="AK246" s="25">
        <f t="shared" ca="1" si="2747"/>
        <v>0</v>
      </c>
      <c r="AL246" s="25">
        <f t="shared" ca="1" si="2747"/>
        <v>0</v>
      </c>
      <c r="AM246" s="25">
        <f t="shared" ca="1" si="2747"/>
        <v>0</v>
      </c>
      <c r="AN246" s="25">
        <f t="shared" ca="1" si="2747"/>
        <v>0</v>
      </c>
      <c r="AO246" s="25">
        <f t="shared" ca="1" si="2747"/>
        <v>0</v>
      </c>
      <c r="AP246" s="25">
        <f t="shared" ca="1" si="2747"/>
        <v>0</v>
      </c>
      <c r="AQ246" s="25">
        <f t="shared" ca="1" si="2747"/>
        <v>0</v>
      </c>
      <c r="AR246" s="25">
        <f t="shared" ca="1" si="2747"/>
        <v>0</v>
      </c>
    </row>
    <row r="247" spans="1:44" ht="18" customHeight="1">
      <c r="A247" s="7"/>
      <c r="B247" s="113"/>
      <c r="C247" s="20"/>
      <c r="D247" s="25" t="s">
        <v>25</v>
      </c>
      <c r="E247" s="114" t="str">
        <f ca="1" t="shared" si="2748" ref="E247">IFERROR(IF($C246="","",INDIRECT("第"&amp;VLOOKUP(E$7,INDIRECT($A$7&amp;"!A:D"),2,FALSE)&amp;"周"&amp;"!"&amp;ADDRESS(ROW(),VLOOKUP(E$7,INDIRECT($A$7&amp;"!A:D"),4,FALSE)+4))),"")</f>
        <v/>
      </c>
      <c r="F247" s="114" t="str">
        <f ca="1" t="shared" si="2749" ref="F247">IFERROR(IF($C246="","",INDIRECT("第"&amp;VLOOKUP(F$7,INDIRECT($A$7&amp;"!A:D"),2,FALSE)&amp;"周"&amp;"!"&amp;ADDRESS(ROW(),VLOOKUP(F$7,INDIRECT($A$7&amp;"!A:D"),4,FALSE)+4))),"")</f>
        <v/>
      </c>
      <c r="G247" s="114" t="str">
        <f ca="1" t="shared" si="2750" ref="G247">IFERROR(IF($C246="","",INDIRECT("第"&amp;VLOOKUP(G$7,INDIRECT($A$7&amp;"!A:D"),2,FALSE)&amp;"周"&amp;"!"&amp;ADDRESS(ROW(),VLOOKUP(G$7,INDIRECT($A$7&amp;"!A:D"),4,FALSE)+4))),"")</f>
        <v/>
      </c>
      <c r="H247" s="114" t="str">
        <f ca="1" t="shared" si="2751" ref="H247">IFERROR(IF($C246="","",INDIRECT("第"&amp;VLOOKUP(H$7,INDIRECT($A$7&amp;"!A:D"),2,FALSE)&amp;"周"&amp;"!"&amp;ADDRESS(ROW(),VLOOKUP(H$7,INDIRECT($A$7&amp;"!A:D"),4,FALSE)+4))),"")</f>
        <v/>
      </c>
      <c r="I247" s="114" t="str">
        <f ca="1" t="shared" si="2752" ref="I247">IFERROR(IF($C246="","",INDIRECT("第"&amp;VLOOKUP(I$7,INDIRECT($A$7&amp;"!A:D"),2,FALSE)&amp;"周"&amp;"!"&amp;ADDRESS(ROW(),VLOOKUP(I$7,INDIRECT($A$7&amp;"!A:D"),4,FALSE)+4))),"")</f>
        <v/>
      </c>
      <c r="J247" s="114" t="str">
        <f ca="1" t="shared" si="2753" ref="J247">IFERROR(IF($C246="","",INDIRECT("第"&amp;VLOOKUP(J$7,INDIRECT($A$7&amp;"!A:D"),2,FALSE)&amp;"周"&amp;"!"&amp;ADDRESS(ROW(),VLOOKUP(J$7,INDIRECT($A$7&amp;"!A:D"),4,FALSE)+4))),"")</f>
        <v/>
      </c>
      <c r="K247" s="114" t="str">
        <f ca="1" t="shared" si="2754" ref="K247">IFERROR(IF($C246="","",INDIRECT("第"&amp;VLOOKUP(K$7,INDIRECT($A$7&amp;"!A:D"),2,FALSE)&amp;"周"&amp;"!"&amp;ADDRESS(ROW(),VLOOKUP(K$7,INDIRECT($A$7&amp;"!A:D"),4,FALSE)+4))),"")</f>
        <v/>
      </c>
      <c r="L247" s="114" t="str">
        <f ca="1" t="shared" si="2755" ref="L247">IFERROR(IF($C246="","",INDIRECT("第"&amp;VLOOKUP(L$7,INDIRECT($A$7&amp;"!A:D"),2,FALSE)&amp;"周"&amp;"!"&amp;ADDRESS(ROW(),VLOOKUP(L$7,INDIRECT($A$7&amp;"!A:D"),4,FALSE)+4))),"")</f>
        <v/>
      </c>
      <c r="M247" s="114" t="str">
        <f ca="1" t="shared" si="2756" ref="M247">IFERROR(IF($C246="","",INDIRECT("第"&amp;VLOOKUP(M$7,INDIRECT($A$7&amp;"!A:D"),2,FALSE)&amp;"周"&amp;"!"&amp;ADDRESS(ROW(),VLOOKUP(M$7,INDIRECT($A$7&amp;"!A:D"),4,FALSE)+4))),"")</f>
        <v/>
      </c>
      <c r="N247" s="114" t="str">
        <f ca="1" t="shared" si="2757" ref="N247">IFERROR(IF($C246="","",INDIRECT("第"&amp;VLOOKUP(N$7,INDIRECT($A$7&amp;"!A:D"),2,FALSE)&amp;"周"&amp;"!"&amp;ADDRESS(ROW(),VLOOKUP(N$7,INDIRECT($A$7&amp;"!A:D"),4,FALSE)+4))),"")</f>
        <v/>
      </c>
      <c r="O247" s="114" t="str">
        <f ca="1" t="shared" si="2758" ref="O247">IFERROR(IF($C246="","",INDIRECT("第"&amp;VLOOKUP(O$7,INDIRECT($A$7&amp;"!A:D"),2,FALSE)&amp;"周"&amp;"!"&amp;ADDRESS(ROW(),VLOOKUP(O$7,INDIRECT($A$7&amp;"!A:D"),4,FALSE)+4))),"")</f>
        <v/>
      </c>
      <c r="P247" s="114" t="str">
        <f ca="1" t="shared" si="2759" ref="P247">IFERROR(IF($C246="","",INDIRECT("第"&amp;VLOOKUP(P$7,INDIRECT($A$7&amp;"!A:D"),2,FALSE)&amp;"周"&amp;"!"&amp;ADDRESS(ROW(),VLOOKUP(P$7,INDIRECT($A$7&amp;"!A:D"),4,FALSE)+4))),"")</f>
        <v/>
      </c>
      <c r="Q247" s="114" t="str">
        <f ca="1" t="shared" si="2760" ref="Q247">IFERROR(IF($C246="","",INDIRECT("第"&amp;VLOOKUP(Q$7,INDIRECT($A$7&amp;"!A:D"),2,FALSE)&amp;"周"&amp;"!"&amp;ADDRESS(ROW(),VLOOKUP(Q$7,INDIRECT($A$7&amp;"!A:D"),4,FALSE)+4))),"")</f>
        <v/>
      </c>
      <c r="R247" s="114" t="str">
        <f ca="1" t="shared" si="2761" ref="R247">IFERROR(IF($C246="","",INDIRECT("第"&amp;VLOOKUP(R$7,INDIRECT($A$7&amp;"!A:D"),2,FALSE)&amp;"周"&amp;"!"&amp;ADDRESS(ROW(),VLOOKUP(R$7,INDIRECT($A$7&amp;"!A:D"),4,FALSE)+4))),"")</f>
        <v/>
      </c>
      <c r="S247" s="114" t="str">
        <f ca="1" t="shared" si="2762" ref="S247">IFERROR(IF($C246="","",INDIRECT("第"&amp;VLOOKUP(S$7,INDIRECT($A$7&amp;"!A:D"),2,FALSE)&amp;"周"&amp;"!"&amp;ADDRESS(ROW(),VLOOKUP(S$7,INDIRECT($A$7&amp;"!A:D"),4,FALSE)+4))),"")</f>
        <v/>
      </c>
      <c r="T247" s="114" t="str">
        <f ca="1" t="shared" si="2763" ref="T247">IFERROR(IF($C246="","",INDIRECT("第"&amp;VLOOKUP(T$7,INDIRECT($A$7&amp;"!A:D"),2,FALSE)&amp;"周"&amp;"!"&amp;ADDRESS(ROW(),VLOOKUP(T$7,INDIRECT($A$7&amp;"!A:D"),4,FALSE)+4))),"")</f>
        <v/>
      </c>
      <c r="U247" s="114" t="str">
        <f ca="1" t="shared" si="2764" ref="U247">IFERROR(IF($C246="","",INDIRECT("第"&amp;VLOOKUP(U$7,INDIRECT($A$7&amp;"!A:D"),2,FALSE)&amp;"周"&amp;"!"&amp;ADDRESS(ROW(),VLOOKUP(U$7,INDIRECT($A$7&amp;"!A:D"),4,FALSE)+4))),"")</f>
        <v/>
      </c>
      <c r="V247" s="114" t="str">
        <f ca="1" t="shared" si="2765" ref="V247">IFERROR(IF($C246="","",INDIRECT("第"&amp;VLOOKUP(V$7,INDIRECT($A$7&amp;"!A:D"),2,FALSE)&amp;"周"&amp;"!"&amp;ADDRESS(ROW(),VLOOKUP(V$7,INDIRECT($A$7&amp;"!A:D"),4,FALSE)+4))),"")</f>
        <v/>
      </c>
      <c r="W247" s="114" t="str">
        <f ca="1" t="shared" si="2766" ref="W247">IFERROR(IF($C246="","",INDIRECT("第"&amp;VLOOKUP(W$7,INDIRECT($A$7&amp;"!A:D"),2,FALSE)&amp;"周"&amp;"!"&amp;ADDRESS(ROW(),VLOOKUP(W$7,INDIRECT($A$7&amp;"!A:D"),4,FALSE)+4))),"")</f>
        <v/>
      </c>
      <c r="X247" s="114" t="str">
        <f ca="1" t="shared" si="2767" ref="X247">IFERROR(IF($C246="","",INDIRECT("第"&amp;VLOOKUP(X$7,INDIRECT($A$7&amp;"!A:D"),2,FALSE)&amp;"周"&amp;"!"&amp;ADDRESS(ROW(),VLOOKUP(X$7,INDIRECT($A$7&amp;"!A:D"),4,FALSE)+4))),"")</f>
        <v/>
      </c>
      <c r="Y247" s="114" t="str">
        <f ca="1" t="shared" si="2768" ref="Y247">IFERROR(IF($C246="","",INDIRECT("第"&amp;VLOOKUP(Y$7,INDIRECT($A$7&amp;"!A:D"),2,FALSE)&amp;"周"&amp;"!"&amp;ADDRESS(ROW(),VLOOKUP(Y$7,INDIRECT($A$7&amp;"!A:D"),4,FALSE)+4))),"")</f>
        <v/>
      </c>
      <c r="Z247" s="114" t="str">
        <f ca="1" t="shared" si="2769" ref="Z247">IFERROR(IF($C246="","",INDIRECT("第"&amp;VLOOKUP(Z$7,INDIRECT($A$7&amp;"!A:D"),2,FALSE)&amp;"周"&amp;"!"&amp;ADDRESS(ROW(),VLOOKUP(Z$7,INDIRECT($A$7&amp;"!A:D"),4,FALSE)+4))),"")</f>
        <v/>
      </c>
      <c r="AA247" s="114" t="str">
        <f ca="1" t="shared" si="2770" ref="AA247">IFERROR(IF($C246="","",INDIRECT("第"&amp;VLOOKUP(AA$7,INDIRECT($A$7&amp;"!A:D"),2,FALSE)&amp;"周"&amp;"!"&amp;ADDRESS(ROW(),VLOOKUP(AA$7,INDIRECT($A$7&amp;"!A:D"),4,FALSE)+4))),"")</f>
        <v/>
      </c>
      <c r="AB247" s="114" t="str">
        <f ca="1" t="shared" si="2771" ref="AB247">IFERROR(IF($C246="","",INDIRECT("第"&amp;VLOOKUP(AB$7,INDIRECT($A$7&amp;"!A:D"),2,FALSE)&amp;"周"&amp;"!"&amp;ADDRESS(ROW(),VLOOKUP(AB$7,INDIRECT($A$7&amp;"!A:D"),4,FALSE)+4))),"")</f>
        <v/>
      </c>
      <c r="AC247" s="114" t="str">
        <f ca="1" t="shared" si="2772" ref="AC247">IFERROR(IF($C246="","",INDIRECT("第"&amp;VLOOKUP(AC$7,INDIRECT($A$7&amp;"!A:D"),2,FALSE)&amp;"周"&amp;"!"&amp;ADDRESS(ROW(),VLOOKUP(AC$7,INDIRECT($A$7&amp;"!A:D"),4,FALSE)+4))),"")</f>
        <v/>
      </c>
      <c r="AD247" s="114" t="str">
        <f ca="1" t="shared" si="2773" ref="AD247">IFERROR(IF($C246="","",INDIRECT("第"&amp;VLOOKUP(AD$7,INDIRECT($A$7&amp;"!A:D"),2,FALSE)&amp;"周"&amp;"!"&amp;ADDRESS(ROW(),VLOOKUP(AD$7,INDIRECT($A$7&amp;"!A:D"),4,FALSE)+4))),"")</f>
        <v/>
      </c>
      <c r="AE247" s="114" t="str">
        <f ca="1" t="shared" si="2774" ref="AE247">IFERROR(IF($C246="","",INDIRECT("第"&amp;VLOOKUP(AE$7,INDIRECT($A$7&amp;"!A:D"),2,FALSE)&amp;"周"&amp;"!"&amp;ADDRESS(ROW(),VLOOKUP(AE$7,INDIRECT($A$7&amp;"!A:D"),4,FALSE)+4))),"")</f>
        <v/>
      </c>
      <c r="AF247" s="114" t="str">
        <f ca="1" t="shared" si="2775" ref="AF247">IFERROR(IF($C246="","",INDIRECT("第"&amp;VLOOKUP(AF$7,INDIRECT($A$7&amp;"!A:D"),2,FALSE)&amp;"周"&amp;"!"&amp;ADDRESS(ROW(),VLOOKUP(AF$7,INDIRECT($A$7&amp;"!A:D"),4,FALSE)+4))),"")</f>
        <v/>
      </c>
      <c r="AG247" s="114" t="str">
        <f ca="1" t="shared" si="2776" ref="AG247">IFERROR(IF($C246="","",INDIRECT("第"&amp;VLOOKUP(AG$7,INDIRECT($A$7&amp;"!A:D"),2,FALSE)&amp;"周"&amp;"!"&amp;ADDRESS(ROW(),VLOOKUP(AG$7,INDIRECT($A$7&amp;"!A:D"),4,FALSE)+4))),"")</f>
        <v/>
      </c>
      <c r="AH247" s="114" t="str">
        <f ca="1" t="shared" si="2777" ref="AH247">IFERROR(IF($C246="","",INDIRECT("第"&amp;VLOOKUP(AH$7,INDIRECT($A$7&amp;"!A:D"),2,FALSE)&amp;"周"&amp;"!"&amp;ADDRESS(ROW(),VLOOKUP(AH$7,INDIRECT($A$7&amp;"!A:D"),4,FALSE)+4))),"")</f>
        <v/>
      </c>
      <c r="AI247" s="114" t="str">
        <f ca="1" t="shared" si="2778" ref="AI247">IFERROR(IF($C246="","",INDIRECT("第"&amp;VLOOKUP(AI$7,INDIRECT($A$7&amp;"!A:D"),2,FALSE)&amp;"周"&amp;"!"&amp;ADDRESS(ROW(),VLOOKUP(AI$7,INDIRECT($A$7&amp;"!A:D"),4,FALSE)+4))),"")</f>
        <v/>
      </c>
      <c r="AJ247" s="25"/>
      <c r="AK247" s="25"/>
      <c r="AL247" s="25"/>
      <c r="AM247" s="25"/>
      <c r="AN247" s="25"/>
      <c r="AO247" s="25"/>
      <c r="AP247" s="25"/>
      <c r="AQ247" s="25"/>
      <c r="AR247" s="25"/>
    </row>
    <row r="248" spans="1:44" ht="18" customHeight="1">
      <c r="A248" s="7"/>
      <c r="B248" s="115"/>
      <c r="C248" s="27"/>
      <c r="D248" s="25" t="s">
        <v>26</v>
      </c>
      <c r="E248" s="114" t="str">
        <f ca="1" t="shared" si="2779" ref="E248:AI248">IFERROR(IF($C246="","",INDIRECT("第"&amp;VLOOKUP(E$7,INDIRECT($A$7&amp;"!A:D"),2,FALSE)&amp;"周"&amp;"!"&amp;ADDRESS(ROW(),VLOOKUP(E$7,INDIRECT($A$7&amp;"!A:D"),4,FALSE)+4))),"")</f>
        <v/>
      </c>
      <c r="F248" s="114" t="str">
        <f t="shared" ca="1" si="2779"/>
        <v/>
      </c>
      <c r="G248" s="114" t="str">
        <f t="shared" ca="1" si="2779"/>
        <v/>
      </c>
      <c r="H248" s="114" t="str">
        <f t="shared" ca="1" si="2779"/>
        <v/>
      </c>
      <c r="I248" s="114" t="str">
        <f t="shared" ca="1" si="2779"/>
        <v/>
      </c>
      <c r="J248" s="114" t="str">
        <f t="shared" ca="1" si="2779"/>
        <v/>
      </c>
      <c r="K248" s="114" t="str">
        <f t="shared" ca="1" si="2779"/>
        <v/>
      </c>
      <c r="L248" s="114" t="str">
        <f t="shared" ca="1" si="2779"/>
        <v/>
      </c>
      <c r="M248" s="114" t="str">
        <f t="shared" ca="1" si="2779"/>
        <v/>
      </c>
      <c r="N248" s="114" t="str">
        <f t="shared" ca="1" si="2779"/>
        <v/>
      </c>
      <c r="O248" s="114" t="str">
        <f t="shared" ca="1" si="2779"/>
        <v/>
      </c>
      <c r="P248" s="114" t="str">
        <f t="shared" ca="1" si="2779"/>
        <v/>
      </c>
      <c r="Q248" s="114" t="str">
        <f t="shared" ca="1" si="2779"/>
        <v/>
      </c>
      <c r="R248" s="114" t="str">
        <f t="shared" ca="1" si="2779"/>
        <v/>
      </c>
      <c r="S248" s="114" t="str">
        <f t="shared" ca="1" si="2779"/>
        <v/>
      </c>
      <c r="T248" s="114" t="str">
        <f t="shared" ca="1" si="2779"/>
        <v/>
      </c>
      <c r="U248" s="114" t="str">
        <f t="shared" ca="1" si="2779"/>
        <v/>
      </c>
      <c r="V248" s="114" t="str">
        <f t="shared" ca="1" si="2779"/>
        <v/>
      </c>
      <c r="W248" s="114" t="str">
        <f t="shared" ca="1" si="2779"/>
        <v/>
      </c>
      <c r="X248" s="114" t="str">
        <f t="shared" ca="1" si="2779"/>
        <v/>
      </c>
      <c r="Y248" s="114" t="str">
        <f t="shared" ca="1" si="2779"/>
        <v/>
      </c>
      <c r="Z248" s="114" t="str">
        <f t="shared" ca="1" si="2779"/>
        <v/>
      </c>
      <c r="AA248" s="114" t="str">
        <f t="shared" ca="1" si="2779"/>
        <v/>
      </c>
      <c r="AB248" s="114" t="str">
        <f t="shared" ca="1" si="2779"/>
        <v/>
      </c>
      <c r="AC248" s="114" t="str">
        <f t="shared" ca="1" si="2779"/>
        <v/>
      </c>
      <c r="AD248" s="114" t="str">
        <f t="shared" ca="1" si="2779"/>
        <v/>
      </c>
      <c r="AE248" s="114" t="str">
        <f t="shared" ca="1" si="2779"/>
        <v/>
      </c>
      <c r="AF248" s="114" t="str">
        <f t="shared" ca="1" si="2779"/>
        <v/>
      </c>
      <c r="AG248" s="114" t="str">
        <f t="shared" ca="1" si="2779"/>
        <v/>
      </c>
      <c r="AH248" s="114" t="str">
        <f t="shared" ca="1" si="2779"/>
        <v/>
      </c>
      <c r="AI248" s="114" t="str">
        <f t="shared" ca="1" si="2779"/>
        <v/>
      </c>
      <c r="AJ248" s="25"/>
      <c r="AK248" s="25"/>
      <c r="AL248" s="25"/>
      <c r="AM248" s="25"/>
      <c r="AN248" s="25"/>
      <c r="AO248" s="25"/>
      <c r="AP248" s="25"/>
      <c r="AQ248" s="25"/>
      <c r="AR248" s="25"/>
    </row>
    <row r="249" spans="1:44" ht="18" customHeight="1">
      <c r="A249" s="7"/>
      <c r="B249" s="116">
        <f t="shared" si="2534"/>
        <v>81</v>
      </c>
      <c r="C249" s="20" t="str">
        <f ca="1">INDIRECT("员工信息表!C"&amp;(B249+3))&amp;IF(INDIRECT("员工信息表!O"&amp;(B249+3))="离职","(离职)","")</f>
        <v/>
      </c>
      <c r="D249" s="25" t="s">
        <v>24</v>
      </c>
      <c r="E249" s="114" t="str">
        <f ca="1" t="shared" si="2780" ref="E249:T249">IFERROR(IF($C249="","",INDIRECT("第"&amp;VLOOKUP(E$7,INDIRECT($A$7&amp;"!A:D"),2,FALSE)&amp;"周"&amp;"!"&amp;ADDRESS(ROW(),VLOOKUP(E$7,INDIRECT($A$7&amp;"!A:D"),4,FALSE)+4))),"")</f>
        <v/>
      </c>
      <c r="F249" s="114" t="str">
        <f t="shared" ca="1" si="2780"/>
        <v/>
      </c>
      <c r="G249" s="114" t="str">
        <f t="shared" ca="1" si="2780"/>
        <v/>
      </c>
      <c r="H249" s="114" t="str">
        <f t="shared" ca="1" si="2780"/>
        <v/>
      </c>
      <c r="I249" s="114" t="str">
        <f t="shared" ca="1" si="2780"/>
        <v/>
      </c>
      <c r="J249" s="114" t="str">
        <f t="shared" ca="1" si="2780"/>
        <v/>
      </c>
      <c r="K249" s="114" t="str">
        <f t="shared" ca="1" si="2780"/>
        <v/>
      </c>
      <c r="L249" s="114" t="str">
        <f t="shared" ca="1" si="2780"/>
        <v/>
      </c>
      <c r="M249" s="114" t="str">
        <f t="shared" ca="1" si="2780"/>
        <v/>
      </c>
      <c r="N249" s="114" t="str">
        <f t="shared" ca="1" si="2780"/>
        <v/>
      </c>
      <c r="O249" s="114" t="str">
        <f t="shared" ca="1" si="2780"/>
        <v/>
      </c>
      <c r="P249" s="114" t="str">
        <f t="shared" ca="1" si="2780"/>
        <v/>
      </c>
      <c r="Q249" s="114" t="str">
        <f t="shared" ca="1" si="2780"/>
        <v/>
      </c>
      <c r="R249" s="114" t="str">
        <f t="shared" ca="1" si="2780"/>
        <v/>
      </c>
      <c r="S249" s="114" t="str">
        <f t="shared" ca="1" si="2780"/>
        <v/>
      </c>
      <c r="T249" s="114" t="str">
        <f t="shared" ca="1" si="2780"/>
        <v/>
      </c>
      <c r="U249" s="114" t="str">
        <f ca="1" t="shared" si="2781" ref="U249:AI249">IFERROR(IF($C249="","",INDIRECT("第"&amp;VLOOKUP(U$7,INDIRECT($A$7&amp;"!A:D"),2,FALSE)&amp;"周"&amp;"!"&amp;ADDRESS(ROW(),VLOOKUP(U$7,INDIRECT($A$7&amp;"!A:D"),4,FALSE)+4))),"")</f>
        <v/>
      </c>
      <c r="V249" s="114" t="str">
        <f t="shared" ca="1" si="2781"/>
        <v/>
      </c>
      <c r="W249" s="114" t="str">
        <f t="shared" ca="1" si="2781"/>
        <v/>
      </c>
      <c r="X249" s="114" t="str">
        <f t="shared" ca="1" si="2781"/>
        <v/>
      </c>
      <c r="Y249" s="114" t="str">
        <f t="shared" ca="1" si="2781"/>
        <v/>
      </c>
      <c r="Z249" s="114" t="str">
        <f t="shared" ca="1" si="2781"/>
        <v/>
      </c>
      <c r="AA249" s="114" t="str">
        <f t="shared" ca="1" si="2781"/>
        <v/>
      </c>
      <c r="AB249" s="114" t="str">
        <f t="shared" ca="1" si="2781"/>
        <v/>
      </c>
      <c r="AC249" s="114" t="str">
        <f t="shared" ca="1" si="2781"/>
        <v/>
      </c>
      <c r="AD249" s="114" t="str">
        <f t="shared" ca="1" si="2781"/>
        <v/>
      </c>
      <c r="AE249" s="114" t="str">
        <f t="shared" ca="1" si="2781"/>
        <v/>
      </c>
      <c r="AF249" s="114" t="str">
        <f t="shared" ca="1" si="2781"/>
        <v/>
      </c>
      <c r="AG249" s="114" t="str">
        <f t="shared" ca="1" si="2781"/>
        <v/>
      </c>
      <c r="AH249" s="114" t="str">
        <f t="shared" ca="1" si="2781"/>
        <v/>
      </c>
      <c r="AI249" s="114" t="str">
        <f t="shared" ca="1" si="2781"/>
        <v/>
      </c>
      <c r="AJ249" s="25">
        <f ca="1" t="shared" si="2782" ref="AJ249:AR249">COUNTIF($E249:$AI251,AJ$8)</f>
        <v>0</v>
      </c>
      <c r="AK249" s="25">
        <f t="shared" ca="1" si="2782"/>
        <v>0</v>
      </c>
      <c r="AL249" s="25">
        <f t="shared" ca="1" si="2782"/>
        <v>0</v>
      </c>
      <c r="AM249" s="25">
        <f t="shared" ca="1" si="2782"/>
        <v>0</v>
      </c>
      <c r="AN249" s="25">
        <f t="shared" ca="1" si="2782"/>
        <v>0</v>
      </c>
      <c r="AO249" s="25">
        <f t="shared" ca="1" si="2782"/>
        <v>0</v>
      </c>
      <c r="AP249" s="25">
        <f t="shared" ca="1" si="2782"/>
        <v>0</v>
      </c>
      <c r="AQ249" s="25">
        <f t="shared" ca="1" si="2782"/>
        <v>0</v>
      </c>
      <c r="AR249" s="25">
        <f t="shared" ca="1" si="2782"/>
        <v>0</v>
      </c>
    </row>
    <row r="250" spans="1:44" ht="18" customHeight="1">
      <c r="A250" s="7"/>
      <c r="B250" s="113"/>
      <c r="C250" s="20"/>
      <c r="D250" s="25" t="s">
        <v>25</v>
      </c>
      <c r="E250" s="114" t="str">
        <f ca="1" t="shared" si="2783" ref="E250">IFERROR(IF($C249="","",INDIRECT("第"&amp;VLOOKUP(E$7,INDIRECT($A$7&amp;"!A:D"),2,FALSE)&amp;"周"&amp;"!"&amp;ADDRESS(ROW(),VLOOKUP(E$7,INDIRECT($A$7&amp;"!A:D"),4,FALSE)+4))),"")</f>
        <v/>
      </c>
      <c r="F250" s="114" t="str">
        <f ca="1" t="shared" si="2784" ref="F250">IFERROR(IF($C249="","",INDIRECT("第"&amp;VLOOKUP(F$7,INDIRECT($A$7&amp;"!A:D"),2,FALSE)&amp;"周"&amp;"!"&amp;ADDRESS(ROW(),VLOOKUP(F$7,INDIRECT($A$7&amp;"!A:D"),4,FALSE)+4))),"")</f>
        <v/>
      </c>
      <c r="G250" s="114" t="str">
        <f ca="1" t="shared" si="2785" ref="G250">IFERROR(IF($C249="","",INDIRECT("第"&amp;VLOOKUP(G$7,INDIRECT($A$7&amp;"!A:D"),2,FALSE)&amp;"周"&amp;"!"&amp;ADDRESS(ROW(),VLOOKUP(G$7,INDIRECT($A$7&amp;"!A:D"),4,FALSE)+4))),"")</f>
        <v/>
      </c>
      <c r="H250" s="114" t="str">
        <f ca="1" t="shared" si="2786" ref="H250">IFERROR(IF($C249="","",INDIRECT("第"&amp;VLOOKUP(H$7,INDIRECT($A$7&amp;"!A:D"),2,FALSE)&amp;"周"&amp;"!"&amp;ADDRESS(ROW(),VLOOKUP(H$7,INDIRECT($A$7&amp;"!A:D"),4,FALSE)+4))),"")</f>
        <v/>
      </c>
      <c r="I250" s="114" t="str">
        <f ca="1" t="shared" si="2787" ref="I250">IFERROR(IF($C249="","",INDIRECT("第"&amp;VLOOKUP(I$7,INDIRECT($A$7&amp;"!A:D"),2,FALSE)&amp;"周"&amp;"!"&amp;ADDRESS(ROW(),VLOOKUP(I$7,INDIRECT($A$7&amp;"!A:D"),4,FALSE)+4))),"")</f>
        <v/>
      </c>
      <c r="J250" s="114" t="str">
        <f ca="1" t="shared" si="2788" ref="J250">IFERROR(IF($C249="","",INDIRECT("第"&amp;VLOOKUP(J$7,INDIRECT($A$7&amp;"!A:D"),2,FALSE)&amp;"周"&amp;"!"&amp;ADDRESS(ROW(),VLOOKUP(J$7,INDIRECT($A$7&amp;"!A:D"),4,FALSE)+4))),"")</f>
        <v/>
      </c>
      <c r="K250" s="114" t="str">
        <f ca="1" t="shared" si="2789" ref="K250">IFERROR(IF($C249="","",INDIRECT("第"&amp;VLOOKUP(K$7,INDIRECT($A$7&amp;"!A:D"),2,FALSE)&amp;"周"&amp;"!"&amp;ADDRESS(ROW(),VLOOKUP(K$7,INDIRECT($A$7&amp;"!A:D"),4,FALSE)+4))),"")</f>
        <v/>
      </c>
      <c r="L250" s="114" t="str">
        <f ca="1" t="shared" si="2790" ref="L250">IFERROR(IF($C249="","",INDIRECT("第"&amp;VLOOKUP(L$7,INDIRECT($A$7&amp;"!A:D"),2,FALSE)&amp;"周"&amp;"!"&amp;ADDRESS(ROW(),VLOOKUP(L$7,INDIRECT($A$7&amp;"!A:D"),4,FALSE)+4))),"")</f>
        <v/>
      </c>
      <c r="M250" s="114" t="str">
        <f ca="1" t="shared" si="2791" ref="M250">IFERROR(IF($C249="","",INDIRECT("第"&amp;VLOOKUP(M$7,INDIRECT($A$7&amp;"!A:D"),2,FALSE)&amp;"周"&amp;"!"&amp;ADDRESS(ROW(),VLOOKUP(M$7,INDIRECT($A$7&amp;"!A:D"),4,FALSE)+4))),"")</f>
        <v/>
      </c>
      <c r="N250" s="114" t="str">
        <f ca="1" t="shared" si="2792" ref="N250">IFERROR(IF($C249="","",INDIRECT("第"&amp;VLOOKUP(N$7,INDIRECT($A$7&amp;"!A:D"),2,FALSE)&amp;"周"&amp;"!"&amp;ADDRESS(ROW(),VLOOKUP(N$7,INDIRECT($A$7&amp;"!A:D"),4,FALSE)+4))),"")</f>
        <v/>
      </c>
      <c r="O250" s="114" t="str">
        <f ca="1" t="shared" si="2793" ref="O250">IFERROR(IF($C249="","",INDIRECT("第"&amp;VLOOKUP(O$7,INDIRECT($A$7&amp;"!A:D"),2,FALSE)&amp;"周"&amp;"!"&amp;ADDRESS(ROW(),VLOOKUP(O$7,INDIRECT($A$7&amp;"!A:D"),4,FALSE)+4))),"")</f>
        <v/>
      </c>
      <c r="P250" s="114" t="str">
        <f ca="1" t="shared" si="2794" ref="P250">IFERROR(IF($C249="","",INDIRECT("第"&amp;VLOOKUP(P$7,INDIRECT($A$7&amp;"!A:D"),2,FALSE)&amp;"周"&amp;"!"&amp;ADDRESS(ROW(),VLOOKUP(P$7,INDIRECT($A$7&amp;"!A:D"),4,FALSE)+4))),"")</f>
        <v/>
      </c>
      <c r="Q250" s="114" t="str">
        <f ca="1" t="shared" si="2795" ref="Q250">IFERROR(IF($C249="","",INDIRECT("第"&amp;VLOOKUP(Q$7,INDIRECT($A$7&amp;"!A:D"),2,FALSE)&amp;"周"&amp;"!"&amp;ADDRESS(ROW(),VLOOKUP(Q$7,INDIRECT($A$7&amp;"!A:D"),4,FALSE)+4))),"")</f>
        <v/>
      </c>
      <c r="R250" s="114" t="str">
        <f ca="1" t="shared" si="2796" ref="R250">IFERROR(IF($C249="","",INDIRECT("第"&amp;VLOOKUP(R$7,INDIRECT($A$7&amp;"!A:D"),2,FALSE)&amp;"周"&amp;"!"&amp;ADDRESS(ROW(),VLOOKUP(R$7,INDIRECT($A$7&amp;"!A:D"),4,FALSE)+4))),"")</f>
        <v/>
      </c>
      <c r="S250" s="114" t="str">
        <f ca="1" t="shared" si="2797" ref="S250">IFERROR(IF($C249="","",INDIRECT("第"&amp;VLOOKUP(S$7,INDIRECT($A$7&amp;"!A:D"),2,FALSE)&amp;"周"&amp;"!"&amp;ADDRESS(ROW(),VLOOKUP(S$7,INDIRECT($A$7&amp;"!A:D"),4,FALSE)+4))),"")</f>
        <v/>
      </c>
      <c r="T250" s="114" t="str">
        <f ca="1" t="shared" si="2798" ref="T250">IFERROR(IF($C249="","",INDIRECT("第"&amp;VLOOKUP(T$7,INDIRECT($A$7&amp;"!A:D"),2,FALSE)&amp;"周"&amp;"!"&amp;ADDRESS(ROW(),VLOOKUP(T$7,INDIRECT($A$7&amp;"!A:D"),4,FALSE)+4))),"")</f>
        <v/>
      </c>
      <c r="U250" s="114" t="str">
        <f ca="1" t="shared" si="2799" ref="U250">IFERROR(IF($C249="","",INDIRECT("第"&amp;VLOOKUP(U$7,INDIRECT($A$7&amp;"!A:D"),2,FALSE)&amp;"周"&amp;"!"&amp;ADDRESS(ROW(),VLOOKUP(U$7,INDIRECT($A$7&amp;"!A:D"),4,FALSE)+4))),"")</f>
        <v/>
      </c>
      <c r="V250" s="114" t="str">
        <f ca="1" t="shared" si="2800" ref="V250">IFERROR(IF($C249="","",INDIRECT("第"&amp;VLOOKUP(V$7,INDIRECT($A$7&amp;"!A:D"),2,FALSE)&amp;"周"&amp;"!"&amp;ADDRESS(ROW(),VLOOKUP(V$7,INDIRECT($A$7&amp;"!A:D"),4,FALSE)+4))),"")</f>
        <v/>
      </c>
      <c r="W250" s="114" t="str">
        <f ca="1" t="shared" si="2801" ref="W250">IFERROR(IF($C249="","",INDIRECT("第"&amp;VLOOKUP(W$7,INDIRECT($A$7&amp;"!A:D"),2,FALSE)&amp;"周"&amp;"!"&amp;ADDRESS(ROW(),VLOOKUP(W$7,INDIRECT($A$7&amp;"!A:D"),4,FALSE)+4))),"")</f>
        <v/>
      </c>
      <c r="X250" s="114" t="str">
        <f ca="1" t="shared" si="2802" ref="X250">IFERROR(IF($C249="","",INDIRECT("第"&amp;VLOOKUP(X$7,INDIRECT($A$7&amp;"!A:D"),2,FALSE)&amp;"周"&amp;"!"&amp;ADDRESS(ROW(),VLOOKUP(X$7,INDIRECT($A$7&amp;"!A:D"),4,FALSE)+4))),"")</f>
        <v/>
      </c>
      <c r="Y250" s="114" t="str">
        <f ca="1" t="shared" si="2803" ref="Y250">IFERROR(IF($C249="","",INDIRECT("第"&amp;VLOOKUP(Y$7,INDIRECT($A$7&amp;"!A:D"),2,FALSE)&amp;"周"&amp;"!"&amp;ADDRESS(ROW(),VLOOKUP(Y$7,INDIRECT($A$7&amp;"!A:D"),4,FALSE)+4))),"")</f>
        <v/>
      </c>
      <c r="Z250" s="114" t="str">
        <f ca="1" t="shared" si="2804" ref="Z250">IFERROR(IF($C249="","",INDIRECT("第"&amp;VLOOKUP(Z$7,INDIRECT($A$7&amp;"!A:D"),2,FALSE)&amp;"周"&amp;"!"&amp;ADDRESS(ROW(),VLOOKUP(Z$7,INDIRECT($A$7&amp;"!A:D"),4,FALSE)+4))),"")</f>
        <v/>
      </c>
      <c r="AA250" s="114" t="str">
        <f ca="1" t="shared" si="2805" ref="AA250">IFERROR(IF($C249="","",INDIRECT("第"&amp;VLOOKUP(AA$7,INDIRECT($A$7&amp;"!A:D"),2,FALSE)&amp;"周"&amp;"!"&amp;ADDRESS(ROW(),VLOOKUP(AA$7,INDIRECT($A$7&amp;"!A:D"),4,FALSE)+4))),"")</f>
        <v/>
      </c>
      <c r="AB250" s="114" t="str">
        <f ca="1" t="shared" si="2806" ref="AB250">IFERROR(IF($C249="","",INDIRECT("第"&amp;VLOOKUP(AB$7,INDIRECT($A$7&amp;"!A:D"),2,FALSE)&amp;"周"&amp;"!"&amp;ADDRESS(ROW(),VLOOKUP(AB$7,INDIRECT($A$7&amp;"!A:D"),4,FALSE)+4))),"")</f>
        <v/>
      </c>
      <c r="AC250" s="114" t="str">
        <f ca="1" t="shared" si="2807" ref="AC250">IFERROR(IF($C249="","",INDIRECT("第"&amp;VLOOKUP(AC$7,INDIRECT($A$7&amp;"!A:D"),2,FALSE)&amp;"周"&amp;"!"&amp;ADDRESS(ROW(),VLOOKUP(AC$7,INDIRECT($A$7&amp;"!A:D"),4,FALSE)+4))),"")</f>
        <v/>
      </c>
      <c r="AD250" s="114" t="str">
        <f ca="1" t="shared" si="2808" ref="AD250">IFERROR(IF($C249="","",INDIRECT("第"&amp;VLOOKUP(AD$7,INDIRECT($A$7&amp;"!A:D"),2,FALSE)&amp;"周"&amp;"!"&amp;ADDRESS(ROW(),VLOOKUP(AD$7,INDIRECT($A$7&amp;"!A:D"),4,FALSE)+4))),"")</f>
        <v/>
      </c>
      <c r="AE250" s="114" t="str">
        <f ca="1" t="shared" si="2809" ref="AE250">IFERROR(IF($C249="","",INDIRECT("第"&amp;VLOOKUP(AE$7,INDIRECT($A$7&amp;"!A:D"),2,FALSE)&amp;"周"&amp;"!"&amp;ADDRESS(ROW(),VLOOKUP(AE$7,INDIRECT($A$7&amp;"!A:D"),4,FALSE)+4))),"")</f>
        <v/>
      </c>
      <c r="AF250" s="114" t="str">
        <f ca="1" t="shared" si="2810" ref="AF250">IFERROR(IF($C249="","",INDIRECT("第"&amp;VLOOKUP(AF$7,INDIRECT($A$7&amp;"!A:D"),2,FALSE)&amp;"周"&amp;"!"&amp;ADDRESS(ROW(),VLOOKUP(AF$7,INDIRECT($A$7&amp;"!A:D"),4,FALSE)+4))),"")</f>
        <v/>
      </c>
      <c r="AG250" s="114" t="str">
        <f ca="1" t="shared" si="2811" ref="AG250">IFERROR(IF($C249="","",INDIRECT("第"&amp;VLOOKUP(AG$7,INDIRECT($A$7&amp;"!A:D"),2,FALSE)&amp;"周"&amp;"!"&amp;ADDRESS(ROW(),VLOOKUP(AG$7,INDIRECT($A$7&amp;"!A:D"),4,FALSE)+4))),"")</f>
        <v/>
      </c>
      <c r="AH250" s="114" t="str">
        <f ca="1" t="shared" si="2812" ref="AH250">IFERROR(IF($C249="","",INDIRECT("第"&amp;VLOOKUP(AH$7,INDIRECT($A$7&amp;"!A:D"),2,FALSE)&amp;"周"&amp;"!"&amp;ADDRESS(ROW(),VLOOKUP(AH$7,INDIRECT($A$7&amp;"!A:D"),4,FALSE)+4))),"")</f>
        <v/>
      </c>
      <c r="AI250" s="114" t="str">
        <f ca="1" t="shared" si="2813" ref="AI250">IFERROR(IF($C249="","",INDIRECT("第"&amp;VLOOKUP(AI$7,INDIRECT($A$7&amp;"!A:D"),2,FALSE)&amp;"周"&amp;"!"&amp;ADDRESS(ROW(),VLOOKUP(AI$7,INDIRECT($A$7&amp;"!A:D"),4,FALSE)+4))),"")</f>
        <v/>
      </c>
      <c r="AJ250" s="25"/>
      <c r="AK250" s="25"/>
      <c r="AL250" s="25"/>
      <c r="AM250" s="25"/>
      <c r="AN250" s="25"/>
      <c r="AO250" s="25"/>
      <c r="AP250" s="25"/>
      <c r="AQ250" s="25"/>
      <c r="AR250" s="25"/>
    </row>
    <row r="251" spans="1:44" ht="18" customHeight="1">
      <c r="A251" s="7"/>
      <c r="B251" s="115"/>
      <c r="C251" s="27"/>
      <c r="D251" s="25" t="s">
        <v>26</v>
      </c>
      <c r="E251" s="114" t="str">
        <f ca="1" t="shared" si="2814" ref="E251:AI251">IFERROR(IF($C249="","",INDIRECT("第"&amp;VLOOKUP(E$7,INDIRECT($A$7&amp;"!A:D"),2,FALSE)&amp;"周"&amp;"!"&amp;ADDRESS(ROW(),VLOOKUP(E$7,INDIRECT($A$7&amp;"!A:D"),4,FALSE)+4))),"")</f>
        <v/>
      </c>
      <c r="F251" s="114" t="str">
        <f t="shared" ca="1" si="2814"/>
        <v/>
      </c>
      <c r="G251" s="114" t="str">
        <f t="shared" ca="1" si="2814"/>
        <v/>
      </c>
      <c r="H251" s="114" t="str">
        <f t="shared" ca="1" si="2814"/>
        <v/>
      </c>
      <c r="I251" s="114" t="str">
        <f t="shared" ca="1" si="2814"/>
        <v/>
      </c>
      <c r="J251" s="114" t="str">
        <f t="shared" ca="1" si="2814"/>
        <v/>
      </c>
      <c r="K251" s="114" t="str">
        <f t="shared" ca="1" si="2814"/>
        <v/>
      </c>
      <c r="L251" s="114" t="str">
        <f t="shared" ca="1" si="2814"/>
        <v/>
      </c>
      <c r="M251" s="114" t="str">
        <f t="shared" ca="1" si="2814"/>
        <v/>
      </c>
      <c r="N251" s="114" t="str">
        <f t="shared" ca="1" si="2814"/>
        <v/>
      </c>
      <c r="O251" s="114" t="str">
        <f t="shared" ca="1" si="2814"/>
        <v/>
      </c>
      <c r="P251" s="114" t="str">
        <f t="shared" ca="1" si="2814"/>
        <v/>
      </c>
      <c r="Q251" s="114" t="str">
        <f t="shared" ca="1" si="2814"/>
        <v/>
      </c>
      <c r="R251" s="114" t="str">
        <f t="shared" ca="1" si="2814"/>
        <v/>
      </c>
      <c r="S251" s="114" t="str">
        <f t="shared" ca="1" si="2814"/>
        <v/>
      </c>
      <c r="T251" s="114" t="str">
        <f t="shared" ca="1" si="2814"/>
        <v/>
      </c>
      <c r="U251" s="114" t="str">
        <f t="shared" ca="1" si="2814"/>
        <v/>
      </c>
      <c r="V251" s="114" t="str">
        <f t="shared" ca="1" si="2814"/>
        <v/>
      </c>
      <c r="W251" s="114" t="str">
        <f t="shared" ca="1" si="2814"/>
        <v/>
      </c>
      <c r="X251" s="114" t="str">
        <f t="shared" ca="1" si="2814"/>
        <v/>
      </c>
      <c r="Y251" s="114" t="str">
        <f t="shared" ca="1" si="2814"/>
        <v/>
      </c>
      <c r="Z251" s="114" t="str">
        <f t="shared" ca="1" si="2814"/>
        <v/>
      </c>
      <c r="AA251" s="114" t="str">
        <f t="shared" ca="1" si="2814"/>
        <v/>
      </c>
      <c r="AB251" s="114" t="str">
        <f t="shared" ca="1" si="2814"/>
        <v/>
      </c>
      <c r="AC251" s="114" t="str">
        <f t="shared" ca="1" si="2814"/>
        <v/>
      </c>
      <c r="AD251" s="114" t="str">
        <f t="shared" ca="1" si="2814"/>
        <v/>
      </c>
      <c r="AE251" s="114" t="str">
        <f t="shared" ca="1" si="2814"/>
        <v/>
      </c>
      <c r="AF251" s="114" t="str">
        <f t="shared" ca="1" si="2814"/>
        <v/>
      </c>
      <c r="AG251" s="114" t="str">
        <f t="shared" ca="1" si="2814"/>
        <v/>
      </c>
      <c r="AH251" s="114" t="str">
        <f t="shared" ca="1" si="2814"/>
        <v/>
      </c>
      <c r="AI251" s="114" t="str">
        <f t="shared" ca="1" si="2814"/>
        <v/>
      </c>
      <c r="AJ251" s="25"/>
      <c r="AK251" s="25"/>
      <c r="AL251" s="25"/>
      <c r="AM251" s="25"/>
      <c r="AN251" s="25"/>
      <c r="AO251" s="25"/>
      <c r="AP251" s="25"/>
      <c r="AQ251" s="25"/>
      <c r="AR251" s="25"/>
    </row>
    <row r="252" spans="1:44" ht="18" customHeight="1">
      <c r="A252" s="7"/>
      <c r="B252" s="116">
        <f t="shared" si="2534"/>
        <v>82</v>
      </c>
      <c r="C252" s="20" t="str">
        <f ca="1">INDIRECT("员工信息表!C"&amp;(B252+3))&amp;IF(INDIRECT("员工信息表!O"&amp;(B252+3))="离职","(离职)","")</f>
        <v/>
      </c>
      <c r="D252" s="25" t="s">
        <v>24</v>
      </c>
      <c r="E252" s="114" t="str">
        <f ca="1" t="shared" si="2815" ref="E252:T252">IFERROR(IF($C252="","",INDIRECT("第"&amp;VLOOKUP(E$7,INDIRECT($A$7&amp;"!A:D"),2,FALSE)&amp;"周"&amp;"!"&amp;ADDRESS(ROW(),VLOOKUP(E$7,INDIRECT($A$7&amp;"!A:D"),4,FALSE)+4))),"")</f>
        <v/>
      </c>
      <c r="F252" s="114" t="str">
        <f t="shared" ca="1" si="2815"/>
        <v/>
      </c>
      <c r="G252" s="114" t="str">
        <f t="shared" ca="1" si="2815"/>
        <v/>
      </c>
      <c r="H252" s="114" t="str">
        <f t="shared" ca="1" si="2815"/>
        <v/>
      </c>
      <c r="I252" s="114" t="str">
        <f t="shared" ca="1" si="2815"/>
        <v/>
      </c>
      <c r="J252" s="114" t="str">
        <f t="shared" ca="1" si="2815"/>
        <v/>
      </c>
      <c r="K252" s="114" t="str">
        <f t="shared" ca="1" si="2815"/>
        <v/>
      </c>
      <c r="L252" s="114" t="str">
        <f t="shared" ca="1" si="2815"/>
        <v/>
      </c>
      <c r="M252" s="114" t="str">
        <f t="shared" ca="1" si="2815"/>
        <v/>
      </c>
      <c r="N252" s="114" t="str">
        <f t="shared" ca="1" si="2815"/>
        <v/>
      </c>
      <c r="O252" s="114" t="str">
        <f t="shared" ca="1" si="2815"/>
        <v/>
      </c>
      <c r="P252" s="114" t="str">
        <f t="shared" ca="1" si="2815"/>
        <v/>
      </c>
      <c r="Q252" s="114" t="str">
        <f t="shared" ca="1" si="2815"/>
        <v/>
      </c>
      <c r="R252" s="114" t="str">
        <f t="shared" ca="1" si="2815"/>
        <v/>
      </c>
      <c r="S252" s="114" t="str">
        <f t="shared" ca="1" si="2815"/>
        <v/>
      </c>
      <c r="T252" s="114" t="str">
        <f t="shared" ca="1" si="2815"/>
        <v/>
      </c>
      <c r="U252" s="114" t="str">
        <f ca="1" t="shared" si="2816" ref="U252:AI252">IFERROR(IF($C252="","",INDIRECT("第"&amp;VLOOKUP(U$7,INDIRECT($A$7&amp;"!A:D"),2,FALSE)&amp;"周"&amp;"!"&amp;ADDRESS(ROW(),VLOOKUP(U$7,INDIRECT($A$7&amp;"!A:D"),4,FALSE)+4))),"")</f>
        <v/>
      </c>
      <c r="V252" s="114" t="str">
        <f t="shared" ca="1" si="2816"/>
        <v/>
      </c>
      <c r="W252" s="114" t="str">
        <f t="shared" ca="1" si="2816"/>
        <v/>
      </c>
      <c r="X252" s="114" t="str">
        <f t="shared" ca="1" si="2816"/>
        <v/>
      </c>
      <c r="Y252" s="114" t="str">
        <f t="shared" ca="1" si="2816"/>
        <v/>
      </c>
      <c r="Z252" s="114" t="str">
        <f t="shared" ca="1" si="2816"/>
        <v/>
      </c>
      <c r="AA252" s="114" t="str">
        <f t="shared" ca="1" si="2816"/>
        <v/>
      </c>
      <c r="AB252" s="114" t="str">
        <f t="shared" ca="1" si="2816"/>
        <v/>
      </c>
      <c r="AC252" s="114" t="str">
        <f t="shared" ca="1" si="2816"/>
        <v/>
      </c>
      <c r="AD252" s="114" t="str">
        <f t="shared" ca="1" si="2816"/>
        <v/>
      </c>
      <c r="AE252" s="114" t="str">
        <f t="shared" ca="1" si="2816"/>
        <v/>
      </c>
      <c r="AF252" s="114" t="str">
        <f t="shared" ca="1" si="2816"/>
        <v/>
      </c>
      <c r="AG252" s="114" t="str">
        <f t="shared" ca="1" si="2816"/>
        <v/>
      </c>
      <c r="AH252" s="114" t="str">
        <f t="shared" ca="1" si="2816"/>
        <v/>
      </c>
      <c r="AI252" s="114" t="str">
        <f t="shared" ca="1" si="2816"/>
        <v/>
      </c>
      <c r="AJ252" s="25">
        <f ca="1" t="shared" si="2817" ref="AJ252:AR252">COUNTIF($E252:$AI254,AJ$8)</f>
        <v>0</v>
      </c>
      <c r="AK252" s="25">
        <f t="shared" ca="1" si="2817"/>
        <v>0</v>
      </c>
      <c r="AL252" s="25">
        <f t="shared" ca="1" si="2817"/>
        <v>0</v>
      </c>
      <c r="AM252" s="25">
        <f t="shared" ca="1" si="2817"/>
        <v>0</v>
      </c>
      <c r="AN252" s="25">
        <f t="shared" ca="1" si="2817"/>
        <v>0</v>
      </c>
      <c r="AO252" s="25">
        <f t="shared" ca="1" si="2817"/>
        <v>0</v>
      </c>
      <c r="AP252" s="25">
        <f t="shared" ca="1" si="2817"/>
        <v>0</v>
      </c>
      <c r="AQ252" s="25">
        <f t="shared" ca="1" si="2817"/>
        <v>0</v>
      </c>
      <c r="AR252" s="25">
        <f t="shared" ca="1" si="2817"/>
        <v>0</v>
      </c>
    </row>
    <row r="253" spans="1:44" ht="18" customHeight="1">
      <c r="A253" s="7"/>
      <c r="B253" s="113"/>
      <c r="C253" s="20"/>
      <c r="D253" s="25" t="s">
        <v>25</v>
      </c>
      <c r="E253" s="114" t="str">
        <f ca="1" t="shared" si="2818" ref="E253">IFERROR(IF($C252="","",INDIRECT("第"&amp;VLOOKUP(E$7,INDIRECT($A$7&amp;"!A:D"),2,FALSE)&amp;"周"&amp;"!"&amp;ADDRESS(ROW(),VLOOKUP(E$7,INDIRECT($A$7&amp;"!A:D"),4,FALSE)+4))),"")</f>
        <v/>
      </c>
      <c r="F253" s="114" t="str">
        <f ca="1" t="shared" si="2819" ref="F253">IFERROR(IF($C252="","",INDIRECT("第"&amp;VLOOKUP(F$7,INDIRECT($A$7&amp;"!A:D"),2,FALSE)&amp;"周"&amp;"!"&amp;ADDRESS(ROW(),VLOOKUP(F$7,INDIRECT($A$7&amp;"!A:D"),4,FALSE)+4))),"")</f>
        <v/>
      </c>
      <c r="G253" s="114" t="str">
        <f ca="1" t="shared" si="2820" ref="G253">IFERROR(IF($C252="","",INDIRECT("第"&amp;VLOOKUP(G$7,INDIRECT($A$7&amp;"!A:D"),2,FALSE)&amp;"周"&amp;"!"&amp;ADDRESS(ROW(),VLOOKUP(G$7,INDIRECT($A$7&amp;"!A:D"),4,FALSE)+4))),"")</f>
        <v/>
      </c>
      <c r="H253" s="114" t="str">
        <f ca="1" t="shared" si="2821" ref="H253">IFERROR(IF($C252="","",INDIRECT("第"&amp;VLOOKUP(H$7,INDIRECT($A$7&amp;"!A:D"),2,FALSE)&amp;"周"&amp;"!"&amp;ADDRESS(ROW(),VLOOKUP(H$7,INDIRECT($A$7&amp;"!A:D"),4,FALSE)+4))),"")</f>
        <v/>
      </c>
      <c r="I253" s="114" t="str">
        <f ca="1" t="shared" si="2822" ref="I253">IFERROR(IF($C252="","",INDIRECT("第"&amp;VLOOKUP(I$7,INDIRECT($A$7&amp;"!A:D"),2,FALSE)&amp;"周"&amp;"!"&amp;ADDRESS(ROW(),VLOOKUP(I$7,INDIRECT($A$7&amp;"!A:D"),4,FALSE)+4))),"")</f>
        <v/>
      </c>
      <c r="J253" s="114" t="str">
        <f ca="1" t="shared" si="2823" ref="J253">IFERROR(IF($C252="","",INDIRECT("第"&amp;VLOOKUP(J$7,INDIRECT($A$7&amp;"!A:D"),2,FALSE)&amp;"周"&amp;"!"&amp;ADDRESS(ROW(),VLOOKUP(J$7,INDIRECT($A$7&amp;"!A:D"),4,FALSE)+4))),"")</f>
        <v/>
      </c>
      <c r="K253" s="114" t="str">
        <f ca="1" t="shared" si="2824" ref="K253">IFERROR(IF($C252="","",INDIRECT("第"&amp;VLOOKUP(K$7,INDIRECT($A$7&amp;"!A:D"),2,FALSE)&amp;"周"&amp;"!"&amp;ADDRESS(ROW(),VLOOKUP(K$7,INDIRECT($A$7&amp;"!A:D"),4,FALSE)+4))),"")</f>
        <v/>
      </c>
      <c r="L253" s="114" t="str">
        <f ca="1" t="shared" si="2825" ref="L253">IFERROR(IF($C252="","",INDIRECT("第"&amp;VLOOKUP(L$7,INDIRECT($A$7&amp;"!A:D"),2,FALSE)&amp;"周"&amp;"!"&amp;ADDRESS(ROW(),VLOOKUP(L$7,INDIRECT($A$7&amp;"!A:D"),4,FALSE)+4))),"")</f>
        <v/>
      </c>
      <c r="M253" s="114" t="str">
        <f ca="1" t="shared" si="2826" ref="M253">IFERROR(IF($C252="","",INDIRECT("第"&amp;VLOOKUP(M$7,INDIRECT($A$7&amp;"!A:D"),2,FALSE)&amp;"周"&amp;"!"&amp;ADDRESS(ROW(),VLOOKUP(M$7,INDIRECT($A$7&amp;"!A:D"),4,FALSE)+4))),"")</f>
        <v/>
      </c>
      <c r="N253" s="114" t="str">
        <f ca="1" t="shared" si="2827" ref="N253">IFERROR(IF($C252="","",INDIRECT("第"&amp;VLOOKUP(N$7,INDIRECT($A$7&amp;"!A:D"),2,FALSE)&amp;"周"&amp;"!"&amp;ADDRESS(ROW(),VLOOKUP(N$7,INDIRECT($A$7&amp;"!A:D"),4,FALSE)+4))),"")</f>
        <v/>
      </c>
      <c r="O253" s="114" t="str">
        <f ca="1" t="shared" si="2828" ref="O253">IFERROR(IF($C252="","",INDIRECT("第"&amp;VLOOKUP(O$7,INDIRECT($A$7&amp;"!A:D"),2,FALSE)&amp;"周"&amp;"!"&amp;ADDRESS(ROW(),VLOOKUP(O$7,INDIRECT($A$7&amp;"!A:D"),4,FALSE)+4))),"")</f>
        <v/>
      </c>
      <c r="P253" s="114" t="str">
        <f ca="1" t="shared" si="2829" ref="P253">IFERROR(IF($C252="","",INDIRECT("第"&amp;VLOOKUP(P$7,INDIRECT($A$7&amp;"!A:D"),2,FALSE)&amp;"周"&amp;"!"&amp;ADDRESS(ROW(),VLOOKUP(P$7,INDIRECT($A$7&amp;"!A:D"),4,FALSE)+4))),"")</f>
        <v/>
      </c>
      <c r="Q253" s="114" t="str">
        <f ca="1" t="shared" si="2830" ref="Q253">IFERROR(IF($C252="","",INDIRECT("第"&amp;VLOOKUP(Q$7,INDIRECT($A$7&amp;"!A:D"),2,FALSE)&amp;"周"&amp;"!"&amp;ADDRESS(ROW(),VLOOKUP(Q$7,INDIRECT($A$7&amp;"!A:D"),4,FALSE)+4))),"")</f>
        <v/>
      </c>
      <c r="R253" s="114" t="str">
        <f ca="1" t="shared" si="2831" ref="R253">IFERROR(IF($C252="","",INDIRECT("第"&amp;VLOOKUP(R$7,INDIRECT($A$7&amp;"!A:D"),2,FALSE)&amp;"周"&amp;"!"&amp;ADDRESS(ROW(),VLOOKUP(R$7,INDIRECT($A$7&amp;"!A:D"),4,FALSE)+4))),"")</f>
        <v/>
      </c>
      <c r="S253" s="114" t="str">
        <f ca="1" t="shared" si="2832" ref="S253">IFERROR(IF($C252="","",INDIRECT("第"&amp;VLOOKUP(S$7,INDIRECT($A$7&amp;"!A:D"),2,FALSE)&amp;"周"&amp;"!"&amp;ADDRESS(ROW(),VLOOKUP(S$7,INDIRECT($A$7&amp;"!A:D"),4,FALSE)+4))),"")</f>
        <v/>
      </c>
      <c r="T253" s="114" t="str">
        <f ca="1" t="shared" si="2833" ref="T253">IFERROR(IF($C252="","",INDIRECT("第"&amp;VLOOKUP(T$7,INDIRECT($A$7&amp;"!A:D"),2,FALSE)&amp;"周"&amp;"!"&amp;ADDRESS(ROW(),VLOOKUP(T$7,INDIRECT($A$7&amp;"!A:D"),4,FALSE)+4))),"")</f>
        <v/>
      </c>
      <c r="U253" s="114" t="str">
        <f ca="1" t="shared" si="2834" ref="U253">IFERROR(IF($C252="","",INDIRECT("第"&amp;VLOOKUP(U$7,INDIRECT($A$7&amp;"!A:D"),2,FALSE)&amp;"周"&amp;"!"&amp;ADDRESS(ROW(),VLOOKUP(U$7,INDIRECT($A$7&amp;"!A:D"),4,FALSE)+4))),"")</f>
        <v/>
      </c>
      <c r="V253" s="114" t="str">
        <f ca="1" t="shared" si="2835" ref="V253">IFERROR(IF($C252="","",INDIRECT("第"&amp;VLOOKUP(V$7,INDIRECT($A$7&amp;"!A:D"),2,FALSE)&amp;"周"&amp;"!"&amp;ADDRESS(ROW(),VLOOKUP(V$7,INDIRECT($A$7&amp;"!A:D"),4,FALSE)+4))),"")</f>
        <v/>
      </c>
      <c r="W253" s="114" t="str">
        <f ca="1" t="shared" si="2836" ref="W253">IFERROR(IF($C252="","",INDIRECT("第"&amp;VLOOKUP(W$7,INDIRECT($A$7&amp;"!A:D"),2,FALSE)&amp;"周"&amp;"!"&amp;ADDRESS(ROW(),VLOOKUP(W$7,INDIRECT($A$7&amp;"!A:D"),4,FALSE)+4))),"")</f>
        <v/>
      </c>
      <c r="X253" s="114" t="str">
        <f ca="1" t="shared" si="2837" ref="X253">IFERROR(IF($C252="","",INDIRECT("第"&amp;VLOOKUP(X$7,INDIRECT($A$7&amp;"!A:D"),2,FALSE)&amp;"周"&amp;"!"&amp;ADDRESS(ROW(),VLOOKUP(X$7,INDIRECT($A$7&amp;"!A:D"),4,FALSE)+4))),"")</f>
        <v/>
      </c>
      <c r="Y253" s="114" t="str">
        <f ca="1" t="shared" si="2838" ref="Y253">IFERROR(IF($C252="","",INDIRECT("第"&amp;VLOOKUP(Y$7,INDIRECT($A$7&amp;"!A:D"),2,FALSE)&amp;"周"&amp;"!"&amp;ADDRESS(ROW(),VLOOKUP(Y$7,INDIRECT($A$7&amp;"!A:D"),4,FALSE)+4))),"")</f>
        <v/>
      </c>
      <c r="Z253" s="114" t="str">
        <f ca="1" t="shared" si="2839" ref="Z253">IFERROR(IF($C252="","",INDIRECT("第"&amp;VLOOKUP(Z$7,INDIRECT($A$7&amp;"!A:D"),2,FALSE)&amp;"周"&amp;"!"&amp;ADDRESS(ROW(),VLOOKUP(Z$7,INDIRECT($A$7&amp;"!A:D"),4,FALSE)+4))),"")</f>
        <v/>
      </c>
      <c r="AA253" s="114" t="str">
        <f ca="1" t="shared" si="2840" ref="AA253">IFERROR(IF($C252="","",INDIRECT("第"&amp;VLOOKUP(AA$7,INDIRECT($A$7&amp;"!A:D"),2,FALSE)&amp;"周"&amp;"!"&amp;ADDRESS(ROW(),VLOOKUP(AA$7,INDIRECT($A$7&amp;"!A:D"),4,FALSE)+4))),"")</f>
        <v/>
      </c>
      <c r="AB253" s="114" t="str">
        <f ca="1" t="shared" si="2841" ref="AB253">IFERROR(IF($C252="","",INDIRECT("第"&amp;VLOOKUP(AB$7,INDIRECT($A$7&amp;"!A:D"),2,FALSE)&amp;"周"&amp;"!"&amp;ADDRESS(ROW(),VLOOKUP(AB$7,INDIRECT($A$7&amp;"!A:D"),4,FALSE)+4))),"")</f>
        <v/>
      </c>
      <c r="AC253" s="114" t="str">
        <f ca="1" t="shared" si="2842" ref="AC253">IFERROR(IF($C252="","",INDIRECT("第"&amp;VLOOKUP(AC$7,INDIRECT($A$7&amp;"!A:D"),2,FALSE)&amp;"周"&amp;"!"&amp;ADDRESS(ROW(),VLOOKUP(AC$7,INDIRECT($A$7&amp;"!A:D"),4,FALSE)+4))),"")</f>
        <v/>
      </c>
      <c r="AD253" s="114" t="str">
        <f ca="1" t="shared" si="2843" ref="AD253">IFERROR(IF($C252="","",INDIRECT("第"&amp;VLOOKUP(AD$7,INDIRECT($A$7&amp;"!A:D"),2,FALSE)&amp;"周"&amp;"!"&amp;ADDRESS(ROW(),VLOOKUP(AD$7,INDIRECT($A$7&amp;"!A:D"),4,FALSE)+4))),"")</f>
        <v/>
      </c>
      <c r="AE253" s="114" t="str">
        <f ca="1" t="shared" si="2844" ref="AE253">IFERROR(IF($C252="","",INDIRECT("第"&amp;VLOOKUP(AE$7,INDIRECT($A$7&amp;"!A:D"),2,FALSE)&amp;"周"&amp;"!"&amp;ADDRESS(ROW(),VLOOKUP(AE$7,INDIRECT($A$7&amp;"!A:D"),4,FALSE)+4))),"")</f>
        <v/>
      </c>
      <c r="AF253" s="114" t="str">
        <f ca="1" t="shared" si="2845" ref="AF253">IFERROR(IF($C252="","",INDIRECT("第"&amp;VLOOKUP(AF$7,INDIRECT($A$7&amp;"!A:D"),2,FALSE)&amp;"周"&amp;"!"&amp;ADDRESS(ROW(),VLOOKUP(AF$7,INDIRECT($A$7&amp;"!A:D"),4,FALSE)+4))),"")</f>
        <v/>
      </c>
      <c r="AG253" s="114" t="str">
        <f ca="1" t="shared" si="2846" ref="AG253">IFERROR(IF($C252="","",INDIRECT("第"&amp;VLOOKUP(AG$7,INDIRECT($A$7&amp;"!A:D"),2,FALSE)&amp;"周"&amp;"!"&amp;ADDRESS(ROW(),VLOOKUP(AG$7,INDIRECT($A$7&amp;"!A:D"),4,FALSE)+4))),"")</f>
        <v/>
      </c>
      <c r="AH253" s="114" t="str">
        <f ca="1" t="shared" si="2847" ref="AH253">IFERROR(IF($C252="","",INDIRECT("第"&amp;VLOOKUP(AH$7,INDIRECT($A$7&amp;"!A:D"),2,FALSE)&amp;"周"&amp;"!"&amp;ADDRESS(ROW(),VLOOKUP(AH$7,INDIRECT($A$7&amp;"!A:D"),4,FALSE)+4))),"")</f>
        <v/>
      </c>
      <c r="AI253" s="114" t="str">
        <f ca="1" t="shared" si="2848" ref="AI253">IFERROR(IF($C252="","",INDIRECT("第"&amp;VLOOKUP(AI$7,INDIRECT($A$7&amp;"!A:D"),2,FALSE)&amp;"周"&amp;"!"&amp;ADDRESS(ROW(),VLOOKUP(AI$7,INDIRECT($A$7&amp;"!A:D"),4,FALSE)+4))),"")</f>
        <v/>
      </c>
      <c r="AJ253" s="25"/>
      <c r="AK253" s="25"/>
      <c r="AL253" s="25"/>
      <c r="AM253" s="25"/>
      <c r="AN253" s="25"/>
      <c r="AO253" s="25"/>
      <c r="AP253" s="25"/>
      <c r="AQ253" s="25"/>
      <c r="AR253" s="25"/>
    </row>
    <row r="254" spans="1:44" ht="18" customHeight="1">
      <c r="A254" s="7"/>
      <c r="B254" s="115"/>
      <c r="C254" s="27"/>
      <c r="D254" s="25" t="s">
        <v>26</v>
      </c>
      <c r="E254" s="114" t="str">
        <f ca="1" t="shared" si="2849" ref="E254:AI254">IFERROR(IF($C252="","",INDIRECT("第"&amp;VLOOKUP(E$7,INDIRECT($A$7&amp;"!A:D"),2,FALSE)&amp;"周"&amp;"!"&amp;ADDRESS(ROW(),VLOOKUP(E$7,INDIRECT($A$7&amp;"!A:D"),4,FALSE)+4))),"")</f>
        <v/>
      </c>
      <c r="F254" s="114" t="str">
        <f t="shared" ca="1" si="2849"/>
        <v/>
      </c>
      <c r="G254" s="114" t="str">
        <f t="shared" ca="1" si="2849"/>
        <v/>
      </c>
      <c r="H254" s="114" t="str">
        <f t="shared" ca="1" si="2849"/>
        <v/>
      </c>
      <c r="I254" s="114" t="str">
        <f t="shared" ca="1" si="2849"/>
        <v/>
      </c>
      <c r="J254" s="114" t="str">
        <f t="shared" ca="1" si="2849"/>
        <v/>
      </c>
      <c r="K254" s="114" t="str">
        <f t="shared" ca="1" si="2849"/>
        <v/>
      </c>
      <c r="L254" s="114" t="str">
        <f t="shared" ca="1" si="2849"/>
        <v/>
      </c>
      <c r="M254" s="114" t="str">
        <f t="shared" ca="1" si="2849"/>
        <v/>
      </c>
      <c r="N254" s="114" t="str">
        <f t="shared" ca="1" si="2849"/>
        <v/>
      </c>
      <c r="O254" s="114" t="str">
        <f t="shared" ca="1" si="2849"/>
        <v/>
      </c>
      <c r="P254" s="114" t="str">
        <f t="shared" ca="1" si="2849"/>
        <v/>
      </c>
      <c r="Q254" s="114" t="str">
        <f t="shared" ca="1" si="2849"/>
        <v/>
      </c>
      <c r="R254" s="114" t="str">
        <f t="shared" ca="1" si="2849"/>
        <v/>
      </c>
      <c r="S254" s="114" t="str">
        <f t="shared" ca="1" si="2849"/>
        <v/>
      </c>
      <c r="T254" s="114" t="str">
        <f t="shared" ca="1" si="2849"/>
        <v/>
      </c>
      <c r="U254" s="114" t="str">
        <f t="shared" ca="1" si="2849"/>
        <v/>
      </c>
      <c r="V254" s="114" t="str">
        <f t="shared" ca="1" si="2849"/>
        <v/>
      </c>
      <c r="W254" s="114" t="str">
        <f t="shared" ca="1" si="2849"/>
        <v/>
      </c>
      <c r="X254" s="114" t="str">
        <f t="shared" ca="1" si="2849"/>
        <v/>
      </c>
      <c r="Y254" s="114" t="str">
        <f t="shared" ca="1" si="2849"/>
        <v/>
      </c>
      <c r="Z254" s="114" t="str">
        <f t="shared" ca="1" si="2849"/>
        <v/>
      </c>
      <c r="AA254" s="114" t="str">
        <f t="shared" ca="1" si="2849"/>
        <v/>
      </c>
      <c r="AB254" s="114" t="str">
        <f t="shared" ca="1" si="2849"/>
        <v/>
      </c>
      <c r="AC254" s="114" t="str">
        <f t="shared" ca="1" si="2849"/>
        <v/>
      </c>
      <c r="AD254" s="114" t="str">
        <f t="shared" ca="1" si="2849"/>
        <v/>
      </c>
      <c r="AE254" s="114" t="str">
        <f t="shared" ca="1" si="2849"/>
        <v/>
      </c>
      <c r="AF254" s="114" t="str">
        <f t="shared" ca="1" si="2849"/>
        <v/>
      </c>
      <c r="AG254" s="114" t="str">
        <f t="shared" ca="1" si="2849"/>
        <v/>
      </c>
      <c r="AH254" s="114" t="str">
        <f t="shared" ca="1" si="2849"/>
        <v/>
      </c>
      <c r="AI254" s="114" t="str">
        <f t="shared" ca="1" si="2849"/>
        <v/>
      </c>
      <c r="AJ254" s="25"/>
      <c r="AK254" s="25"/>
      <c r="AL254" s="25"/>
      <c r="AM254" s="25"/>
      <c r="AN254" s="25"/>
      <c r="AO254" s="25"/>
      <c r="AP254" s="25"/>
      <c r="AQ254" s="25"/>
      <c r="AR254" s="25"/>
    </row>
    <row r="255" spans="1:44" ht="18" customHeight="1">
      <c r="A255" s="7"/>
      <c r="B255" s="116">
        <f t="shared" si="2534"/>
        <v>83</v>
      </c>
      <c r="C255" s="20" t="str">
        <f ca="1">INDIRECT("员工信息表!C"&amp;(B255+3))&amp;IF(INDIRECT("员工信息表!O"&amp;(B255+3))="离职","(离职)","")</f>
        <v/>
      </c>
      <c r="D255" s="25" t="s">
        <v>24</v>
      </c>
      <c r="E255" s="114" t="str">
        <f ca="1" t="shared" si="2850" ref="E255:T255">IFERROR(IF($C255="","",INDIRECT("第"&amp;VLOOKUP(E$7,INDIRECT($A$7&amp;"!A:D"),2,FALSE)&amp;"周"&amp;"!"&amp;ADDRESS(ROW(),VLOOKUP(E$7,INDIRECT($A$7&amp;"!A:D"),4,FALSE)+4))),"")</f>
        <v/>
      </c>
      <c r="F255" s="114" t="str">
        <f t="shared" ca="1" si="2850"/>
        <v/>
      </c>
      <c r="G255" s="114" t="str">
        <f t="shared" ca="1" si="2850"/>
        <v/>
      </c>
      <c r="H255" s="114" t="str">
        <f t="shared" ca="1" si="2850"/>
        <v/>
      </c>
      <c r="I255" s="114" t="str">
        <f t="shared" ca="1" si="2850"/>
        <v/>
      </c>
      <c r="J255" s="114" t="str">
        <f t="shared" ca="1" si="2850"/>
        <v/>
      </c>
      <c r="K255" s="114" t="str">
        <f t="shared" ca="1" si="2850"/>
        <v/>
      </c>
      <c r="L255" s="114" t="str">
        <f t="shared" ca="1" si="2850"/>
        <v/>
      </c>
      <c r="M255" s="114" t="str">
        <f t="shared" ca="1" si="2850"/>
        <v/>
      </c>
      <c r="N255" s="114" t="str">
        <f t="shared" ca="1" si="2850"/>
        <v/>
      </c>
      <c r="O255" s="114" t="str">
        <f t="shared" ca="1" si="2850"/>
        <v/>
      </c>
      <c r="P255" s="114" t="str">
        <f t="shared" ca="1" si="2850"/>
        <v/>
      </c>
      <c r="Q255" s="114" t="str">
        <f t="shared" ca="1" si="2850"/>
        <v/>
      </c>
      <c r="R255" s="114" t="str">
        <f t="shared" ca="1" si="2850"/>
        <v/>
      </c>
      <c r="S255" s="114" t="str">
        <f t="shared" ca="1" si="2850"/>
        <v/>
      </c>
      <c r="T255" s="114" t="str">
        <f t="shared" ca="1" si="2850"/>
        <v/>
      </c>
      <c r="U255" s="114" t="str">
        <f ca="1" t="shared" si="2851" ref="U255:AI255">IFERROR(IF($C255="","",INDIRECT("第"&amp;VLOOKUP(U$7,INDIRECT($A$7&amp;"!A:D"),2,FALSE)&amp;"周"&amp;"!"&amp;ADDRESS(ROW(),VLOOKUP(U$7,INDIRECT($A$7&amp;"!A:D"),4,FALSE)+4))),"")</f>
        <v/>
      </c>
      <c r="V255" s="114" t="str">
        <f t="shared" ca="1" si="2851"/>
        <v/>
      </c>
      <c r="W255" s="114" t="str">
        <f t="shared" ca="1" si="2851"/>
        <v/>
      </c>
      <c r="X255" s="114" t="str">
        <f t="shared" ca="1" si="2851"/>
        <v/>
      </c>
      <c r="Y255" s="114" t="str">
        <f t="shared" ca="1" si="2851"/>
        <v/>
      </c>
      <c r="Z255" s="114" t="str">
        <f t="shared" ca="1" si="2851"/>
        <v/>
      </c>
      <c r="AA255" s="114" t="str">
        <f t="shared" ca="1" si="2851"/>
        <v/>
      </c>
      <c r="AB255" s="114" t="str">
        <f t="shared" ca="1" si="2851"/>
        <v/>
      </c>
      <c r="AC255" s="114" t="str">
        <f t="shared" ca="1" si="2851"/>
        <v/>
      </c>
      <c r="AD255" s="114" t="str">
        <f t="shared" ca="1" si="2851"/>
        <v/>
      </c>
      <c r="AE255" s="114" t="str">
        <f t="shared" ca="1" si="2851"/>
        <v/>
      </c>
      <c r="AF255" s="114" t="str">
        <f t="shared" ca="1" si="2851"/>
        <v/>
      </c>
      <c r="AG255" s="114" t="str">
        <f t="shared" ca="1" si="2851"/>
        <v/>
      </c>
      <c r="AH255" s="114" t="str">
        <f t="shared" ca="1" si="2851"/>
        <v/>
      </c>
      <c r="AI255" s="114" t="str">
        <f t="shared" ca="1" si="2851"/>
        <v/>
      </c>
      <c r="AJ255" s="25">
        <f ca="1" t="shared" si="2852" ref="AJ255:AR255">COUNTIF($E255:$AI257,AJ$8)</f>
        <v>0</v>
      </c>
      <c r="AK255" s="25">
        <f t="shared" ca="1" si="2852"/>
        <v>0</v>
      </c>
      <c r="AL255" s="25">
        <f t="shared" ca="1" si="2852"/>
        <v>0</v>
      </c>
      <c r="AM255" s="25">
        <f t="shared" ca="1" si="2852"/>
        <v>0</v>
      </c>
      <c r="AN255" s="25">
        <f t="shared" ca="1" si="2852"/>
        <v>0</v>
      </c>
      <c r="AO255" s="25">
        <f t="shared" ca="1" si="2852"/>
        <v>0</v>
      </c>
      <c r="AP255" s="25">
        <f t="shared" ca="1" si="2852"/>
        <v>0</v>
      </c>
      <c r="AQ255" s="25">
        <f t="shared" ca="1" si="2852"/>
        <v>0</v>
      </c>
      <c r="AR255" s="25">
        <f t="shared" ca="1" si="2852"/>
        <v>0</v>
      </c>
    </row>
    <row r="256" spans="1:44" ht="18" customHeight="1">
      <c r="A256" s="7"/>
      <c r="B256" s="113"/>
      <c r="C256" s="20"/>
      <c r="D256" s="25" t="s">
        <v>25</v>
      </c>
      <c r="E256" s="114" t="str">
        <f ca="1" t="shared" si="2853" ref="E256">IFERROR(IF($C255="","",INDIRECT("第"&amp;VLOOKUP(E$7,INDIRECT($A$7&amp;"!A:D"),2,FALSE)&amp;"周"&amp;"!"&amp;ADDRESS(ROW(),VLOOKUP(E$7,INDIRECT($A$7&amp;"!A:D"),4,FALSE)+4))),"")</f>
        <v/>
      </c>
      <c r="F256" s="114" t="str">
        <f ca="1" t="shared" si="2854" ref="F256">IFERROR(IF($C255="","",INDIRECT("第"&amp;VLOOKUP(F$7,INDIRECT($A$7&amp;"!A:D"),2,FALSE)&amp;"周"&amp;"!"&amp;ADDRESS(ROW(),VLOOKUP(F$7,INDIRECT($A$7&amp;"!A:D"),4,FALSE)+4))),"")</f>
        <v/>
      </c>
      <c r="G256" s="114" t="str">
        <f ca="1" t="shared" si="2855" ref="G256">IFERROR(IF($C255="","",INDIRECT("第"&amp;VLOOKUP(G$7,INDIRECT($A$7&amp;"!A:D"),2,FALSE)&amp;"周"&amp;"!"&amp;ADDRESS(ROW(),VLOOKUP(G$7,INDIRECT($A$7&amp;"!A:D"),4,FALSE)+4))),"")</f>
        <v/>
      </c>
      <c r="H256" s="114" t="str">
        <f ca="1" t="shared" si="2856" ref="H256">IFERROR(IF($C255="","",INDIRECT("第"&amp;VLOOKUP(H$7,INDIRECT($A$7&amp;"!A:D"),2,FALSE)&amp;"周"&amp;"!"&amp;ADDRESS(ROW(),VLOOKUP(H$7,INDIRECT($A$7&amp;"!A:D"),4,FALSE)+4))),"")</f>
        <v/>
      </c>
      <c r="I256" s="114" t="str">
        <f ca="1" t="shared" si="2857" ref="I256">IFERROR(IF($C255="","",INDIRECT("第"&amp;VLOOKUP(I$7,INDIRECT($A$7&amp;"!A:D"),2,FALSE)&amp;"周"&amp;"!"&amp;ADDRESS(ROW(),VLOOKUP(I$7,INDIRECT($A$7&amp;"!A:D"),4,FALSE)+4))),"")</f>
        <v/>
      </c>
      <c r="J256" s="114" t="str">
        <f ca="1" t="shared" si="2858" ref="J256">IFERROR(IF($C255="","",INDIRECT("第"&amp;VLOOKUP(J$7,INDIRECT($A$7&amp;"!A:D"),2,FALSE)&amp;"周"&amp;"!"&amp;ADDRESS(ROW(),VLOOKUP(J$7,INDIRECT($A$7&amp;"!A:D"),4,FALSE)+4))),"")</f>
        <v/>
      </c>
      <c r="K256" s="114" t="str">
        <f ca="1" t="shared" si="2859" ref="K256">IFERROR(IF($C255="","",INDIRECT("第"&amp;VLOOKUP(K$7,INDIRECT($A$7&amp;"!A:D"),2,FALSE)&amp;"周"&amp;"!"&amp;ADDRESS(ROW(),VLOOKUP(K$7,INDIRECT($A$7&amp;"!A:D"),4,FALSE)+4))),"")</f>
        <v/>
      </c>
      <c r="L256" s="114" t="str">
        <f ca="1" t="shared" si="2860" ref="L256">IFERROR(IF($C255="","",INDIRECT("第"&amp;VLOOKUP(L$7,INDIRECT($A$7&amp;"!A:D"),2,FALSE)&amp;"周"&amp;"!"&amp;ADDRESS(ROW(),VLOOKUP(L$7,INDIRECT($A$7&amp;"!A:D"),4,FALSE)+4))),"")</f>
        <v/>
      </c>
      <c r="M256" s="114" t="str">
        <f ca="1" t="shared" si="2861" ref="M256">IFERROR(IF($C255="","",INDIRECT("第"&amp;VLOOKUP(M$7,INDIRECT($A$7&amp;"!A:D"),2,FALSE)&amp;"周"&amp;"!"&amp;ADDRESS(ROW(),VLOOKUP(M$7,INDIRECT($A$7&amp;"!A:D"),4,FALSE)+4))),"")</f>
        <v/>
      </c>
      <c r="N256" s="114" t="str">
        <f ca="1" t="shared" si="2862" ref="N256">IFERROR(IF($C255="","",INDIRECT("第"&amp;VLOOKUP(N$7,INDIRECT($A$7&amp;"!A:D"),2,FALSE)&amp;"周"&amp;"!"&amp;ADDRESS(ROW(),VLOOKUP(N$7,INDIRECT($A$7&amp;"!A:D"),4,FALSE)+4))),"")</f>
        <v/>
      </c>
      <c r="O256" s="114" t="str">
        <f ca="1" t="shared" si="2863" ref="O256">IFERROR(IF($C255="","",INDIRECT("第"&amp;VLOOKUP(O$7,INDIRECT($A$7&amp;"!A:D"),2,FALSE)&amp;"周"&amp;"!"&amp;ADDRESS(ROW(),VLOOKUP(O$7,INDIRECT($A$7&amp;"!A:D"),4,FALSE)+4))),"")</f>
        <v/>
      </c>
      <c r="P256" s="114" t="str">
        <f ca="1" t="shared" si="2864" ref="P256">IFERROR(IF($C255="","",INDIRECT("第"&amp;VLOOKUP(P$7,INDIRECT($A$7&amp;"!A:D"),2,FALSE)&amp;"周"&amp;"!"&amp;ADDRESS(ROW(),VLOOKUP(P$7,INDIRECT($A$7&amp;"!A:D"),4,FALSE)+4))),"")</f>
        <v/>
      </c>
      <c r="Q256" s="114" t="str">
        <f ca="1" t="shared" si="2865" ref="Q256">IFERROR(IF($C255="","",INDIRECT("第"&amp;VLOOKUP(Q$7,INDIRECT($A$7&amp;"!A:D"),2,FALSE)&amp;"周"&amp;"!"&amp;ADDRESS(ROW(),VLOOKUP(Q$7,INDIRECT($A$7&amp;"!A:D"),4,FALSE)+4))),"")</f>
        <v/>
      </c>
      <c r="R256" s="114" t="str">
        <f ca="1" t="shared" si="2866" ref="R256">IFERROR(IF($C255="","",INDIRECT("第"&amp;VLOOKUP(R$7,INDIRECT($A$7&amp;"!A:D"),2,FALSE)&amp;"周"&amp;"!"&amp;ADDRESS(ROW(),VLOOKUP(R$7,INDIRECT($A$7&amp;"!A:D"),4,FALSE)+4))),"")</f>
        <v/>
      </c>
      <c r="S256" s="114" t="str">
        <f ca="1" t="shared" si="2867" ref="S256">IFERROR(IF($C255="","",INDIRECT("第"&amp;VLOOKUP(S$7,INDIRECT($A$7&amp;"!A:D"),2,FALSE)&amp;"周"&amp;"!"&amp;ADDRESS(ROW(),VLOOKUP(S$7,INDIRECT($A$7&amp;"!A:D"),4,FALSE)+4))),"")</f>
        <v/>
      </c>
      <c r="T256" s="114" t="str">
        <f ca="1" t="shared" si="2868" ref="T256">IFERROR(IF($C255="","",INDIRECT("第"&amp;VLOOKUP(T$7,INDIRECT($A$7&amp;"!A:D"),2,FALSE)&amp;"周"&amp;"!"&amp;ADDRESS(ROW(),VLOOKUP(T$7,INDIRECT($A$7&amp;"!A:D"),4,FALSE)+4))),"")</f>
        <v/>
      </c>
      <c r="U256" s="114" t="str">
        <f ca="1" t="shared" si="2869" ref="U256">IFERROR(IF($C255="","",INDIRECT("第"&amp;VLOOKUP(U$7,INDIRECT($A$7&amp;"!A:D"),2,FALSE)&amp;"周"&amp;"!"&amp;ADDRESS(ROW(),VLOOKUP(U$7,INDIRECT($A$7&amp;"!A:D"),4,FALSE)+4))),"")</f>
        <v/>
      </c>
      <c r="V256" s="114" t="str">
        <f ca="1" t="shared" si="2870" ref="V256">IFERROR(IF($C255="","",INDIRECT("第"&amp;VLOOKUP(V$7,INDIRECT($A$7&amp;"!A:D"),2,FALSE)&amp;"周"&amp;"!"&amp;ADDRESS(ROW(),VLOOKUP(V$7,INDIRECT($A$7&amp;"!A:D"),4,FALSE)+4))),"")</f>
        <v/>
      </c>
      <c r="W256" s="114" t="str">
        <f ca="1" t="shared" si="2871" ref="W256">IFERROR(IF($C255="","",INDIRECT("第"&amp;VLOOKUP(W$7,INDIRECT($A$7&amp;"!A:D"),2,FALSE)&amp;"周"&amp;"!"&amp;ADDRESS(ROW(),VLOOKUP(W$7,INDIRECT($A$7&amp;"!A:D"),4,FALSE)+4))),"")</f>
        <v/>
      </c>
      <c r="X256" s="114" t="str">
        <f ca="1" t="shared" si="2872" ref="X256">IFERROR(IF($C255="","",INDIRECT("第"&amp;VLOOKUP(X$7,INDIRECT($A$7&amp;"!A:D"),2,FALSE)&amp;"周"&amp;"!"&amp;ADDRESS(ROW(),VLOOKUP(X$7,INDIRECT($A$7&amp;"!A:D"),4,FALSE)+4))),"")</f>
        <v/>
      </c>
      <c r="Y256" s="114" t="str">
        <f ca="1" t="shared" si="2873" ref="Y256">IFERROR(IF($C255="","",INDIRECT("第"&amp;VLOOKUP(Y$7,INDIRECT($A$7&amp;"!A:D"),2,FALSE)&amp;"周"&amp;"!"&amp;ADDRESS(ROW(),VLOOKUP(Y$7,INDIRECT($A$7&amp;"!A:D"),4,FALSE)+4))),"")</f>
        <v/>
      </c>
      <c r="Z256" s="114" t="str">
        <f ca="1" t="shared" si="2874" ref="Z256">IFERROR(IF($C255="","",INDIRECT("第"&amp;VLOOKUP(Z$7,INDIRECT($A$7&amp;"!A:D"),2,FALSE)&amp;"周"&amp;"!"&amp;ADDRESS(ROW(),VLOOKUP(Z$7,INDIRECT($A$7&amp;"!A:D"),4,FALSE)+4))),"")</f>
        <v/>
      </c>
      <c r="AA256" s="114" t="str">
        <f ca="1" t="shared" si="2875" ref="AA256">IFERROR(IF($C255="","",INDIRECT("第"&amp;VLOOKUP(AA$7,INDIRECT($A$7&amp;"!A:D"),2,FALSE)&amp;"周"&amp;"!"&amp;ADDRESS(ROW(),VLOOKUP(AA$7,INDIRECT($A$7&amp;"!A:D"),4,FALSE)+4))),"")</f>
        <v/>
      </c>
      <c r="AB256" s="114" t="str">
        <f ca="1" t="shared" si="2876" ref="AB256">IFERROR(IF($C255="","",INDIRECT("第"&amp;VLOOKUP(AB$7,INDIRECT($A$7&amp;"!A:D"),2,FALSE)&amp;"周"&amp;"!"&amp;ADDRESS(ROW(),VLOOKUP(AB$7,INDIRECT($A$7&amp;"!A:D"),4,FALSE)+4))),"")</f>
        <v/>
      </c>
      <c r="AC256" s="114" t="str">
        <f ca="1" t="shared" si="2877" ref="AC256">IFERROR(IF($C255="","",INDIRECT("第"&amp;VLOOKUP(AC$7,INDIRECT($A$7&amp;"!A:D"),2,FALSE)&amp;"周"&amp;"!"&amp;ADDRESS(ROW(),VLOOKUP(AC$7,INDIRECT($A$7&amp;"!A:D"),4,FALSE)+4))),"")</f>
        <v/>
      </c>
      <c r="AD256" s="114" t="str">
        <f ca="1" t="shared" si="2878" ref="AD256">IFERROR(IF($C255="","",INDIRECT("第"&amp;VLOOKUP(AD$7,INDIRECT($A$7&amp;"!A:D"),2,FALSE)&amp;"周"&amp;"!"&amp;ADDRESS(ROW(),VLOOKUP(AD$7,INDIRECT($A$7&amp;"!A:D"),4,FALSE)+4))),"")</f>
        <v/>
      </c>
      <c r="AE256" s="114" t="str">
        <f ca="1" t="shared" si="2879" ref="AE256">IFERROR(IF($C255="","",INDIRECT("第"&amp;VLOOKUP(AE$7,INDIRECT($A$7&amp;"!A:D"),2,FALSE)&amp;"周"&amp;"!"&amp;ADDRESS(ROW(),VLOOKUP(AE$7,INDIRECT($A$7&amp;"!A:D"),4,FALSE)+4))),"")</f>
        <v/>
      </c>
      <c r="AF256" s="114" t="str">
        <f ca="1" t="shared" si="2880" ref="AF256">IFERROR(IF($C255="","",INDIRECT("第"&amp;VLOOKUP(AF$7,INDIRECT($A$7&amp;"!A:D"),2,FALSE)&amp;"周"&amp;"!"&amp;ADDRESS(ROW(),VLOOKUP(AF$7,INDIRECT($A$7&amp;"!A:D"),4,FALSE)+4))),"")</f>
        <v/>
      </c>
      <c r="AG256" s="114" t="str">
        <f ca="1" t="shared" si="2881" ref="AG256">IFERROR(IF($C255="","",INDIRECT("第"&amp;VLOOKUP(AG$7,INDIRECT($A$7&amp;"!A:D"),2,FALSE)&amp;"周"&amp;"!"&amp;ADDRESS(ROW(),VLOOKUP(AG$7,INDIRECT($A$7&amp;"!A:D"),4,FALSE)+4))),"")</f>
        <v/>
      </c>
      <c r="AH256" s="114" t="str">
        <f ca="1" t="shared" si="2882" ref="AH256">IFERROR(IF($C255="","",INDIRECT("第"&amp;VLOOKUP(AH$7,INDIRECT($A$7&amp;"!A:D"),2,FALSE)&amp;"周"&amp;"!"&amp;ADDRESS(ROW(),VLOOKUP(AH$7,INDIRECT($A$7&amp;"!A:D"),4,FALSE)+4))),"")</f>
        <v/>
      </c>
      <c r="AI256" s="114" t="str">
        <f ca="1" t="shared" si="2883" ref="AI256">IFERROR(IF($C255="","",INDIRECT("第"&amp;VLOOKUP(AI$7,INDIRECT($A$7&amp;"!A:D"),2,FALSE)&amp;"周"&amp;"!"&amp;ADDRESS(ROW(),VLOOKUP(AI$7,INDIRECT($A$7&amp;"!A:D"),4,FALSE)+4))),"")</f>
        <v/>
      </c>
      <c r="AJ256" s="25"/>
      <c r="AK256" s="25"/>
      <c r="AL256" s="25"/>
      <c r="AM256" s="25"/>
      <c r="AN256" s="25"/>
      <c r="AO256" s="25"/>
      <c r="AP256" s="25"/>
      <c r="AQ256" s="25"/>
      <c r="AR256" s="25"/>
    </row>
    <row r="257" spans="1:44" ht="18" customHeight="1">
      <c r="A257" s="7"/>
      <c r="B257" s="115"/>
      <c r="C257" s="27"/>
      <c r="D257" s="25" t="s">
        <v>26</v>
      </c>
      <c r="E257" s="114" t="str">
        <f ca="1" t="shared" si="2884" ref="E257:AI257">IFERROR(IF($C255="","",INDIRECT("第"&amp;VLOOKUP(E$7,INDIRECT($A$7&amp;"!A:D"),2,FALSE)&amp;"周"&amp;"!"&amp;ADDRESS(ROW(),VLOOKUP(E$7,INDIRECT($A$7&amp;"!A:D"),4,FALSE)+4))),"")</f>
        <v/>
      </c>
      <c r="F257" s="114" t="str">
        <f t="shared" ca="1" si="2884"/>
        <v/>
      </c>
      <c r="G257" s="114" t="str">
        <f t="shared" ca="1" si="2884"/>
        <v/>
      </c>
      <c r="H257" s="114" t="str">
        <f t="shared" ca="1" si="2884"/>
        <v/>
      </c>
      <c r="I257" s="114" t="str">
        <f t="shared" ca="1" si="2884"/>
        <v/>
      </c>
      <c r="J257" s="114" t="str">
        <f t="shared" ca="1" si="2884"/>
        <v/>
      </c>
      <c r="K257" s="114" t="str">
        <f t="shared" ca="1" si="2884"/>
        <v/>
      </c>
      <c r="L257" s="114" t="str">
        <f t="shared" ca="1" si="2884"/>
        <v/>
      </c>
      <c r="M257" s="114" t="str">
        <f t="shared" ca="1" si="2884"/>
        <v/>
      </c>
      <c r="N257" s="114" t="str">
        <f t="shared" ca="1" si="2884"/>
        <v/>
      </c>
      <c r="O257" s="114" t="str">
        <f t="shared" ca="1" si="2884"/>
        <v/>
      </c>
      <c r="P257" s="114" t="str">
        <f t="shared" ca="1" si="2884"/>
        <v/>
      </c>
      <c r="Q257" s="114" t="str">
        <f t="shared" ca="1" si="2884"/>
        <v/>
      </c>
      <c r="R257" s="114" t="str">
        <f t="shared" ca="1" si="2884"/>
        <v/>
      </c>
      <c r="S257" s="114" t="str">
        <f t="shared" ca="1" si="2884"/>
        <v/>
      </c>
      <c r="T257" s="114" t="str">
        <f t="shared" ca="1" si="2884"/>
        <v/>
      </c>
      <c r="U257" s="114" t="str">
        <f t="shared" ca="1" si="2884"/>
        <v/>
      </c>
      <c r="V257" s="114" t="str">
        <f t="shared" ca="1" si="2884"/>
        <v/>
      </c>
      <c r="W257" s="114" t="str">
        <f t="shared" ca="1" si="2884"/>
        <v/>
      </c>
      <c r="X257" s="114" t="str">
        <f t="shared" ca="1" si="2884"/>
        <v/>
      </c>
      <c r="Y257" s="114" t="str">
        <f t="shared" ca="1" si="2884"/>
        <v/>
      </c>
      <c r="Z257" s="114" t="str">
        <f t="shared" ca="1" si="2884"/>
        <v/>
      </c>
      <c r="AA257" s="114" t="str">
        <f t="shared" ca="1" si="2884"/>
        <v/>
      </c>
      <c r="AB257" s="114" t="str">
        <f t="shared" ca="1" si="2884"/>
        <v/>
      </c>
      <c r="AC257" s="114" t="str">
        <f t="shared" ca="1" si="2884"/>
        <v/>
      </c>
      <c r="AD257" s="114" t="str">
        <f t="shared" ca="1" si="2884"/>
        <v/>
      </c>
      <c r="AE257" s="114" t="str">
        <f t="shared" ca="1" si="2884"/>
        <v/>
      </c>
      <c r="AF257" s="114" t="str">
        <f t="shared" ca="1" si="2884"/>
        <v/>
      </c>
      <c r="AG257" s="114" t="str">
        <f t="shared" ca="1" si="2884"/>
        <v/>
      </c>
      <c r="AH257" s="114" t="str">
        <f t="shared" ca="1" si="2884"/>
        <v/>
      </c>
      <c r="AI257" s="114" t="str">
        <f t="shared" ca="1" si="2884"/>
        <v/>
      </c>
      <c r="AJ257" s="25"/>
      <c r="AK257" s="25"/>
      <c r="AL257" s="25"/>
      <c r="AM257" s="25"/>
      <c r="AN257" s="25"/>
      <c r="AO257" s="25"/>
      <c r="AP257" s="25"/>
      <c r="AQ257" s="25"/>
      <c r="AR257" s="25"/>
    </row>
    <row r="258" spans="1:44" ht="18" customHeight="1">
      <c r="A258" s="7"/>
      <c r="B258" s="116">
        <f t="shared" si="2534"/>
        <v>84</v>
      </c>
      <c r="C258" s="20" t="str">
        <f ca="1">INDIRECT("员工信息表!C"&amp;(B258+3))&amp;IF(INDIRECT("员工信息表!O"&amp;(B258+3))="离职","(离职)","")</f>
        <v/>
      </c>
      <c r="D258" s="25" t="s">
        <v>24</v>
      </c>
      <c r="E258" s="114" t="str">
        <f ca="1" t="shared" si="2885" ref="E258:T258">IFERROR(IF($C258="","",INDIRECT("第"&amp;VLOOKUP(E$7,INDIRECT($A$7&amp;"!A:D"),2,FALSE)&amp;"周"&amp;"!"&amp;ADDRESS(ROW(),VLOOKUP(E$7,INDIRECT($A$7&amp;"!A:D"),4,FALSE)+4))),"")</f>
        <v/>
      </c>
      <c r="F258" s="114" t="str">
        <f t="shared" ca="1" si="2885"/>
        <v/>
      </c>
      <c r="G258" s="114" t="str">
        <f t="shared" ca="1" si="2885"/>
        <v/>
      </c>
      <c r="H258" s="114" t="str">
        <f t="shared" ca="1" si="2885"/>
        <v/>
      </c>
      <c r="I258" s="114" t="str">
        <f t="shared" ca="1" si="2885"/>
        <v/>
      </c>
      <c r="J258" s="114" t="str">
        <f t="shared" ca="1" si="2885"/>
        <v/>
      </c>
      <c r="K258" s="114" t="str">
        <f t="shared" ca="1" si="2885"/>
        <v/>
      </c>
      <c r="L258" s="114" t="str">
        <f t="shared" ca="1" si="2885"/>
        <v/>
      </c>
      <c r="M258" s="114" t="str">
        <f t="shared" ca="1" si="2885"/>
        <v/>
      </c>
      <c r="N258" s="114" t="str">
        <f t="shared" ca="1" si="2885"/>
        <v/>
      </c>
      <c r="O258" s="114" t="str">
        <f t="shared" ca="1" si="2885"/>
        <v/>
      </c>
      <c r="P258" s="114" t="str">
        <f t="shared" ca="1" si="2885"/>
        <v/>
      </c>
      <c r="Q258" s="114" t="str">
        <f t="shared" ca="1" si="2885"/>
        <v/>
      </c>
      <c r="R258" s="114" t="str">
        <f t="shared" ca="1" si="2885"/>
        <v/>
      </c>
      <c r="S258" s="114" t="str">
        <f t="shared" ca="1" si="2885"/>
        <v/>
      </c>
      <c r="T258" s="114" t="str">
        <f t="shared" ca="1" si="2885"/>
        <v/>
      </c>
      <c r="U258" s="114" t="str">
        <f ca="1" t="shared" si="2886" ref="U258:AI258">IFERROR(IF($C258="","",INDIRECT("第"&amp;VLOOKUP(U$7,INDIRECT($A$7&amp;"!A:D"),2,FALSE)&amp;"周"&amp;"!"&amp;ADDRESS(ROW(),VLOOKUP(U$7,INDIRECT($A$7&amp;"!A:D"),4,FALSE)+4))),"")</f>
        <v/>
      </c>
      <c r="V258" s="114" t="str">
        <f t="shared" ca="1" si="2886"/>
        <v/>
      </c>
      <c r="W258" s="114" t="str">
        <f t="shared" ca="1" si="2886"/>
        <v/>
      </c>
      <c r="X258" s="114" t="str">
        <f t="shared" ca="1" si="2886"/>
        <v/>
      </c>
      <c r="Y258" s="114" t="str">
        <f t="shared" ca="1" si="2886"/>
        <v/>
      </c>
      <c r="Z258" s="114" t="str">
        <f t="shared" ca="1" si="2886"/>
        <v/>
      </c>
      <c r="AA258" s="114" t="str">
        <f t="shared" ca="1" si="2886"/>
        <v/>
      </c>
      <c r="AB258" s="114" t="str">
        <f t="shared" ca="1" si="2886"/>
        <v/>
      </c>
      <c r="AC258" s="114" t="str">
        <f t="shared" ca="1" si="2886"/>
        <v/>
      </c>
      <c r="AD258" s="114" t="str">
        <f t="shared" ca="1" si="2886"/>
        <v/>
      </c>
      <c r="AE258" s="114" t="str">
        <f t="shared" ca="1" si="2886"/>
        <v/>
      </c>
      <c r="AF258" s="114" t="str">
        <f t="shared" ca="1" si="2886"/>
        <v/>
      </c>
      <c r="AG258" s="114" t="str">
        <f t="shared" ca="1" si="2886"/>
        <v/>
      </c>
      <c r="AH258" s="114" t="str">
        <f t="shared" ca="1" si="2886"/>
        <v/>
      </c>
      <c r="AI258" s="114" t="str">
        <f t="shared" ca="1" si="2886"/>
        <v/>
      </c>
      <c r="AJ258" s="25">
        <f ca="1" t="shared" si="2887" ref="AJ258:AR258">COUNTIF($E258:$AI260,AJ$8)</f>
        <v>0</v>
      </c>
      <c r="AK258" s="25">
        <f t="shared" ca="1" si="2887"/>
        <v>0</v>
      </c>
      <c r="AL258" s="25">
        <f t="shared" ca="1" si="2887"/>
        <v>0</v>
      </c>
      <c r="AM258" s="25">
        <f t="shared" ca="1" si="2887"/>
        <v>0</v>
      </c>
      <c r="AN258" s="25">
        <f t="shared" ca="1" si="2887"/>
        <v>0</v>
      </c>
      <c r="AO258" s="25">
        <f t="shared" ca="1" si="2887"/>
        <v>0</v>
      </c>
      <c r="AP258" s="25">
        <f t="shared" ca="1" si="2887"/>
        <v>0</v>
      </c>
      <c r="AQ258" s="25">
        <f t="shared" ca="1" si="2887"/>
        <v>0</v>
      </c>
      <c r="AR258" s="25">
        <f t="shared" ca="1" si="2887"/>
        <v>0</v>
      </c>
    </row>
    <row r="259" spans="1:44" ht="18" customHeight="1">
      <c r="A259" s="7"/>
      <c r="B259" s="113"/>
      <c r="C259" s="20"/>
      <c r="D259" s="25" t="s">
        <v>25</v>
      </c>
      <c r="E259" s="114" t="str">
        <f ca="1" t="shared" si="2888" ref="E259">IFERROR(IF($C258="","",INDIRECT("第"&amp;VLOOKUP(E$7,INDIRECT($A$7&amp;"!A:D"),2,FALSE)&amp;"周"&amp;"!"&amp;ADDRESS(ROW(),VLOOKUP(E$7,INDIRECT($A$7&amp;"!A:D"),4,FALSE)+4))),"")</f>
        <v/>
      </c>
      <c r="F259" s="114" t="str">
        <f ca="1" t="shared" si="2889" ref="F259">IFERROR(IF($C258="","",INDIRECT("第"&amp;VLOOKUP(F$7,INDIRECT($A$7&amp;"!A:D"),2,FALSE)&amp;"周"&amp;"!"&amp;ADDRESS(ROW(),VLOOKUP(F$7,INDIRECT($A$7&amp;"!A:D"),4,FALSE)+4))),"")</f>
        <v/>
      </c>
      <c r="G259" s="114" t="str">
        <f ca="1" t="shared" si="2890" ref="G259">IFERROR(IF($C258="","",INDIRECT("第"&amp;VLOOKUP(G$7,INDIRECT($A$7&amp;"!A:D"),2,FALSE)&amp;"周"&amp;"!"&amp;ADDRESS(ROW(),VLOOKUP(G$7,INDIRECT($A$7&amp;"!A:D"),4,FALSE)+4))),"")</f>
        <v/>
      </c>
      <c r="H259" s="114" t="str">
        <f ca="1" t="shared" si="2891" ref="H259">IFERROR(IF($C258="","",INDIRECT("第"&amp;VLOOKUP(H$7,INDIRECT($A$7&amp;"!A:D"),2,FALSE)&amp;"周"&amp;"!"&amp;ADDRESS(ROW(),VLOOKUP(H$7,INDIRECT($A$7&amp;"!A:D"),4,FALSE)+4))),"")</f>
        <v/>
      </c>
      <c r="I259" s="114" t="str">
        <f ca="1" t="shared" si="2892" ref="I259">IFERROR(IF($C258="","",INDIRECT("第"&amp;VLOOKUP(I$7,INDIRECT($A$7&amp;"!A:D"),2,FALSE)&amp;"周"&amp;"!"&amp;ADDRESS(ROW(),VLOOKUP(I$7,INDIRECT($A$7&amp;"!A:D"),4,FALSE)+4))),"")</f>
        <v/>
      </c>
      <c r="J259" s="114" t="str">
        <f ca="1" t="shared" si="2893" ref="J259">IFERROR(IF($C258="","",INDIRECT("第"&amp;VLOOKUP(J$7,INDIRECT($A$7&amp;"!A:D"),2,FALSE)&amp;"周"&amp;"!"&amp;ADDRESS(ROW(),VLOOKUP(J$7,INDIRECT($A$7&amp;"!A:D"),4,FALSE)+4))),"")</f>
        <v/>
      </c>
      <c r="K259" s="114" t="str">
        <f ca="1" t="shared" si="2894" ref="K259">IFERROR(IF($C258="","",INDIRECT("第"&amp;VLOOKUP(K$7,INDIRECT($A$7&amp;"!A:D"),2,FALSE)&amp;"周"&amp;"!"&amp;ADDRESS(ROW(),VLOOKUP(K$7,INDIRECT($A$7&amp;"!A:D"),4,FALSE)+4))),"")</f>
        <v/>
      </c>
      <c r="L259" s="114" t="str">
        <f ca="1" t="shared" si="2895" ref="L259">IFERROR(IF($C258="","",INDIRECT("第"&amp;VLOOKUP(L$7,INDIRECT($A$7&amp;"!A:D"),2,FALSE)&amp;"周"&amp;"!"&amp;ADDRESS(ROW(),VLOOKUP(L$7,INDIRECT($A$7&amp;"!A:D"),4,FALSE)+4))),"")</f>
        <v/>
      </c>
      <c r="M259" s="114" t="str">
        <f ca="1" t="shared" si="2896" ref="M259">IFERROR(IF($C258="","",INDIRECT("第"&amp;VLOOKUP(M$7,INDIRECT($A$7&amp;"!A:D"),2,FALSE)&amp;"周"&amp;"!"&amp;ADDRESS(ROW(),VLOOKUP(M$7,INDIRECT($A$7&amp;"!A:D"),4,FALSE)+4))),"")</f>
        <v/>
      </c>
      <c r="N259" s="114" t="str">
        <f ca="1" t="shared" si="2897" ref="N259">IFERROR(IF($C258="","",INDIRECT("第"&amp;VLOOKUP(N$7,INDIRECT($A$7&amp;"!A:D"),2,FALSE)&amp;"周"&amp;"!"&amp;ADDRESS(ROW(),VLOOKUP(N$7,INDIRECT($A$7&amp;"!A:D"),4,FALSE)+4))),"")</f>
        <v/>
      </c>
      <c r="O259" s="114" t="str">
        <f ca="1" t="shared" si="2898" ref="O259">IFERROR(IF($C258="","",INDIRECT("第"&amp;VLOOKUP(O$7,INDIRECT($A$7&amp;"!A:D"),2,FALSE)&amp;"周"&amp;"!"&amp;ADDRESS(ROW(),VLOOKUP(O$7,INDIRECT($A$7&amp;"!A:D"),4,FALSE)+4))),"")</f>
        <v/>
      </c>
      <c r="P259" s="114" t="str">
        <f ca="1" t="shared" si="2899" ref="P259">IFERROR(IF($C258="","",INDIRECT("第"&amp;VLOOKUP(P$7,INDIRECT($A$7&amp;"!A:D"),2,FALSE)&amp;"周"&amp;"!"&amp;ADDRESS(ROW(),VLOOKUP(P$7,INDIRECT($A$7&amp;"!A:D"),4,FALSE)+4))),"")</f>
        <v/>
      </c>
      <c r="Q259" s="114" t="str">
        <f ca="1" t="shared" si="2900" ref="Q259">IFERROR(IF($C258="","",INDIRECT("第"&amp;VLOOKUP(Q$7,INDIRECT($A$7&amp;"!A:D"),2,FALSE)&amp;"周"&amp;"!"&amp;ADDRESS(ROW(),VLOOKUP(Q$7,INDIRECT($A$7&amp;"!A:D"),4,FALSE)+4))),"")</f>
        <v/>
      </c>
      <c r="R259" s="114" t="str">
        <f ca="1" t="shared" si="2901" ref="R259">IFERROR(IF($C258="","",INDIRECT("第"&amp;VLOOKUP(R$7,INDIRECT($A$7&amp;"!A:D"),2,FALSE)&amp;"周"&amp;"!"&amp;ADDRESS(ROW(),VLOOKUP(R$7,INDIRECT($A$7&amp;"!A:D"),4,FALSE)+4))),"")</f>
        <v/>
      </c>
      <c r="S259" s="114" t="str">
        <f ca="1" t="shared" si="2902" ref="S259">IFERROR(IF($C258="","",INDIRECT("第"&amp;VLOOKUP(S$7,INDIRECT($A$7&amp;"!A:D"),2,FALSE)&amp;"周"&amp;"!"&amp;ADDRESS(ROW(),VLOOKUP(S$7,INDIRECT($A$7&amp;"!A:D"),4,FALSE)+4))),"")</f>
        <v/>
      </c>
      <c r="T259" s="114" t="str">
        <f ca="1" t="shared" si="2903" ref="T259">IFERROR(IF($C258="","",INDIRECT("第"&amp;VLOOKUP(T$7,INDIRECT($A$7&amp;"!A:D"),2,FALSE)&amp;"周"&amp;"!"&amp;ADDRESS(ROW(),VLOOKUP(T$7,INDIRECT($A$7&amp;"!A:D"),4,FALSE)+4))),"")</f>
        <v/>
      </c>
      <c r="U259" s="114" t="str">
        <f ca="1" t="shared" si="2904" ref="U259">IFERROR(IF($C258="","",INDIRECT("第"&amp;VLOOKUP(U$7,INDIRECT($A$7&amp;"!A:D"),2,FALSE)&amp;"周"&amp;"!"&amp;ADDRESS(ROW(),VLOOKUP(U$7,INDIRECT($A$7&amp;"!A:D"),4,FALSE)+4))),"")</f>
        <v/>
      </c>
      <c r="V259" s="114" t="str">
        <f ca="1" t="shared" si="2905" ref="V259">IFERROR(IF($C258="","",INDIRECT("第"&amp;VLOOKUP(V$7,INDIRECT($A$7&amp;"!A:D"),2,FALSE)&amp;"周"&amp;"!"&amp;ADDRESS(ROW(),VLOOKUP(V$7,INDIRECT($A$7&amp;"!A:D"),4,FALSE)+4))),"")</f>
        <v/>
      </c>
      <c r="W259" s="114" t="str">
        <f ca="1" t="shared" si="2906" ref="W259">IFERROR(IF($C258="","",INDIRECT("第"&amp;VLOOKUP(W$7,INDIRECT($A$7&amp;"!A:D"),2,FALSE)&amp;"周"&amp;"!"&amp;ADDRESS(ROW(),VLOOKUP(W$7,INDIRECT($A$7&amp;"!A:D"),4,FALSE)+4))),"")</f>
        <v/>
      </c>
      <c r="X259" s="114" t="str">
        <f ca="1" t="shared" si="2907" ref="X259">IFERROR(IF($C258="","",INDIRECT("第"&amp;VLOOKUP(X$7,INDIRECT($A$7&amp;"!A:D"),2,FALSE)&amp;"周"&amp;"!"&amp;ADDRESS(ROW(),VLOOKUP(X$7,INDIRECT($A$7&amp;"!A:D"),4,FALSE)+4))),"")</f>
        <v/>
      </c>
      <c r="Y259" s="114" t="str">
        <f ca="1" t="shared" si="2908" ref="Y259">IFERROR(IF($C258="","",INDIRECT("第"&amp;VLOOKUP(Y$7,INDIRECT($A$7&amp;"!A:D"),2,FALSE)&amp;"周"&amp;"!"&amp;ADDRESS(ROW(),VLOOKUP(Y$7,INDIRECT($A$7&amp;"!A:D"),4,FALSE)+4))),"")</f>
        <v/>
      </c>
      <c r="Z259" s="114" t="str">
        <f ca="1" t="shared" si="2909" ref="Z259">IFERROR(IF($C258="","",INDIRECT("第"&amp;VLOOKUP(Z$7,INDIRECT($A$7&amp;"!A:D"),2,FALSE)&amp;"周"&amp;"!"&amp;ADDRESS(ROW(),VLOOKUP(Z$7,INDIRECT($A$7&amp;"!A:D"),4,FALSE)+4))),"")</f>
        <v/>
      </c>
      <c r="AA259" s="114" t="str">
        <f ca="1" t="shared" si="2910" ref="AA259">IFERROR(IF($C258="","",INDIRECT("第"&amp;VLOOKUP(AA$7,INDIRECT($A$7&amp;"!A:D"),2,FALSE)&amp;"周"&amp;"!"&amp;ADDRESS(ROW(),VLOOKUP(AA$7,INDIRECT($A$7&amp;"!A:D"),4,FALSE)+4))),"")</f>
        <v/>
      </c>
      <c r="AB259" s="114" t="str">
        <f ca="1" t="shared" si="2911" ref="AB259">IFERROR(IF($C258="","",INDIRECT("第"&amp;VLOOKUP(AB$7,INDIRECT($A$7&amp;"!A:D"),2,FALSE)&amp;"周"&amp;"!"&amp;ADDRESS(ROW(),VLOOKUP(AB$7,INDIRECT($A$7&amp;"!A:D"),4,FALSE)+4))),"")</f>
        <v/>
      </c>
      <c r="AC259" s="114" t="str">
        <f ca="1" t="shared" si="2912" ref="AC259">IFERROR(IF($C258="","",INDIRECT("第"&amp;VLOOKUP(AC$7,INDIRECT($A$7&amp;"!A:D"),2,FALSE)&amp;"周"&amp;"!"&amp;ADDRESS(ROW(),VLOOKUP(AC$7,INDIRECT($A$7&amp;"!A:D"),4,FALSE)+4))),"")</f>
        <v/>
      </c>
      <c r="AD259" s="114" t="str">
        <f ca="1" t="shared" si="2913" ref="AD259">IFERROR(IF($C258="","",INDIRECT("第"&amp;VLOOKUP(AD$7,INDIRECT($A$7&amp;"!A:D"),2,FALSE)&amp;"周"&amp;"!"&amp;ADDRESS(ROW(),VLOOKUP(AD$7,INDIRECT($A$7&amp;"!A:D"),4,FALSE)+4))),"")</f>
        <v/>
      </c>
      <c r="AE259" s="114" t="str">
        <f ca="1" t="shared" si="2914" ref="AE259">IFERROR(IF($C258="","",INDIRECT("第"&amp;VLOOKUP(AE$7,INDIRECT($A$7&amp;"!A:D"),2,FALSE)&amp;"周"&amp;"!"&amp;ADDRESS(ROW(),VLOOKUP(AE$7,INDIRECT($A$7&amp;"!A:D"),4,FALSE)+4))),"")</f>
        <v/>
      </c>
      <c r="AF259" s="114" t="str">
        <f ca="1" t="shared" si="2915" ref="AF259">IFERROR(IF($C258="","",INDIRECT("第"&amp;VLOOKUP(AF$7,INDIRECT($A$7&amp;"!A:D"),2,FALSE)&amp;"周"&amp;"!"&amp;ADDRESS(ROW(),VLOOKUP(AF$7,INDIRECT($A$7&amp;"!A:D"),4,FALSE)+4))),"")</f>
        <v/>
      </c>
      <c r="AG259" s="114" t="str">
        <f ca="1" t="shared" si="2916" ref="AG259">IFERROR(IF($C258="","",INDIRECT("第"&amp;VLOOKUP(AG$7,INDIRECT($A$7&amp;"!A:D"),2,FALSE)&amp;"周"&amp;"!"&amp;ADDRESS(ROW(),VLOOKUP(AG$7,INDIRECT($A$7&amp;"!A:D"),4,FALSE)+4))),"")</f>
        <v/>
      </c>
      <c r="AH259" s="114" t="str">
        <f ca="1" t="shared" si="2917" ref="AH259">IFERROR(IF($C258="","",INDIRECT("第"&amp;VLOOKUP(AH$7,INDIRECT($A$7&amp;"!A:D"),2,FALSE)&amp;"周"&amp;"!"&amp;ADDRESS(ROW(),VLOOKUP(AH$7,INDIRECT($A$7&amp;"!A:D"),4,FALSE)+4))),"")</f>
        <v/>
      </c>
      <c r="AI259" s="114" t="str">
        <f ca="1" t="shared" si="2918" ref="AI259">IFERROR(IF($C258="","",INDIRECT("第"&amp;VLOOKUP(AI$7,INDIRECT($A$7&amp;"!A:D"),2,FALSE)&amp;"周"&amp;"!"&amp;ADDRESS(ROW(),VLOOKUP(AI$7,INDIRECT($A$7&amp;"!A:D"),4,FALSE)+4))),"")</f>
        <v/>
      </c>
      <c r="AJ259" s="25"/>
      <c r="AK259" s="25"/>
      <c r="AL259" s="25"/>
      <c r="AM259" s="25"/>
      <c r="AN259" s="25"/>
      <c r="AO259" s="25"/>
      <c r="AP259" s="25"/>
      <c r="AQ259" s="25"/>
      <c r="AR259" s="25"/>
    </row>
    <row r="260" spans="1:44" ht="18" customHeight="1">
      <c r="A260" s="7"/>
      <c r="B260" s="115"/>
      <c r="C260" s="27"/>
      <c r="D260" s="25" t="s">
        <v>26</v>
      </c>
      <c r="E260" s="114" t="str">
        <f ca="1" t="shared" si="2919" ref="E260:AI260">IFERROR(IF($C258="","",INDIRECT("第"&amp;VLOOKUP(E$7,INDIRECT($A$7&amp;"!A:D"),2,FALSE)&amp;"周"&amp;"!"&amp;ADDRESS(ROW(),VLOOKUP(E$7,INDIRECT($A$7&amp;"!A:D"),4,FALSE)+4))),"")</f>
        <v/>
      </c>
      <c r="F260" s="114" t="str">
        <f t="shared" ca="1" si="2919"/>
        <v/>
      </c>
      <c r="G260" s="114" t="str">
        <f t="shared" ca="1" si="2919"/>
        <v/>
      </c>
      <c r="H260" s="114" t="str">
        <f t="shared" ca="1" si="2919"/>
        <v/>
      </c>
      <c r="I260" s="114" t="str">
        <f t="shared" ca="1" si="2919"/>
        <v/>
      </c>
      <c r="J260" s="114" t="str">
        <f t="shared" ca="1" si="2919"/>
        <v/>
      </c>
      <c r="K260" s="114" t="str">
        <f t="shared" ca="1" si="2919"/>
        <v/>
      </c>
      <c r="L260" s="114" t="str">
        <f t="shared" ca="1" si="2919"/>
        <v/>
      </c>
      <c r="M260" s="114" t="str">
        <f t="shared" ca="1" si="2919"/>
        <v/>
      </c>
      <c r="N260" s="114" t="str">
        <f t="shared" ca="1" si="2919"/>
        <v/>
      </c>
      <c r="O260" s="114" t="str">
        <f t="shared" ca="1" si="2919"/>
        <v/>
      </c>
      <c r="P260" s="114" t="str">
        <f t="shared" ca="1" si="2919"/>
        <v/>
      </c>
      <c r="Q260" s="114" t="str">
        <f t="shared" ca="1" si="2919"/>
        <v/>
      </c>
      <c r="R260" s="114" t="str">
        <f t="shared" ca="1" si="2919"/>
        <v/>
      </c>
      <c r="S260" s="114" t="str">
        <f t="shared" ca="1" si="2919"/>
        <v/>
      </c>
      <c r="T260" s="114" t="str">
        <f t="shared" ca="1" si="2919"/>
        <v/>
      </c>
      <c r="U260" s="114" t="str">
        <f t="shared" ca="1" si="2919"/>
        <v/>
      </c>
      <c r="V260" s="114" t="str">
        <f t="shared" ca="1" si="2919"/>
        <v/>
      </c>
      <c r="W260" s="114" t="str">
        <f t="shared" ca="1" si="2919"/>
        <v/>
      </c>
      <c r="X260" s="114" t="str">
        <f t="shared" ca="1" si="2919"/>
        <v/>
      </c>
      <c r="Y260" s="114" t="str">
        <f t="shared" ca="1" si="2919"/>
        <v/>
      </c>
      <c r="Z260" s="114" t="str">
        <f t="shared" ca="1" si="2919"/>
        <v/>
      </c>
      <c r="AA260" s="114" t="str">
        <f t="shared" ca="1" si="2919"/>
        <v/>
      </c>
      <c r="AB260" s="114" t="str">
        <f t="shared" ca="1" si="2919"/>
        <v/>
      </c>
      <c r="AC260" s="114" t="str">
        <f t="shared" ca="1" si="2919"/>
        <v/>
      </c>
      <c r="AD260" s="114" t="str">
        <f t="shared" ca="1" si="2919"/>
        <v/>
      </c>
      <c r="AE260" s="114" t="str">
        <f t="shared" ca="1" si="2919"/>
        <v/>
      </c>
      <c r="AF260" s="114" t="str">
        <f t="shared" ca="1" si="2919"/>
        <v/>
      </c>
      <c r="AG260" s="114" t="str">
        <f t="shared" ca="1" si="2919"/>
        <v/>
      </c>
      <c r="AH260" s="114" t="str">
        <f t="shared" ca="1" si="2919"/>
        <v/>
      </c>
      <c r="AI260" s="114" t="str">
        <f t="shared" ca="1" si="2919"/>
        <v/>
      </c>
      <c r="AJ260" s="25"/>
      <c r="AK260" s="25"/>
      <c r="AL260" s="25"/>
      <c r="AM260" s="25"/>
      <c r="AN260" s="25"/>
      <c r="AO260" s="25"/>
      <c r="AP260" s="25"/>
      <c r="AQ260" s="25"/>
      <c r="AR260" s="25"/>
    </row>
    <row r="261" spans="1:44" ht="18" customHeight="1">
      <c r="A261" s="7"/>
      <c r="B261" s="116">
        <f t="shared" si="2534"/>
        <v>85</v>
      </c>
      <c r="C261" s="20" t="str">
        <f ca="1">INDIRECT("员工信息表!C"&amp;(B261+3))&amp;IF(INDIRECT("员工信息表!O"&amp;(B261+3))="离职","(离职)","")</f>
        <v/>
      </c>
      <c r="D261" s="25" t="s">
        <v>24</v>
      </c>
      <c r="E261" s="114" t="str">
        <f ca="1" t="shared" si="2920" ref="E261:T261">IFERROR(IF($C261="","",INDIRECT("第"&amp;VLOOKUP(E$7,INDIRECT($A$7&amp;"!A:D"),2,FALSE)&amp;"周"&amp;"!"&amp;ADDRESS(ROW(),VLOOKUP(E$7,INDIRECT($A$7&amp;"!A:D"),4,FALSE)+4))),"")</f>
        <v/>
      </c>
      <c r="F261" s="114" t="str">
        <f t="shared" ca="1" si="2920"/>
        <v/>
      </c>
      <c r="G261" s="114" t="str">
        <f t="shared" ca="1" si="2920"/>
        <v/>
      </c>
      <c r="H261" s="114" t="str">
        <f t="shared" ca="1" si="2920"/>
        <v/>
      </c>
      <c r="I261" s="114" t="str">
        <f t="shared" ca="1" si="2920"/>
        <v/>
      </c>
      <c r="J261" s="114" t="str">
        <f t="shared" ca="1" si="2920"/>
        <v/>
      </c>
      <c r="K261" s="114" t="str">
        <f t="shared" ca="1" si="2920"/>
        <v/>
      </c>
      <c r="L261" s="114" t="str">
        <f t="shared" ca="1" si="2920"/>
        <v/>
      </c>
      <c r="M261" s="114" t="str">
        <f t="shared" ca="1" si="2920"/>
        <v/>
      </c>
      <c r="N261" s="114" t="str">
        <f t="shared" ca="1" si="2920"/>
        <v/>
      </c>
      <c r="O261" s="114" t="str">
        <f t="shared" ca="1" si="2920"/>
        <v/>
      </c>
      <c r="P261" s="114" t="str">
        <f t="shared" ca="1" si="2920"/>
        <v/>
      </c>
      <c r="Q261" s="114" t="str">
        <f t="shared" ca="1" si="2920"/>
        <v/>
      </c>
      <c r="R261" s="114" t="str">
        <f t="shared" ca="1" si="2920"/>
        <v/>
      </c>
      <c r="S261" s="114" t="str">
        <f t="shared" ca="1" si="2920"/>
        <v/>
      </c>
      <c r="T261" s="114" t="str">
        <f t="shared" ca="1" si="2920"/>
        <v/>
      </c>
      <c r="U261" s="114" t="str">
        <f ca="1" t="shared" si="2921" ref="U261:AI261">IFERROR(IF($C261="","",INDIRECT("第"&amp;VLOOKUP(U$7,INDIRECT($A$7&amp;"!A:D"),2,FALSE)&amp;"周"&amp;"!"&amp;ADDRESS(ROW(),VLOOKUP(U$7,INDIRECT($A$7&amp;"!A:D"),4,FALSE)+4))),"")</f>
        <v/>
      </c>
      <c r="V261" s="114" t="str">
        <f t="shared" ca="1" si="2921"/>
        <v/>
      </c>
      <c r="W261" s="114" t="str">
        <f t="shared" ca="1" si="2921"/>
        <v/>
      </c>
      <c r="X261" s="114" t="str">
        <f t="shared" ca="1" si="2921"/>
        <v/>
      </c>
      <c r="Y261" s="114" t="str">
        <f t="shared" ca="1" si="2921"/>
        <v/>
      </c>
      <c r="Z261" s="114" t="str">
        <f t="shared" ca="1" si="2921"/>
        <v/>
      </c>
      <c r="AA261" s="114" t="str">
        <f t="shared" ca="1" si="2921"/>
        <v/>
      </c>
      <c r="AB261" s="114" t="str">
        <f t="shared" ca="1" si="2921"/>
        <v/>
      </c>
      <c r="AC261" s="114" t="str">
        <f t="shared" ca="1" si="2921"/>
        <v/>
      </c>
      <c r="AD261" s="114" t="str">
        <f t="shared" ca="1" si="2921"/>
        <v/>
      </c>
      <c r="AE261" s="114" t="str">
        <f t="shared" ca="1" si="2921"/>
        <v/>
      </c>
      <c r="AF261" s="114" t="str">
        <f t="shared" ca="1" si="2921"/>
        <v/>
      </c>
      <c r="AG261" s="114" t="str">
        <f t="shared" ca="1" si="2921"/>
        <v/>
      </c>
      <c r="AH261" s="114" t="str">
        <f t="shared" ca="1" si="2921"/>
        <v/>
      </c>
      <c r="AI261" s="114" t="str">
        <f t="shared" ca="1" si="2921"/>
        <v/>
      </c>
      <c r="AJ261" s="25">
        <f ca="1" t="shared" si="2922" ref="AJ261:AR261">COUNTIF($E261:$AI263,AJ$8)</f>
        <v>0</v>
      </c>
      <c r="AK261" s="25">
        <f t="shared" ca="1" si="2922"/>
        <v>0</v>
      </c>
      <c r="AL261" s="25">
        <f t="shared" ca="1" si="2922"/>
        <v>0</v>
      </c>
      <c r="AM261" s="25">
        <f t="shared" ca="1" si="2922"/>
        <v>0</v>
      </c>
      <c r="AN261" s="25">
        <f t="shared" ca="1" si="2922"/>
        <v>0</v>
      </c>
      <c r="AO261" s="25">
        <f t="shared" ca="1" si="2922"/>
        <v>0</v>
      </c>
      <c r="AP261" s="25">
        <f t="shared" ca="1" si="2922"/>
        <v>0</v>
      </c>
      <c r="AQ261" s="25">
        <f t="shared" ca="1" si="2922"/>
        <v>0</v>
      </c>
      <c r="AR261" s="25">
        <f t="shared" ca="1" si="2922"/>
        <v>0</v>
      </c>
    </row>
    <row r="262" spans="1:44" ht="18" customHeight="1">
      <c r="A262" s="7"/>
      <c r="B262" s="113"/>
      <c r="C262" s="20"/>
      <c r="D262" s="25" t="s">
        <v>25</v>
      </c>
      <c r="E262" s="114" t="str">
        <f ca="1" t="shared" si="2923" ref="E262">IFERROR(IF($C261="","",INDIRECT("第"&amp;VLOOKUP(E$7,INDIRECT($A$7&amp;"!A:D"),2,FALSE)&amp;"周"&amp;"!"&amp;ADDRESS(ROW(),VLOOKUP(E$7,INDIRECT($A$7&amp;"!A:D"),4,FALSE)+4))),"")</f>
        <v/>
      </c>
      <c r="F262" s="114" t="str">
        <f ca="1" t="shared" si="2924" ref="F262">IFERROR(IF($C261="","",INDIRECT("第"&amp;VLOOKUP(F$7,INDIRECT($A$7&amp;"!A:D"),2,FALSE)&amp;"周"&amp;"!"&amp;ADDRESS(ROW(),VLOOKUP(F$7,INDIRECT($A$7&amp;"!A:D"),4,FALSE)+4))),"")</f>
        <v/>
      </c>
      <c r="G262" s="114" t="str">
        <f ca="1" t="shared" si="2925" ref="G262">IFERROR(IF($C261="","",INDIRECT("第"&amp;VLOOKUP(G$7,INDIRECT($A$7&amp;"!A:D"),2,FALSE)&amp;"周"&amp;"!"&amp;ADDRESS(ROW(),VLOOKUP(G$7,INDIRECT($A$7&amp;"!A:D"),4,FALSE)+4))),"")</f>
        <v/>
      </c>
      <c r="H262" s="114" t="str">
        <f ca="1" t="shared" si="2926" ref="H262">IFERROR(IF($C261="","",INDIRECT("第"&amp;VLOOKUP(H$7,INDIRECT($A$7&amp;"!A:D"),2,FALSE)&amp;"周"&amp;"!"&amp;ADDRESS(ROW(),VLOOKUP(H$7,INDIRECT($A$7&amp;"!A:D"),4,FALSE)+4))),"")</f>
        <v/>
      </c>
      <c r="I262" s="114" t="str">
        <f ca="1" t="shared" si="2927" ref="I262">IFERROR(IF($C261="","",INDIRECT("第"&amp;VLOOKUP(I$7,INDIRECT($A$7&amp;"!A:D"),2,FALSE)&amp;"周"&amp;"!"&amp;ADDRESS(ROW(),VLOOKUP(I$7,INDIRECT($A$7&amp;"!A:D"),4,FALSE)+4))),"")</f>
        <v/>
      </c>
      <c r="J262" s="114" t="str">
        <f ca="1" t="shared" si="2928" ref="J262">IFERROR(IF($C261="","",INDIRECT("第"&amp;VLOOKUP(J$7,INDIRECT($A$7&amp;"!A:D"),2,FALSE)&amp;"周"&amp;"!"&amp;ADDRESS(ROW(),VLOOKUP(J$7,INDIRECT($A$7&amp;"!A:D"),4,FALSE)+4))),"")</f>
        <v/>
      </c>
      <c r="K262" s="114" t="str">
        <f ca="1" t="shared" si="2929" ref="K262">IFERROR(IF($C261="","",INDIRECT("第"&amp;VLOOKUP(K$7,INDIRECT($A$7&amp;"!A:D"),2,FALSE)&amp;"周"&amp;"!"&amp;ADDRESS(ROW(),VLOOKUP(K$7,INDIRECT($A$7&amp;"!A:D"),4,FALSE)+4))),"")</f>
        <v/>
      </c>
      <c r="L262" s="114" t="str">
        <f ca="1" t="shared" si="2930" ref="L262">IFERROR(IF($C261="","",INDIRECT("第"&amp;VLOOKUP(L$7,INDIRECT($A$7&amp;"!A:D"),2,FALSE)&amp;"周"&amp;"!"&amp;ADDRESS(ROW(),VLOOKUP(L$7,INDIRECT($A$7&amp;"!A:D"),4,FALSE)+4))),"")</f>
        <v/>
      </c>
      <c r="M262" s="114" t="str">
        <f ca="1" t="shared" si="2931" ref="M262">IFERROR(IF($C261="","",INDIRECT("第"&amp;VLOOKUP(M$7,INDIRECT($A$7&amp;"!A:D"),2,FALSE)&amp;"周"&amp;"!"&amp;ADDRESS(ROW(),VLOOKUP(M$7,INDIRECT($A$7&amp;"!A:D"),4,FALSE)+4))),"")</f>
        <v/>
      </c>
      <c r="N262" s="114" t="str">
        <f ca="1" t="shared" si="2932" ref="N262">IFERROR(IF($C261="","",INDIRECT("第"&amp;VLOOKUP(N$7,INDIRECT($A$7&amp;"!A:D"),2,FALSE)&amp;"周"&amp;"!"&amp;ADDRESS(ROW(),VLOOKUP(N$7,INDIRECT($A$7&amp;"!A:D"),4,FALSE)+4))),"")</f>
        <v/>
      </c>
      <c r="O262" s="114" t="str">
        <f ca="1" t="shared" si="2933" ref="O262">IFERROR(IF($C261="","",INDIRECT("第"&amp;VLOOKUP(O$7,INDIRECT($A$7&amp;"!A:D"),2,FALSE)&amp;"周"&amp;"!"&amp;ADDRESS(ROW(),VLOOKUP(O$7,INDIRECT($A$7&amp;"!A:D"),4,FALSE)+4))),"")</f>
        <v/>
      </c>
      <c r="P262" s="114" t="str">
        <f ca="1" t="shared" si="2934" ref="P262">IFERROR(IF($C261="","",INDIRECT("第"&amp;VLOOKUP(P$7,INDIRECT($A$7&amp;"!A:D"),2,FALSE)&amp;"周"&amp;"!"&amp;ADDRESS(ROW(),VLOOKUP(P$7,INDIRECT($A$7&amp;"!A:D"),4,FALSE)+4))),"")</f>
        <v/>
      </c>
      <c r="Q262" s="114" t="str">
        <f ca="1" t="shared" si="2935" ref="Q262">IFERROR(IF($C261="","",INDIRECT("第"&amp;VLOOKUP(Q$7,INDIRECT($A$7&amp;"!A:D"),2,FALSE)&amp;"周"&amp;"!"&amp;ADDRESS(ROW(),VLOOKUP(Q$7,INDIRECT($A$7&amp;"!A:D"),4,FALSE)+4))),"")</f>
        <v/>
      </c>
      <c r="R262" s="114" t="str">
        <f ca="1" t="shared" si="2936" ref="R262">IFERROR(IF($C261="","",INDIRECT("第"&amp;VLOOKUP(R$7,INDIRECT($A$7&amp;"!A:D"),2,FALSE)&amp;"周"&amp;"!"&amp;ADDRESS(ROW(),VLOOKUP(R$7,INDIRECT($A$7&amp;"!A:D"),4,FALSE)+4))),"")</f>
        <v/>
      </c>
      <c r="S262" s="114" t="str">
        <f ca="1" t="shared" si="2937" ref="S262">IFERROR(IF($C261="","",INDIRECT("第"&amp;VLOOKUP(S$7,INDIRECT($A$7&amp;"!A:D"),2,FALSE)&amp;"周"&amp;"!"&amp;ADDRESS(ROW(),VLOOKUP(S$7,INDIRECT($A$7&amp;"!A:D"),4,FALSE)+4))),"")</f>
        <v/>
      </c>
      <c r="T262" s="114" t="str">
        <f ca="1" t="shared" si="2938" ref="T262">IFERROR(IF($C261="","",INDIRECT("第"&amp;VLOOKUP(T$7,INDIRECT($A$7&amp;"!A:D"),2,FALSE)&amp;"周"&amp;"!"&amp;ADDRESS(ROW(),VLOOKUP(T$7,INDIRECT($A$7&amp;"!A:D"),4,FALSE)+4))),"")</f>
        <v/>
      </c>
      <c r="U262" s="114" t="str">
        <f ca="1" t="shared" si="2939" ref="U262">IFERROR(IF($C261="","",INDIRECT("第"&amp;VLOOKUP(U$7,INDIRECT($A$7&amp;"!A:D"),2,FALSE)&amp;"周"&amp;"!"&amp;ADDRESS(ROW(),VLOOKUP(U$7,INDIRECT($A$7&amp;"!A:D"),4,FALSE)+4))),"")</f>
        <v/>
      </c>
      <c r="V262" s="114" t="str">
        <f ca="1" t="shared" si="2940" ref="V262">IFERROR(IF($C261="","",INDIRECT("第"&amp;VLOOKUP(V$7,INDIRECT($A$7&amp;"!A:D"),2,FALSE)&amp;"周"&amp;"!"&amp;ADDRESS(ROW(),VLOOKUP(V$7,INDIRECT($A$7&amp;"!A:D"),4,FALSE)+4))),"")</f>
        <v/>
      </c>
      <c r="W262" s="114" t="str">
        <f ca="1" t="shared" si="2941" ref="W262">IFERROR(IF($C261="","",INDIRECT("第"&amp;VLOOKUP(W$7,INDIRECT($A$7&amp;"!A:D"),2,FALSE)&amp;"周"&amp;"!"&amp;ADDRESS(ROW(),VLOOKUP(W$7,INDIRECT($A$7&amp;"!A:D"),4,FALSE)+4))),"")</f>
        <v/>
      </c>
      <c r="X262" s="114" t="str">
        <f ca="1" t="shared" si="2942" ref="X262">IFERROR(IF($C261="","",INDIRECT("第"&amp;VLOOKUP(X$7,INDIRECT($A$7&amp;"!A:D"),2,FALSE)&amp;"周"&amp;"!"&amp;ADDRESS(ROW(),VLOOKUP(X$7,INDIRECT($A$7&amp;"!A:D"),4,FALSE)+4))),"")</f>
        <v/>
      </c>
      <c r="Y262" s="114" t="str">
        <f ca="1" t="shared" si="2943" ref="Y262">IFERROR(IF($C261="","",INDIRECT("第"&amp;VLOOKUP(Y$7,INDIRECT($A$7&amp;"!A:D"),2,FALSE)&amp;"周"&amp;"!"&amp;ADDRESS(ROW(),VLOOKUP(Y$7,INDIRECT($A$7&amp;"!A:D"),4,FALSE)+4))),"")</f>
        <v/>
      </c>
      <c r="Z262" s="114" t="str">
        <f ca="1" t="shared" si="2944" ref="Z262">IFERROR(IF($C261="","",INDIRECT("第"&amp;VLOOKUP(Z$7,INDIRECT($A$7&amp;"!A:D"),2,FALSE)&amp;"周"&amp;"!"&amp;ADDRESS(ROW(),VLOOKUP(Z$7,INDIRECT($A$7&amp;"!A:D"),4,FALSE)+4))),"")</f>
        <v/>
      </c>
      <c r="AA262" s="114" t="str">
        <f ca="1" t="shared" si="2945" ref="AA262">IFERROR(IF($C261="","",INDIRECT("第"&amp;VLOOKUP(AA$7,INDIRECT($A$7&amp;"!A:D"),2,FALSE)&amp;"周"&amp;"!"&amp;ADDRESS(ROW(),VLOOKUP(AA$7,INDIRECT($A$7&amp;"!A:D"),4,FALSE)+4))),"")</f>
        <v/>
      </c>
      <c r="AB262" s="114" t="str">
        <f ca="1" t="shared" si="2946" ref="AB262">IFERROR(IF($C261="","",INDIRECT("第"&amp;VLOOKUP(AB$7,INDIRECT($A$7&amp;"!A:D"),2,FALSE)&amp;"周"&amp;"!"&amp;ADDRESS(ROW(),VLOOKUP(AB$7,INDIRECT($A$7&amp;"!A:D"),4,FALSE)+4))),"")</f>
        <v/>
      </c>
      <c r="AC262" s="114" t="str">
        <f ca="1" t="shared" si="2947" ref="AC262">IFERROR(IF($C261="","",INDIRECT("第"&amp;VLOOKUP(AC$7,INDIRECT($A$7&amp;"!A:D"),2,FALSE)&amp;"周"&amp;"!"&amp;ADDRESS(ROW(),VLOOKUP(AC$7,INDIRECT($A$7&amp;"!A:D"),4,FALSE)+4))),"")</f>
        <v/>
      </c>
      <c r="AD262" s="114" t="str">
        <f ca="1" t="shared" si="2948" ref="AD262">IFERROR(IF($C261="","",INDIRECT("第"&amp;VLOOKUP(AD$7,INDIRECT($A$7&amp;"!A:D"),2,FALSE)&amp;"周"&amp;"!"&amp;ADDRESS(ROW(),VLOOKUP(AD$7,INDIRECT($A$7&amp;"!A:D"),4,FALSE)+4))),"")</f>
        <v/>
      </c>
      <c r="AE262" s="114" t="str">
        <f ca="1" t="shared" si="2949" ref="AE262">IFERROR(IF($C261="","",INDIRECT("第"&amp;VLOOKUP(AE$7,INDIRECT($A$7&amp;"!A:D"),2,FALSE)&amp;"周"&amp;"!"&amp;ADDRESS(ROW(),VLOOKUP(AE$7,INDIRECT($A$7&amp;"!A:D"),4,FALSE)+4))),"")</f>
        <v/>
      </c>
      <c r="AF262" s="114" t="str">
        <f ca="1" t="shared" si="2950" ref="AF262">IFERROR(IF($C261="","",INDIRECT("第"&amp;VLOOKUP(AF$7,INDIRECT($A$7&amp;"!A:D"),2,FALSE)&amp;"周"&amp;"!"&amp;ADDRESS(ROW(),VLOOKUP(AF$7,INDIRECT($A$7&amp;"!A:D"),4,FALSE)+4))),"")</f>
        <v/>
      </c>
      <c r="AG262" s="114" t="str">
        <f ca="1" t="shared" si="2951" ref="AG262">IFERROR(IF($C261="","",INDIRECT("第"&amp;VLOOKUP(AG$7,INDIRECT($A$7&amp;"!A:D"),2,FALSE)&amp;"周"&amp;"!"&amp;ADDRESS(ROW(),VLOOKUP(AG$7,INDIRECT($A$7&amp;"!A:D"),4,FALSE)+4))),"")</f>
        <v/>
      </c>
      <c r="AH262" s="114" t="str">
        <f ca="1" t="shared" si="2952" ref="AH262">IFERROR(IF($C261="","",INDIRECT("第"&amp;VLOOKUP(AH$7,INDIRECT($A$7&amp;"!A:D"),2,FALSE)&amp;"周"&amp;"!"&amp;ADDRESS(ROW(),VLOOKUP(AH$7,INDIRECT($A$7&amp;"!A:D"),4,FALSE)+4))),"")</f>
        <v/>
      </c>
      <c r="AI262" s="114" t="str">
        <f ca="1" t="shared" si="2953" ref="AI262">IFERROR(IF($C261="","",INDIRECT("第"&amp;VLOOKUP(AI$7,INDIRECT($A$7&amp;"!A:D"),2,FALSE)&amp;"周"&amp;"!"&amp;ADDRESS(ROW(),VLOOKUP(AI$7,INDIRECT($A$7&amp;"!A:D"),4,FALSE)+4))),"")</f>
        <v/>
      </c>
      <c r="AJ262" s="25"/>
      <c r="AK262" s="25"/>
      <c r="AL262" s="25"/>
      <c r="AM262" s="25"/>
      <c r="AN262" s="25"/>
      <c r="AO262" s="25"/>
      <c r="AP262" s="25"/>
      <c r="AQ262" s="25"/>
      <c r="AR262" s="25"/>
    </row>
    <row r="263" spans="1:44" ht="18" customHeight="1">
      <c r="A263" s="7"/>
      <c r="B263" s="115"/>
      <c r="C263" s="27"/>
      <c r="D263" s="25" t="s">
        <v>26</v>
      </c>
      <c r="E263" s="114" t="str">
        <f ca="1" t="shared" si="2954" ref="E263:AI263">IFERROR(IF($C261="","",INDIRECT("第"&amp;VLOOKUP(E$7,INDIRECT($A$7&amp;"!A:D"),2,FALSE)&amp;"周"&amp;"!"&amp;ADDRESS(ROW(),VLOOKUP(E$7,INDIRECT($A$7&amp;"!A:D"),4,FALSE)+4))),"")</f>
        <v/>
      </c>
      <c r="F263" s="114" t="str">
        <f t="shared" ca="1" si="2954"/>
        <v/>
      </c>
      <c r="G263" s="114" t="str">
        <f t="shared" ca="1" si="2954"/>
        <v/>
      </c>
      <c r="H263" s="114" t="str">
        <f t="shared" ca="1" si="2954"/>
        <v/>
      </c>
      <c r="I263" s="114" t="str">
        <f t="shared" ca="1" si="2954"/>
        <v/>
      </c>
      <c r="J263" s="114" t="str">
        <f t="shared" ca="1" si="2954"/>
        <v/>
      </c>
      <c r="K263" s="114" t="str">
        <f t="shared" ca="1" si="2954"/>
        <v/>
      </c>
      <c r="L263" s="114" t="str">
        <f t="shared" ca="1" si="2954"/>
        <v/>
      </c>
      <c r="M263" s="114" t="str">
        <f t="shared" ca="1" si="2954"/>
        <v/>
      </c>
      <c r="N263" s="114" t="str">
        <f t="shared" ca="1" si="2954"/>
        <v/>
      </c>
      <c r="O263" s="114" t="str">
        <f t="shared" ca="1" si="2954"/>
        <v/>
      </c>
      <c r="P263" s="114" t="str">
        <f t="shared" ca="1" si="2954"/>
        <v/>
      </c>
      <c r="Q263" s="114" t="str">
        <f t="shared" ca="1" si="2954"/>
        <v/>
      </c>
      <c r="R263" s="114" t="str">
        <f t="shared" ca="1" si="2954"/>
        <v/>
      </c>
      <c r="S263" s="114" t="str">
        <f t="shared" ca="1" si="2954"/>
        <v/>
      </c>
      <c r="T263" s="114" t="str">
        <f t="shared" ca="1" si="2954"/>
        <v/>
      </c>
      <c r="U263" s="114" t="str">
        <f t="shared" ca="1" si="2954"/>
        <v/>
      </c>
      <c r="V263" s="114" t="str">
        <f t="shared" ca="1" si="2954"/>
        <v/>
      </c>
      <c r="W263" s="114" t="str">
        <f t="shared" ca="1" si="2954"/>
        <v/>
      </c>
      <c r="X263" s="114" t="str">
        <f t="shared" ca="1" si="2954"/>
        <v/>
      </c>
      <c r="Y263" s="114" t="str">
        <f t="shared" ca="1" si="2954"/>
        <v/>
      </c>
      <c r="Z263" s="114" t="str">
        <f t="shared" ca="1" si="2954"/>
        <v/>
      </c>
      <c r="AA263" s="114" t="str">
        <f t="shared" ca="1" si="2954"/>
        <v/>
      </c>
      <c r="AB263" s="114" t="str">
        <f t="shared" ca="1" si="2954"/>
        <v/>
      </c>
      <c r="AC263" s="114" t="str">
        <f t="shared" ca="1" si="2954"/>
        <v/>
      </c>
      <c r="AD263" s="114" t="str">
        <f t="shared" ca="1" si="2954"/>
        <v/>
      </c>
      <c r="AE263" s="114" t="str">
        <f t="shared" ca="1" si="2954"/>
        <v/>
      </c>
      <c r="AF263" s="114" t="str">
        <f t="shared" ca="1" si="2954"/>
        <v/>
      </c>
      <c r="AG263" s="114" t="str">
        <f t="shared" ca="1" si="2954"/>
        <v/>
      </c>
      <c r="AH263" s="114" t="str">
        <f t="shared" ca="1" si="2954"/>
        <v/>
      </c>
      <c r="AI263" s="114" t="str">
        <f t="shared" ca="1" si="2954"/>
        <v/>
      </c>
      <c r="AJ263" s="25"/>
      <c r="AK263" s="25"/>
      <c r="AL263" s="25"/>
      <c r="AM263" s="25"/>
      <c r="AN263" s="25"/>
      <c r="AO263" s="25"/>
      <c r="AP263" s="25"/>
      <c r="AQ263" s="25"/>
      <c r="AR263" s="25"/>
    </row>
    <row r="264" spans="1:44" ht="18" customHeight="1">
      <c r="A264" s="7"/>
      <c r="B264" s="116">
        <f t="shared" si="2534"/>
        <v>86</v>
      </c>
      <c r="C264" s="20" t="str">
        <f ca="1">INDIRECT("员工信息表!C"&amp;(B264+3))&amp;IF(INDIRECT("员工信息表!O"&amp;(B264+3))="离职","(离职)","")</f>
        <v/>
      </c>
      <c r="D264" s="25" t="s">
        <v>24</v>
      </c>
      <c r="E264" s="114" t="str">
        <f ca="1" t="shared" si="2955" ref="E264:T264">IFERROR(IF($C264="","",INDIRECT("第"&amp;VLOOKUP(E$7,INDIRECT($A$7&amp;"!A:D"),2,FALSE)&amp;"周"&amp;"!"&amp;ADDRESS(ROW(),VLOOKUP(E$7,INDIRECT($A$7&amp;"!A:D"),4,FALSE)+4))),"")</f>
        <v/>
      </c>
      <c r="F264" s="114" t="str">
        <f t="shared" ca="1" si="2955"/>
        <v/>
      </c>
      <c r="G264" s="114" t="str">
        <f t="shared" ca="1" si="2955"/>
        <v/>
      </c>
      <c r="H264" s="114" t="str">
        <f t="shared" ca="1" si="2955"/>
        <v/>
      </c>
      <c r="I264" s="114" t="str">
        <f t="shared" ca="1" si="2955"/>
        <v/>
      </c>
      <c r="J264" s="114" t="str">
        <f t="shared" ca="1" si="2955"/>
        <v/>
      </c>
      <c r="K264" s="114" t="str">
        <f t="shared" ca="1" si="2955"/>
        <v/>
      </c>
      <c r="L264" s="114" t="str">
        <f t="shared" ca="1" si="2955"/>
        <v/>
      </c>
      <c r="M264" s="114" t="str">
        <f t="shared" ca="1" si="2955"/>
        <v/>
      </c>
      <c r="N264" s="114" t="str">
        <f t="shared" ca="1" si="2955"/>
        <v/>
      </c>
      <c r="O264" s="114" t="str">
        <f t="shared" ca="1" si="2955"/>
        <v/>
      </c>
      <c r="P264" s="114" t="str">
        <f t="shared" ca="1" si="2955"/>
        <v/>
      </c>
      <c r="Q264" s="114" t="str">
        <f t="shared" ca="1" si="2955"/>
        <v/>
      </c>
      <c r="R264" s="114" t="str">
        <f t="shared" ca="1" si="2955"/>
        <v/>
      </c>
      <c r="S264" s="114" t="str">
        <f t="shared" ca="1" si="2955"/>
        <v/>
      </c>
      <c r="T264" s="114" t="str">
        <f t="shared" ca="1" si="2955"/>
        <v/>
      </c>
      <c r="U264" s="114" t="str">
        <f ca="1" t="shared" si="2956" ref="U264:AI264">IFERROR(IF($C264="","",INDIRECT("第"&amp;VLOOKUP(U$7,INDIRECT($A$7&amp;"!A:D"),2,FALSE)&amp;"周"&amp;"!"&amp;ADDRESS(ROW(),VLOOKUP(U$7,INDIRECT($A$7&amp;"!A:D"),4,FALSE)+4))),"")</f>
        <v/>
      </c>
      <c r="V264" s="114" t="str">
        <f t="shared" ca="1" si="2956"/>
        <v/>
      </c>
      <c r="W264" s="114" t="str">
        <f t="shared" ca="1" si="2956"/>
        <v/>
      </c>
      <c r="X264" s="114" t="str">
        <f t="shared" ca="1" si="2956"/>
        <v/>
      </c>
      <c r="Y264" s="114" t="str">
        <f t="shared" ca="1" si="2956"/>
        <v/>
      </c>
      <c r="Z264" s="114" t="str">
        <f t="shared" ca="1" si="2956"/>
        <v/>
      </c>
      <c r="AA264" s="114" t="str">
        <f t="shared" ca="1" si="2956"/>
        <v/>
      </c>
      <c r="AB264" s="114" t="str">
        <f t="shared" ca="1" si="2956"/>
        <v/>
      </c>
      <c r="AC264" s="114" t="str">
        <f t="shared" ca="1" si="2956"/>
        <v/>
      </c>
      <c r="AD264" s="114" t="str">
        <f t="shared" ca="1" si="2956"/>
        <v/>
      </c>
      <c r="AE264" s="114" t="str">
        <f t="shared" ca="1" si="2956"/>
        <v/>
      </c>
      <c r="AF264" s="114" t="str">
        <f t="shared" ca="1" si="2956"/>
        <v/>
      </c>
      <c r="AG264" s="114" t="str">
        <f t="shared" ca="1" si="2956"/>
        <v/>
      </c>
      <c r="AH264" s="114" t="str">
        <f t="shared" ca="1" si="2956"/>
        <v/>
      </c>
      <c r="AI264" s="114" t="str">
        <f t="shared" ca="1" si="2956"/>
        <v/>
      </c>
      <c r="AJ264" s="25">
        <f ca="1" t="shared" si="2957" ref="AJ264:AR264">COUNTIF($E264:$AI266,AJ$8)</f>
        <v>0</v>
      </c>
      <c r="AK264" s="25">
        <f t="shared" ca="1" si="2957"/>
        <v>0</v>
      </c>
      <c r="AL264" s="25">
        <f t="shared" ca="1" si="2957"/>
        <v>0</v>
      </c>
      <c r="AM264" s="25">
        <f t="shared" ca="1" si="2957"/>
        <v>0</v>
      </c>
      <c r="AN264" s="25">
        <f t="shared" ca="1" si="2957"/>
        <v>0</v>
      </c>
      <c r="AO264" s="25">
        <f t="shared" ca="1" si="2957"/>
        <v>0</v>
      </c>
      <c r="AP264" s="25">
        <f t="shared" ca="1" si="2957"/>
        <v>0</v>
      </c>
      <c r="AQ264" s="25">
        <f t="shared" ca="1" si="2957"/>
        <v>0</v>
      </c>
      <c r="AR264" s="25">
        <f t="shared" ca="1" si="2957"/>
        <v>0</v>
      </c>
    </row>
    <row r="265" spans="1:44" ht="18" customHeight="1">
      <c r="A265" s="7"/>
      <c r="B265" s="113"/>
      <c r="C265" s="20"/>
      <c r="D265" s="25" t="s">
        <v>25</v>
      </c>
      <c r="E265" s="114" t="str">
        <f ca="1" t="shared" si="2958" ref="E265">IFERROR(IF($C264="","",INDIRECT("第"&amp;VLOOKUP(E$7,INDIRECT($A$7&amp;"!A:D"),2,FALSE)&amp;"周"&amp;"!"&amp;ADDRESS(ROW(),VLOOKUP(E$7,INDIRECT($A$7&amp;"!A:D"),4,FALSE)+4))),"")</f>
        <v/>
      </c>
      <c r="F265" s="114" t="str">
        <f ca="1" t="shared" si="2959" ref="F265">IFERROR(IF($C264="","",INDIRECT("第"&amp;VLOOKUP(F$7,INDIRECT($A$7&amp;"!A:D"),2,FALSE)&amp;"周"&amp;"!"&amp;ADDRESS(ROW(),VLOOKUP(F$7,INDIRECT($A$7&amp;"!A:D"),4,FALSE)+4))),"")</f>
        <v/>
      </c>
      <c r="G265" s="114" t="str">
        <f ca="1" t="shared" si="2960" ref="G265">IFERROR(IF($C264="","",INDIRECT("第"&amp;VLOOKUP(G$7,INDIRECT($A$7&amp;"!A:D"),2,FALSE)&amp;"周"&amp;"!"&amp;ADDRESS(ROW(),VLOOKUP(G$7,INDIRECT($A$7&amp;"!A:D"),4,FALSE)+4))),"")</f>
        <v/>
      </c>
      <c r="H265" s="114" t="str">
        <f ca="1" t="shared" si="2961" ref="H265">IFERROR(IF($C264="","",INDIRECT("第"&amp;VLOOKUP(H$7,INDIRECT($A$7&amp;"!A:D"),2,FALSE)&amp;"周"&amp;"!"&amp;ADDRESS(ROW(),VLOOKUP(H$7,INDIRECT($A$7&amp;"!A:D"),4,FALSE)+4))),"")</f>
        <v/>
      </c>
      <c r="I265" s="114" t="str">
        <f ca="1" t="shared" si="2962" ref="I265">IFERROR(IF($C264="","",INDIRECT("第"&amp;VLOOKUP(I$7,INDIRECT($A$7&amp;"!A:D"),2,FALSE)&amp;"周"&amp;"!"&amp;ADDRESS(ROW(),VLOOKUP(I$7,INDIRECT($A$7&amp;"!A:D"),4,FALSE)+4))),"")</f>
        <v/>
      </c>
      <c r="J265" s="114" t="str">
        <f ca="1" t="shared" si="2963" ref="J265">IFERROR(IF($C264="","",INDIRECT("第"&amp;VLOOKUP(J$7,INDIRECT($A$7&amp;"!A:D"),2,FALSE)&amp;"周"&amp;"!"&amp;ADDRESS(ROW(),VLOOKUP(J$7,INDIRECT($A$7&amp;"!A:D"),4,FALSE)+4))),"")</f>
        <v/>
      </c>
      <c r="K265" s="114" t="str">
        <f ca="1" t="shared" si="2964" ref="K265">IFERROR(IF($C264="","",INDIRECT("第"&amp;VLOOKUP(K$7,INDIRECT($A$7&amp;"!A:D"),2,FALSE)&amp;"周"&amp;"!"&amp;ADDRESS(ROW(),VLOOKUP(K$7,INDIRECT($A$7&amp;"!A:D"),4,FALSE)+4))),"")</f>
        <v/>
      </c>
      <c r="L265" s="114" t="str">
        <f ca="1" t="shared" si="2965" ref="L265">IFERROR(IF($C264="","",INDIRECT("第"&amp;VLOOKUP(L$7,INDIRECT($A$7&amp;"!A:D"),2,FALSE)&amp;"周"&amp;"!"&amp;ADDRESS(ROW(),VLOOKUP(L$7,INDIRECT($A$7&amp;"!A:D"),4,FALSE)+4))),"")</f>
        <v/>
      </c>
      <c r="M265" s="114" t="str">
        <f ca="1" t="shared" si="2966" ref="M265">IFERROR(IF($C264="","",INDIRECT("第"&amp;VLOOKUP(M$7,INDIRECT($A$7&amp;"!A:D"),2,FALSE)&amp;"周"&amp;"!"&amp;ADDRESS(ROW(),VLOOKUP(M$7,INDIRECT($A$7&amp;"!A:D"),4,FALSE)+4))),"")</f>
        <v/>
      </c>
      <c r="N265" s="114" t="str">
        <f ca="1" t="shared" si="2967" ref="N265">IFERROR(IF($C264="","",INDIRECT("第"&amp;VLOOKUP(N$7,INDIRECT($A$7&amp;"!A:D"),2,FALSE)&amp;"周"&amp;"!"&amp;ADDRESS(ROW(),VLOOKUP(N$7,INDIRECT($A$7&amp;"!A:D"),4,FALSE)+4))),"")</f>
        <v/>
      </c>
      <c r="O265" s="114" t="str">
        <f ca="1" t="shared" si="2968" ref="O265">IFERROR(IF($C264="","",INDIRECT("第"&amp;VLOOKUP(O$7,INDIRECT($A$7&amp;"!A:D"),2,FALSE)&amp;"周"&amp;"!"&amp;ADDRESS(ROW(),VLOOKUP(O$7,INDIRECT($A$7&amp;"!A:D"),4,FALSE)+4))),"")</f>
        <v/>
      </c>
      <c r="P265" s="114" t="str">
        <f ca="1" t="shared" si="2969" ref="P265">IFERROR(IF($C264="","",INDIRECT("第"&amp;VLOOKUP(P$7,INDIRECT($A$7&amp;"!A:D"),2,FALSE)&amp;"周"&amp;"!"&amp;ADDRESS(ROW(),VLOOKUP(P$7,INDIRECT($A$7&amp;"!A:D"),4,FALSE)+4))),"")</f>
        <v/>
      </c>
      <c r="Q265" s="114" t="str">
        <f ca="1" t="shared" si="2970" ref="Q265">IFERROR(IF($C264="","",INDIRECT("第"&amp;VLOOKUP(Q$7,INDIRECT($A$7&amp;"!A:D"),2,FALSE)&amp;"周"&amp;"!"&amp;ADDRESS(ROW(),VLOOKUP(Q$7,INDIRECT($A$7&amp;"!A:D"),4,FALSE)+4))),"")</f>
        <v/>
      </c>
      <c r="R265" s="114" t="str">
        <f ca="1" t="shared" si="2971" ref="R265">IFERROR(IF($C264="","",INDIRECT("第"&amp;VLOOKUP(R$7,INDIRECT($A$7&amp;"!A:D"),2,FALSE)&amp;"周"&amp;"!"&amp;ADDRESS(ROW(),VLOOKUP(R$7,INDIRECT($A$7&amp;"!A:D"),4,FALSE)+4))),"")</f>
        <v/>
      </c>
      <c r="S265" s="114" t="str">
        <f ca="1" t="shared" si="2972" ref="S265">IFERROR(IF($C264="","",INDIRECT("第"&amp;VLOOKUP(S$7,INDIRECT($A$7&amp;"!A:D"),2,FALSE)&amp;"周"&amp;"!"&amp;ADDRESS(ROW(),VLOOKUP(S$7,INDIRECT($A$7&amp;"!A:D"),4,FALSE)+4))),"")</f>
        <v/>
      </c>
      <c r="T265" s="114" t="str">
        <f ca="1" t="shared" si="2973" ref="T265">IFERROR(IF($C264="","",INDIRECT("第"&amp;VLOOKUP(T$7,INDIRECT($A$7&amp;"!A:D"),2,FALSE)&amp;"周"&amp;"!"&amp;ADDRESS(ROW(),VLOOKUP(T$7,INDIRECT($A$7&amp;"!A:D"),4,FALSE)+4))),"")</f>
        <v/>
      </c>
      <c r="U265" s="114" t="str">
        <f ca="1" t="shared" si="2974" ref="U265">IFERROR(IF($C264="","",INDIRECT("第"&amp;VLOOKUP(U$7,INDIRECT($A$7&amp;"!A:D"),2,FALSE)&amp;"周"&amp;"!"&amp;ADDRESS(ROW(),VLOOKUP(U$7,INDIRECT($A$7&amp;"!A:D"),4,FALSE)+4))),"")</f>
        <v/>
      </c>
      <c r="V265" s="114" t="str">
        <f ca="1" t="shared" si="2975" ref="V265">IFERROR(IF($C264="","",INDIRECT("第"&amp;VLOOKUP(V$7,INDIRECT($A$7&amp;"!A:D"),2,FALSE)&amp;"周"&amp;"!"&amp;ADDRESS(ROW(),VLOOKUP(V$7,INDIRECT($A$7&amp;"!A:D"),4,FALSE)+4))),"")</f>
        <v/>
      </c>
      <c r="W265" s="114" t="str">
        <f ca="1" t="shared" si="2976" ref="W265">IFERROR(IF($C264="","",INDIRECT("第"&amp;VLOOKUP(W$7,INDIRECT($A$7&amp;"!A:D"),2,FALSE)&amp;"周"&amp;"!"&amp;ADDRESS(ROW(),VLOOKUP(W$7,INDIRECT($A$7&amp;"!A:D"),4,FALSE)+4))),"")</f>
        <v/>
      </c>
      <c r="X265" s="114" t="str">
        <f ca="1" t="shared" si="2977" ref="X265">IFERROR(IF($C264="","",INDIRECT("第"&amp;VLOOKUP(X$7,INDIRECT($A$7&amp;"!A:D"),2,FALSE)&amp;"周"&amp;"!"&amp;ADDRESS(ROW(),VLOOKUP(X$7,INDIRECT($A$7&amp;"!A:D"),4,FALSE)+4))),"")</f>
        <v/>
      </c>
      <c r="Y265" s="114" t="str">
        <f ca="1" t="shared" si="2978" ref="Y265">IFERROR(IF($C264="","",INDIRECT("第"&amp;VLOOKUP(Y$7,INDIRECT($A$7&amp;"!A:D"),2,FALSE)&amp;"周"&amp;"!"&amp;ADDRESS(ROW(),VLOOKUP(Y$7,INDIRECT($A$7&amp;"!A:D"),4,FALSE)+4))),"")</f>
        <v/>
      </c>
      <c r="Z265" s="114" t="str">
        <f ca="1" t="shared" si="2979" ref="Z265">IFERROR(IF($C264="","",INDIRECT("第"&amp;VLOOKUP(Z$7,INDIRECT($A$7&amp;"!A:D"),2,FALSE)&amp;"周"&amp;"!"&amp;ADDRESS(ROW(),VLOOKUP(Z$7,INDIRECT($A$7&amp;"!A:D"),4,FALSE)+4))),"")</f>
        <v/>
      </c>
      <c r="AA265" s="114" t="str">
        <f ca="1" t="shared" si="2980" ref="AA265">IFERROR(IF($C264="","",INDIRECT("第"&amp;VLOOKUP(AA$7,INDIRECT($A$7&amp;"!A:D"),2,FALSE)&amp;"周"&amp;"!"&amp;ADDRESS(ROW(),VLOOKUP(AA$7,INDIRECT($A$7&amp;"!A:D"),4,FALSE)+4))),"")</f>
        <v/>
      </c>
      <c r="AB265" s="114" t="str">
        <f ca="1" t="shared" si="2981" ref="AB265">IFERROR(IF($C264="","",INDIRECT("第"&amp;VLOOKUP(AB$7,INDIRECT($A$7&amp;"!A:D"),2,FALSE)&amp;"周"&amp;"!"&amp;ADDRESS(ROW(),VLOOKUP(AB$7,INDIRECT($A$7&amp;"!A:D"),4,FALSE)+4))),"")</f>
        <v/>
      </c>
      <c r="AC265" s="114" t="str">
        <f ca="1" t="shared" si="2982" ref="AC265">IFERROR(IF($C264="","",INDIRECT("第"&amp;VLOOKUP(AC$7,INDIRECT($A$7&amp;"!A:D"),2,FALSE)&amp;"周"&amp;"!"&amp;ADDRESS(ROW(),VLOOKUP(AC$7,INDIRECT($A$7&amp;"!A:D"),4,FALSE)+4))),"")</f>
        <v/>
      </c>
      <c r="AD265" s="114" t="str">
        <f ca="1" t="shared" si="2983" ref="AD265">IFERROR(IF($C264="","",INDIRECT("第"&amp;VLOOKUP(AD$7,INDIRECT($A$7&amp;"!A:D"),2,FALSE)&amp;"周"&amp;"!"&amp;ADDRESS(ROW(),VLOOKUP(AD$7,INDIRECT($A$7&amp;"!A:D"),4,FALSE)+4))),"")</f>
        <v/>
      </c>
      <c r="AE265" s="114" t="str">
        <f ca="1" t="shared" si="2984" ref="AE265">IFERROR(IF($C264="","",INDIRECT("第"&amp;VLOOKUP(AE$7,INDIRECT($A$7&amp;"!A:D"),2,FALSE)&amp;"周"&amp;"!"&amp;ADDRESS(ROW(),VLOOKUP(AE$7,INDIRECT($A$7&amp;"!A:D"),4,FALSE)+4))),"")</f>
        <v/>
      </c>
      <c r="AF265" s="114" t="str">
        <f ca="1" t="shared" si="2985" ref="AF265">IFERROR(IF($C264="","",INDIRECT("第"&amp;VLOOKUP(AF$7,INDIRECT($A$7&amp;"!A:D"),2,FALSE)&amp;"周"&amp;"!"&amp;ADDRESS(ROW(),VLOOKUP(AF$7,INDIRECT($A$7&amp;"!A:D"),4,FALSE)+4))),"")</f>
        <v/>
      </c>
      <c r="AG265" s="114" t="str">
        <f ca="1" t="shared" si="2986" ref="AG265">IFERROR(IF($C264="","",INDIRECT("第"&amp;VLOOKUP(AG$7,INDIRECT($A$7&amp;"!A:D"),2,FALSE)&amp;"周"&amp;"!"&amp;ADDRESS(ROW(),VLOOKUP(AG$7,INDIRECT($A$7&amp;"!A:D"),4,FALSE)+4))),"")</f>
        <v/>
      </c>
      <c r="AH265" s="114" t="str">
        <f ca="1" t="shared" si="2987" ref="AH265">IFERROR(IF($C264="","",INDIRECT("第"&amp;VLOOKUP(AH$7,INDIRECT($A$7&amp;"!A:D"),2,FALSE)&amp;"周"&amp;"!"&amp;ADDRESS(ROW(),VLOOKUP(AH$7,INDIRECT($A$7&amp;"!A:D"),4,FALSE)+4))),"")</f>
        <v/>
      </c>
      <c r="AI265" s="114" t="str">
        <f ca="1" t="shared" si="2988" ref="AI265">IFERROR(IF($C264="","",INDIRECT("第"&amp;VLOOKUP(AI$7,INDIRECT($A$7&amp;"!A:D"),2,FALSE)&amp;"周"&amp;"!"&amp;ADDRESS(ROW(),VLOOKUP(AI$7,INDIRECT($A$7&amp;"!A:D"),4,FALSE)+4))),"")</f>
        <v/>
      </c>
      <c r="AJ265" s="25"/>
      <c r="AK265" s="25"/>
      <c r="AL265" s="25"/>
      <c r="AM265" s="25"/>
      <c r="AN265" s="25"/>
      <c r="AO265" s="25"/>
      <c r="AP265" s="25"/>
      <c r="AQ265" s="25"/>
      <c r="AR265" s="25"/>
    </row>
    <row r="266" spans="1:44" ht="18" customHeight="1">
      <c r="A266" s="7"/>
      <c r="B266" s="115"/>
      <c r="C266" s="27"/>
      <c r="D266" s="25" t="s">
        <v>26</v>
      </c>
      <c r="E266" s="114" t="str">
        <f ca="1" t="shared" si="2989" ref="E266:AI266">IFERROR(IF($C264="","",INDIRECT("第"&amp;VLOOKUP(E$7,INDIRECT($A$7&amp;"!A:D"),2,FALSE)&amp;"周"&amp;"!"&amp;ADDRESS(ROW(),VLOOKUP(E$7,INDIRECT($A$7&amp;"!A:D"),4,FALSE)+4))),"")</f>
        <v/>
      </c>
      <c r="F266" s="114" t="str">
        <f t="shared" ca="1" si="2989"/>
        <v/>
      </c>
      <c r="G266" s="114" t="str">
        <f t="shared" ca="1" si="2989"/>
        <v/>
      </c>
      <c r="H266" s="114" t="str">
        <f t="shared" ca="1" si="2989"/>
        <v/>
      </c>
      <c r="I266" s="114" t="str">
        <f t="shared" ca="1" si="2989"/>
        <v/>
      </c>
      <c r="J266" s="114" t="str">
        <f t="shared" ca="1" si="2989"/>
        <v/>
      </c>
      <c r="K266" s="114" t="str">
        <f t="shared" ca="1" si="2989"/>
        <v/>
      </c>
      <c r="L266" s="114" t="str">
        <f t="shared" ca="1" si="2989"/>
        <v/>
      </c>
      <c r="M266" s="114" t="str">
        <f t="shared" ca="1" si="2989"/>
        <v/>
      </c>
      <c r="N266" s="114" t="str">
        <f t="shared" ca="1" si="2989"/>
        <v/>
      </c>
      <c r="O266" s="114" t="str">
        <f t="shared" ca="1" si="2989"/>
        <v/>
      </c>
      <c r="P266" s="114" t="str">
        <f t="shared" ca="1" si="2989"/>
        <v/>
      </c>
      <c r="Q266" s="114" t="str">
        <f t="shared" ca="1" si="2989"/>
        <v/>
      </c>
      <c r="R266" s="114" t="str">
        <f t="shared" ca="1" si="2989"/>
        <v/>
      </c>
      <c r="S266" s="114" t="str">
        <f t="shared" ca="1" si="2989"/>
        <v/>
      </c>
      <c r="T266" s="114" t="str">
        <f t="shared" ca="1" si="2989"/>
        <v/>
      </c>
      <c r="U266" s="114" t="str">
        <f t="shared" ca="1" si="2989"/>
        <v/>
      </c>
      <c r="V266" s="114" t="str">
        <f t="shared" ca="1" si="2989"/>
        <v/>
      </c>
      <c r="W266" s="114" t="str">
        <f t="shared" ca="1" si="2989"/>
        <v/>
      </c>
      <c r="X266" s="114" t="str">
        <f t="shared" ca="1" si="2989"/>
        <v/>
      </c>
      <c r="Y266" s="114" t="str">
        <f t="shared" ca="1" si="2989"/>
        <v/>
      </c>
      <c r="Z266" s="114" t="str">
        <f t="shared" ca="1" si="2989"/>
        <v/>
      </c>
      <c r="AA266" s="114" t="str">
        <f t="shared" ca="1" si="2989"/>
        <v/>
      </c>
      <c r="AB266" s="114" t="str">
        <f t="shared" ca="1" si="2989"/>
        <v/>
      </c>
      <c r="AC266" s="114" t="str">
        <f t="shared" ca="1" si="2989"/>
        <v/>
      </c>
      <c r="AD266" s="114" t="str">
        <f t="shared" ca="1" si="2989"/>
        <v/>
      </c>
      <c r="AE266" s="114" t="str">
        <f t="shared" ca="1" si="2989"/>
        <v/>
      </c>
      <c r="AF266" s="114" t="str">
        <f t="shared" ca="1" si="2989"/>
        <v/>
      </c>
      <c r="AG266" s="114" t="str">
        <f t="shared" ca="1" si="2989"/>
        <v/>
      </c>
      <c r="AH266" s="114" t="str">
        <f t="shared" ca="1" si="2989"/>
        <v/>
      </c>
      <c r="AI266" s="114" t="str">
        <f t="shared" ca="1" si="2989"/>
        <v/>
      </c>
      <c r="AJ266" s="25"/>
      <c r="AK266" s="25"/>
      <c r="AL266" s="25"/>
      <c r="AM266" s="25"/>
      <c r="AN266" s="25"/>
      <c r="AO266" s="25"/>
      <c r="AP266" s="25"/>
      <c r="AQ266" s="25"/>
      <c r="AR266" s="25"/>
    </row>
    <row r="267" spans="1:44" ht="18" customHeight="1">
      <c r="A267" s="7"/>
      <c r="B267" s="116">
        <f t="shared" si="2534"/>
        <v>87</v>
      </c>
      <c r="C267" s="20" t="str">
        <f ca="1">INDIRECT("员工信息表!C"&amp;(B267+3))&amp;IF(INDIRECT("员工信息表!O"&amp;(B267+3))="离职","(离职)","")</f>
        <v/>
      </c>
      <c r="D267" s="25" t="s">
        <v>24</v>
      </c>
      <c r="E267" s="114" t="str">
        <f ca="1" t="shared" si="2990" ref="E267:T267">IFERROR(IF($C267="","",INDIRECT("第"&amp;VLOOKUP(E$7,INDIRECT($A$7&amp;"!A:D"),2,FALSE)&amp;"周"&amp;"!"&amp;ADDRESS(ROW(),VLOOKUP(E$7,INDIRECT($A$7&amp;"!A:D"),4,FALSE)+4))),"")</f>
        <v/>
      </c>
      <c r="F267" s="114" t="str">
        <f t="shared" ca="1" si="2990"/>
        <v/>
      </c>
      <c r="G267" s="114" t="str">
        <f t="shared" ca="1" si="2990"/>
        <v/>
      </c>
      <c r="H267" s="114" t="str">
        <f t="shared" ca="1" si="2990"/>
        <v/>
      </c>
      <c r="I267" s="114" t="str">
        <f t="shared" ca="1" si="2990"/>
        <v/>
      </c>
      <c r="J267" s="114" t="str">
        <f t="shared" ca="1" si="2990"/>
        <v/>
      </c>
      <c r="K267" s="114" t="str">
        <f t="shared" ca="1" si="2990"/>
        <v/>
      </c>
      <c r="L267" s="114" t="str">
        <f t="shared" ca="1" si="2990"/>
        <v/>
      </c>
      <c r="M267" s="114" t="str">
        <f t="shared" ca="1" si="2990"/>
        <v/>
      </c>
      <c r="N267" s="114" t="str">
        <f t="shared" ca="1" si="2990"/>
        <v/>
      </c>
      <c r="O267" s="114" t="str">
        <f t="shared" ca="1" si="2990"/>
        <v/>
      </c>
      <c r="P267" s="114" t="str">
        <f t="shared" ca="1" si="2990"/>
        <v/>
      </c>
      <c r="Q267" s="114" t="str">
        <f t="shared" ca="1" si="2990"/>
        <v/>
      </c>
      <c r="R267" s="114" t="str">
        <f t="shared" ca="1" si="2990"/>
        <v/>
      </c>
      <c r="S267" s="114" t="str">
        <f t="shared" ca="1" si="2990"/>
        <v/>
      </c>
      <c r="T267" s="114" t="str">
        <f t="shared" ca="1" si="2990"/>
        <v/>
      </c>
      <c r="U267" s="114" t="str">
        <f ca="1" t="shared" si="2991" ref="U267:AI267">IFERROR(IF($C267="","",INDIRECT("第"&amp;VLOOKUP(U$7,INDIRECT($A$7&amp;"!A:D"),2,FALSE)&amp;"周"&amp;"!"&amp;ADDRESS(ROW(),VLOOKUP(U$7,INDIRECT($A$7&amp;"!A:D"),4,FALSE)+4))),"")</f>
        <v/>
      </c>
      <c r="V267" s="114" t="str">
        <f t="shared" ca="1" si="2991"/>
        <v/>
      </c>
      <c r="W267" s="114" t="str">
        <f t="shared" ca="1" si="2991"/>
        <v/>
      </c>
      <c r="X267" s="114" t="str">
        <f t="shared" ca="1" si="2991"/>
        <v/>
      </c>
      <c r="Y267" s="114" t="str">
        <f t="shared" ca="1" si="2991"/>
        <v/>
      </c>
      <c r="Z267" s="114" t="str">
        <f t="shared" ca="1" si="2991"/>
        <v/>
      </c>
      <c r="AA267" s="114" t="str">
        <f t="shared" ca="1" si="2991"/>
        <v/>
      </c>
      <c r="AB267" s="114" t="str">
        <f t="shared" ca="1" si="2991"/>
        <v/>
      </c>
      <c r="AC267" s="114" t="str">
        <f t="shared" ca="1" si="2991"/>
        <v/>
      </c>
      <c r="AD267" s="114" t="str">
        <f t="shared" ca="1" si="2991"/>
        <v/>
      </c>
      <c r="AE267" s="114" t="str">
        <f t="shared" ca="1" si="2991"/>
        <v/>
      </c>
      <c r="AF267" s="114" t="str">
        <f t="shared" ca="1" si="2991"/>
        <v/>
      </c>
      <c r="AG267" s="114" t="str">
        <f t="shared" ca="1" si="2991"/>
        <v/>
      </c>
      <c r="AH267" s="114" t="str">
        <f t="shared" ca="1" si="2991"/>
        <v/>
      </c>
      <c r="AI267" s="114" t="str">
        <f t="shared" ca="1" si="2991"/>
        <v/>
      </c>
      <c r="AJ267" s="25">
        <f ca="1" t="shared" si="2992" ref="AJ267:AR267">COUNTIF($E267:$AI269,AJ$8)</f>
        <v>0</v>
      </c>
      <c r="AK267" s="25">
        <f t="shared" ca="1" si="2992"/>
        <v>0</v>
      </c>
      <c r="AL267" s="25">
        <f t="shared" ca="1" si="2992"/>
        <v>0</v>
      </c>
      <c r="AM267" s="25">
        <f t="shared" ca="1" si="2992"/>
        <v>0</v>
      </c>
      <c r="AN267" s="25">
        <f t="shared" ca="1" si="2992"/>
        <v>0</v>
      </c>
      <c r="AO267" s="25">
        <f t="shared" ca="1" si="2992"/>
        <v>0</v>
      </c>
      <c r="AP267" s="25">
        <f t="shared" ca="1" si="2992"/>
        <v>0</v>
      </c>
      <c r="AQ267" s="25">
        <f t="shared" ca="1" si="2992"/>
        <v>0</v>
      </c>
      <c r="AR267" s="25">
        <f t="shared" ca="1" si="2992"/>
        <v>0</v>
      </c>
    </row>
    <row r="268" spans="1:44" ht="18" customHeight="1">
      <c r="A268" s="7"/>
      <c r="B268" s="113"/>
      <c r="C268" s="20"/>
      <c r="D268" s="25" t="s">
        <v>25</v>
      </c>
      <c r="E268" s="114" t="str">
        <f ca="1" t="shared" si="2993" ref="E268">IFERROR(IF($C267="","",INDIRECT("第"&amp;VLOOKUP(E$7,INDIRECT($A$7&amp;"!A:D"),2,FALSE)&amp;"周"&amp;"!"&amp;ADDRESS(ROW(),VLOOKUP(E$7,INDIRECT($A$7&amp;"!A:D"),4,FALSE)+4))),"")</f>
        <v/>
      </c>
      <c r="F268" s="114" t="str">
        <f ca="1" t="shared" si="2994" ref="F268">IFERROR(IF($C267="","",INDIRECT("第"&amp;VLOOKUP(F$7,INDIRECT($A$7&amp;"!A:D"),2,FALSE)&amp;"周"&amp;"!"&amp;ADDRESS(ROW(),VLOOKUP(F$7,INDIRECT($A$7&amp;"!A:D"),4,FALSE)+4))),"")</f>
        <v/>
      </c>
      <c r="G268" s="114" t="str">
        <f ca="1" t="shared" si="2995" ref="G268">IFERROR(IF($C267="","",INDIRECT("第"&amp;VLOOKUP(G$7,INDIRECT($A$7&amp;"!A:D"),2,FALSE)&amp;"周"&amp;"!"&amp;ADDRESS(ROW(),VLOOKUP(G$7,INDIRECT($A$7&amp;"!A:D"),4,FALSE)+4))),"")</f>
        <v/>
      </c>
      <c r="H268" s="114" t="str">
        <f ca="1" t="shared" si="2996" ref="H268">IFERROR(IF($C267="","",INDIRECT("第"&amp;VLOOKUP(H$7,INDIRECT($A$7&amp;"!A:D"),2,FALSE)&amp;"周"&amp;"!"&amp;ADDRESS(ROW(),VLOOKUP(H$7,INDIRECT($A$7&amp;"!A:D"),4,FALSE)+4))),"")</f>
        <v/>
      </c>
      <c r="I268" s="114" t="str">
        <f ca="1" t="shared" si="2997" ref="I268">IFERROR(IF($C267="","",INDIRECT("第"&amp;VLOOKUP(I$7,INDIRECT($A$7&amp;"!A:D"),2,FALSE)&amp;"周"&amp;"!"&amp;ADDRESS(ROW(),VLOOKUP(I$7,INDIRECT($A$7&amp;"!A:D"),4,FALSE)+4))),"")</f>
        <v/>
      </c>
      <c r="J268" s="114" t="str">
        <f ca="1" t="shared" si="2998" ref="J268">IFERROR(IF($C267="","",INDIRECT("第"&amp;VLOOKUP(J$7,INDIRECT($A$7&amp;"!A:D"),2,FALSE)&amp;"周"&amp;"!"&amp;ADDRESS(ROW(),VLOOKUP(J$7,INDIRECT($A$7&amp;"!A:D"),4,FALSE)+4))),"")</f>
        <v/>
      </c>
      <c r="K268" s="114" t="str">
        <f ca="1" t="shared" si="2999" ref="K268">IFERROR(IF($C267="","",INDIRECT("第"&amp;VLOOKUP(K$7,INDIRECT($A$7&amp;"!A:D"),2,FALSE)&amp;"周"&amp;"!"&amp;ADDRESS(ROW(),VLOOKUP(K$7,INDIRECT($A$7&amp;"!A:D"),4,FALSE)+4))),"")</f>
        <v/>
      </c>
      <c r="L268" s="114" t="str">
        <f ca="1" t="shared" si="3000" ref="L268">IFERROR(IF($C267="","",INDIRECT("第"&amp;VLOOKUP(L$7,INDIRECT($A$7&amp;"!A:D"),2,FALSE)&amp;"周"&amp;"!"&amp;ADDRESS(ROW(),VLOOKUP(L$7,INDIRECT($A$7&amp;"!A:D"),4,FALSE)+4))),"")</f>
        <v/>
      </c>
      <c r="M268" s="114" t="str">
        <f ca="1" t="shared" si="3001" ref="M268">IFERROR(IF($C267="","",INDIRECT("第"&amp;VLOOKUP(M$7,INDIRECT($A$7&amp;"!A:D"),2,FALSE)&amp;"周"&amp;"!"&amp;ADDRESS(ROW(),VLOOKUP(M$7,INDIRECT($A$7&amp;"!A:D"),4,FALSE)+4))),"")</f>
        <v/>
      </c>
      <c r="N268" s="114" t="str">
        <f ca="1" t="shared" si="3002" ref="N268">IFERROR(IF($C267="","",INDIRECT("第"&amp;VLOOKUP(N$7,INDIRECT($A$7&amp;"!A:D"),2,FALSE)&amp;"周"&amp;"!"&amp;ADDRESS(ROW(),VLOOKUP(N$7,INDIRECT($A$7&amp;"!A:D"),4,FALSE)+4))),"")</f>
        <v/>
      </c>
      <c r="O268" s="114" t="str">
        <f ca="1" t="shared" si="3003" ref="O268">IFERROR(IF($C267="","",INDIRECT("第"&amp;VLOOKUP(O$7,INDIRECT($A$7&amp;"!A:D"),2,FALSE)&amp;"周"&amp;"!"&amp;ADDRESS(ROW(),VLOOKUP(O$7,INDIRECT($A$7&amp;"!A:D"),4,FALSE)+4))),"")</f>
        <v/>
      </c>
      <c r="P268" s="114" t="str">
        <f ca="1" t="shared" si="3004" ref="P268">IFERROR(IF($C267="","",INDIRECT("第"&amp;VLOOKUP(P$7,INDIRECT($A$7&amp;"!A:D"),2,FALSE)&amp;"周"&amp;"!"&amp;ADDRESS(ROW(),VLOOKUP(P$7,INDIRECT($A$7&amp;"!A:D"),4,FALSE)+4))),"")</f>
        <v/>
      </c>
      <c r="Q268" s="114" t="str">
        <f ca="1" t="shared" si="3005" ref="Q268">IFERROR(IF($C267="","",INDIRECT("第"&amp;VLOOKUP(Q$7,INDIRECT($A$7&amp;"!A:D"),2,FALSE)&amp;"周"&amp;"!"&amp;ADDRESS(ROW(),VLOOKUP(Q$7,INDIRECT($A$7&amp;"!A:D"),4,FALSE)+4))),"")</f>
        <v/>
      </c>
      <c r="R268" s="114" t="str">
        <f ca="1" t="shared" si="3006" ref="R268">IFERROR(IF($C267="","",INDIRECT("第"&amp;VLOOKUP(R$7,INDIRECT($A$7&amp;"!A:D"),2,FALSE)&amp;"周"&amp;"!"&amp;ADDRESS(ROW(),VLOOKUP(R$7,INDIRECT($A$7&amp;"!A:D"),4,FALSE)+4))),"")</f>
        <v/>
      </c>
      <c r="S268" s="114" t="str">
        <f ca="1" t="shared" si="3007" ref="S268">IFERROR(IF($C267="","",INDIRECT("第"&amp;VLOOKUP(S$7,INDIRECT($A$7&amp;"!A:D"),2,FALSE)&amp;"周"&amp;"!"&amp;ADDRESS(ROW(),VLOOKUP(S$7,INDIRECT($A$7&amp;"!A:D"),4,FALSE)+4))),"")</f>
        <v/>
      </c>
      <c r="T268" s="114" t="str">
        <f ca="1" t="shared" si="3008" ref="T268">IFERROR(IF($C267="","",INDIRECT("第"&amp;VLOOKUP(T$7,INDIRECT($A$7&amp;"!A:D"),2,FALSE)&amp;"周"&amp;"!"&amp;ADDRESS(ROW(),VLOOKUP(T$7,INDIRECT($A$7&amp;"!A:D"),4,FALSE)+4))),"")</f>
        <v/>
      </c>
      <c r="U268" s="114" t="str">
        <f ca="1" t="shared" si="3009" ref="U268">IFERROR(IF($C267="","",INDIRECT("第"&amp;VLOOKUP(U$7,INDIRECT($A$7&amp;"!A:D"),2,FALSE)&amp;"周"&amp;"!"&amp;ADDRESS(ROW(),VLOOKUP(U$7,INDIRECT($A$7&amp;"!A:D"),4,FALSE)+4))),"")</f>
        <v/>
      </c>
      <c r="V268" s="114" t="str">
        <f ca="1" t="shared" si="3010" ref="V268">IFERROR(IF($C267="","",INDIRECT("第"&amp;VLOOKUP(V$7,INDIRECT($A$7&amp;"!A:D"),2,FALSE)&amp;"周"&amp;"!"&amp;ADDRESS(ROW(),VLOOKUP(V$7,INDIRECT($A$7&amp;"!A:D"),4,FALSE)+4))),"")</f>
        <v/>
      </c>
      <c r="W268" s="114" t="str">
        <f ca="1" t="shared" si="3011" ref="W268">IFERROR(IF($C267="","",INDIRECT("第"&amp;VLOOKUP(W$7,INDIRECT($A$7&amp;"!A:D"),2,FALSE)&amp;"周"&amp;"!"&amp;ADDRESS(ROW(),VLOOKUP(W$7,INDIRECT($A$7&amp;"!A:D"),4,FALSE)+4))),"")</f>
        <v/>
      </c>
      <c r="X268" s="114" t="str">
        <f ca="1" t="shared" si="3012" ref="X268">IFERROR(IF($C267="","",INDIRECT("第"&amp;VLOOKUP(X$7,INDIRECT($A$7&amp;"!A:D"),2,FALSE)&amp;"周"&amp;"!"&amp;ADDRESS(ROW(),VLOOKUP(X$7,INDIRECT($A$7&amp;"!A:D"),4,FALSE)+4))),"")</f>
        <v/>
      </c>
      <c r="Y268" s="114" t="str">
        <f ca="1" t="shared" si="3013" ref="Y268">IFERROR(IF($C267="","",INDIRECT("第"&amp;VLOOKUP(Y$7,INDIRECT($A$7&amp;"!A:D"),2,FALSE)&amp;"周"&amp;"!"&amp;ADDRESS(ROW(),VLOOKUP(Y$7,INDIRECT($A$7&amp;"!A:D"),4,FALSE)+4))),"")</f>
        <v/>
      </c>
      <c r="Z268" s="114" t="str">
        <f ca="1" t="shared" si="3014" ref="Z268">IFERROR(IF($C267="","",INDIRECT("第"&amp;VLOOKUP(Z$7,INDIRECT($A$7&amp;"!A:D"),2,FALSE)&amp;"周"&amp;"!"&amp;ADDRESS(ROW(),VLOOKUP(Z$7,INDIRECT($A$7&amp;"!A:D"),4,FALSE)+4))),"")</f>
        <v/>
      </c>
      <c r="AA268" s="114" t="str">
        <f ca="1" t="shared" si="3015" ref="AA268">IFERROR(IF($C267="","",INDIRECT("第"&amp;VLOOKUP(AA$7,INDIRECT($A$7&amp;"!A:D"),2,FALSE)&amp;"周"&amp;"!"&amp;ADDRESS(ROW(),VLOOKUP(AA$7,INDIRECT($A$7&amp;"!A:D"),4,FALSE)+4))),"")</f>
        <v/>
      </c>
      <c r="AB268" s="114" t="str">
        <f ca="1" t="shared" si="3016" ref="AB268">IFERROR(IF($C267="","",INDIRECT("第"&amp;VLOOKUP(AB$7,INDIRECT($A$7&amp;"!A:D"),2,FALSE)&amp;"周"&amp;"!"&amp;ADDRESS(ROW(),VLOOKUP(AB$7,INDIRECT($A$7&amp;"!A:D"),4,FALSE)+4))),"")</f>
        <v/>
      </c>
      <c r="AC268" s="114" t="str">
        <f ca="1" t="shared" si="3017" ref="AC268">IFERROR(IF($C267="","",INDIRECT("第"&amp;VLOOKUP(AC$7,INDIRECT($A$7&amp;"!A:D"),2,FALSE)&amp;"周"&amp;"!"&amp;ADDRESS(ROW(),VLOOKUP(AC$7,INDIRECT($A$7&amp;"!A:D"),4,FALSE)+4))),"")</f>
        <v/>
      </c>
      <c r="AD268" s="114" t="str">
        <f ca="1" t="shared" si="3018" ref="AD268">IFERROR(IF($C267="","",INDIRECT("第"&amp;VLOOKUP(AD$7,INDIRECT($A$7&amp;"!A:D"),2,FALSE)&amp;"周"&amp;"!"&amp;ADDRESS(ROW(),VLOOKUP(AD$7,INDIRECT($A$7&amp;"!A:D"),4,FALSE)+4))),"")</f>
        <v/>
      </c>
      <c r="AE268" s="114" t="str">
        <f ca="1" t="shared" si="3019" ref="AE268">IFERROR(IF($C267="","",INDIRECT("第"&amp;VLOOKUP(AE$7,INDIRECT($A$7&amp;"!A:D"),2,FALSE)&amp;"周"&amp;"!"&amp;ADDRESS(ROW(),VLOOKUP(AE$7,INDIRECT($A$7&amp;"!A:D"),4,FALSE)+4))),"")</f>
        <v/>
      </c>
      <c r="AF268" s="114" t="str">
        <f ca="1" t="shared" si="3020" ref="AF268">IFERROR(IF($C267="","",INDIRECT("第"&amp;VLOOKUP(AF$7,INDIRECT($A$7&amp;"!A:D"),2,FALSE)&amp;"周"&amp;"!"&amp;ADDRESS(ROW(),VLOOKUP(AF$7,INDIRECT($A$7&amp;"!A:D"),4,FALSE)+4))),"")</f>
        <v/>
      </c>
      <c r="AG268" s="114" t="str">
        <f ca="1" t="shared" si="3021" ref="AG268">IFERROR(IF($C267="","",INDIRECT("第"&amp;VLOOKUP(AG$7,INDIRECT($A$7&amp;"!A:D"),2,FALSE)&amp;"周"&amp;"!"&amp;ADDRESS(ROW(),VLOOKUP(AG$7,INDIRECT($A$7&amp;"!A:D"),4,FALSE)+4))),"")</f>
        <v/>
      </c>
      <c r="AH268" s="114" t="str">
        <f ca="1" t="shared" si="3022" ref="AH268">IFERROR(IF($C267="","",INDIRECT("第"&amp;VLOOKUP(AH$7,INDIRECT($A$7&amp;"!A:D"),2,FALSE)&amp;"周"&amp;"!"&amp;ADDRESS(ROW(),VLOOKUP(AH$7,INDIRECT($A$7&amp;"!A:D"),4,FALSE)+4))),"")</f>
        <v/>
      </c>
      <c r="AI268" s="114" t="str">
        <f ca="1" t="shared" si="3023" ref="AI268">IFERROR(IF($C267="","",INDIRECT("第"&amp;VLOOKUP(AI$7,INDIRECT($A$7&amp;"!A:D"),2,FALSE)&amp;"周"&amp;"!"&amp;ADDRESS(ROW(),VLOOKUP(AI$7,INDIRECT($A$7&amp;"!A:D"),4,FALSE)+4))),"")</f>
        <v/>
      </c>
      <c r="AJ268" s="25"/>
      <c r="AK268" s="25"/>
      <c r="AL268" s="25"/>
      <c r="AM268" s="25"/>
      <c r="AN268" s="25"/>
      <c r="AO268" s="25"/>
      <c r="AP268" s="25"/>
      <c r="AQ268" s="25"/>
      <c r="AR268" s="25"/>
    </row>
    <row r="269" spans="1:44" ht="18" customHeight="1">
      <c r="A269" s="7"/>
      <c r="B269" s="115"/>
      <c r="C269" s="27"/>
      <c r="D269" s="25" t="s">
        <v>26</v>
      </c>
      <c r="E269" s="114" t="str">
        <f ca="1" t="shared" si="3024" ref="E269:AI269">IFERROR(IF($C267="","",INDIRECT("第"&amp;VLOOKUP(E$7,INDIRECT($A$7&amp;"!A:D"),2,FALSE)&amp;"周"&amp;"!"&amp;ADDRESS(ROW(),VLOOKUP(E$7,INDIRECT($A$7&amp;"!A:D"),4,FALSE)+4))),"")</f>
        <v/>
      </c>
      <c r="F269" s="114" t="str">
        <f t="shared" ca="1" si="3024"/>
        <v/>
      </c>
      <c r="G269" s="114" t="str">
        <f t="shared" ca="1" si="3024"/>
        <v/>
      </c>
      <c r="H269" s="114" t="str">
        <f t="shared" ca="1" si="3024"/>
        <v/>
      </c>
      <c r="I269" s="114" t="str">
        <f t="shared" ca="1" si="3024"/>
        <v/>
      </c>
      <c r="J269" s="114" t="str">
        <f t="shared" ca="1" si="3024"/>
        <v/>
      </c>
      <c r="K269" s="114" t="str">
        <f t="shared" ca="1" si="3024"/>
        <v/>
      </c>
      <c r="L269" s="114" t="str">
        <f t="shared" ca="1" si="3024"/>
        <v/>
      </c>
      <c r="M269" s="114" t="str">
        <f t="shared" ca="1" si="3024"/>
        <v/>
      </c>
      <c r="N269" s="114" t="str">
        <f t="shared" ca="1" si="3024"/>
        <v/>
      </c>
      <c r="O269" s="114" t="str">
        <f t="shared" ca="1" si="3024"/>
        <v/>
      </c>
      <c r="P269" s="114" t="str">
        <f t="shared" ca="1" si="3024"/>
        <v/>
      </c>
      <c r="Q269" s="114" t="str">
        <f t="shared" ca="1" si="3024"/>
        <v/>
      </c>
      <c r="R269" s="114" t="str">
        <f t="shared" ca="1" si="3024"/>
        <v/>
      </c>
      <c r="S269" s="114" t="str">
        <f t="shared" ca="1" si="3024"/>
        <v/>
      </c>
      <c r="T269" s="114" t="str">
        <f t="shared" ca="1" si="3024"/>
        <v/>
      </c>
      <c r="U269" s="114" t="str">
        <f t="shared" ca="1" si="3024"/>
        <v/>
      </c>
      <c r="V269" s="114" t="str">
        <f t="shared" ca="1" si="3024"/>
        <v/>
      </c>
      <c r="W269" s="114" t="str">
        <f t="shared" ca="1" si="3024"/>
        <v/>
      </c>
      <c r="X269" s="114" t="str">
        <f t="shared" ca="1" si="3024"/>
        <v/>
      </c>
      <c r="Y269" s="114" t="str">
        <f t="shared" ca="1" si="3024"/>
        <v/>
      </c>
      <c r="Z269" s="114" t="str">
        <f t="shared" ca="1" si="3024"/>
        <v/>
      </c>
      <c r="AA269" s="114" t="str">
        <f t="shared" ca="1" si="3024"/>
        <v/>
      </c>
      <c r="AB269" s="114" t="str">
        <f t="shared" ca="1" si="3024"/>
        <v/>
      </c>
      <c r="AC269" s="114" t="str">
        <f t="shared" ca="1" si="3024"/>
        <v/>
      </c>
      <c r="AD269" s="114" t="str">
        <f t="shared" ca="1" si="3024"/>
        <v/>
      </c>
      <c r="AE269" s="114" t="str">
        <f t="shared" ca="1" si="3024"/>
        <v/>
      </c>
      <c r="AF269" s="114" t="str">
        <f t="shared" ca="1" si="3024"/>
        <v/>
      </c>
      <c r="AG269" s="114" t="str">
        <f t="shared" ca="1" si="3024"/>
        <v/>
      </c>
      <c r="AH269" s="114" t="str">
        <f t="shared" ca="1" si="3024"/>
        <v/>
      </c>
      <c r="AI269" s="114" t="str">
        <f t="shared" ca="1" si="3024"/>
        <v/>
      </c>
      <c r="AJ269" s="25"/>
      <c r="AK269" s="25"/>
      <c r="AL269" s="25"/>
      <c r="AM269" s="25"/>
      <c r="AN269" s="25"/>
      <c r="AO269" s="25"/>
      <c r="AP269" s="25"/>
      <c r="AQ269" s="25"/>
      <c r="AR269" s="25"/>
    </row>
    <row r="270" spans="1:44" ht="18" customHeight="1">
      <c r="A270" s="7"/>
      <c r="B270" s="116">
        <f t="shared" si="2534"/>
        <v>88</v>
      </c>
      <c r="C270" s="20" t="str">
        <f ca="1">INDIRECT("员工信息表!C"&amp;(B270+3))&amp;IF(INDIRECT("员工信息表!O"&amp;(B270+3))="离职","(离职)","")</f>
        <v/>
      </c>
      <c r="D270" s="25" t="s">
        <v>24</v>
      </c>
      <c r="E270" s="114" t="str">
        <f ca="1" t="shared" si="3025" ref="E270:T270">IFERROR(IF($C270="","",INDIRECT("第"&amp;VLOOKUP(E$7,INDIRECT($A$7&amp;"!A:D"),2,FALSE)&amp;"周"&amp;"!"&amp;ADDRESS(ROW(),VLOOKUP(E$7,INDIRECT($A$7&amp;"!A:D"),4,FALSE)+4))),"")</f>
        <v/>
      </c>
      <c r="F270" s="114" t="str">
        <f t="shared" ca="1" si="3025"/>
        <v/>
      </c>
      <c r="G270" s="114" t="str">
        <f t="shared" ca="1" si="3025"/>
        <v/>
      </c>
      <c r="H270" s="114" t="str">
        <f t="shared" ca="1" si="3025"/>
        <v/>
      </c>
      <c r="I270" s="114" t="str">
        <f t="shared" ca="1" si="3025"/>
        <v/>
      </c>
      <c r="J270" s="114" t="str">
        <f t="shared" ca="1" si="3025"/>
        <v/>
      </c>
      <c r="K270" s="114" t="str">
        <f t="shared" ca="1" si="3025"/>
        <v/>
      </c>
      <c r="L270" s="114" t="str">
        <f t="shared" ca="1" si="3025"/>
        <v/>
      </c>
      <c r="M270" s="114" t="str">
        <f t="shared" ca="1" si="3025"/>
        <v/>
      </c>
      <c r="N270" s="114" t="str">
        <f t="shared" ca="1" si="3025"/>
        <v/>
      </c>
      <c r="O270" s="114" t="str">
        <f t="shared" ca="1" si="3025"/>
        <v/>
      </c>
      <c r="P270" s="114" t="str">
        <f t="shared" ca="1" si="3025"/>
        <v/>
      </c>
      <c r="Q270" s="114" t="str">
        <f t="shared" ca="1" si="3025"/>
        <v/>
      </c>
      <c r="R270" s="114" t="str">
        <f t="shared" ca="1" si="3025"/>
        <v/>
      </c>
      <c r="S270" s="114" t="str">
        <f t="shared" ca="1" si="3025"/>
        <v/>
      </c>
      <c r="T270" s="114" t="str">
        <f t="shared" ca="1" si="3025"/>
        <v/>
      </c>
      <c r="U270" s="114" t="str">
        <f ca="1" t="shared" si="3026" ref="U270:AI270">IFERROR(IF($C270="","",INDIRECT("第"&amp;VLOOKUP(U$7,INDIRECT($A$7&amp;"!A:D"),2,FALSE)&amp;"周"&amp;"!"&amp;ADDRESS(ROW(),VLOOKUP(U$7,INDIRECT($A$7&amp;"!A:D"),4,FALSE)+4))),"")</f>
        <v/>
      </c>
      <c r="V270" s="114" t="str">
        <f t="shared" ca="1" si="3026"/>
        <v/>
      </c>
      <c r="W270" s="114" t="str">
        <f t="shared" ca="1" si="3026"/>
        <v/>
      </c>
      <c r="X270" s="114" t="str">
        <f t="shared" ca="1" si="3026"/>
        <v/>
      </c>
      <c r="Y270" s="114" t="str">
        <f t="shared" ca="1" si="3026"/>
        <v/>
      </c>
      <c r="Z270" s="114" t="str">
        <f t="shared" ca="1" si="3026"/>
        <v/>
      </c>
      <c r="AA270" s="114" t="str">
        <f t="shared" ca="1" si="3026"/>
        <v/>
      </c>
      <c r="AB270" s="114" t="str">
        <f t="shared" ca="1" si="3026"/>
        <v/>
      </c>
      <c r="AC270" s="114" t="str">
        <f t="shared" ca="1" si="3026"/>
        <v/>
      </c>
      <c r="AD270" s="114" t="str">
        <f t="shared" ca="1" si="3026"/>
        <v/>
      </c>
      <c r="AE270" s="114" t="str">
        <f t="shared" ca="1" si="3026"/>
        <v/>
      </c>
      <c r="AF270" s="114" t="str">
        <f t="shared" ca="1" si="3026"/>
        <v/>
      </c>
      <c r="AG270" s="114" t="str">
        <f t="shared" ca="1" si="3026"/>
        <v/>
      </c>
      <c r="AH270" s="114" t="str">
        <f t="shared" ca="1" si="3026"/>
        <v/>
      </c>
      <c r="AI270" s="114" t="str">
        <f t="shared" ca="1" si="3026"/>
        <v/>
      </c>
      <c r="AJ270" s="25">
        <f ca="1" t="shared" si="3027" ref="AJ270:AR270">COUNTIF($E270:$AI272,AJ$8)</f>
        <v>0</v>
      </c>
      <c r="AK270" s="25">
        <f t="shared" ca="1" si="3027"/>
        <v>0</v>
      </c>
      <c r="AL270" s="25">
        <f t="shared" ca="1" si="3027"/>
        <v>0</v>
      </c>
      <c r="AM270" s="25">
        <f t="shared" ca="1" si="3027"/>
        <v>0</v>
      </c>
      <c r="AN270" s="25">
        <f t="shared" ca="1" si="3027"/>
        <v>0</v>
      </c>
      <c r="AO270" s="25">
        <f t="shared" ca="1" si="3027"/>
        <v>0</v>
      </c>
      <c r="AP270" s="25">
        <f t="shared" ca="1" si="3027"/>
        <v>0</v>
      </c>
      <c r="AQ270" s="25">
        <f t="shared" ca="1" si="3027"/>
        <v>0</v>
      </c>
      <c r="AR270" s="25">
        <f t="shared" ca="1" si="3027"/>
        <v>0</v>
      </c>
    </row>
    <row r="271" spans="1:44" ht="18" customHeight="1">
      <c r="A271" s="7"/>
      <c r="B271" s="113"/>
      <c r="C271" s="20"/>
      <c r="D271" s="25" t="s">
        <v>25</v>
      </c>
      <c r="E271" s="114" t="str">
        <f ca="1" t="shared" si="3028" ref="E271">IFERROR(IF($C270="","",INDIRECT("第"&amp;VLOOKUP(E$7,INDIRECT($A$7&amp;"!A:D"),2,FALSE)&amp;"周"&amp;"!"&amp;ADDRESS(ROW(),VLOOKUP(E$7,INDIRECT($A$7&amp;"!A:D"),4,FALSE)+4))),"")</f>
        <v/>
      </c>
      <c r="F271" s="114" t="str">
        <f ca="1" t="shared" si="3029" ref="F271">IFERROR(IF($C270="","",INDIRECT("第"&amp;VLOOKUP(F$7,INDIRECT($A$7&amp;"!A:D"),2,FALSE)&amp;"周"&amp;"!"&amp;ADDRESS(ROW(),VLOOKUP(F$7,INDIRECT($A$7&amp;"!A:D"),4,FALSE)+4))),"")</f>
        <v/>
      </c>
      <c r="G271" s="114" t="str">
        <f ca="1" t="shared" si="3030" ref="G271">IFERROR(IF($C270="","",INDIRECT("第"&amp;VLOOKUP(G$7,INDIRECT($A$7&amp;"!A:D"),2,FALSE)&amp;"周"&amp;"!"&amp;ADDRESS(ROW(),VLOOKUP(G$7,INDIRECT($A$7&amp;"!A:D"),4,FALSE)+4))),"")</f>
        <v/>
      </c>
      <c r="H271" s="114" t="str">
        <f ca="1" t="shared" si="3031" ref="H271">IFERROR(IF($C270="","",INDIRECT("第"&amp;VLOOKUP(H$7,INDIRECT($A$7&amp;"!A:D"),2,FALSE)&amp;"周"&amp;"!"&amp;ADDRESS(ROW(),VLOOKUP(H$7,INDIRECT($A$7&amp;"!A:D"),4,FALSE)+4))),"")</f>
        <v/>
      </c>
      <c r="I271" s="114" t="str">
        <f ca="1" t="shared" si="3032" ref="I271">IFERROR(IF($C270="","",INDIRECT("第"&amp;VLOOKUP(I$7,INDIRECT($A$7&amp;"!A:D"),2,FALSE)&amp;"周"&amp;"!"&amp;ADDRESS(ROW(),VLOOKUP(I$7,INDIRECT($A$7&amp;"!A:D"),4,FALSE)+4))),"")</f>
        <v/>
      </c>
      <c r="J271" s="114" t="str">
        <f ca="1" t="shared" si="3033" ref="J271">IFERROR(IF($C270="","",INDIRECT("第"&amp;VLOOKUP(J$7,INDIRECT($A$7&amp;"!A:D"),2,FALSE)&amp;"周"&amp;"!"&amp;ADDRESS(ROW(),VLOOKUP(J$7,INDIRECT($A$7&amp;"!A:D"),4,FALSE)+4))),"")</f>
        <v/>
      </c>
      <c r="K271" s="114" t="str">
        <f ca="1" t="shared" si="3034" ref="K271">IFERROR(IF($C270="","",INDIRECT("第"&amp;VLOOKUP(K$7,INDIRECT($A$7&amp;"!A:D"),2,FALSE)&amp;"周"&amp;"!"&amp;ADDRESS(ROW(),VLOOKUP(K$7,INDIRECT($A$7&amp;"!A:D"),4,FALSE)+4))),"")</f>
        <v/>
      </c>
      <c r="L271" s="114" t="str">
        <f ca="1" t="shared" si="3035" ref="L271">IFERROR(IF($C270="","",INDIRECT("第"&amp;VLOOKUP(L$7,INDIRECT($A$7&amp;"!A:D"),2,FALSE)&amp;"周"&amp;"!"&amp;ADDRESS(ROW(),VLOOKUP(L$7,INDIRECT($A$7&amp;"!A:D"),4,FALSE)+4))),"")</f>
        <v/>
      </c>
      <c r="M271" s="114" t="str">
        <f ca="1" t="shared" si="3036" ref="M271">IFERROR(IF($C270="","",INDIRECT("第"&amp;VLOOKUP(M$7,INDIRECT($A$7&amp;"!A:D"),2,FALSE)&amp;"周"&amp;"!"&amp;ADDRESS(ROW(),VLOOKUP(M$7,INDIRECT($A$7&amp;"!A:D"),4,FALSE)+4))),"")</f>
        <v/>
      </c>
      <c r="N271" s="114" t="str">
        <f ca="1" t="shared" si="3037" ref="N271">IFERROR(IF($C270="","",INDIRECT("第"&amp;VLOOKUP(N$7,INDIRECT($A$7&amp;"!A:D"),2,FALSE)&amp;"周"&amp;"!"&amp;ADDRESS(ROW(),VLOOKUP(N$7,INDIRECT($A$7&amp;"!A:D"),4,FALSE)+4))),"")</f>
        <v/>
      </c>
      <c r="O271" s="114" t="str">
        <f ca="1" t="shared" si="3038" ref="O271">IFERROR(IF($C270="","",INDIRECT("第"&amp;VLOOKUP(O$7,INDIRECT($A$7&amp;"!A:D"),2,FALSE)&amp;"周"&amp;"!"&amp;ADDRESS(ROW(),VLOOKUP(O$7,INDIRECT($A$7&amp;"!A:D"),4,FALSE)+4))),"")</f>
        <v/>
      </c>
      <c r="P271" s="114" t="str">
        <f ca="1" t="shared" si="3039" ref="P271">IFERROR(IF($C270="","",INDIRECT("第"&amp;VLOOKUP(P$7,INDIRECT($A$7&amp;"!A:D"),2,FALSE)&amp;"周"&amp;"!"&amp;ADDRESS(ROW(),VLOOKUP(P$7,INDIRECT($A$7&amp;"!A:D"),4,FALSE)+4))),"")</f>
        <v/>
      </c>
      <c r="Q271" s="114" t="str">
        <f ca="1" t="shared" si="3040" ref="Q271">IFERROR(IF($C270="","",INDIRECT("第"&amp;VLOOKUP(Q$7,INDIRECT($A$7&amp;"!A:D"),2,FALSE)&amp;"周"&amp;"!"&amp;ADDRESS(ROW(),VLOOKUP(Q$7,INDIRECT($A$7&amp;"!A:D"),4,FALSE)+4))),"")</f>
        <v/>
      </c>
      <c r="R271" s="114" t="str">
        <f ca="1" t="shared" si="3041" ref="R271">IFERROR(IF($C270="","",INDIRECT("第"&amp;VLOOKUP(R$7,INDIRECT($A$7&amp;"!A:D"),2,FALSE)&amp;"周"&amp;"!"&amp;ADDRESS(ROW(),VLOOKUP(R$7,INDIRECT($A$7&amp;"!A:D"),4,FALSE)+4))),"")</f>
        <v/>
      </c>
      <c r="S271" s="114" t="str">
        <f ca="1" t="shared" si="3042" ref="S271">IFERROR(IF($C270="","",INDIRECT("第"&amp;VLOOKUP(S$7,INDIRECT($A$7&amp;"!A:D"),2,FALSE)&amp;"周"&amp;"!"&amp;ADDRESS(ROW(),VLOOKUP(S$7,INDIRECT($A$7&amp;"!A:D"),4,FALSE)+4))),"")</f>
        <v/>
      </c>
      <c r="T271" s="114" t="str">
        <f ca="1" t="shared" si="3043" ref="T271">IFERROR(IF($C270="","",INDIRECT("第"&amp;VLOOKUP(T$7,INDIRECT($A$7&amp;"!A:D"),2,FALSE)&amp;"周"&amp;"!"&amp;ADDRESS(ROW(),VLOOKUP(T$7,INDIRECT($A$7&amp;"!A:D"),4,FALSE)+4))),"")</f>
        <v/>
      </c>
      <c r="U271" s="114" t="str">
        <f ca="1" t="shared" si="3044" ref="U271">IFERROR(IF($C270="","",INDIRECT("第"&amp;VLOOKUP(U$7,INDIRECT($A$7&amp;"!A:D"),2,FALSE)&amp;"周"&amp;"!"&amp;ADDRESS(ROW(),VLOOKUP(U$7,INDIRECT($A$7&amp;"!A:D"),4,FALSE)+4))),"")</f>
        <v/>
      </c>
      <c r="V271" s="114" t="str">
        <f ca="1" t="shared" si="3045" ref="V271">IFERROR(IF($C270="","",INDIRECT("第"&amp;VLOOKUP(V$7,INDIRECT($A$7&amp;"!A:D"),2,FALSE)&amp;"周"&amp;"!"&amp;ADDRESS(ROW(),VLOOKUP(V$7,INDIRECT($A$7&amp;"!A:D"),4,FALSE)+4))),"")</f>
        <v/>
      </c>
      <c r="W271" s="114" t="str">
        <f ca="1" t="shared" si="3046" ref="W271">IFERROR(IF($C270="","",INDIRECT("第"&amp;VLOOKUP(W$7,INDIRECT($A$7&amp;"!A:D"),2,FALSE)&amp;"周"&amp;"!"&amp;ADDRESS(ROW(),VLOOKUP(W$7,INDIRECT($A$7&amp;"!A:D"),4,FALSE)+4))),"")</f>
        <v/>
      </c>
      <c r="X271" s="114" t="str">
        <f ca="1" t="shared" si="3047" ref="X271">IFERROR(IF($C270="","",INDIRECT("第"&amp;VLOOKUP(X$7,INDIRECT($A$7&amp;"!A:D"),2,FALSE)&amp;"周"&amp;"!"&amp;ADDRESS(ROW(),VLOOKUP(X$7,INDIRECT($A$7&amp;"!A:D"),4,FALSE)+4))),"")</f>
        <v/>
      </c>
      <c r="Y271" s="114" t="str">
        <f ca="1" t="shared" si="3048" ref="Y271">IFERROR(IF($C270="","",INDIRECT("第"&amp;VLOOKUP(Y$7,INDIRECT($A$7&amp;"!A:D"),2,FALSE)&amp;"周"&amp;"!"&amp;ADDRESS(ROW(),VLOOKUP(Y$7,INDIRECT($A$7&amp;"!A:D"),4,FALSE)+4))),"")</f>
        <v/>
      </c>
      <c r="Z271" s="114" t="str">
        <f ca="1" t="shared" si="3049" ref="Z271">IFERROR(IF($C270="","",INDIRECT("第"&amp;VLOOKUP(Z$7,INDIRECT($A$7&amp;"!A:D"),2,FALSE)&amp;"周"&amp;"!"&amp;ADDRESS(ROW(),VLOOKUP(Z$7,INDIRECT($A$7&amp;"!A:D"),4,FALSE)+4))),"")</f>
        <v/>
      </c>
      <c r="AA271" s="114" t="str">
        <f ca="1" t="shared" si="3050" ref="AA271">IFERROR(IF($C270="","",INDIRECT("第"&amp;VLOOKUP(AA$7,INDIRECT($A$7&amp;"!A:D"),2,FALSE)&amp;"周"&amp;"!"&amp;ADDRESS(ROW(),VLOOKUP(AA$7,INDIRECT($A$7&amp;"!A:D"),4,FALSE)+4))),"")</f>
        <v/>
      </c>
      <c r="AB271" s="114" t="str">
        <f ca="1" t="shared" si="3051" ref="AB271">IFERROR(IF($C270="","",INDIRECT("第"&amp;VLOOKUP(AB$7,INDIRECT($A$7&amp;"!A:D"),2,FALSE)&amp;"周"&amp;"!"&amp;ADDRESS(ROW(),VLOOKUP(AB$7,INDIRECT($A$7&amp;"!A:D"),4,FALSE)+4))),"")</f>
        <v/>
      </c>
      <c r="AC271" s="114" t="str">
        <f ca="1" t="shared" si="3052" ref="AC271">IFERROR(IF($C270="","",INDIRECT("第"&amp;VLOOKUP(AC$7,INDIRECT($A$7&amp;"!A:D"),2,FALSE)&amp;"周"&amp;"!"&amp;ADDRESS(ROW(),VLOOKUP(AC$7,INDIRECT($A$7&amp;"!A:D"),4,FALSE)+4))),"")</f>
        <v/>
      </c>
      <c r="AD271" s="114" t="str">
        <f ca="1" t="shared" si="3053" ref="AD271">IFERROR(IF($C270="","",INDIRECT("第"&amp;VLOOKUP(AD$7,INDIRECT($A$7&amp;"!A:D"),2,FALSE)&amp;"周"&amp;"!"&amp;ADDRESS(ROW(),VLOOKUP(AD$7,INDIRECT($A$7&amp;"!A:D"),4,FALSE)+4))),"")</f>
        <v/>
      </c>
      <c r="AE271" s="114" t="str">
        <f ca="1" t="shared" si="3054" ref="AE271">IFERROR(IF($C270="","",INDIRECT("第"&amp;VLOOKUP(AE$7,INDIRECT($A$7&amp;"!A:D"),2,FALSE)&amp;"周"&amp;"!"&amp;ADDRESS(ROW(),VLOOKUP(AE$7,INDIRECT($A$7&amp;"!A:D"),4,FALSE)+4))),"")</f>
        <v/>
      </c>
      <c r="AF271" s="114" t="str">
        <f ca="1" t="shared" si="3055" ref="AF271">IFERROR(IF($C270="","",INDIRECT("第"&amp;VLOOKUP(AF$7,INDIRECT($A$7&amp;"!A:D"),2,FALSE)&amp;"周"&amp;"!"&amp;ADDRESS(ROW(),VLOOKUP(AF$7,INDIRECT($A$7&amp;"!A:D"),4,FALSE)+4))),"")</f>
        <v/>
      </c>
      <c r="AG271" s="114" t="str">
        <f ca="1" t="shared" si="3056" ref="AG271">IFERROR(IF($C270="","",INDIRECT("第"&amp;VLOOKUP(AG$7,INDIRECT($A$7&amp;"!A:D"),2,FALSE)&amp;"周"&amp;"!"&amp;ADDRESS(ROW(),VLOOKUP(AG$7,INDIRECT($A$7&amp;"!A:D"),4,FALSE)+4))),"")</f>
        <v/>
      </c>
      <c r="AH271" s="114" t="str">
        <f ca="1" t="shared" si="3057" ref="AH271">IFERROR(IF($C270="","",INDIRECT("第"&amp;VLOOKUP(AH$7,INDIRECT($A$7&amp;"!A:D"),2,FALSE)&amp;"周"&amp;"!"&amp;ADDRESS(ROW(),VLOOKUP(AH$7,INDIRECT($A$7&amp;"!A:D"),4,FALSE)+4))),"")</f>
        <v/>
      </c>
      <c r="AI271" s="114" t="str">
        <f ca="1" t="shared" si="3058" ref="AI271">IFERROR(IF($C270="","",INDIRECT("第"&amp;VLOOKUP(AI$7,INDIRECT($A$7&amp;"!A:D"),2,FALSE)&amp;"周"&amp;"!"&amp;ADDRESS(ROW(),VLOOKUP(AI$7,INDIRECT($A$7&amp;"!A:D"),4,FALSE)+4))),"")</f>
        <v/>
      </c>
      <c r="AJ271" s="25"/>
      <c r="AK271" s="25"/>
      <c r="AL271" s="25"/>
      <c r="AM271" s="25"/>
      <c r="AN271" s="25"/>
      <c r="AO271" s="25"/>
      <c r="AP271" s="25"/>
      <c r="AQ271" s="25"/>
      <c r="AR271" s="25"/>
    </row>
    <row r="272" spans="1:44" ht="18" customHeight="1">
      <c r="A272" s="7"/>
      <c r="B272" s="115"/>
      <c r="C272" s="27"/>
      <c r="D272" s="25" t="s">
        <v>26</v>
      </c>
      <c r="E272" s="114" t="str">
        <f ca="1" t="shared" si="3059" ref="E272:AI272">IFERROR(IF($C270="","",INDIRECT("第"&amp;VLOOKUP(E$7,INDIRECT($A$7&amp;"!A:D"),2,FALSE)&amp;"周"&amp;"!"&amp;ADDRESS(ROW(),VLOOKUP(E$7,INDIRECT($A$7&amp;"!A:D"),4,FALSE)+4))),"")</f>
        <v/>
      </c>
      <c r="F272" s="114" t="str">
        <f t="shared" ca="1" si="3059"/>
        <v/>
      </c>
      <c r="G272" s="114" t="str">
        <f t="shared" ca="1" si="3059"/>
        <v/>
      </c>
      <c r="H272" s="114" t="str">
        <f t="shared" ca="1" si="3059"/>
        <v/>
      </c>
      <c r="I272" s="114" t="str">
        <f t="shared" ca="1" si="3059"/>
        <v/>
      </c>
      <c r="J272" s="114" t="str">
        <f t="shared" ca="1" si="3059"/>
        <v/>
      </c>
      <c r="K272" s="114" t="str">
        <f t="shared" ca="1" si="3059"/>
        <v/>
      </c>
      <c r="L272" s="114" t="str">
        <f t="shared" ca="1" si="3059"/>
        <v/>
      </c>
      <c r="M272" s="114" t="str">
        <f t="shared" ca="1" si="3059"/>
        <v/>
      </c>
      <c r="N272" s="114" t="str">
        <f t="shared" ca="1" si="3059"/>
        <v/>
      </c>
      <c r="O272" s="114" t="str">
        <f t="shared" ca="1" si="3059"/>
        <v/>
      </c>
      <c r="P272" s="114" t="str">
        <f t="shared" ca="1" si="3059"/>
        <v/>
      </c>
      <c r="Q272" s="114" t="str">
        <f t="shared" ca="1" si="3059"/>
        <v/>
      </c>
      <c r="R272" s="114" t="str">
        <f t="shared" ca="1" si="3059"/>
        <v/>
      </c>
      <c r="S272" s="114" t="str">
        <f t="shared" ca="1" si="3059"/>
        <v/>
      </c>
      <c r="T272" s="114" t="str">
        <f t="shared" ca="1" si="3059"/>
        <v/>
      </c>
      <c r="U272" s="114" t="str">
        <f t="shared" ca="1" si="3059"/>
        <v/>
      </c>
      <c r="V272" s="114" t="str">
        <f t="shared" ca="1" si="3059"/>
        <v/>
      </c>
      <c r="W272" s="114" t="str">
        <f t="shared" ca="1" si="3059"/>
        <v/>
      </c>
      <c r="X272" s="114" t="str">
        <f t="shared" ca="1" si="3059"/>
        <v/>
      </c>
      <c r="Y272" s="114" t="str">
        <f t="shared" ca="1" si="3059"/>
        <v/>
      </c>
      <c r="Z272" s="114" t="str">
        <f t="shared" ca="1" si="3059"/>
        <v/>
      </c>
      <c r="AA272" s="114" t="str">
        <f t="shared" ca="1" si="3059"/>
        <v/>
      </c>
      <c r="AB272" s="114" t="str">
        <f t="shared" ca="1" si="3059"/>
        <v/>
      </c>
      <c r="AC272" s="114" t="str">
        <f t="shared" ca="1" si="3059"/>
        <v/>
      </c>
      <c r="AD272" s="114" t="str">
        <f t="shared" ca="1" si="3059"/>
        <v/>
      </c>
      <c r="AE272" s="114" t="str">
        <f t="shared" ca="1" si="3059"/>
        <v/>
      </c>
      <c r="AF272" s="114" t="str">
        <f t="shared" ca="1" si="3059"/>
        <v/>
      </c>
      <c r="AG272" s="114" t="str">
        <f t="shared" ca="1" si="3059"/>
        <v/>
      </c>
      <c r="AH272" s="114" t="str">
        <f t="shared" ca="1" si="3059"/>
        <v/>
      </c>
      <c r="AI272" s="114" t="str">
        <f t="shared" ca="1" si="3059"/>
        <v/>
      </c>
      <c r="AJ272" s="25"/>
      <c r="AK272" s="25"/>
      <c r="AL272" s="25"/>
      <c r="AM272" s="25"/>
      <c r="AN272" s="25"/>
      <c r="AO272" s="25"/>
      <c r="AP272" s="25"/>
      <c r="AQ272" s="25"/>
      <c r="AR272" s="25"/>
    </row>
    <row r="273" spans="1:44" ht="18" customHeight="1">
      <c r="A273" s="7"/>
      <c r="B273" s="116">
        <f t="shared" si="2534"/>
        <v>89</v>
      </c>
      <c r="C273" s="20" t="str">
        <f ca="1">INDIRECT("员工信息表!C"&amp;(B273+3))&amp;IF(INDIRECT("员工信息表!O"&amp;(B273+3))="离职","(离职)","")</f>
        <v/>
      </c>
      <c r="D273" s="25" t="s">
        <v>24</v>
      </c>
      <c r="E273" s="114" t="str">
        <f ca="1" t="shared" si="3060" ref="E273:T273">IFERROR(IF($C273="","",INDIRECT("第"&amp;VLOOKUP(E$7,INDIRECT($A$7&amp;"!A:D"),2,FALSE)&amp;"周"&amp;"!"&amp;ADDRESS(ROW(),VLOOKUP(E$7,INDIRECT($A$7&amp;"!A:D"),4,FALSE)+4))),"")</f>
        <v/>
      </c>
      <c r="F273" s="114" t="str">
        <f t="shared" ca="1" si="3060"/>
        <v/>
      </c>
      <c r="G273" s="114" t="str">
        <f t="shared" ca="1" si="3060"/>
        <v/>
      </c>
      <c r="H273" s="114" t="str">
        <f t="shared" ca="1" si="3060"/>
        <v/>
      </c>
      <c r="I273" s="114" t="str">
        <f t="shared" ca="1" si="3060"/>
        <v/>
      </c>
      <c r="J273" s="114" t="str">
        <f t="shared" ca="1" si="3060"/>
        <v/>
      </c>
      <c r="K273" s="114" t="str">
        <f t="shared" ca="1" si="3060"/>
        <v/>
      </c>
      <c r="L273" s="114" t="str">
        <f t="shared" ca="1" si="3060"/>
        <v/>
      </c>
      <c r="M273" s="114" t="str">
        <f t="shared" ca="1" si="3060"/>
        <v/>
      </c>
      <c r="N273" s="114" t="str">
        <f t="shared" ca="1" si="3060"/>
        <v/>
      </c>
      <c r="O273" s="114" t="str">
        <f t="shared" ca="1" si="3060"/>
        <v/>
      </c>
      <c r="P273" s="114" t="str">
        <f t="shared" ca="1" si="3060"/>
        <v/>
      </c>
      <c r="Q273" s="114" t="str">
        <f t="shared" ca="1" si="3060"/>
        <v/>
      </c>
      <c r="R273" s="114" t="str">
        <f t="shared" ca="1" si="3060"/>
        <v/>
      </c>
      <c r="S273" s="114" t="str">
        <f t="shared" ca="1" si="3060"/>
        <v/>
      </c>
      <c r="T273" s="114" t="str">
        <f t="shared" ca="1" si="3060"/>
        <v/>
      </c>
      <c r="U273" s="114" t="str">
        <f ca="1" t="shared" si="3061" ref="U273:AI273">IFERROR(IF($C273="","",INDIRECT("第"&amp;VLOOKUP(U$7,INDIRECT($A$7&amp;"!A:D"),2,FALSE)&amp;"周"&amp;"!"&amp;ADDRESS(ROW(),VLOOKUP(U$7,INDIRECT($A$7&amp;"!A:D"),4,FALSE)+4))),"")</f>
        <v/>
      </c>
      <c r="V273" s="114" t="str">
        <f t="shared" ca="1" si="3061"/>
        <v/>
      </c>
      <c r="W273" s="114" t="str">
        <f t="shared" ca="1" si="3061"/>
        <v/>
      </c>
      <c r="X273" s="114" t="str">
        <f t="shared" ca="1" si="3061"/>
        <v/>
      </c>
      <c r="Y273" s="114" t="str">
        <f t="shared" ca="1" si="3061"/>
        <v/>
      </c>
      <c r="Z273" s="114" t="str">
        <f t="shared" ca="1" si="3061"/>
        <v/>
      </c>
      <c r="AA273" s="114" t="str">
        <f t="shared" ca="1" si="3061"/>
        <v/>
      </c>
      <c r="AB273" s="114" t="str">
        <f t="shared" ca="1" si="3061"/>
        <v/>
      </c>
      <c r="AC273" s="114" t="str">
        <f t="shared" ca="1" si="3061"/>
        <v/>
      </c>
      <c r="AD273" s="114" t="str">
        <f t="shared" ca="1" si="3061"/>
        <v/>
      </c>
      <c r="AE273" s="114" t="str">
        <f t="shared" ca="1" si="3061"/>
        <v/>
      </c>
      <c r="AF273" s="114" t="str">
        <f t="shared" ca="1" si="3061"/>
        <v/>
      </c>
      <c r="AG273" s="114" t="str">
        <f t="shared" ca="1" si="3061"/>
        <v/>
      </c>
      <c r="AH273" s="114" t="str">
        <f t="shared" ca="1" si="3061"/>
        <v/>
      </c>
      <c r="AI273" s="114" t="str">
        <f t="shared" ca="1" si="3061"/>
        <v/>
      </c>
      <c r="AJ273" s="25">
        <f ca="1" t="shared" si="3062" ref="AJ273:AR273">COUNTIF($E273:$AI275,AJ$8)</f>
        <v>0</v>
      </c>
      <c r="AK273" s="25">
        <f t="shared" ca="1" si="3062"/>
        <v>0</v>
      </c>
      <c r="AL273" s="25">
        <f t="shared" ca="1" si="3062"/>
        <v>0</v>
      </c>
      <c r="AM273" s="25">
        <f t="shared" ca="1" si="3062"/>
        <v>0</v>
      </c>
      <c r="AN273" s="25">
        <f t="shared" ca="1" si="3062"/>
        <v>0</v>
      </c>
      <c r="AO273" s="25">
        <f t="shared" ca="1" si="3062"/>
        <v>0</v>
      </c>
      <c r="AP273" s="25">
        <f t="shared" ca="1" si="3062"/>
        <v>0</v>
      </c>
      <c r="AQ273" s="25">
        <f t="shared" ca="1" si="3062"/>
        <v>0</v>
      </c>
      <c r="AR273" s="25">
        <f t="shared" ca="1" si="3062"/>
        <v>0</v>
      </c>
    </row>
    <row r="274" spans="1:44" ht="18" customHeight="1">
      <c r="A274" s="7"/>
      <c r="B274" s="113"/>
      <c r="C274" s="20"/>
      <c r="D274" s="25" t="s">
        <v>25</v>
      </c>
      <c r="E274" s="114" t="str">
        <f ca="1" t="shared" si="3063" ref="E274">IFERROR(IF($C273="","",INDIRECT("第"&amp;VLOOKUP(E$7,INDIRECT($A$7&amp;"!A:D"),2,FALSE)&amp;"周"&amp;"!"&amp;ADDRESS(ROW(),VLOOKUP(E$7,INDIRECT($A$7&amp;"!A:D"),4,FALSE)+4))),"")</f>
        <v/>
      </c>
      <c r="F274" s="114" t="str">
        <f ca="1" t="shared" si="3064" ref="F274">IFERROR(IF($C273="","",INDIRECT("第"&amp;VLOOKUP(F$7,INDIRECT($A$7&amp;"!A:D"),2,FALSE)&amp;"周"&amp;"!"&amp;ADDRESS(ROW(),VLOOKUP(F$7,INDIRECT($A$7&amp;"!A:D"),4,FALSE)+4))),"")</f>
        <v/>
      </c>
      <c r="G274" s="114" t="str">
        <f ca="1" t="shared" si="3065" ref="G274">IFERROR(IF($C273="","",INDIRECT("第"&amp;VLOOKUP(G$7,INDIRECT($A$7&amp;"!A:D"),2,FALSE)&amp;"周"&amp;"!"&amp;ADDRESS(ROW(),VLOOKUP(G$7,INDIRECT($A$7&amp;"!A:D"),4,FALSE)+4))),"")</f>
        <v/>
      </c>
      <c r="H274" s="114" t="str">
        <f ca="1" t="shared" si="3066" ref="H274">IFERROR(IF($C273="","",INDIRECT("第"&amp;VLOOKUP(H$7,INDIRECT($A$7&amp;"!A:D"),2,FALSE)&amp;"周"&amp;"!"&amp;ADDRESS(ROW(),VLOOKUP(H$7,INDIRECT($A$7&amp;"!A:D"),4,FALSE)+4))),"")</f>
        <v/>
      </c>
      <c r="I274" s="114" t="str">
        <f ca="1" t="shared" si="3067" ref="I274">IFERROR(IF($C273="","",INDIRECT("第"&amp;VLOOKUP(I$7,INDIRECT($A$7&amp;"!A:D"),2,FALSE)&amp;"周"&amp;"!"&amp;ADDRESS(ROW(),VLOOKUP(I$7,INDIRECT($A$7&amp;"!A:D"),4,FALSE)+4))),"")</f>
        <v/>
      </c>
      <c r="J274" s="114" t="str">
        <f ca="1" t="shared" si="3068" ref="J274">IFERROR(IF($C273="","",INDIRECT("第"&amp;VLOOKUP(J$7,INDIRECT($A$7&amp;"!A:D"),2,FALSE)&amp;"周"&amp;"!"&amp;ADDRESS(ROW(),VLOOKUP(J$7,INDIRECT($A$7&amp;"!A:D"),4,FALSE)+4))),"")</f>
        <v/>
      </c>
      <c r="K274" s="114" t="str">
        <f ca="1" t="shared" si="3069" ref="K274">IFERROR(IF($C273="","",INDIRECT("第"&amp;VLOOKUP(K$7,INDIRECT($A$7&amp;"!A:D"),2,FALSE)&amp;"周"&amp;"!"&amp;ADDRESS(ROW(),VLOOKUP(K$7,INDIRECT($A$7&amp;"!A:D"),4,FALSE)+4))),"")</f>
        <v/>
      </c>
      <c r="L274" s="114" t="str">
        <f ca="1" t="shared" si="3070" ref="L274">IFERROR(IF($C273="","",INDIRECT("第"&amp;VLOOKUP(L$7,INDIRECT($A$7&amp;"!A:D"),2,FALSE)&amp;"周"&amp;"!"&amp;ADDRESS(ROW(),VLOOKUP(L$7,INDIRECT($A$7&amp;"!A:D"),4,FALSE)+4))),"")</f>
        <v/>
      </c>
      <c r="M274" s="114" t="str">
        <f ca="1" t="shared" si="3071" ref="M274">IFERROR(IF($C273="","",INDIRECT("第"&amp;VLOOKUP(M$7,INDIRECT($A$7&amp;"!A:D"),2,FALSE)&amp;"周"&amp;"!"&amp;ADDRESS(ROW(),VLOOKUP(M$7,INDIRECT($A$7&amp;"!A:D"),4,FALSE)+4))),"")</f>
        <v/>
      </c>
      <c r="N274" s="114" t="str">
        <f ca="1" t="shared" si="3072" ref="N274">IFERROR(IF($C273="","",INDIRECT("第"&amp;VLOOKUP(N$7,INDIRECT($A$7&amp;"!A:D"),2,FALSE)&amp;"周"&amp;"!"&amp;ADDRESS(ROW(),VLOOKUP(N$7,INDIRECT($A$7&amp;"!A:D"),4,FALSE)+4))),"")</f>
        <v/>
      </c>
      <c r="O274" s="114" t="str">
        <f ca="1" t="shared" si="3073" ref="O274">IFERROR(IF($C273="","",INDIRECT("第"&amp;VLOOKUP(O$7,INDIRECT($A$7&amp;"!A:D"),2,FALSE)&amp;"周"&amp;"!"&amp;ADDRESS(ROW(),VLOOKUP(O$7,INDIRECT($A$7&amp;"!A:D"),4,FALSE)+4))),"")</f>
        <v/>
      </c>
      <c r="P274" s="114" t="str">
        <f ca="1" t="shared" si="3074" ref="P274">IFERROR(IF($C273="","",INDIRECT("第"&amp;VLOOKUP(P$7,INDIRECT($A$7&amp;"!A:D"),2,FALSE)&amp;"周"&amp;"!"&amp;ADDRESS(ROW(),VLOOKUP(P$7,INDIRECT($A$7&amp;"!A:D"),4,FALSE)+4))),"")</f>
        <v/>
      </c>
      <c r="Q274" s="114" t="str">
        <f ca="1" t="shared" si="3075" ref="Q274">IFERROR(IF($C273="","",INDIRECT("第"&amp;VLOOKUP(Q$7,INDIRECT($A$7&amp;"!A:D"),2,FALSE)&amp;"周"&amp;"!"&amp;ADDRESS(ROW(),VLOOKUP(Q$7,INDIRECT($A$7&amp;"!A:D"),4,FALSE)+4))),"")</f>
        <v/>
      </c>
      <c r="R274" s="114" t="str">
        <f ca="1" t="shared" si="3076" ref="R274">IFERROR(IF($C273="","",INDIRECT("第"&amp;VLOOKUP(R$7,INDIRECT($A$7&amp;"!A:D"),2,FALSE)&amp;"周"&amp;"!"&amp;ADDRESS(ROW(),VLOOKUP(R$7,INDIRECT($A$7&amp;"!A:D"),4,FALSE)+4))),"")</f>
        <v/>
      </c>
      <c r="S274" s="114" t="str">
        <f ca="1" t="shared" si="3077" ref="S274">IFERROR(IF($C273="","",INDIRECT("第"&amp;VLOOKUP(S$7,INDIRECT($A$7&amp;"!A:D"),2,FALSE)&amp;"周"&amp;"!"&amp;ADDRESS(ROW(),VLOOKUP(S$7,INDIRECT($A$7&amp;"!A:D"),4,FALSE)+4))),"")</f>
        <v/>
      </c>
      <c r="T274" s="114" t="str">
        <f ca="1" t="shared" si="3078" ref="T274">IFERROR(IF($C273="","",INDIRECT("第"&amp;VLOOKUP(T$7,INDIRECT($A$7&amp;"!A:D"),2,FALSE)&amp;"周"&amp;"!"&amp;ADDRESS(ROW(),VLOOKUP(T$7,INDIRECT($A$7&amp;"!A:D"),4,FALSE)+4))),"")</f>
        <v/>
      </c>
      <c r="U274" s="114" t="str">
        <f ca="1" t="shared" si="3079" ref="U274">IFERROR(IF($C273="","",INDIRECT("第"&amp;VLOOKUP(U$7,INDIRECT($A$7&amp;"!A:D"),2,FALSE)&amp;"周"&amp;"!"&amp;ADDRESS(ROW(),VLOOKUP(U$7,INDIRECT($A$7&amp;"!A:D"),4,FALSE)+4))),"")</f>
        <v/>
      </c>
      <c r="V274" s="114" t="str">
        <f ca="1" t="shared" si="3080" ref="V274">IFERROR(IF($C273="","",INDIRECT("第"&amp;VLOOKUP(V$7,INDIRECT($A$7&amp;"!A:D"),2,FALSE)&amp;"周"&amp;"!"&amp;ADDRESS(ROW(),VLOOKUP(V$7,INDIRECT($A$7&amp;"!A:D"),4,FALSE)+4))),"")</f>
        <v/>
      </c>
      <c r="W274" s="114" t="str">
        <f ca="1" t="shared" si="3081" ref="W274">IFERROR(IF($C273="","",INDIRECT("第"&amp;VLOOKUP(W$7,INDIRECT($A$7&amp;"!A:D"),2,FALSE)&amp;"周"&amp;"!"&amp;ADDRESS(ROW(),VLOOKUP(W$7,INDIRECT($A$7&amp;"!A:D"),4,FALSE)+4))),"")</f>
        <v/>
      </c>
      <c r="X274" s="114" t="str">
        <f ca="1" t="shared" si="3082" ref="X274">IFERROR(IF($C273="","",INDIRECT("第"&amp;VLOOKUP(X$7,INDIRECT($A$7&amp;"!A:D"),2,FALSE)&amp;"周"&amp;"!"&amp;ADDRESS(ROW(),VLOOKUP(X$7,INDIRECT($A$7&amp;"!A:D"),4,FALSE)+4))),"")</f>
        <v/>
      </c>
      <c r="Y274" s="114" t="str">
        <f ca="1" t="shared" si="3083" ref="Y274">IFERROR(IF($C273="","",INDIRECT("第"&amp;VLOOKUP(Y$7,INDIRECT($A$7&amp;"!A:D"),2,FALSE)&amp;"周"&amp;"!"&amp;ADDRESS(ROW(),VLOOKUP(Y$7,INDIRECT($A$7&amp;"!A:D"),4,FALSE)+4))),"")</f>
        <v/>
      </c>
      <c r="Z274" s="114" t="str">
        <f ca="1" t="shared" si="3084" ref="Z274">IFERROR(IF($C273="","",INDIRECT("第"&amp;VLOOKUP(Z$7,INDIRECT($A$7&amp;"!A:D"),2,FALSE)&amp;"周"&amp;"!"&amp;ADDRESS(ROW(),VLOOKUP(Z$7,INDIRECT($A$7&amp;"!A:D"),4,FALSE)+4))),"")</f>
        <v/>
      </c>
      <c r="AA274" s="114" t="str">
        <f ca="1" t="shared" si="3085" ref="AA274">IFERROR(IF($C273="","",INDIRECT("第"&amp;VLOOKUP(AA$7,INDIRECT($A$7&amp;"!A:D"),2,FALSE)&amp;"周"&amp;"!"&amp;ADDRESS(ROW(),VLOOKUP(AA$7,INDIRECT($A$7&amp;"!A:D"),4,FALSE)+4))),"")</f>
        <v/>
      </c>
      <c r="AB274" s="114" t="str">
        <f ca="1" t="shared" si="3086" ref="AB274">IFERROR(IF($C273="","",INDIRECT("第"&amp;VLOOKUP(AB$7,INDIRECT($A$7&amp;"!A:D"),2,FALSE)&amp;"周"&amp;"!"&amp;ADDRESS(ROW(),VLOOKUP(AB$7,INDIRECT($A$7&amp;"!A:D"),4,FALSE)+4))),"")</f>
        <v/>
      </c>
      <c r="AC274" s="114" t="str">
        <f ca="1" t="shared" si="3087" ref="AC274">IFERROR(IF($C273="","",INDIRECT("第"&amp;VLOOKUP(AC$7,INDIRECT($A$7&amp;"!A:D"),2,FALSE)&amp;"周"&amp;"!"&amp;ADDRESS(ROW(),VLOOKUP(AC$7,INDIRECT($A$7&amp;"!A:D"),4,FALSE)+4))),"")</f>
        <v/>
      </c>
      <c r="AD274" s="114" t="str">
        <f ca="1" t="shared" si="3088" ref="AD274">IFERROR(IF($C273="","",INDIRECT("第"&amp;VLOOKUP(AD$7,INDIRECT($A$7&amp;"!A:D"),2,FALSE)&amp;"周"&amp;"!"&amp;ADDRESS(ROW(),VLOOKUP(AD$7,INDIRECT($A$7&amp;"!A:D"),4,FALSE)+4))),"")</f>
        <v/>
      </c>
      <c r="AE274" s="114" t="str">
        <f ca="1" t="shared" si="3089" ref="AE274">IFERROR(IF($C273="","",INDIRECT("第"&amp;VLOOKUP(AE$7,INDIRECT($A$7&amp;"!A:D"),2,FALSE)&amp;"周"&amp;"!"&amp;ADDRESS(ROW(),VLOOKUP(AE$7,INDIRECT($A$7&amp;"!A:D"),4,FALSE)+4))),"")</f>
        <v/>
      </c>
      <c r="AF274" s="114" t="str">
        <f ca="1" t="shared" si="3090" ref="AF274">IFERROR(IF($C273="","",INDIRECT("第"&amp;VLOOKUP(AF$7,INDIRECT($A$7&amp;"!A:D"),2,FALSE)&amp;"周"&amp;"!"&amp;ADDRESS(ROW(),VLOOKUP(AF$7,INDIRECT($A$7&amp;"!A:D"),4,FALSE)+4))),"")</f>
        <v/>
      </c>
      <c r="AG274" s="114" t="str">
        <f ca="1" t="shared" si="3091" ref="AG274">IFERROR(IF($C273="","",INDIRECT("第"&amp;VLOOKUP(AG$7,INDIRECT($A$7&amp;"!A:D"),2,FALSE)&amp;"周"&amp;"!"&amp;ADDRESS(ROW(),VLOOKUP(AG$7,INDIRECT($A$7&amp;"!A:D"),4,FALSE)+4))),"")</f>
        <v/>
      </c>
      <c r="AH274" s="114" t="str">
        <f ca="1" t="shared" si="3092" ref="AH274">IFERROR(IF($C273="","",INDIRECT("第"&amp;VLOOKUP(AH$7,INDIRECT($A$7&amp;"!A:D"),2,FALSE)&amp;"周"&amp;"!"&amp;ADDRESS(ROW(),VLOOKUP(AH$7,INDIRECT($A$7&amp;"!A:D"),4,FALSE)+4))),"")</f>
        <v/>
      </c>
      <c r="AI274" s="114" t="str">
        <f ca="1" t="shared" si="3093" ref="AI274">IFERROR(IF($C273="","",INDIRECT("第"&amp;VLOOKUP(AI$7,INDIRECT($A$7&amp;"!A:D"),2,FALSE)&amp;"周"&amp;"!"&amp;ADDRESS(ROW(),VLOOKUP(AI$7,INDIRECT($A$7&amp;"!A:D"),4,FALSE)+4))),"")</f>
        <v/>
      </c>
      <c r="AJ274" s="25"/>
      <c r="AK274" s="25"/>
      <c r="AL274" s="25"/>
      <c r="AM274" s="25"/>
      <c r="AN274" s="25"/>
      <c r="AO274" s="25"/>
      <c r="AP274" s="25"/>
      <c r="AQ274" s="25"/>
      <c r="AR274" s="25"/>
    </row>
    <row r="275" spans="1:44" ht="18" customHeight="1">
      <c r="A275" s="7"/>
      <c r="B275" s="115"/>
      <c r="C275" s="27"/>
      <c r="D275" s="25" t="s">
        <v>26</v>
      </c>
      <c r="E275" s="114" t="str">
        <f ca="1" t="shared" si="3094" ref="E275:AI275">IFERROR(IF($C273="","",INDIRECT("第"&amp;VLOOKUP(E$7,INDIRECT($A$7&amp;"!A:D"),2,FALSE)&amp;"周"&amp;"!"&amp;ADDRESS(ROW(),VLOOKUP(E$7,INDIRECT($A$7&amp;"!A:D"),4,FALSE)+4))),"")</f>
        <v/>
      </c>
      <c r="F275" s="114" t="str">
        <f t="shared" ca="1" si="3094"/>
        <v/>
      </c>
      <c r="G275" s="114" t="str">
        <f t="shared" ca="1" si="3094"/>
        <v/>
      </c>
      <c r="H275" s="114" t="str">
        <f t="shared" ca="1" si="3094"/>
        <v/>
      </c>
      <c r="I275" s="114" t="str">
        <f t="shared" ca="1" si="3094"/>
        <v/>
      </c>
      <c r="J275" s="114" t="str">
        <f t="shared" ca="1" si="3094"/>
        <v/>
      </c>
      <c r="K275" s="114" t="str">
        <f t="shared" ca="1" si="3094"/>
        <v/>
      </c>
      <c r="L275" s="114" t="str">
        <f t="shared" ca="1" si="3094"/>
        <v/>
      </c>
      <c r="M275" s="114" t="str">
        <f t="shared" ca="1" si="3094"/>
        <v/>
      </c>
      <c r="N275" s="114" t="str">
        <f t="shared" ca="1" si="3094"/>
        <v/>
      </c>
      <c r="O275" s="114" t="str">
        <f t="shared" ca="1" si="3094"/>
        <v/>
      </c>
      <c r="P275" s="114" t="str">
        <f t="shared" ca="1" si="3094"/>
        <v/>
      </c>
      <c r="Q275" s="114" t="str">
        <f t="shared" ca="1" si="3094"/>
        <v/>
      </c>
      <c r="R275" s="114" t="str">
        <f t="shared" ca="1" si="3094"/>
        <v/>
      </c>
      <c r="S275" s="114" t="str">
        <f t="shared" ca="1" si="3094"/>
        <v/>
      </c>
      <c r="T275" s="114" t="str">
        <f t="shared" ca="1" si="3094"/>
        <v/>
      </c>
      <c r="U275" s="114" t="str">
        <f t="shared" ca="1" si="3094"/>
        <v/>
      </c>
      <c r="V275" s="114" t="str">
        <f t="shared" ca="1" si="3094"/>
        <v/>
      </c>
      <c r="W275" s="114" t="str">
        <f t="shared" ca="1" si="3094"/>
        <v/>
      </c>
      <c r="X275" s="114" t="str">
        <f t="shared" ca="1" si="3094"/>
        <v/>
      </c>
      <c r="Y275" s="114" t="str">
        <f t="shared" ca="1" si="3094"/>
        <v/>
      </c>
      <c r="Z275" s="114" t="str">
        <f t="shared" ca="1" si="3094"/>
        <v/>
      </c>
      <c r="AA275" s="114" t="str">
        <f t="shared" ca="1" si="3094"/>
        <v/>
      </c>
      <c r="AB275" s="114" t="str">
        <f t="shared" ca="1" si="3094"/>
        <v/>
      </c>
      <c r="AC275" s="114" t="str">
        <f t="shared" ca="1" si="3094"/>
        <v/>
      </c>
      <c r="AD275" s="114" t="str">
        <f t="shared" ca="1" si="3094"/>
        <v/>
      </c>
      <c r="AE275" s="114" t="str">
        <f t="shared" ca="1" si="3094"/>
        <v/>
      </c>
      <c r="AF275" s="114" t="str">
        <f t="shared" ca="1" si="3094"/>
        <v/>
      </c>
      <c r="AG275" s="114" t="str">
        <f t="shared" ca="1" si="3094"/>
        <v/>
      </c>
      <c r="AH275" s="114" t="str">
        <f t="shared" ca="1" si="3094"/>
        <v/>
      </c>
      <c r="AI275" s="114" t="str">
        <f t="shared" ca="1" si="3094"/>
        <v/>
      </c>
      <c r="AJ275" s="25"/>
      <c r="AK275" s="25"/>
      <c r="AL275" s="25"/>
      <c r="AM275" s="25"/>
      <c r="AN275" s="25"/>
      <c r="AO275" s="25"/>
      <c r="AP275" s="25"/>
      <c r="AQ275" s="25"/>
      <c r="AR275" s="25"/>
    </row>
    <row r="276" spans="1:44" ht="18" customHeight="1">
      <c r="A276" s="7"/>
      <c r="B276" s="116">
        <f t="shared" si="2534"/>
        <v>90</v>
      </c>
      <c r="C276" s="20" t="str">
        <f ca="1">INDIRECT("员工信息表!C"&amp;(B276+3))&amp;IF(INDIRECT("员工信息表!O"&amp;(B276+3))="离职","(离职)","")</f>
        <v/>
      </c>
      <c r="D276" s="25" t="s">
        <v>24</v>
      </c>
      <c r="E276" s="114" t="str">
        <f ca="1" t="shared" si="3095" ref="E276:T276">IFERROR(IF($C276="","",INDIRECT("第"&amp;VLOOKUP(E$7,INDIRECT($A$7&amp;"!A:D"),2,FALSE)&amp;"周"&amp;"!"&amp;ADDRESS(ROW(),VLOOKUP(E$7,INDIRECT($A$7&amp;"!A:D"),4,FALSE)+4))),"")</f>
        <v/>
      </c>
      <c r="F276" s="114" t="str">
        <f t="shared" ca="1" si="3095"/>
        <v/>
      </c>
      <c r="G276" s="114" t="str">
        <f t="shared" ca="1" si="3095"/>
        <v/>
      </c>
      <c r="H276" s="114" t="str">
        <f t="shared" ca="1" si="3095"/>
        <v/>
      </c>
      <c r="I276" s="114" t="str">
        <f t="shared" ca="1" si="3095"/>
        <v/>
      </c>
      <c r="J276" s="114" t="str">
        <f t="shared" ca="1" si="3095"/>
        <v/>
      </c>
      <c r="K276" s="114" t="str">
        <f t="shared" ca="1" si="3095"/>
        <v/>
      </c>
      <c r="L276" s="114" t="str">
        <f t="shared" ca="1" si="3095"/>
        <v/>
      </c>
      <c r="M276" s="114" t="str">
        <f t="shared" ca="1" si="3095"/>
        <v/>
      </c>
      <c r="N276" s="114" t="str">
        <f t="shared" ca="1" si="3095"/>
        <v/>
      </c>
      <c r="O276" s="114" t="str">
        <f t="shared" ca="1" si="3095"/>
        <v/>
      </c>
      <c r="P276" s="114" t="str">
        <f t="shared" ca="1" si="3095"/>
        <v/>
      </c>
      <c r="Q276" s="114" t="str">
        <f t="shared" ca="1" si="3095"/>
        <v/>
      </c>
      <c r="R276" s="114" t="str">
        <f t="shared" ca="1" si="3095"/>
        <v/>
      </c>
      <c r="S276" s="114" t="str">
        <f t="shared" ca="1" si="3095"/>
        <v/>
      </c>
      <c r="T276" s="114" t="str">
        <f t="shared" ca="1" si="3095"/>
        <v/>
      </c>
      <c r="U276" s="114" t="str">
        <f ca="1" t="shared" si="3096" ref="U276:AI276">IFERROR(IF($C276="","",INDIRECT("第"&amp;VLOOKUP(U$7,INDIRECT($A$7&amp;"!A:D"),2,FALSE)&amp;"周"&amp;"!"&amp;ADDRESS(ROW(),VLOOKUP(U$7,INDIRECT($A$7&amp;"!A:D"),4,FALSE)+4))),"")</f>
        <v/>
      </c>
      <c r="V276" s="114" t="str">
        <f t="shared" ca="1" si="3096"/>
        <v/>
      </c>
      <c r="W276" s="114" t="str">
        <f t="shared" ca="1" si="3096"/>
        <v/>
      </c>
      <c r="X276" s="114" t="str">
        <f t="shared" ca="1" si="3096"/>
        <v/>
      </c>
      <c r="Y276" s="114" t="str">
        <f t="shared" ca="1" si="3096"/>
        <v/>
      </c>
      <c r="Z276" s="114" t="str">
        <f t="shared" ca="1" si="3096"/>
        <v/>
      </c>
      <c r="AA276" s="114" t="str">
        <f t="shared" ca="1" si="3096"/>
        <v/>
      </c>
      <c r="AB276" s="114" t="str">
        <f t="shared" ca="1" si="3096"/>
        <v/>
      </c>
      <c r="AC276" s="114" t="str">
        <f t="shared" ca="1" si="3096"/>
        <v/>
      </c>
      <c r="AD276" s="114" t="str">
        <f t="shared" ca="1" si="3096"/>
        <v/>
      </c>
      <c r="AE276" s="114" t="str">
        <f t="shared" ca="1" si="3096"/>
        <v/>
      </c>
      <c r="AF276" s="114" t="str">
        <f t="shared" ca="1" si="3096"/>
        <v/>
      </c>
      <c r="AG276" s="114" t="str">
        <f t="shared" ca="1" si="3096"/>
        <v/>
      </c>
      <c r="AH276" s="114" t="str">
        <f t="shared" ca="1" si="3096"/>
        <v/>
      </c>
      <c r="AI276" s="114" t="str">
        <f t="shared" ca="1" si="3096"/>
        <v/>
      </c>
      <c r="AJ276" s="25">
        <f ca="1" t="shared" si="3097" ref="AJ276:AR276">COUNTIF($E276:$AI278,AJ$8)</f>
        <v>0</v>
      </c>
      <c r="AK276" s="25">
        <f t="shared" ca="1" si="3097"/>
        <v>0</v>
      </c>
      <c r="AL276" s="25">
        <f t="shared" ca="1" si="3097"/>
        <v>0</v>
      </c>
      <c r="AM276" s="25">
        <f t="shared" ca="1" si="3097"/>
        <v>0</v>
      </c>
      <c r="AN276" s="25">
        <f t="shared" ca="1" si="3097"/>
        <v>0</v>
      </c>
      <c r="AO276" s="25">
        <f t="shared" ca="1" si="3097"/>
        <v>0</v>
      </c>
      <c r="AP276" s="25">
        <f t="shared" ca="1" si="3097"/>
        <v>0</v>
      </c>
      <c r="AQ276" s="25">
        <f t="shared" ca="1" si="3097"/>
        <v>0</v>
      </c>
      <c r="AR276" s="25">
        <f t="shared" ca="1" si="3097"/>
        <v>0</v>
      </c>
    </row>
    <row r="277" spans="1:44" ht="18" customHeight="1">
      <c r="A277" s="7"/>
      <c r="B277" s="113"/>
      <c r="C277" s="20"/>
      <c r="D277" s="25" t="s">
        <v>25</v>
      </c>
      <c r="E277" s="114" t="str">
        <f ca="1" t="shared" si="3098" ref="E277">IFERROR(IF($C276="","",INDIRECT("第"&amp;VLOOKUP(E$7,INDIRECT($A$7&amp;"!A:D"),2,FALSE)&amp;"周"&amp;"!"&amp;ADDRESS(ROW(),VLOOKUP(E$7,INDIRECT($A$7&amp;"!A:D"),4,FALSE)+4))),"")</f>
        <v/>
      </c>
      <c r="F277" s="114" t="str">
        <f ca="1" t="shared" si="3099" ref="F277">IFERROR(IF($C276="","",INDIRECT("第"&amp;VLOOKUP(F$7,INDIRECT($A$7&amp;"!A:D"),2,FALSE)&amp;"周"&amp;"!"&amp;ADDRESS(ROW(),VLOOKUP(F$7,INDIRECT($A$7&amp;"!A:D"),4,FALSE)+4))),"")</f>
        <v/>
      </c>
      <c r="G277" s="114" t="str">
        <f ca="1" t="shared" si="3100" ref="G277">IFERROR(IF($C276="","",INDIRECT("第"&amp;VLOOKUP(G$7,INDIRECT($A$7&amp;"!A:D"),2,FALSE)&amp;"周"&amp;"!"&amp;ADDRESS(ROW(),VLOOKUP(G$7,INDIRECT($A$7&amp;"!A:D"),4,FALSE)+4))),"")</f>
        <v/>
      </c>
      <c r="H277" s="114" t="str">
        <f ca="1" t="shared" si="3101" ref="H277">IFERROR(IF($C276="","",INDIRECT("第"&amp;VLOOKUP(H$7,INDIRECT($A$7&amp;"!A:D"),2,FALSE)&amp;"周"&amp;"!"&amp;ADDRESS(ROW(),VLOOKUP(H$7,INDIRECT($A$7&amp;"!A:D"),4,FALSE)+4))),"")</f>
        <v/>
      </c>
      <c r="I277" s="114" t="str">
        <f ca="1" t="shared" si="3102" ref="I277">IFERROR(IF($C276="","",INDIRECT("第"&amp;VLOOKUP(I$7,INDIRECT($A$7&amp;"!A:D"),2,FALSE)&amp;"周"&amp;"!"&amp;ADDRESS(ROW(),VLOOKUP(I$7,INDIRECT($A$7&amp;"!A:D"),4,FALSE)+4))),"")</f>
        <v/>
      </c>
      <c r="J277" s="114" t="str">
        <f ca="1" t="shared" si="3103" ref="J277">IFERROR(IF($C276="","",INDIRECT("第"&amp;VLOOKUP(J$7,INDIRECT($A$7&amp;"!A:D"),2,FALSE)&amp;"周"&amp;"!"&amp;ADDRESS(ROW(),VLOOKUP(J$7,INDIRECT($A$7&amp;"!A:D"),4,FALSE)+4))),"")</f>
        <v/>
      </c>
      <c r="K277" s="114" t="str">
        <f ca="1" t="shared" si="3104" ref="K277">IFERROR(IF($C276="","",INDIRECT("第"&amp;VLOOKUP(K$7,INDIRECT($A$7&amp;"!A:D"),2,FALSE)&amp;"周"&amp;"!"&amp;ADDRESS(ROW(),VLOOKUP(K$7,INDIRECT($A$7&amp;"!A:D"),4,FALSE)+4))),"")</f>
        <v/>
      </c>
      <c r="L277" s="114" t="str">
        <f ca="1" t="shared" si="3105" ref="L277">IFERROR(IF($C276="","",INDIRECT("第"&amp;VLOOKUP(L$7,INDIRECT($A$7&amp;"!A:D"),2,FALSE)&amp;"周"&amp;"!"&amp;ADDRESS(ROW(),VLOOKUP(L$7,INDIRECT($A$7&amp;"!A:D"),4,FALSE)+4))),"")</f>
        <v/>
      </c>
      <c r="M277" s="114" t="str">
        <f ca="1" t="shared" si="3106" ref="M277">IFERROR(IF($C276="","",INDIRECT("第"&amp;VLOOKUP(M$7,INDIRECT($A$7&amp;"!A:D"),2,FALSE)&amp;"周"&amp;"!"&amp;ADDRESS(ROW(),VLOOKUP(M$7,INDIRECT($A$7&amp;"!A:D"),4,FALSE)+4))),"")</f>
        <v/>
      </c>
      <c r="N277" s="114" t="str">
        <f ca="1" t="shared" si="3107" ref="N277">IFERROR(IF($C276="","",INDIRECT("第"&amp;VLOOKUP(N$7,INDIRECT($A$7&amp;"!A:D"),2,FALSE)&amp;"周"&amp;"!"&amp;ADDRESS(ROW(),VLOOKUP(N$7,INDIRECT($A$7&amp;"!A:D"),4,FALSE)+4))),"")</f>
        <v/>
      </c>
      <c r="O277" s="114" t="str">
        <f ca="1" t="shared" si="3108" ref="O277">IFERROR(IF($C276="","",INDIRECT("第"&amp;VLOOKUP(O$7,INDIRECT($A$7&amp;"!A:D"),2,FALSE)&amp;"周"&amp;"!"&amp;ADDRESS(ROW(),VLOOKUP(O$7,INDIRECT($A$7&amp;"!A:D"),4,FALSE)+4))),"")</f>
        <v/>
      </c>
      <c r="P277" s="114" t="str">
        <f ca="1" t="shared" si="3109" ref="P277">IFERROR(IF($C276="","",INDIRECT("第"&amp;VLOOKUP(P$7,INDIRECT($A$7&amp;"!A:D"),2,FALSE)&amp;"周"&amp;"!"&amp;ADDRESS(ROW(),VLOOKUP(P$7,INDIRECT($A$7&amp;"!A:D"),4,FALSE)+4))),"")</f>
        <v/>
      </c>
      <c r="Q277" s="114" t="str">
        <f ca="1" t="shared" si="3110" ref="Q277">IFERROR(IF($C276="","",INDIRECT("第"&amp;VLOOKUP(Q$7,INDIRECT($A$7&amp;"!A:D"),2,FALSE)&amp;"周"&amp;"!"&amp;ADDRESS(ROW(),VLOOKUP(Q$7,INDIRECT($A$7&amp;"!A:D"),4,FALSE)+4))),"")</f>
        <v/>
      </c>
      <c r="R277" s="114" t="str">
        <f ca="1" t="shared" si="3111" ref="R277">IFERROR(IF($C276="","",INDIRECT("第"&amp;VLOOKUP(R$7,INDIRECT($A$7&amp;"!A:D"),2,FALSE)&amp;"周"&amp;"!"&amp;ADDRESS(ROW(),VLOOKUP(R$7,INDIRECT($A$7&amp;"!A:D"),4,FALSE)+4))),"")</f>
        <v/>
      </c>
      <c r="S277" s="114" t="str">
        <f ca="1" t="shared" si="3112" ref="S277">IFERROR(IF($C276="","",INDIRECT("第"&amp;VLOOKUP(S$7,INDIRECT($A$7&amp;"!A:D"),2,FALSE)&amp;"周"&amp;"!"&amp;ADDRESS(ROW(),VLOOKUP(S$7,INDIRECT($A$7&amp;"!A:D"),4,FALSE)+4))),"")</f>
        <v/>
      </c>
      <c r="T277" s="114" t="str">
        <f ca="1" t="shared" si="3113" ref="T277">IFERROR(IF($C276="","",INDIRECT("第"&amp;VLOOKUP(T$7,INDIRECT($A$7&amp;"!A:D"),2,FALSE)&amp;"周"&amp;"!"&amp;ADDRESS(ROW(),VLOOKUP(T$7,INDIRECT($A$7&amp;"!A:D"),4,FALSE)+4))),"")</f>
        <v/>
      </c>
      <c r="U277" s="114" t="str">
        <f ca="1" t="shared" si="3114" ref="U277">IFERROR(IF($C276="","",INDIRECT("第"&amp;VLOOKUP(U$7,INDIRECT($A$7&amp;"!A:D"),2,FALSE)&amp;"周"&amp;"!"&amp;ADDRESS(ROW(),VLOOKUP(U$7,INDIRECT($A$7&amp;"!A:D"),4,FALSE)+4))),"")</f>
        <v/>
      </c>
      <c r="V277" s="114" t="str">
        <f ca="1" t="shared" si="3115" ref="V277">IFERROR(IF($C276="","",INDIRECT("第"&amp;VLOOKUP(V$7,INDIRECT($A$7&amp;"!A:D"),2,FALSE)&amp;"周"&amp;"!"&amp;ADDRESS(ROW(),VLOOKUP(V$7,INDIRECT($A$7&amp;"!A:D"),4,FALSE)+4))),"")</f>
        <v/>
      </c>
      <c r="W277" s="114" t="str">
        <f ca="1" t="shared" si="3116" ref="W277">IFERROR(IF($C276="","",INDIRECT("第"&amp;VLOOKUP(W$7,INDIRECT($A$7&amp;"!A:D"),2,FALSE)&amp;"周"&amp;"!"&amp;ADDRESS(ROW(),VLOOKUP(W$7,INDIRECT($A$7&amp;"!A:D"),4,FALSE)+4))),"")</f>
        <v/>
      </c>
      <c r="X277" s="114" t="str">
        <f ca="1" t="shared" si="3117" ref="X277">IFERROR(IF($C276="","",INDIRECT("第"&amp;VLOOKUP(X$7,INDIRECT($A$7&amp;"!A:D"),2,FALSE)&amp;"周"&amp;"!"&amp;ADDRESS(ROW(),VLOOKUP(X$7,INDIRECT($A$7&amp;"!A:D"),4,FALSE)+4))),"")</f>
        <v/>
      </c>
      <c r="Y277" s="114" t="str">
        <f ca="1" t="shared" si="3118" ref="Y277">IFERROR(IF($C276="","",INDIRECT("第"&amp;VLOOKUP(Y$7,INDIRECT($A$7&amp;"!A:D"),2,FALSE)&amp;"周"&amp;"!"&amp;ADDRESS(ROW(),VLOOKUP(Y$7,INDIRECT($A$7&amp;"!A:D"),4,FALSE)+4))),"")</f>
        <v/>
      </c>
      <c r="Z277" s="114" t="str">
        <f ca="1" t="shared" si="3119" ref="Z277">IFERROR(IF($C276="","",INDIRECT("第"&amp;VLOOKUP(Z$7,INDIRECT($A$7&amp;"!A:D"),2,FALSE)&amp;"周"&amp;"!"&amp;ADDRESS(ROW(),VLOOKUP(Z$7,INDIRECT($A$7&amp;"!A:D"),4,FALSE)+4))),"")</f>
        <v/>
      </c>
      <c r="AA277" s="114" t="str">
        <f ca="1" t="shared" si="3120" ref="AA277">IFERROR(IF($C276="","",INDIRECT("第"&amp;VLOOKUP(AA$7,INDIRECT($A$7&amp;"!A:D"),2,FALSE)&amp;"周"&amp;"!"&amp;ADDRESS(ROW(),VLOOKUP(AA$7,INDIRECT($A$7&amp;"!A:D"),4,FALSE)+4))),"")</f>
        <v/>
      </c>
      <c r="AB277" s="114" t="str">
        <f ca="1" t="shared" si="3121" ref="AB277">IFERROR(IF($C276="","",INDIRECT("第"&amp;VLOOKUP(AB$7,INDIRECT($A$7&amp;"!A:D"),2,FALSE)&amp;"周"&amp;"!"&amp;ADDRESS(ROW(),VLOOKUP(AB$7,INDIRECT($A$7&amp;"!A:D"),4,FALSE)+4))),"")</f>
        <v/>
      </c>
      <c r="AC277" s="114" t="str">
        <f ca="1" t="shared" si="3122" ref="AC277">IFERROR(IF($C276="","",INDIRECT("第"&amp;VLOOKUP(AC$7,INDIRECT($A$7&amp;"!A:D"),2,FALSE)&amp;"周"&amp;"!"&amp;ADDRESS(ROW(),VLOOKUP(AC$7,INDIRECT($A$7&amp;"!A:D"),4,FALSE)+4))),"")</f>
        <v/>
      </c>
      <c r="AD277" s="114" t="str">
        <f ca="1" t="shared" si="3123" ref="AD277">IFERROR(IF($C276="","",INDIRECT("第"&amp;VLOOKUP(AD$7,INDIRECT($A$7&amp;"!A:D"),2,FALSE)&amp;"周"&amp;"!"&amp;ADDRESS(ROW(),VLOOKUP(AD$7,INDIRECT($A$7&amp;"!A:D"),4,FALSE)+4))),"")</f>
        <v/>
      </c>
      <c r="AE277" s="114" t="str">
        <f ca="1" t="shared" si="3124" ref="AE277">IFERROR(IF($C276="","",INDIRECT("第"&amp;VLOOKUP(AE$7,INDIRECT($A$7&amp;"!A:D"),2,FALSE)&amp;"周"&amp;"!"&amp;ADDRESS(ROW(),VLOOKUP(AE$7,INDIRECT($A$7&amp;"!A:D"),4,FALSE)+4))),"")</f>
        <v/>
      </c>
      <c r="AF277" s="114" t="str">
        <f ca="1" t="shared" si="3125" ref="AF277">IFERROR(IF($C276="","",INDIRECT("第"&amp;VLOOKUP(AF$7,INDIRECT($A$7&amp;"!A:D"),2,FALSE)&amp;"周"&amp;"!"&amp;ADDRESS(ROW(),VLOOKUP(AF$7,INDIRECT($A$7&amp;"!A:D"),4,FALSE)+4))),"")</f>
        <v/>
      </c>
      <c r="AG277" s="114" t="str">
        <f ca="1" t="shared" si="3126" ref="AG277">IFERROR(IF($C276="","",INDIRECT("第"&amp;VLOOKUP(AG$7,INDIRECT($A$7&amp;"!A:D"),2,FALSE)&amp;"周"&amp;"!"&amp;ADDRESS(ROW(),VLOOKUP(AG$7,INDIRECT($A$7&amp;"!A:D"),4,FALSE)+4))),"")</f>
        <v/>
      </c>
      <c r="AH277" s="114" t="str">
        <f ca="1" t="shared" si="3127" ref="AH277">IFERROR(IF($C276="","",INDIRECT("第"&amp;VLOOKUP(AH$7,INDIRECT($A$7&amp;"!A:D"),2,FALSE)&amp;"周"&amp;"!"&amp;ADDRESS(ROW(),VLOOKUP(AH$7,INDIRECT($A$7&amp;"!A:D"),4,FALSE)+4))),"")</f>
        <v/>
      </c>
      <c r="AI277" s="114" t="str">
        <f ca="1" t="shared" si="3128" ref="AI277">IFERROR(IF($C276="","",INDIRECT("第"&amp;VLOOKUP(AI$7,INDIRECT($A$7&amp;"!A:D"),2,FALSE)&amp;"周"&amp;"!"&amp;ADDRESS(ROW(),VLOOKUP(AI$7,INDIRECT($A$7&amp;"!A:D"),4,FALSE)+4))),"")</f>
        <v/>
      </c>
      <c r="AJ277" s="25"/>
      <c r="AK277" s="25"/>
      <c r="AL277" s="25"/>
      <c r="AM277" s="25"/>
      <c r="AN277" s="25"/>
      <c r="AO277" s="25"/>
      <c r="AP277" s="25"/>
      <c r="AQ277" s="25"/>
      <c r="AR277" s="25"/>
    </row>
    <row r="278" spans="1:44" ht="18" customHeight="1">
      <c r="A278" s="7"/>
      <c r="B278" s="115"/>
      <c r="C278" s="27"/>
      <c r="D278" s="25" t="s">
        <v>26</v>
      </c>
      <c r="E278" s="114" t="str">
        <f ca="1" t="shared" si="3129" ref="E278:AI278">IFERROR(IF($C276="","",INDIRECT("第"&amp;VLOOKUP(E$7,INDIRECT($A$7&amp;"!A:D"),2,FALSE)&amp;"周"&amp;"!"&amp;ADDRESS(ROW(),VLOOKUP(E$7,INDIRECT($A$7&amp;"!A:D"),4,FALSE)+4))),"")</f>
        <v/>
      </c>
      <c r="F278" s="114" t="str">
        <f t="shared" ca="1" si="3129"/>
        <v/>
      </c>
      <c r="G278" s="114" t="str">
        <f t="shared" ca="1" si="3129"/>
        <v/>
      </c>
      <c r="H278" s="114" t="str">
        <f t="shared" ca="1" si="3129"/>
        <v/>
      </c>
      <c r="I278" s="114" t="str">
        <f t="shared" ca="1" si="3129"/>
        <v/>
      </c>
      <c r="J278" s="114" t="str">
        <f t="shared" ca="1" si="3129"/>
        <v/>
      </c>
      <c r="K278" s="114" t="str">
        <f t="shared" ca="1" si="3129"/>
        <v/>
      </c>
      <c r="L278" s="114" t="str">
        <f t="shared" ca="1" si="3129"/>
        <v/>
      </c>
      <c r="M278" s="114" t="str">
        <f t="shared" ca="1" si="3129"/>
        <v/>
      </c>
      <c r="N278" s="114" t="str">
        <f t="shared" ca="1" si="3129"/>
        <v/>
      </c>
      <c r="O278" s="114" t="str">
        <f t="shared" ca="1" si="3129"/>
        <v/>
      </c>
      <c r="P278" s="114" t="str">
        <f t="shared" ca="1" si="3129"/>
        <v/>
      </c>
      <c r="Q278" s="114" t="str">
        <f t="shared" ca="1" si="3129"/>
        <v/>
      </c>
      <c r="R278" s="114" t="str">
        <f t="shared" ca="1" si="3129"/>
        <v/>
      </c>
      <c r="S278" s="114" t="str">
        <f t="shared" ca="1" si="3129"/>
        <v/>
      </c>
      <c r="T278" s="114" t="str">
        <f t="shared" ca="1" si="3129"/>
        <v/>
      </c>
      <c r="U278" s="114" t="str">
        <f t="shared" ca="1" si="3129"/>
        <v/>
      </c>
      <c r="V278" s="114" t="str">
        <f t="shared" ca="1" si="3129"/>
        <v/>
      </c>
      <c r="W278" s="114" t="str">
        <f t="shared" ca="1" si="3129"/>
        <v/>
      </c>
      <c r="X278" s="114" t="str">
        <f t="shared" ca="1" si="3129"/>
        <v/>
      </c>
      <c r="Y278" s="114" t="str">
        <f t="shared" ca="1" si="3129"/>
        <v/>
      </c>
      <c r="Z278" s="114" t="str">
        <f t="shared" ca="1" si="3129"/>
        <v/>
      </c>
      <c r="AA278" s="114" t="str">
        <f t="shared" ca="1" si="3129"/>
        <v/>
      </c>
      <c r="AB278" s="114" t="str">
        <f t="shared" ca="1" si="3129"/>
        <v/>
      </c>
      <c r="AC278" s="114" t="str">
        <f t="shared" ca="1" si="3129"/>
        <v/>
      </c>
      <c r="AD278" s="114" t="str">
        <f t="shared" ca="1" si="3129"/>
        <v/>
      </c>
      <c r="AE278" s="114" t="str">
        <f t="shared" ca="1" si="3129"/>
        <v/>
      </c>
      <c r="AF278" s="114" t="str">
        <f t="shared" ca="1" si="3129"/>
        <v/>
      </c>
      <c r="AG278" s="114" t="str">
        <f t="shared" ca="1" si="3129"/>
        <v/>
      </c>
      <c r="AH278" s="114" t="str">
        <f t="shared" ca="1" si="3129"/>
        <v/>
      </c>
      <c r="AI278" s="114" t="str">
        <f t="shared" ca="1" si="3129"/>
        <v/>
      </c>
      <c r="AJ278" s="25"/>
      <c r="AK278" s="25"/>
      <c r="AL278" s="25"/>
      <c r="AM278" s="25"/>
      <c r="AN278" s="25"/>
      <c r="AO278" s="25"/>
      <c r="AP278" s="25"/>
      <c r="AQ278" s="25"/>
      <c r="AR278" s="25"/>
    </row>
    <row r="279" spans="1:44" ht="18" customHeight="1">
      <c r="A279" s="7"/>
      <c r="B279" s="116">
        <f t="shared" si="2534"/>
        <v>91</v>
      </c>
      <c r="C279" s="20" t="str">
        <f ca="1">INDIRECT("员工信息表!C"&amp;(B279+3))&amp;IF(INDIRECT("员工信息表!O"&amp;(B279+3))="离职","(离职)","")</f>
        <v/>
      </c>
      <c r="D279" s="25" t="s">
        <v>24</v>
      </c>
      <c r="E279" s="114" t="str">
        <f ca="1" t="shared" si="3130" ref="E279:T279">IFERROR(IF($C279="","",INDIRECT("第"&amp;VLOOKUP(E$7,INDIRECT($A$7&amp;"!A:D"),2,FALSE)&amp;"周"&amp;"!"&amp;ADDRESS(ROW(),VLOOKUP(E$7,INDIRECT($A$7&amp;"!A:D"),4,FALSE)+4))),"")</f>
        <v/>
      </c>
      <c r="F279" s="114" t="str">
        <f t="shared" ca="1" si="3130"/>
        <v/>
      </c>
      <c r="G279" s="114" t="str">
        <f t="shared" ca="1" si="3130"/>
        <v/>
      </c>
      <c r="H279" s="114" t="str">
        <f t="shared" ca="1" si="3130"/>
        <v/>
      </c>
      <c r="I279" s="114" t="str">
        <f t="shared" ca="1" si="3130"/>
        <v/>
      </c>
      <c r="J279" s="114" t="str">
        <f t="shared" ca="1" si="3130"/>
        <v/>
      </c>
      <c r="K279" s="114" t="str">
        <f t="shared" ca="1" si="3130"/>
        <v/>
      </c>
      <c r="L279" s="114" t="str">
        <f t="shared" ca="1" si="3130"/>
        <v/>
      </c>
      <c r="M279" s="114" t="str">
        <f t="shared" ca="1" si="3130"/>
        <v/>
      </c>
      <c r="N279" s="114" t="str">
        <f t="shared" ca="1" si="3130"/>
        <v/>
      </c>
      <c r="O279" s="114" t="str">
        <f t="shared" ca="1" si="3130"/>
        <v/>
      </c>
      <c r="P279" s="114" t="str">
        <f t="shared" ca="1" si="3130"/>
        <v/>
      </c>
      <c r="Q279" s="114" t="str">
        <f t="shared" ca="1" si="3130"/>
        <v/>
      </c>
      <c r="R279" s="114" t="str">
        <f t="shared" ca="1" si="3130"/>
        <v/>
      </c>
      <c r="S279" s="114" t="str">
        <f t="shared" ca="1" si="3130"/>
        <v/>
      </c>
      <c r="T279" s="114" t="str">
        <f t="shared" ca="1" si="3130"/>
        <v/>
      </c>
      <c r="U279" s="114" t="str">
        <f ca="1" t="shared" si="3131" ref="U279:AI279">IFERROR(IF($C279="","",INDIRECT("第"&amp;VLOOKUP(U$7,INDIRECT($A$7&amp;"!A:D"),2,FALSE)&amp;"周"&amp;"!"&amp;ADDRESS(ROW(),VLOOKUP(U$7,INDIRECT($A$7&amp;"!A:D"),4,FALSE)+4))),"")</f>
        <v/>
      </c>
      <c r="V279" s="114" t="str">
        <f t="shared" ca="1" si="3131"/>
        <v/>
      </c>
      <c r="W279" s="114" t="str">
        <f t="shared" ca="1" si="3131"/>
        <v/>
      </c>
      <c r="X279" s="114" t="str">
        <f t="shared" ca="1" si="3131"/>
        <v/>
      </c>
      <c r="Y279" s="114" t="str">
        <f t="shared" ca="1" si="3131"/>
        <v/>
      </c>
      <c r="Z279" s="114" t="str">
        <f t="shared" ca="1" si="3131"/>
        <v/>
      </c>
      <c r="AA279" s="114" t="str">
        <f t="shared" ca="1" si="3131"/>
        <v/>
      </c>
      <c r="AB279" s="114" t="str">
        <f t="shared" ca="1" si="3131"/>
        <v/>
      </c>
      <c r="AC279" s="114" t="str">
        <f t="shared" ca="1" si="3131"/>
        <v/>
      </c>
      <c r="AD279" s="114" t="str">
        <f t="shared" ca="1" si="3131"/>
        <v/>
      </c>
      <c r="AE279" s="114" t="str">
        <f t="shared" ca="1" si="3131"/>
        <v/>
      </c>
      <c r="AF279" s="114" t="str">
        <f t="shared" ca="1" si="3131"/>
        <v/>
      </c>
      <c r="AG279" s="114" t="str">
        <f t="shared" ca="1" si="3131"/>
        <v/>
      </c>
      <c r="AH279" s="114" t="str">
        <f t="shared" ca="1" si="3131"/>
        <v/>
      </c>
      <c r="AI279" s="114" t="str">
        <f t="shared" ca="1" si="3131"/>
        <v/>
      </c>
      <c r="AJ279" s="25">
        <f ca="1" t="shared" si="3132" ref="AJ279:AR279">COUNTIF($E279:$AI281,AJ$8)</f>
        <v>0</v>
      </c>
      <c r="AK279" s="25">
        <f t="shared" ca="1" si="3132"/>
        <v>0</v>
      </c>
      <c r="AL279" s="25">
        <f t="shared" ca="1" si="3132"/>
        <v>0</v>
      </c>
      <c r="AM279" s="25">
        <f t="shared" ca="1" si="3132"/>
        <v>0</v>
      </c>
      <c r="AN279" s="25">
        <f t="shared" ca="1" si="3132"/>
        <v>0</v>
      </c>
      <c r="AO279" s="25">
        <f t="shared" ca="1" si="3132"/>
        <v>0</v>
      </c>
      <c r="AP279" s="25">
        <f t="shared" ca="1" si="3132"/>
        <v>0</v>
      </c>
      <c r="AQ279" s="25">
        <f t="shared" ca="1" si="3132"/>
        <v>0</v>
      </c>
      <c r="AR279" s="25">
        <f t="shared" ca="1" si="3132"/>
        <v>0</v>
      </c>
    </row>
    <row r="280" spans="1:44" ht="18" customHeight="1">
      <c r="A280" s="7"/>
      <c r="B280" s="113"/>
      <c r="C280" s="20"/>
      <c r="D280" s="25" t="s">
        <v>25</v>
      </c>
      <c r="E280" s="114" t="str">
        <f ca="1" t="shared" si="3133" ref="E280">IFERROR(IF($C279="","",INDIRECT("第"&amp;VLOOKUP(E$7,INDIRECT($A$7&amp;"!A:D"),2,FALSE)&amp;"周"&amp;"!"&amp;ADDRESS(ROW(),VLOOKUP(E$7,INDIRECT($A$7&amp;"!A:D"),4,FALSE)+4))),"")</f>
        <v/>
      </c>
      <c r="F280" s="114" t="str">
        <f ca="1" t="shared" si="3134" ref="F280">IFERROR(IF($C279="","",INDIRECT("第"&amp;VLOOKUP(F$7,INDIRECT($A$7&amp;"!A:D"),2,FALSE)&amp;"周"&amp;"!"&amp;ADDRESS(ROW(),VLOOKUP(F$7,INDIRECT($A$7&amp;"!A:D"),4,FALSE)+4))),"")</f>
        <v/>
      </c>
      <c r="G280" s="114" t="str">
        <f ca="1" t="shared" si="3135" ref="G280">IFERROR(IF($C279="","",INDIRECT("第"&amp;VLOOKUP(G$7,INDIRECT($A$7&amp;"!A:D"),2,FALSE)&amp;"周"&amp;"!"&amp;ADDRESS(ROW(),VLOOKUP(G$7,INDIRECT($A$7&amp;"!A:D"),4,FALSE)+4))),"")</f>
        <v/>
      </c>
      <c r="H280" s="114" t="str">
        <f ca="1" t="shared" si="3136" ref="H280">IFERROR(IF($C279="","",INDIRECT("第"&amp;VLOOKUP(H$7,INDIRECT($A$7&amp;"!A:D"),2,FALSE)&amp;"周"&amp;"!"&amp;ADDRESS(ROW(),VLOOKUP(H$7,INDIRECT($A$7&amp;"!A:D"),4,FALSE)+4))),"")</f>
        <v/>
      </c>
      <c r="I280" s="114" t="str">
        <f ca="1" t="shared" si="3137" ref="I280">IFERROR(IF($C279="","",INDIRECT("第"&amp;VLOOKUP(I$7,INDIRECT($A$7&amp;"!A:D"),2,FALSE)&amp;"周"&amp;"!"&amp;ADDRESS(ROW(),VLOOKUP(I$7,INDIRECT($A$7&amp;"!A:D"),4,FALSE)+4))),"")</f>
        <v/>
      </c>
      <c r="J280" s="114" t="str">
        <f ca="1" t="shared" si="3138" ref="J280">IFERROR(IF($C279="","",INDIRECT("第"&amp;VLOOKUP(J$7,INDIRECT($A$7&amp;"!A:D"),2,FALSE)&amp;"周"&amp;"!"&amp;ADDRESS(ROW(),VLOOKUP(J$7,INDIRECT($A$7&amp;"!A:D"),4,FALSE)+4))),"")</f>
        <v/>
      </c>
      <c r="K280" s="114" t="str">
        <f ca="1" t="shared" si="3139" ref="K280">IFERROR(IF($C279="","",INDIRECT("第"&amp;VLOOKUP(K$7,INDIRECT($A$7&amp;"!A:D"),2,FALSE)&amp;"周"&amp;"!"&amp;ADDRESS(ROW(),VLOOKUP(K$7,INDIRECT($A$7&amp;"!A:D"),4,FALSE)+4))),"")</f>
        <v/>
      </c>
      <c r="L280" s="114" t="str">
        <f ca="1" t="shared" si="3140" ref="L280">IFERROR(IF($C279="","",INDIRECT("第"&amp;VLOOKUP(L$7,INDIRECT($A$7&amp;"!A:D"),2,FALSE)&amp;"周"&amp;"!"&amp;ADDRESS(ROW(),VLOOKUP(L$7,INDIRECT($A$7&amp;"!A:D"),4,FALSE)+4))),"")</f>
        <v/>
      </c>
      <c r="M280" s="114" t="str">
        <f ca="1" t="shared" si="3141" ref="M280">IFERROR(IF($C279="","",INDIRECT("第"&amp;VLOOKUP(M$7,INDIRECT($A$7&amp;"!A:D"),2,FALSE)&amp;"周"&amp;"!"&amp;ADDRESS(ROW(),VLOOKUP(M$7,INDIRECT($A$7&amp;"!A:D"),4,FALSE)+4))),"")</f>
        <v/>
      </c>
      <c r="N280" s="114" t="str">
        <f ca="1" t="shared" si="3142" ref="N280">IFERROR(IF($C279="","",INDIRECT("第"&amp;VLOOKUP(N$7,INDIRECT($A$7&amp;"!A:D"),2,FALSE)&amp;"周"&amp;"!"&amp;ADDRESS(ROW(),VLOOKUP(N$7,INDIRECT($A$7&amp;"!A:D"),4,FALSE)+4))),"")</f>
        <v/>
      </c>
      <c r="O280" s="114" t="str">
        <f ca="1" t="shared" si="3143" ref="O280">IFERROR(IF($C279="","",INDIRECT("第"&amp;VLOOKUP(O$7,INDIRECT($A$7&amp;"!A:D"),2,FALSE)&amp;"周"&amp;"!"&amp;ADDRESS(ROW(),VLOOKUP(O$7,INDIRECT($A$7&amp;"!A:D"),4,FALSE)+4))),"")</f>
        <v/>
      </c>
      <c r="P280" s="114" t="str">
        <f ca="1" t="shared" si="3144" ref="P280">IFERROR(IF($C279="","",INDIRECT("第"&amp;VLOOKUP(P$7,INDIRECT($A$7&amp;"!A:D"),2,FALSE)&amp;"周"&amp;"!"&amp;ADDRESS(ROW(),VLOOKUP(P$7,INDIRECT($A$7&amp;"!A:D"),4,FALSE)+4))),"")</f>
        <v/>
      </c>
      <c r="Q280" s="114" t="str">
        <f ca="1" t="shared" si="3145" ref="Q280">IFERROR(IF($C279="","",INDIRECT("第"&amp;VLOOKUP(Q$7,INDIRECT($A$7&amp;"!A:D"),2,FALSE)&amp;"周"&amp;"!"&amp;ADDRESS(ROW(),VLOOKUP(Q$7,INDIRECT($A$7&amp;"!A:D"),4,FALSE)+4))),"")</f>
        <v/>
      </c>
      <c r="R280" s="114" t="str">
        <f ca="1" t="shared" si="3146" ref="R280">IFERROR(IF($C279="","",INDIRECT("第"&amp;VLOOKUP(R$7,INDIRECT($A$7&amp;"!A:D"),2,FALSE)&amp;"周"&amp;"!"&amp;ADDRESS(ROW(),VLOOKUP(R$7,INDIRECT($A$7&amp;"!A:D"),4,FALSE)+4))),"")</f>
        <v/>
      </c>
      <c r="S280" s="114" t="str">
        <f ca="1" t="shared" si="3147" ref="S280">IFERROR(IF($C279="","",INDIRECT("第"&amp;VLOOKUP(S$7,INDIRECT($A$7&amp;"!A:D"),2,FALSE)&amp;"周"&amp;"!"&amp;ADDRESS(ROW(),VLOOKUP(S$7,INDIRECT($A$7&amp;"!A:D"),4,FALSE)+4))),"")</f>
        <v/>
      </c>
      <c r="T280" s="114" t="str">
        <f ca="1" t="shared" si="3148" ref="T280">IFERROR(IF($C279="","",INDIRECT("第"&amp;VLOOKUP(T$7,INDIRECT($A$7&amp;"!A:D"),2,FALSE)&amp;"周"&amp;"!"&amp;ADDRESS(ROW(),VLOOKUP(T$7,INDIRECT($A$7&amp;"!A:D"),4,FALSE)+4))),"")</f>
        <v/>
      </c>
      <c r="U280" s="114" t="str">
        <f ca="1" t="shared" si="3149" ref="U280">IFERROR(IF($C279="","",INDIRECT("第"&amp;VLOOKUP(U$7,INDIRECT($A$7&amp;"!A:D"),2,FALSE)&amp;"周"&amp;"!"&amp;ADDRESS(ROW(),VLOOKUP(U$7,INDIRECT($A$7&amp;"!A:D"),4,FALSE)+4))),"")</f>
        <v/>
      </c>
      <c r="V280" s="114" t="str">
        <f ca="1" t="shared" si="3150" ref="V280">IFERROR(IF($C279="","",INDIRECT("第"&amp;VLOOKUP(V$7,INDIRECT($A$7&amp;"!A:D"),2,FALSE)&amp;"周"&amp;"!"&amp;ADDRESS(ROW(),VLOOKUP(V$7,INDIRECT($A$7&amp;"!A:D"),4,FALSE)+4))),"")</f>
        <v/>
      </c>
      <c r="W280" s="114" t="str">
        <f ca="1" t="shared" si="3151" ref="W280">IFERROR(IF($C279="","",INDIRECT("第"&amp;VLOOKUP(W$7,INDIRECT($A$7&amp;"!A:D"),2,FALSE)&amp;"周"&amp;"!"&amp;ADDRESS(ROW(),VLOOKUP(W$7,INDIRECT($A$7&amp;"!A:D"),4,FALSE)+4))),"")</f>
        <v/>
      </c>
      <c r="X280" s="114" t="str">
        <f ca="1" t="shared" si="3152" ref="X280">IFERROR(IF($C279="","",INDIRECT("第"&amp;VLOOKUP(X$7,INDIRECT($A$7&amp;"!A:D"),2,FALSE)&amp;"周"&amp;"!"&amp;ADDRESS(ROW(),VLOOKUP(X$7,INDIRECT($A$7&amp;"!A:D"),4,FALSE)+4))),"")</f>
        <v/>
      </c>
      <c r="Y280" s="114" t="str">
        <f ca="1" t="shared" si="3153" ref="Y280">IFERROR(IF($C279="","",INDIRECT("第"&amp;VLOOKUP(Y$7,INDIRECT($A$7&amp;"!A:D"),2,FALSE)&amp;"周"&amp;"!"&amp;ADDRESS(ROW(),VLOOKUP(Y$7,INDIRECT($A$7&amp;"!A:D"),4,FALSE)+4))),"")</f>
        <v/>
      </c>
      <c r="Z280" s="114" t="str">
        <f ca="1" t="shared" si="3154" ref="Z280">IFERROR(IF($C279="","",INDIRECT("第"&amp;VLOOKUP(Z$7,INDIRECT($A$7&amp;"!A:D"),2,FALSE)&amp;"周"&amp;"!"&amp;ADDRESS(ROW(),VLOOKUP(Z$7,INDIRECT($A$7&amp;"!A:D"),4,FALSE)+4))),"")</f>
        <v/>
      </c>
      <c r="AA280" s="114" t="str">
        <f ca="1" t="shared" si="3155" ref="AA280">IFERROR(IF($C279="","",INDIRECT("第"&amp;VLOOKUP(AA$7,INDIRECT($A$7&amp;"!A:D"),2,FALSE)&amp;"周"&amp;"!"&amp;ADDRESS(ROW(),VLOOKUP(AA$7,INDIRECT($A$7&amp;"!A:D"),4,FALSE)+4))),"")</f>
        <v/>
      </c>
      <c r="AB280" s="114" t="str">
        <f ca="1" t="shared" si="3156" ref="AB280">IFERROR(IF($C279="","",INDIRECT("第"&amp;VLOOKUP(AB$7,INDIRECT($A$7&amp;"!A:D"),2,FALSE)&amp;"周"&amp;"!"&amp;ADDRESS(ROW(),VLOOKUP(AB$7,INDIRECT($A$7&amp;"!A:D"),4,FALSE)+4))),"")</f>
        <v/>
      </c>
      <c r="AC280" s="114" t="str">
        <f ca="1" t="shared" si="3157" ref="AC280">IFERROR(IF($C279="","",INDIRECT("第"&amp;VLOOKUP(AC$7,INDIRECT($A$7&amp;"!A:D"),2,FALSE)&amp;"周"&amp;"!"&amp;ADDRESS(ROW(),VLOOKUP(AC$7,INDIRECT($A$7&amp;"!A:D"),4,FALSE)+4))),"")</f>
        <v/>
      </c>
      <c r="AD280" s="114" t="str">
        <f ca="1" t="shared" si="3158" ref="AD280">IFERROR(IF($C279="","",INDIRECT("第"&amp;VLOOKUP(AD$7,INDIRECT($A$7&amp;"!A:D"),2,FALSE)&amp;"周"&amp;"!"&amp;ADDRESS(ROW(),VLOOKUP(AD$7,INDIRECT($A$7&amp;"!A:D"),4,FALSE)+4))),"")</f>
        <v/>
      </c>
      <c r="AE280" s="114" t="str">
        <f ca="1" t="shared" si="3159" ref="AE280">IFERROR(IF($C279="","",INDIRECT("第"&amp;VLOOKUP(AE$7,INDIRECT($A$7&amp;"!A:D"),2,FALSE)&amp;"周"&amp;"!"&amp;ADDRESS(ROW(),VLOOKUP(AE$7,INDIRECT($A$7&amp;"!A:D"),4,FALSE)+4))),"")</f>
        <v/>
      </c>
      <c r="AF280" s="114" t="str">
        <f ca="1" t="shared" si="3160" ref="AF280">IFERROR(IF($C279="","",INDIRECT("第"&amp;VLOOKUP(AF$7,INDIRECT($A$7&amp;"!A:D"),2,FALSE)&amp;"周"&amp;"!"&amp;ADDRESS(ROW(),VLOOKUP(AF$7,INDIRECT($A$7&amp;"!A:D"),4,FALSE)+4))),"")</f>
        <v/>
      </c>
      <c r="AG280" s="114" t="str">
        <f ca="1" t="shared" si="3161" ref="AG280">IFERROR(IF($C279="","",INDIRECT("第"&amp;VLOOKUP(AG$7,INDIRECT($A$7&amp;"!A:D"),2,FALSE)&amp;"周"&amp;"!"&amp;ADDRESS(ROW(),VLOOKUP(AG$7,INDIRECT($A$7&amp;"!A:D"),4,FALSE)+4))),"")</f>
        <v/>
      </c>
      <c r="AH280" s="114" t="str">
        <f ca="1" t="shared" si="3162" ref="AH280">IFERROR(IF($C279="","",INDIRECT("第"&amp;VLOOKUP(AH$7,INDIRECT($A$7&amp;"!A:D"),2,FALSE)&amp;"周"&amp;"!"&amp;ADDRESS(ROW(),VLOOKUP(AH$7,INDIRECT($A$7&amp;"!A:D"),4,FALSE)+4))),"")</f>
        <v/>
      </c>
      <c r="AI280" s="114" t="str">
        <f ca="1" t="shared" si="3163" ref="AI280">IFERROR(IF($C279="","",INDIRECT("第"&amp;VLOOKUP(AI$7,INDIRECT($A$7&amp;"!A:D"),2,FALSE)&amp;"周"&amp;"!"&amp;ADDRESS(ROW(),VLOOKUP(AI$7,INDIRECT($A$7&amp;"!A:D"),4,FALSE)+4))),"")</f>
        <v/>
      </c>
      <c r="AJ280" s="25"/>
      <c r="AK280" s="25"/>
      <c r="AL280" s="25"/>
      <c r="AM280" s="25"/>
      <c r="AN280" s="25"/>
      <c r="AO280" s="25"/>
      <c r="AP280" s="25"/>
      <c r="AQ280" s="25"/>
      <c r="AR280" s="25"/>
    </row>
    <row r="281" spans="1:44" ht="18" customHeight="1">
      <c r="A281" s="7"/>
      <c r="B281" s="115"/>
      <c r="C281" s="27"/>
      <c r="D281" s="25" t="s">
        <v>26</v>
      </c>
      <c r="E281" s="114" t="str">
        <f ca="1" t="shared" si="3164" ref="E281:AI281">IFERROR(IF($C279="","",INDIRECT("第"&amp;VLOOKUP(E$7,INDIRECT($A$7&amp;"!A:D"),2,FALSE)&amp;"周"&amp;"!"&amp;ADDRESS(ROW(),VLOOKUP(E$7,INDIRECT($A$7&amp;"!A:D"),4,FALSE)+4))),"")</f>
        <v/>
      </c>
      <c r="F281" s="114" t="str">
        <f t="shared" ca="1" si="3164"/>
        <v/>
      </c>
      <c r="G281" s="114" t="str">
        <f t="shared" ca="1" si="3164"/>
        <v/>
      </c>
      <c r="H281" s="114" t="str">
        <f t="shared" ca="1" si="3164"/>
        <v/>
      </c>
      <c r="I281" s="114" t="str">
        <f t="shared" ca="1" si="3164"/>
        <v/>
      </c>
      <c r="J281" s="114" t="str">
        <f t="shared" ca="1" si="3164"/>
        <v/>
      </c>
      <c r="K281" s="114" t="str">
        <f t="shared" ca="1" si="3164"/>
        <v/>
      </c>
      <c r="L281" s="114" t="str">
        <f t="shared" ca="1" si="3164"/>
        <v/>
      </c>
      <c r="M281" s="114" t="str">
        <f t="shared" ca="1" si="3164"/>
        <v/>
      </c>
      <c r="N281" s="114" t="str">
        <f t="shared" ca="1" si="3164"/>
        <v/>
      </c>
      <c r="O281" s="114" t="str">
        <f t="shared" ca="1" si="3164"/>
        <v/>
      </c>
      <c r="P281" s="114" t="str">
        <f t="shared" ca="1" si="3164"/>
        <v/>
      </c>
      <c r="Q281" s="114" t="str">
        <f t="shared" ca="1" si="3164"/>
        <v/>
      </c>
      <c r="R281" s="114" t="str">
        <f t="shared" ca="1" si="3164"/>
        <v/>
      </c>
      <c r="S281" s="114" t="str">
        <f t="shared" ca="1" si="3164"/>
        <v/>
      </c>
      <c r="T281" s="114" t="str">
        <f t="shared" ca="1" si="3164"/>
        <v/>
      </c>
      <c r="U281" s="114" t="str">
        <f t="shared" ca="1" si="3164"/>
        <v/>
      </c>
      <c r="V281" s="114" t="str">
        <f t="shared" ca="1" si="3164"/>
        <v/>
      </c>
      <c r="W281" s="114" t="str">
        <f t="shared" ca="1" si="3164"/>
        <v/>
      </c>
      <c r="X281" s="114" t="str">
        <f t="shared" ca="1" si="3164"/>
        <v/>
      </c>
      <c r="Y281" s="114" t="str">
        <f t="shared" ca="1" si="3164"/>
        <v/>
      </c>
      <c r="Z281" s="114" t="str">
        <f t="shared" ca="1" si="3164"/>
        <v/>
      </c>
      <c r="AA281" s="114" t="str">
        <f t="shared" ca="1" si="3164"/>
        <v/>
      </c>
      <c r="AB281" s="114" t="str">
        <f t="shared" ca="1" si="3164"/>
        <v/>
      </c>
      <c r="AC281" s="114" t="str">
        <f t="shared" ca="1" si="3164"/>
        <v/>
      </c>
      <c r="AD281" s="114" t="str">
        <f t="shared" ca="1" si="3164"/>
        <v/>
      </c>
      <c r="AE281" s="114" t="str">
        <f t="shared" ca="1" si="3164"/>
        <v/>
      </c>
      <c r="AF281" s="114" t="str">
        <f t="shared" ca="1" si="3164"/>
        <v/>
      </c>
      <c r="AG281" s="114" t="str">
        <f t="shared" ca="1" si="3164"/>
        <v/>
      </c>
      <c r="AH281" s="114" t="str">
        <f t="shared" ca="1" si="3164"/>
        <v/>
      </c>
      <c r="AI281" s="114" t="str">
        <f t="shared" ca="1" si="3164"/>
        <v/>
      </c>
      <c r="AJ281" s="25"/>
      <c r="AK281" s="25"/>
      <c r="AL281" s="25"/>
      <c r="AM281" s="25"/>
      <c r="AN281" s="25"/>
      <c r="AO281" s="25"/>
      <c r="AP281" s="25"/>
      <c r="AQ281" s="25"/>
      <c r="AR281" s="25"/>
    </row>
    <row r="282" spans="1:44" ht="18" customHeight="1">
      <c r="A282" s="7"/>
      <c r="B282" s="116">
        <f t="shared" si="2534"/>
        <v>92</v>
      </c>
      <c r="C282" s="20" t="str">
        <f ca="1">INDIRECT("员工信息表!C"&amp;(B282+3))&amp;IF(INDIRECT("员工信息表!O"&amp;(B282+3))="离职","(离职)","")</f>
        <v/>
      </c>
      <c r="D282" s="25" t="s">
        <v>24</v>
      </c>
      <c r="E282" s="114" t="str">
        <f ca="1" t="shared" si="3165" ref="E282:T282">IFERROR(IF($C282="","",INDIRECT("第"&amp;VLOOKUP(E$7,INDIRECT($A$7&amp;"!A:D"),2,FALSE)&amp;"周"&amp;"!"&amp;ADDRESS(ROW(),VLOOKUP(E$7,INDIRECT($A$7&amp;"!A:D"),4,FALSE)+4))),"")</f>
        <v/>
      </c>
      <c r="F282" s="114" t="str">
        <f t="shared" ca="1" si="3165"/>
        <v/>
      </c>
      <c r="G282" s="114" t="str">
        <f t="shared" ca="1" si="3165"/>
        <v/>
      </c>
      <c r="H282" s="114" t="str">
        <f t="shared" ca="1" si="3165"/>
        <v/>
      </c>
      <c r="I282" s="114" t="str">
        <f t="shared" ca="1" si="3165"/>
        <v/>
      </c>
      <c r="J282" s="114" t="str">
        <f t="shared" ca="1" si="3165"/>
        <v/>
      </c>
      <c r="K282" s="114" t="str">
        <f t="shared" ca="1" si="3165"/>
        <v/>
      </c>
      <c r="L282" s="114" t="str">
        <f t="shared" ca="1" si="3165"/>
        <v/>
      </c>
      <c r="M282" s="114" t="str">
        <f t="shared" ca="1" si="3165"/>
        <v/>
      </c>
      <c r="N282" s="114" t="str">
        <f t="shared" ca="1" si="3165"/>
        <v/>
      </c>
      <c r="O282" s="114" t="str">
        <f t="shared" ca="1" si="3165"/>
        <v/>
      </c>
      <c r="P282" s="114" t="str">
        <f t="shared" ca="1" si="3165"/>
        <v/>
      </c>
      <c r="Q282" s="114" t="str">
        <f t="shared" ca="1" si="3165"/>
        <v/>
      </c>
      <c r="R282" s="114" t="str">
        <f t="shared" ca="1" si="3165"/>
        <v/>
      </c>
      <c r="S282" s="114" t="str">
        <f t="shared" ca="1" si="3165"/>
        <v/>
      </c>
      <c r="T282" s="114" t="str">
        <f t="shared" ca="1" si="3165"/>
        <v/>
      </c>
      <c r="U282" s="114" t="str">
        <f ca="1" t="shared" si="3166" ref="U282:AI282">IFERROR(IF($C282="","",INDIRECT("第"&amp;VLOOKUP(U$7,INDIRECT($A$7&amp;"!A:D"),2,FALSE)&amp;"周"&amp;"!"&amp;ADDRESS(ROW(),VLOOKUP(U$7,INDIRECT($A$7&amp;"!A:D"),4,FALSE)+4))),"")</f>
        <v/>
      </c>
      <c r="V282" s="114" t="str">
        <f t="shared" ca="1" si="3166"/>
        <v/>
      </c>
      <c r="W282" s="114" t="str">
        <f t="shared" ca="1" si="3166"/>
        <v/>
      </c>
      <c r="X282" s="114" t="str">
        <f t="shared" ca="1" si="3166"/>
        <v/>
      </c>
      <c r="Y282" s="114" t="str">
        <f t="shared" ca="1" si="3166"/>
        <v/>
      </c>
      <c r="Z282" s="114" t="str">
        <f t="shared" ca="1" si="3166"/>
        <v/>
      </c>
      <c r="AA282" s="114" t="str">
        <f t="shared" ca="1" si="3166"/>
        <v/>
      </c>
      <c r="AB282" s="114" t="str">
        <f t="shared" ca="1" si="3166"/>
        <v/>
      </c>
      <c r="AC282" s="114" t="str">
        <f t="shared" ca="1" si="3166"/>
        <v/>
      </c>
      <c r="AD282" s="114" t="str">
        <f t="shared" ca="1" si="3166"/>
        <v/>
      </c>
      <c r="AE282" s="114" t="str">
        <f t="shared" ca="1" si="3166"/>
        <v/>
      </c>
      <c r="AF282" s="114" t="str">
        <f t="shared" ca="1" si="3166"/>
        <v/>
      </c>
      <c r="AG282" s="114" t="str">
        <f t="shared" ca="1" si="3166"/>
        <v/>
      </c>
      <c r="AH282" s="114" t="str">
        <f t="shared" ca="1" si="3166"/>
        <v/>
      </c>
      <c r="AI282" s="114" t="str">
        <f t="shared" ca="1" si="3166"/>
        <v/>
      </c>
      <c r="AJ282" s="25">
        <f ca="1" t="shared" si="3167" ref="AJ282:AR282">COUNTIF($E282:$AI284,AJ$8)</f>
        <v>0</v>
      </c>
      <c r="AK282" s="25">
        <f t="shared" ca="1" si="3167"/>
        <v>0</v>
      </c>
      <c r="AL282" s="25">
        <f t="shared" ca="1" si="3167"/>
        <v>0</v>
      </c>
      <c r="AM282" s="25">
        <f t="shared" ca="1" si="3167"/>
        <v>0</v>
      </c>
      <c r="AN282" s="25">
        <f t="shared" ca="1" si="3167"/>
        <v>0</v>
      </c>
      <c r="AO282" s="25">
        <f t="shared" ca="1" si="3167"/>
        <v>0</v>
      </c>
      <c r="AP282" s="25">
        <f t="shared" ca="1" si="3167"/>
        <v>0</v>
      </c>
      <c r="AQ282" s="25">
        <f t="shared" ca="1" si="3167"/>
        <v>0</v>
      </c>
      <c r="AR282" s="25">
        <f t="shared" ca="1" si="3167"/>
        <v>0</v>
      </c>
    </row>
    <row r="283" spans="1:44" ht="18" customHeight="1">
      <c r="A283" s="7"/>
      <c r="B283" s="113"/>
      <c r="C283" s="20"/>
      <c r="D283" s="25" t="s">
        <v>25</v>
      </c>
      <c r="E283" s="114" t="str">
        <f ca="1" t="shared" si="3168" ref="E283">IFERROR(IF($C282="","",INDIRECT("第"&amp;VLOOKUP(E$7,INDIRECT($A$7&amp;"!A:D"),2,FALSE)&amp;"周"&amp;"!"&amp;ADDRESS(ROW(),VLOOKUP(E$7,INDIRECT($A$7&amp;"!A:D"),4,FALSE)+4))),"")</f>
        <v/>
      </c>
      <c r="F283" s="114" t="str">
        <f ca="1" t="shared" si="3169" ref="F283">IFERROR(IF($C282="","",INDIRECT("第"&amp;VLOOKUP(F$7,INDIRECT($A$7&amp;"!A:D"),2,FALSE)&amp;"周"&amp;"!"&amp;ADDRESS(ROW(),VLOOKUP(F$7,INDIRECT($A$7&amp;"!A:D"),4,FALSE)+4))),"")</f>
        <v/>
      </c>
      <c r="G283" s="114" t="str">
        <f ca="1" t="shared" si="3170" ref="G283">IFERROR(IF($C282="","",INDIRECT("第"&amp;VLOOKUP(G$7,INDIRECT($A$7&amp;"!A:D"),2,FALSE)&amp;"周"&amp;"!"&amp;ADDRESS(ROW(),VLOOKUP(G$7,INDIRECT($A$7&amp;"!A:D"),4,FALSE)+4))),"")</f>
        <v/>
      </c>
      <c r="H283" s="114" t="str">
        <f ca="1" t="shared" si="3171" ref="H283">IFERROR(IF($C282="","",INDIRECT("第"&amp;VLOOKUP(H$7,INDIRECT($A$7&amp;"!A:D"),2,FALSE)&amp;"周"&amp;"!"&amp;ADDRESS(ROW(),VLOOKUP(H$7,INDIRECT($A$7&amp;"!A:D"),4,FALSE)+4))),"")</f>
        <v/>
      </c>
      <c r="I283" s="114" t="str">
        <f ca="1" t="shared" si="3172" ref="I283">IFERROR(IF($C282="","",INDIRECT("第"&amp;VLOOKUP(I$7,INDIRECT($A$7&amp;"!A:D"),2,FALSE)&amp;"周"&amp;"!"&amp;ADDRESS(ROW(),VLOOKUP(I$7,INDIRECT($A$7&amp;"!A:D"),4,FALSE)+4))),"")</f>
        <v/>
      </c>
      <c r="J283" s="114" t="str">
        <f ca="1" t="shared" si="3173" ref="J283">IFERROR(IF($C282="","",INDIRECT("第"&amp;VLOOKUP(J$7,INDIRECT($A$7&amp;"!A:D"),2,FALSE)&amp;"周"&amp;"!"&amp;ADDRESS(ROW(),VLOOKUP(J$7,INDIRECT($A$7&amp;"!A:D"),4,FALSE)+4))),"")</f>
        <v/>
      </c>
      <c r="K283" s="114" t="str">
        <f ca="1" t="shared" si="3174" ref="K283">IFERROR(IF($C282="","",INDIRECT("第"&amp;VLOOKUP(K$7,INDIRECT($A$7&amp;"!A:D"),2,FALSE)&amp;"周"&amp;"!"&amp;ADDRESS(ROW(),VLOOKUP(K$7,INDIRECT($A$7&amp;"!A:D"),4,FALSE)+4))),"")</f>
        <v/>
      </c>
      <c r="L283" s="114" t="str">
        <f ca="1" t="shared" si="3175" ref="L283">IFERROR(IF($C282="","",INDIRECT("第"&amp;VLOOKUP(L$7,INDIRECT($A$7&amp;"!A:D"),2,FALSE)&amp;"周"&amp;"!"&amp;ADDRESS(ROW(),VLOOKUP(L$7,INDIRECT($A$7&amp;"!A:D"),4,FALSE)+4))),"")</f>
        <v/>
      </c>
      <c r="M283" s="114" t="str">
        <f ca="1" t="shared" si="3176" ref="M283">IFERROR(IF($C282="","",INDIRECT("第"&amp;VLOOKUP(M$7,INDIRECT($A$7&amp;"!A:D"),2,FALSE)&amp;"周"&amp;"!"&amp;ADDRESS(ROW(),VLOOKUP(M$7,INDIRECT($A$7&amp;"!A:D"),4,FALSE)+4))),"")</f>
        <v/>
      </c>
      <c r="N283" s="114" t="str">
        <f ca="1" t="shared" si="3177" ref="N283">IFERROR(IF($C282="","",INDIRECT("第"&amp;VLOOKUP(N$7,INDIRECT($A$7&amp;"!A:D"),2,FALSE)&amp;"周"&amp;"!"&amp;ADDRESS(ROW(),VLOOKUP(N$7,INDIRECT($A$7&amp;"!A:D"),4,FALSE)+4))),"")</f>
        <v/>
      </c>
      <c r="O283" s="114" t="str">
        <f ca="1" t="shared" si="3178" ref="O283">IFERROR(IF($C282="","",INDIRECT("第"&amp;VLOOKUP(O$7,INDIRECT($A$7&amp;"!A:D"),2,FALSE)&amp;"周"&amp;"!"&amp;ADDRESS(ROW(),VLOOKUP(O$7,INDIRECT($A$7&amp;"!A:D"),4,FALSE)+4))),"")</f>
        <v/>
      </c>
      <c r="P283" s="114" t="str">
        <f ca="1" t="shared" si="3179" ref="P283">IFERROR(IF($C282="","",INDIRECT("第"&amp;VLOOKUP(P$7,INDIRECT($A$7&amp;"!A:D"),2,FALSE)&amp;"周"&amp;"!"&amp;ADDRESS(ROW(),VLOOKUP(P$7,INDIRECT($A$7&amp;"!A:D"),4,FALSE)+4))),"")</f>
        <v/>
      </c>
      <c r="Q283" s="114" t="str">
        <f ca="1" t="shared" si="3180" ref="Q283">IFERROR(IF($C282="","",INDIRECT("第"&amp;VLOOKUP(Q$7,INDIRECT($A$7&amp;"!A:D"),2,FALSE)&amp;"周"&amp;"!"&amp;ADDRESS(ROW(),VLOOKUP(Q$7,INDIRECT($A$7&amp;"!A:D"),4,FALSE)+4))),"")</f>
        <v/>
      </c>
      <c r="R283" s="114" t="str">
        <f ca="1" t="shared" si="3181" ref="R283">IFERROR(IF($C282="","",INDIRECT("第"&amp;VLOOKUP(R$7,INDIRECT($A$7&amp;"!A:D"),2,FALSE)&amp;"周"&amp;"!"&amp;ADDRESS(ROW(),VLOOKUP(R$7,INDIRECT($A$7&amp;"!A:D"),4,FALSE)+4))),"")</f>
        <v/>
      </c>
      <c r="S283" s="114" t="str">
        <f ca="1" t="shared" si="3182" ref="S283">IFERROR(IF($C282="","",INDIRECT("第"&amp;VLOOKUP(S$7,INDIRECT($A$7&amp;"!A:D"),2,FALSE)&amp;"周"&amp;"!"&amp;ADDRESS(ROW(),VLOOKUP(S$7,INDIRECT($A$7&amp;"!A:D"),4,FALSE)+4))),"")</f>
        <v/>
      </c>
      <c r="T283" s="114" t="str">
        <f ca="1" t="shared" si="3183" ref="T283">IFERROR(IF($C282="","",INDIRECT("第"&amp;VLOOKUP(T$7,INDIRECT($A$7&amp;"!A:D"),2,FALSE)&amp;"周"&amp;"!"&amp;ADDRESS(ROW(),VLOOKUP(T$7,INDIRECT($A$7&amp;"!A:D"),4,FALSE)+4))),"")</f>
        <v/>
      </c>
      <c r="U283" s="114" t="str">
        <f ca="1" t="shared" si="3184" ref="U283">IFERROR(IF($C282="","",INDIRECT("第"&amp;VLOOKUP(U$7,INDIRECT($A$7&amp;"!A:D"),2,FALSE)&amp;"周"&amp;"!"&amp;ADDRESS(ROW(),VLOOKUP(U$7,INDIRECT($A$7&amp;"!A:D"),4,FALSE)+4))),"")</f>
        <v/>
      </c>
      <c r="V283" s="114" t="str">
        <f ca="1" t="shared" si="3185" ref="V283">IFERROR(IF($C282="","",INDIRECT("第"&amp;VLOOKUP(V$7,INDIRECT($A$7&amp;"!A:D"),2,FALSE)&amp;"周"&amp;"!"&amp;ADDRESS(ROW(),VLOOKUP(V$7,INDIRECT($A$7&amp;"!A:D"),4,FALSE)+4))),"")</f>
        <v/>
      </c>
      <c r="W283" s="114" t="str">
        <f ca="1" t="shared" si="3186" ref="W283">IFERROR(IF($C282="","",INDIRECT("第"&amp;VLOOKUP(W$7,INDIRECT($A$7&amp;"!A:D"),2,FALSE)&amp;"周"&amp;"!"&amp;ADDRESS(ROW(),VLOOKUP(W$7,INDIRECT($A$7&amp;"!A:D"),4,FALSE)+4))),"")</f>
        <v/>
      </c>
      <c r="X283" s="114" t="str">
        <f ca="1" t="shared" si="3187" ref="X283">IFERROR(IF($C282="","",INDIRECT("第"&amp;VLOOKUP(X$7,INDIRECT($A$7&amp;"!A:D"),2,FALSE)&amp;"周"&amp;"!"&amp;ADDRESS(ROW(),VLOOKUP(X$7,INDIRECT($A$7&amp;"!A:D"),4,FALSE)+4))),"")</f>
        <v/>
      </c>
      <c r="Y283" s="114" t="str">
        <f ca="1" t="shared" si="3188" ref="Y283">IFERROR(IF($C282="","",INDIRECT("第"&amp;VLOOKUP(Y$7,INDIRECT($A$7&amp;"!A:D"),2,FALSE)&amp;"周"&amp;"!"&amp;ADDRESS(ROW(),VLOOKUP(Y$7,INDIRECT($A$7&amp;"!A:D"),4,FALSE)+4))),"")</f>
        <v/>
      </c>
      <c r="Z283" s="114" t="str">
        <f ca="1" t="shared" si="3189" ref="Z283">IFERROR(IF($C282="","",INDIRECT("第"&amp;VLOOKUP(Z$7,INDIRECT($A$7&amp;"!A:D"),2,FALSE)&amp;"周"&amp;"!"&amp;ADDRESS(ROW(),VLOOKUP(Z$7,INDIRECT($A$7&amp;"!A:D"),4,FALSE)+4))),"")</f>
        <v/>
      </c>
      <c r="AA283" s="114" t="str">
        <f ca="1" t="shared" si="3190" ref="AA283">IFERROR(IF($C282="","",INDIRECT("第"&amp;VLOOKUP(AA$7,INDIRECT($A$7&amp;"!A:D"),2,FALSE)&amp;"周"&amp;"!"&amp;ADDRESS(ROW(),VLOOKUP(AA$7,INDIRECT($A$7&amp;"!A:D"),4,FALSE)+4))),"")</f>
        <v/>
      </c>
      <c r="AB283" s="114" t="str">
        <f ca="1" t="shared" si="3191" ref="AB283">IFERROR(IF($C282="","",INDIRECT("第"&amp;VLOOKUP(AB$7,INDIRECT($A$7&amp;"!A:D"),2,FALSE)&amp;"周"&amp;"!"&amp;ADDRESS(ROW(),VLOOKUP(AB$7,INDIRECT($A$7&amp;"!A:D"),4,FALSE)+4))),"")</f>
        <v/>
      </c>
      <c r="AC283" s="114" t="str">
        <f ca="1" t="shared" si="3192" ref="AC283">IFERROR(IF($C282="","",INDIRECT("第"&amp;VLOOKUP(AC$7,INDIRECT($A$7&amp;"!A:D"),2,FALSE)&amp;"周"&amp;"!"&amp;ADDRESS(ROW(),VLOOKUP(AC$7,INDIRECT($A$7&amp;"!A:D"),4,FALSE)+4))),"")</f>
        <v/>
      </c>
      <c r="AD283" s="114" t="str">
        <f ca="1" t="shared" si="3193" ref="AD283">IFERROR(IF($C282="","",INDIRECT("第"&amp;VLOOKUP(AD$7,INDIRECT($A$7&amp;"!A:D"),2,FALSE)&amp;"周"&amp;"!"&amp;ADDRESS(ROW(),VLOOKUP(AD$7,INDIRECT($A$7&amp;"!A:D"),4,FALSE)+4))),"")</f>
        <v/>
      </c>
      <c r="AE283" s="114" t="str">
        <f ca="1" t="shared" si="3194" ref="AE283">IFERROR(IF($C282="","",INDIRECT("第"&amp;VLOOKUP(AE$7,INDIRECT($A$7&amp;"!A:D"),2,FALSE)&amp;"周"&amp;"!"&amp;ADDRESS(ROW(),VLOOKUP(AE$7,INDIRECT($A$7&amp;"!A:D"),4,FALSE)+4))),"")</f>
        <v/>
      </c>
      <c r="AF283" s="114" t="str">
        <f ca="1" t="shared" si="3195" ref="AF283">IFERROR(IF($C282="","",INDIRECT("第"&amp;VLOOKUP(AF$7,INDIRECT($A$7&amp;"!A:D"),2,FALSE)&amp;"周"&amp;"!"&amp;ADDRESS(ROW(),VLOOKUP(AF$7,INDIRECT($A$7&amp;"!A:D"),4,FALSE)+4))),"")</f>
        <v/>
      </c>
      <c r="AG283" s="114" t="str">
        <f ca="1" t="shared" si="3196" ref="AG283">IFERROR(IF($C282="","",INDIRECT("第"&amp;VLOOKUP(AG$7,INDIRECT($A$7&amp;"!A:D"),2,FALSE)&amp;"周"&amp;"!"&amp;ADDRESS(ROW(),VLOOKUP(AG$7,INDIRECT($A$7&amp;"!A:D"),4,FALSE)+4))),"")</f>
        <v/>
      </c>
      <c r="AH283" s="114" t="str">
        <f ca="1" t="shared" si="3197" ref="AH283">IFERROR(IF($C282="","",INDIRECT("第"&amp;VLOOKUP(AH$7,INDIRECT($A$7&amp;"!A:D"),2,FALSE)&amp;"周"&amp;"!"&amp;ADDRESS(ROW(),VLOOKUP(AH$7,INDIRECT($A$7&amp;"!A:D"),4,FALSE)+4))),"")</f>
        <v/>
      </c>
      <c r="AI283" s="114" t="str">
        <f ca="1" t="shared" si="3198" ref="AI283">IFERROR(IF($C282="","",INDIRECT("第"&amp;VLOOKUP(AI$7,INDIRECT($A$7&amp;"!A:D"),2,FALSE)&amp;"周"&amp;"!"&amp;ADDRESS(ROW(),VLOOKUP(AI$7,INDIRECT($A$7&amp;"!A:D"),4,FALSE)+4))),"")</f>
        <v/>
      </c>
      <c r="AJ283" s="25"/>
      <c r="AK283" s="25"/>
      <c r="AL283" s="25"/>
      <c r="AM283" s="25"/>
      <c r="AN283" s="25"/>
      <c r="AO283" s="25"/>
      <c r="AP283" s="25"/>
      <c r="AQ283" s="25"/>
      <c r="AR283" s="25"/>
    </row>
    <row r="284" spans="1:44" ht="18" customHeight="1">
      <c r="A284" s="7"/>
      <c r="B284" s="115"/>
      <c r="C284" s="27"/>
      <c r="D284" s="25" t="s">
        <v>26</v>
      </c>
      <c r="E284" s="114" t="str">
        <f ca="1" t="shared" si="3199" ref="E284:AI284">IFERROR(IF($C282="","",INDIRECT("第"&amp;VLOOKUP(E$7,INDIRECT($A$7&amp;"!A:D"),2,FALSE)&amp;"周"&amp;"!"&amp;ADDRESS(ROW(),VLOOKUP(E$7,INDIRECT($A$7&amp;"!A:D"),4,FALSE)+4))),"")</f>
        <v/>
      </c>
      <c r="F284" s="114" t="str">
        <f t="shared" ca="1" si="3199"/>
        <v/>
      </c>
      <c r="G284" s="114" t="str">
        <f t="shared" ca="1" si="3199"/>
        <v/>
      </c>
      <c r="H284" s="114" t="str">
        <f t="shared" ca="1" si="3199"/>
        <v/>
      </c>
      <c r="I284" s="114" t="str">
        <f t="shared" ca="1" si="3199"/>
        <v/>
      </c>
      <c r="J284" s="114" t="str">
        <f t="shared" ca="1" si="3199"/>
        <v/>
      </c>
      <c r="K284" s="114" t="str">
        <f t="shared" ca="1" si="3199"/>
        <v/>
      </c>
      <c r="L284" s="114" t="str">
        <f t="shared" ca="1" si="3199"/>
        <v/>
      </c>
      <c r="M284" s="114" t="str">
        <f t="shared" ca="1" si="3199"/>
        <v/>
      </c>
      <c r="N284" s="114" t="str">
        <f t="shared" ca="1" si="3199"/>
        <v/>
      </c>
      <c r="O284" s="114" t="str">
        <f t="shared" ca="1" si="3199"/>
        <v/>
      </c>
      <c r="P284" s="114" t="str">
        <f t="shared" ca="1" si="3199"/>
        <v/>
      </c>
      <c r="Q284" s="114" t="str">
        <f t="shared" ca="1" si="3199"/>
        <v/>
      </c>
      <c r="R284" s="114" t="str">
        <f t="shared" ca="1" si="3199"/>
        <v/>
      </c>
      <c r="S284" s="114" t="str">
        <f t="shared" ca="1" si="3199"/>
        <v/>
      </c>
      <c r="T284" s="114" t="str">
        <f t="shared" ca="1" si="3199"/>
        <v/>
      </c>
      <c r="U284" s="114" t="str">
        <f t="shared" ca="1" si="3199"/>
        <v/>
      </c>
      <c r="V284" s="114" t="str">
        <f t="shared" ca="1" si="3199"/>
        <v/>
      </c>
      <c r="W284" s="114" t="str">
        <f t="shared" ca="1" si="3199"/>
        <v/>
      </c>
      <c r="X284" s="114" t="str">
        <f t="shared" ca="1" si="3199"/>
        <v/>
      </c>
      <c r="Y284" s="114" t="str">
        <f t="shared" ca="1" si="3199"/>
        <v/>
      </c>
      <c r="Z284" s="114" t="str">
        <f t="shared" ca="1" si="3199"/>
        <v/>
      </c>
      <c r="AA284" s="114" t="str">
        <f t="shared" ca="1" si="3199"/>
        <v/>
      </c>
      <c r="AB284" s="114" t="str">
        <f t="shared" ca="1" si="3199"/>
        <v/>
      </c>
      <c r="AC284" s="114" t="str">
        <f t="shared" ca="1" si="3199"/>
        <v/>
      </c>
      <c r="AD284" s="114" t="str">
        <f t="shared" ca="1" si="3199"/>
        <v/>
      </c>
      <c r="AE284" s="114" t="str">
        <f t="shared" ca="1" si="3199"/>
        <v/>
      </c>
      <c r="AF284" s="114" t="str">
        <f t="shared" ca="1" si="3199"/>
        <v/>
      </c>
      <c r="AG284" s="114" t="str">
        <f t="shared" ca="1" si="3199"/>
        <v/>
      </c>
      <c r="AH284" s="114" t="str">
        <f t="shared" ca="1" si="3199"/>
        <v/>
      </c>
      <c r="AI284" s="114" t="str">
        <f t="shared" ca="1" si="3199"/>
        <v/>
      </c>
      <c r="AJ284" s="25"/>
      <c r="AK284" s="25"/>
      <c r="AL284" s="25"/>
      <c r="AM284" s="25"/>
      <c r="AN284" s="25"/>
      <c r="AO284" s="25"/>
      <c r="AP284" s="25"/>
      <c r="AQ284" s="25"/>
      <c r="AR284" s="25"/>
    </row>
    <row r="285" spans="1:44" ht="18" customHeight="1">
      <c r="A285" s="7"/>
      <c r="B285" s="116">
        <f t="shared" si="2534"/>
        <v>93</v>
      </c>
      <c r="C285" s="20" t="str">
        <f ca="1">INDIRECT("员工信息表!C"&amp;(B285+3))&amp;IF(INDIRECT("员工信息表!O"&amp;(B285+3))="离职","(离职)","")</f>
        <v/>
      </c>
      <c r="D285" s="25" t="s">
        <v>24</v>
      </c>
      <c r="E285" s="114" t="str">
        <f ca="1" t="shared" si="3200" ref="E285:T285">IFERROR(IF($C285="","",INDIRECT("第"&amp;VLOOKUP(E$7,INDIRECT($A$7&amp;"!A:D"),2,FALSE)&amp;"周"&amp;"!"&amp;ADDRESS(ROW(),VLOOKUP(E$7,INDIRECT($A$7&amp;"!A:D"),4,FALSE)+4))),"")</f>
        <v/>
      </c>
      <c r="F285" s="114" t="str">
        <f t="shared" ca="1" si="3200"/>
        <v/>
      </c>
      <c r="G285" s="114" t="str">
        <f t="shared" ca="1" si="3200"/>
        <v/>
      </c>
      <c r="H285" s="114" t="str">
        <f t="shared" ca="1" si="3200"/>
        <v/>
      </c>
      <c r="I285" s="114" t="str">
        <f t="shared" ca="1" si="3200"/>
        <v/>
      </c>
      <c r="J285" s="114" t="str">
        <f t="shared" ca="1" si="3200"/>
        <v/>
      </c>
      <c r="K285" s="114" t="str">
        <f t="shared" ca="1" si="3200"/>
        <v/>
      </c>
      <c r="L285" s="114" t="str">
        <f t="shared" ca="1" si="3200"/>
        <v/>
      </c>
      <c r="M285" s="114" t="str">
        <f t="shared" ca="1" si="3200"/>
        <v/>
      </c>
      <c r="N285" s="114" t="str">
        <f t="shared" ca="1" si="3200"/>
        <v/>
      </c>
      <c r="O285" s="114" t="str">
        <f t="shared" ca="1" si="3200"/>
        <v/>
      </c>
      <c r="P285" s="114" t="str">
        <f t="shared" ca="1" si="3200"/>
        <v/>
      </c>
      <c r="Q285" s="114" t="str">
        <f t="shared" ca="1" si="3200"/>
        <v/>
      </c>
      <c r="R285" s="114" t="str">
        <f t="shared" ca="1" si="3200"/>
        <v/>
      </c>
      <c r="S285" s="114" t="str">
        <f t="shared" ca="1" si="3200"/>
        <v/>
      </c>
      <c r="T285" s="114" t="str">
        <f t="shared" ca="1" si="3200"/>
        <v/>
      </c>
      <c r="U285" s="114" t="str">
        <f ca="1" t="shared" si="3201" ref="U285:AI285">IFERROR(IF($C285="","",INDIRECT("第"&amp;VLOOKUP(U$7,INDIRECT($A$7&amp;"!A:D"),2,FALSE)&amp;"周"&amp;"!"&amp;ADDRESS(ROW(),VLOOKUP(U$7,INDIRECT($A$7&amp;"!A:D"),4,FALSE)+4))),"")</f>
        <v/>
      </c>
      <c r="V285" s="114" t="str">
        <f t="shared" ca="1" si="3201"/>
        <v/>
      </c>
      <c r="W285" s="114" t="str">
        <f t="shared" ca="1" si="3201"/>
        <v/>
      </c>
      <c r="X285" s="114" t="str">
        <f t="shared" ca="1" si="3201"/>
        <v/>
      </c>
      <c r="Y285" s="114" t="str">
        <f t="shared" ca="1" si="3201"/>
        <v/>
      </c>
      <c r="Z285" s="114" t="str">
        <f t="shared" ca="1" si="3201"/>
        <v/>
      </c>
      <c r="AA285" s="114" t="str">
        <f t="shared" ca="1" si="3201"/>
        <v/>
      </c>
      <c r="AB285" s="114" t="str">
        <f t="shared" ca="1" si="3201"/>
        <v/>
      </c>
      <c r="AC285" s="114" t="str">
        <f t="shared" ca="1" si="3201"/>
        <v/>
      </c>
      <c r="AD285" s="114" t="str">
        <f t="shared" ca="1" si="3201"/>
        <v/>
      </c>
      <c r="AE285" s="114" t="str">
        <f t="shared" ca="1" si="3201"/>
        <v/>
      </c>
      <c r="AF285" s="114" t="str">
        <f t="shared" ca="1" si="3201"/>
        <v/>
      </c>
      <c r="AG285" s="114" t="str">
        <f t="shared" ca="1" si="3201"/>
        <v/>
      </c>
      <c r="AH285" s="114" t="str">
        <f t="shared" ca="1" si="3201"/>
        <v/>
      </c>
      <c r="AI285" s="114" t="str">
        <f t="shared" ca="1" si="3201"/>
        <v/>
      </c>
      <c r="AJ285" s="25">
        <f ca="1" t="shared" si="3202" ref="AJ285:AR285">COUNTIF($E285:$AI287,AJ$8)</f>
        <v>0</v>
      </c>
      <c r="AK285" s="25">
        <f t="shared" ca="1" si="3202"/>
        <v>0</v>
      </c>
      <c r="AL285" s="25">
        <f t="shared" ca="1" si="3202"/>
        <v>0</v>
      </c>
      <c r="AM285" s="25">
        <f t="shared" ca="1" si="3202"/>
        <v>0</v>
      </c>
      <c r="AN285" s="25">
        <f t="shared" ca="1" si="3202"/>
        <v>0</v>
      </c>
      <c r="AO285" s="25">
        <f t="shared" ca="1" si="3202"/>
        <v>0</v>
      </c>
      <c r="AP285" s="25">
        <f t="shared" ca="1" si="3202"/>
        <v>0</v>
      </c>
      <c r="AQ285" s="25">
        <f t="shared" ca="1" si="3202"/>
        <v>0</v>
      </c>
      <c r="AR285" s="25">
        <f t="shared" ca="1" si="3202"/>
        <v>0</v>
      </c>
    </row>
    <row r="286" spans="1:44" ht="18" customHeight="1">
      <c r="A286" s="7"/>
      <c r="B286" s="113"/>
      <c r="C286" s="20"/>
      <c r="D286" s="25" t="s">
        <v>25</v>
      </c>
      <c r="E286" s="114" t="str">
        <f ca="1" t="shared" si="3203" ref="E286">IFERROR(IF($C285="","",INDIRECT("第"&amp;VLOOKUP(E$7,INDIRECT($A$7&amp;"!A:D"),2,FALSE)&amp;"周"&amp;"!"&amp;ADDRESS(ROW(),VLOOKUP(E$7,INDIRECT($A$7&amp;"!A:D"),4,FALSE)+4))),"")</f>
        <v/>
      </c>
      <c r="F286" s="114" t="str">
        <f ca="1" t="shared" si="3204" ref="F286">IFERROR(IF($C285="","",INDIRECT("第"&amp;VLOOKUP(F$7,INDIRECT($A$7&amp;"!A:D"),2,FALSE)&amp;"周"&amp;"!"&amp;ADDRESS(ROW(),VLOOKUP(F$7,INDIRECT($A$7&amp;"!A:D"),4,FALSE)+4))),"")</f>
        <v/>
      </c>
      <c r="G286" s="114" t="str">
        <f ca="1" t="shared" si="3205" ref="G286">IFERROR(IF($C285="","",INDIRECT("第"&amp;VLOOKUP(G$7,INDIRECT($A$7&amp;"!A:D"),2,FALSE)&amp;"周"&amp;"!"&amp;ADDRESS(ROW(),VLOOKUP(G$7,INDIRECT($A$7&amp;"!A:D"),4,FALSE)+4))),"")</f>
        <v/>
      </c>
      <c r="H286" s="114" t="str">
        <f ca="1" t="shared" si="3206" ref="H286">IFERROR(IF($C285="","",INDIRECT("第"&amp;VLOOKUP(H$7,INDIRECT($A$7&amp;"!A:D"),2,FALSE)&amp;"周"&amp;"!"&amp;ADDRESS(ROW(),VLOOKUP(H$7,INDIRECT($A$7&amp;"!A:D"),4,FALSE)+4))),"")</f>
        <v/>
      </c>
      <c r="I286" s="114" t="str">
        <f ca="1" t="shared" si="3207" ref="I286">IFERROR(IF($C285="","",INDIRECT("第"&amp;VLOOKUP(I$7,INDIRECT($A$7&amp;"!A:D"),2,FALSE)&amp;"周"&amp;"!"&amp;ADDRESS(ROW(),VLOOKUP(I$7,INDIRECT($A$7&amp;"!A:D"),4,FALSE)+4))),"")</f>
        <v/>
      </c>
      <c r="J286" s="114" t="str">
        <f ca="1" t="shared" si="3208" ref="J286">IFERROR(IF($C285="","",INDIRECT("第"&amp;VLOOKUP(J$7,INDIRECT($A$7&amp;"!A:D"),2,FALSE)&amp;"周"&amp;"!"&amp;ADDRESS(ROW(),VLOOKUP(J$7,INDIRECT($A$7&amp;"!A:D"),4,FALSE)+4))),"")</f>
        <v/>
      </c>
      <c r="K286" s="114" t="str">
        <f ca="1" t="shared" si="3209" ref="K286">IFERROR(IF($C285="","",INDIRECT("第"&amp;VLOOKUP(K$7,INDIRECT($A$7&amp;"!A:D"),2,FALSE)&amp;"周"&amp;"!"&amp;ADDRESS(ROW(),VLOOKUP(K$7,INDIRECT($A$7&amp;"!A:D"),4,FALSE)+4))),"")</f>
        <v/>
      </c>
      <c r="L286" s="114" t="str">
        <f ca="1" t="shared" si="3210" ref="L286">IFERROR(IF($C285="","",INDIRECT("第"&amp;VLOOKUP(L$7,INDIRECT($A$7&amp;"!A:D"),2,FALSE)&amp;"周"&amp;"!"&amp;ADDRESS(ROW(),VLOOKUP(L$7,INDIRECT($A$7&amp;"!A:D"),4,FALSE)+4))),"")</f>
        <v/>
      </c>
      <c r="M286" s="114" t="str">
        <f ca="1" t="shared" si="3211" ref="M286">IFERROR(IF($C285="","",INDIRECT("第"&amp;VLOOKUP(M$7,INDIRECT($A$7&amp;"!A:D"),2,FALSE)&amp;"周"&amp;"!"&amp;ADDRESS(ROW(),VLOOKUP(M$7,INDIRECT($A$7&amp;"!A:D"),4,FALSE)+4))),"")</f>
        <v/>
      </c>
      <c r="N286" s="114" t="str">
        <f ca="1" t="shared" si="3212" ref="N286">IFERROR(IF($C285="","",INDIRECT("第"&amp;VLOOKUP(N$7,INDIRECT($A$7&amp;"!A:D"),2,FALSE)&amp;"周"&amp;"!"&amp;ADDRESS(ROW(),VLOOKUP(N$7,INDIRECT($A$7&amp;"!A:D"),4,FALSE)+4))),"")</f>
        <v/>
      </c>
      <c r="O286" s="114" t="str">
        <f ca="1" t="shared" si="3213" ref="O286">IFERROR(IF($C285="","",INDIRECT("第"&amp;VLOOKUP(O$7,INDIRECT($A$7&amp;"!A:D"),2,FALSE)&amp;"周"&amp;"!"&amp;ADDRESS(ROW(),VLOOKUP(O$7,INDIRECT($A$7&amp;"!A:D"),4,FALSE)+4))),"")</f>
        <v/>
      </c>
      <c r="P286" s="114" t="str">
        <f ca="1" t="shared" si="3214" ref="P286">IFERROR(IF($C285="","",INDIRECT("第"&amp;VLOOKUP(P$7,INDIRECT($A$7&amp;"!A:D"),2,FALSE)&amp;"周"&amp;"!"&amp;ADDRESS(ROW(),VLOOKUP(P$7,INDIRECT($A$7&amp;"!A:D"),4,FALSE)+4))),"")</f>
        <v/>
      </c>
      <c r="Q286" s="114" t="str">
        <f ca="1" t="shared" si="3215" ref="Q286">IFERROR(IF($C285="","",INDIRECT("第"&amp;VLOOKUP(Q$7,INDIRECT($A$7&amp;"!A:D"),2,FALSE)&amp;"周"&amp;"!"&amp;ADDRESS(ROW(),VLOOKUP(Q$7,INDIRECT($A$7&amp;"!A:D"),4,FALSE)+4))),"")</f>
        <v/>
      </c>
      <c r="R286" s="114" t="str">
        <f ca="1" t="shared" si="3216" ref="R286">IFERROR(IF($C285="","",INDIRECT("第"&amp;VLOOKUP(R$7,INDIRECT($A$7&amp;"!A:D"),2,FALSE)&amp;"周"&amp;"!"&amp;ADDRESS(ROW(),VLOOKUP(R$7,INDIRECT($A$7&amp;"!A:D"),4,FALSE)+4))),"")</f>
        <v/>
      </c>
      <c r="S286" s="114" t="str">
        <f ca="1" t="shared" si="3217" ref="S286">IFERROR(IF($C285="","",INDIRECT("第"&amp;VLOOKUP(S$7,INDIRECT($A$7&amp;"!A:D"),2,FALSE)&amp;"周"&amp;"!"&amp;ADDRESS(ROW(),VLOOKUP(S$7,INDIRECT($A$7&amp;"!A:D"),4,FALSE)+4))),"")</f>
        <v/>
      </c>
      <c r="T286" s="114" t="str">
        <f ca="1" t="shared" si="3218" ref="T286">IFERROR(IF($C285="","",INDIRECT("第"&amp;VLOOKUP(T$7,INDIRECT($A$7&amp;"!A:D"),2,FALSE)&amp;"周"&amp;"!"&amp;ADDRESS(ROW(),VLOOKUP(T$7,INDIRECT($A$7&amp;"!A:D"),4,FALSE)+4))),"")</f>
        <v/>
      </c>
      <c r="U286" s="114" t="str">
        <f ca="1" t="shared" si="3219" ref="U286">IFERROR(IF($C285="","",INDIRECT("第"&amp;VLOOKUP(U$7,INDIRECT($A$7&amp;"!A:D"),2,FALSE)&amp;"周"&amp;"!"&amp;ADDRESS(ROW(),VLOOKUP(U$7,INDIRECT($A$7&amp;"!A:D"),4,FALSE)+4))),"")</f>
        <v/>
      </c>
      <c r="V286" s="114" t="str">
        <f ca="1" t="shared" si="3220" ref="V286">IFERROR(IF($C285="","",INDIRECT("第"&amp;VLOOKUP(V$7,INDIRECT($A$7&amp;"!A:D"),2,FALSE)&amp;"周"&amp;"!"&amp;ADDRESS(ROW(),VLOOKUP(V$7,INDIRECT($A$7&amp;"!A:D"),4,FALSE)+4))),"")</f>
        <v/>
      </c>
      <c r="W286" s="114" t="str">
        <f ca="1" t="shared" si="3221" ref="W286">IFERROR(IF($C285="","",INDIRECT("第"&amp;VLOOKUP(W$7,INDIRECT($A$7&amp;"!A:D"),2,FALSE)&amp;"周"&amp;"!"&amp;ADDRESS(ROW(),VLOOKUP(W$7,INDIRECT($A$7&amp;"!A:D"),4,FALSE)+4))),"")</f>
        <v/>
      </c>
      <c r="X286" s="114" t="str">
        <f ca="1" t="shared" si="3222" ref="X286">IFERROR(IF($C285="","",INDIRECT("第"&amp;VLOOKUP(X$7,INDIRECT($A$7&amp;"!A:D"),2,FALSE)&amp;"周"&amp;"!"&amp;ADDRESS(ROW(),VLOOKUP(X$7,INDIRECT($A$7&amp;"!A:D"),4,FALSE)+4))),"")</f>
        <v/>
      </c>
      <c r="Y286" s="114" t="str">
        <f ca="1" t="shared" si="3223" ref="Y286">IFERROR(IF($C285="","",INDIRECT("第"&amp;VLOOKUP(Y$7,INDIRECT($A$7&amp;"!A:D"),2,FALSE)&amp;"周"&amp;"!"&amp;ADDRESS(ROW(),VLOOKUP(Y$7,INDIRECT($A$7&amp;"!A:D"),4,FALSE)+4))),"")</f>
        <v/>
      </c>
      <c r="Z286" s="114" t="str">
        <f ca="1" t="shared" si="3224" ref="Z286">IFERROR(IF($C285="","",INDIRECT("第"&amp;VLOOKUP(Z$7,INDIRECT($A$7&amp;"!A:D"),2,FALSE)&amp;"周"&amp;"!"&amp;ADDRESS(ROW(),VLOOKUP(Z$7,INDIRECT($A$7&amp;"!A:D"),4,FALSE)+4))),"")</f>
        <v/>
      </c>
      <c r="AA286" s="114" t="str">
        <f ca="1" t="shared" si="3225" ref="AA286">IFERROR(IF($C285="","",INDIRECT("第"&amp;VLOOKUP(AA$7,INDIRECT($A$7&amp;"!A:D"),2,FALSE)&amp;"周"&amp;"!"&amp;ADDRESS(ROW(),VLOOKUP(AA$7,INDIRECT($A$7&amp;"!A:D"),4,FALSE)+4))),"")</f>
        <v/>
      </c>
      <c r="AB286" s="114" t="str">
        <f ca="1" t="shared" si="3226" ref="AB286">IFERROR(IF($C285="","",INDIRECT("第"&amp;VLOOKUP(AB$7,INDIRECT($A$7&amp;"!A:D"),2,FALSE)&amp;"周"&amp;"!"&amp;ADDRESS(ROW(),VLOOKUP(AB$7,INDIRECT($A$7&amp;"!A:D"),4,FALSE)+4))),"")</f>
        <v/>
      </c>
      <c r="AC286" s="114" t="str">
        <f ca="1" t="shared" si="3227" ref="AC286">IFERROR(IF($C285="","",INDIRECT("第"&amp;VLOOKUP(AC$7,INDIRECT($A$7&amp;"!A:D"),2,FALSE)&amp;"周"&amp;"!"&amp;ADDRESS(ROW(),VLOOKUP(AC$7,INDIRECT($A$7&amp;"!A:D"),4,FALSE)+4))),"")</f>
        <v/>
      </c>
      <c r="AD286" s="114" t="str">
        <f ca="1" t="shared" si="3228" ref="AD286">IFERROR(IF($C285="","",INDIRECT("第"&amp;VLOOKUP(AD$7,INDIRECT($A$7&amp;"!A:D"),2,FALSE)&amp;"周"&amp;"!"&amp;ADDRESS(ROW(),VLOOKUP(AD$7,INDIRECT($A$7&amp;"!A:D"),4,FALSE)+4))),"")</f>
        <v/>
      </c>
      <c r="AE286" s="114" t="str">
        <f ca="1" t="shared" si="3229" ref="AE286">IFERROR(IF($C285="","",INDIRECT("第"&amp;VLOOKUP(AE$7,INDIRECT($A$7&amp;"!A:D"),2,FALSE)&amp;"周"&amp;"!"&amp;ADDRESS(ROW(),VLOOKUP(AE$7,INDIRECT($A$7&amp;"!A:D"),4,FALSE)+4))),"")</f>
        <v/>
      </c>
      <c r="AF286" s="114" t="str">
        <f ca="1" t="shared" si="3230" ref="AF286">IFERROR(IF($C285="","",INDIRECT("第"&amp;VLOOKUP(AF$7,INDIRECT($A$7&amp;"!A:D"),2,FALSE)&amp;"周"&amp;"!"&amp;ADDRESS(ROW(),VLOOKUP(AF$7,INDIRECT($A$7&amp;"!A:D"),4,FALSE)+4))),"")</f>
        <v/>
      </c>
      <c r="AG286" s="114" t="str">
        <f ca="1" t="shared" si="3231" ref="AG286">IFERROR(IF($C285="","",INDIRECT("第"&amp;VLOOKUP(AG$7,INDIRECT($A$7&amp;"!A:D"),2,FALSE)&amp;"周"&amp;"!"&amp;ADDRESS(ROW(),VLOOKUP(AG$7,INDIRECT($A$7&amp;"!A:D"),4,FALSE)+4))),"")</f>
        <v/>
      </c>
      <c r="AH286" s="114" t="str">
        <f ca="1" t="shared" si="3232" ref="AH286">IFERROR(IF($C285="","",INDIRECT("第"&amp;VLOOKUP(AH$7,INDIRECT($A$7&amp;"!A:D"),2,FALSE)&amp;"周"&amp;"!"&amp;ADDRESS(ROW(),VLOOKUP(AH$7,INDIRECT($A$7&amp;"!A:D"),4,FALSE)+4))),"")</f>
        <v/>
      </c>
      <c r="AI286" s="114" t="str">
        <f ca="1" t="shared" si="3233" ref="AI286">IFERROR(IF($C285="","",INDIRECT("第"&amp;VLOOKUP(AI$7,INDIRECT($A$7&amp;"!A:D"),2,FALSE)&amp;"周"&amp;"!"&amp;ADDRESS(ROW(),VLOOKUP(AI$7,INDIRECT($A$7&amp;"!A:D"),4,FALSE)+4))),"")</f>
        <v/>
      </c>
      <c r="AJ286" s="25"/>
      <c r="AK286" s="25"/>
      <c r="AL286" s="25"/>
      <c r="AM286" s="25"/>
      <c r="AN286" s="25"/>
      <c r="AO286" s="25"/>
      <c r="AP286" s="25"/>
      <c r="AQ286" s="25"/>
      <c r="AR286" s="25"/>
    </row>
    <row r="287" spans="1:44" ht="18" customHeight="1">
      <c r="A287" s="7"/>
      <c r="B287" s="115"/>
      <c r="C287" s="27"/>
      <c r="D287" s="25" t="s">
        <v>26</v>
      </c>
      <c r="E287" s="114" t="str">
        <f ca="1" t="shared" si="3234" ref="E287:AI287">IFERROR(IF($C285="","",INDIRECT("第"&amp;VLOOKUP(E$7,INDIRECT($A$7&amp;"!A:D"),2,FALSE)&amp;"周"&amp;"!"&amp;ADDRESS(ROW(),VLOOKUP(E$7,INDIRECT($A$7&amp;"!A:D"),4,FALSE)+4))),"")</f>
        <v/>
      </c>
      <c r="F287" s="114" t="str">
        <f t="shared" ca="1" si="3234"/>
        <v/>
      </c>
      <c r="G287" s="114" t="str">
        <f t="shared" ca="1" si="3234"/>
        <v/>
      </c>
      <c r="H287" s="114" t="str">
        <f t="shared" ca="1" si="3234"/>
        <v/>
      </c>
      <c r="I287" s="114" t="str">
        <f t="shared" ca="1" si="3234"/>
        <v/>
      </c>
      <c r="J287" s="114" t="str">
        <f t="shared" ca="1" si="3234"/>
        <v/>
      </c>
      <c r="K287" s="114" t="str">
        <f t="shared" ca="1" si="3234"/>
        <v/>
      </c>
      <c r="L287" s="114" t="str">
        <f t="shared" ca="1" si="3234"/>
        <v/>
      </c>
      <c r="M287" s="114" t="str">
        <f t="shared" ca="1" si="3234"/>
        <v/>
      </c>
      <c r="N287" s="114" t="str">
        <f t="shared" ca="1" si="3234"/>
        <v/>
      </c>
      <c r="O287" s="114" t="str">
        <f t="shared" ca="1" si="3234"/>
        <v/>
      </c>
      <c r="P287" s="114" t="str">
        <f t="shared" ca="1" si="3234"/>
        <v/>
      </c>
      <c r="Q287" s="114" t="str">
        <f t="shared" ca="1" si="3234"/>
        <v/>
      </c>
      <c r="R287" s="114" t="str">
        <f t="shared" ca="1" si="3234"/>
        <v/>
      </c>
      <c r="S287" s="114" t="str">
        <f t="shared" ca="1" si="3234"/>
        <v/>
      </c>
      <c r="T287" s="114" t="str">
        <f t="shared" ca="1" si="3234"/>
        <v/>
      </c>
      <c r="U287" s="114" t="str">
        <f t="shared" ca="1" si="3234"/>
        <v/>
      </c>
      <c r="V287" s="114" t="str">
        <f t="shared" ca="1" si="3234"/>
        <v/>
      </c>
      <c r="W287" s="114" t="str">
        <f t="shared" ca="1" si="3234"/>
        <v/>
      </c>
      <c r="X287" s="114" t="str">
        <f t="shared" ca="1" si="3234"/>
        <v/>
      </c>
      <c r="Y287" s="114" t="str">
        <f t="shared" ca="1" si="3234"/>
        <v/>
      </c>
      <c r="Z287" s="114" t="str">
        <f t="shared" ca="1" si="3234"/>
        <v/>
      </c>
      <c r="AA287" s="114" t="str">
        <f t="shared" ca="1" si="3234"/>
        <v/>
      </c>
      <c r="AB287" s="114" t="str">
        <f t="shared" ca="1" si="3234"/>
        <v/>
      </c>
      <c r="AC287" s="114" t="str">
        <f t="shared" ca="1" si="3234"/>
        <v/>
      </c>
      <c r="AD287" s="114" t="str">
        <f t="shared" ca="1" si="3234"/>
        <v/>
      </c>
      <c r="AE287" s="114" t="str">
        <f t="shared" ca="1" si="3234"/>
        <v/>
      </c>
      <c r="AF287" s="114" t="str">
        <f t="shared" ca="1" si="3234"/>
        <v/>
      </c>
      <c r="AG287" s="114" t="str">
        <f t="shared" ca="1" si="3234"/>
        <v/>
      </c>
      <c r="AH287" s="114" t="str">
        <f t="shared" ca="1" si="3234"/>
        <v/>
      </c>
      <c r="AI287" s="114" t="str">
        <f t="shared" ca="1" si="3234"/>
        <v/>
      </c>
      <c r="AJ287" s="25"/>
      <c r="AK287" s="25"/>
      <c r="AL287" s="25"/>
      <c r="AM287" s="25"/>
      <c r="AN287" s="25"/>
      <c r="AO287" s="25"/>
      <c r="AP287" s="25"/>
      <c r="AQ287" s="25"/>
      <c r="AR287" s="25"/>
    </row>
    <row r="288" spans="1:44" ht="18" customHeight="1">
      <c r="A288" s="7"/>
      <c r="B288" s="116">
        <f t="shared" si="2534"/>
        <v>94</v>
      </c>
      <c r="C288" s="20" t="str">
        <f ca="1">INDIRECT("员工信息表!C"&amp;(B288+3))&amp;IF(INDIRECT("员工信息表!O"&amp;(B288+3))="离职","(离职)","")</f>
        <v/>
      </c>
      <c r="D288" s="25" t="s">
        <v>24</v>
      </c>
      <c r="E288" s="114" t="str">
        <f ca="1" t="shared" si="3235" ref="E288:T288">IFERROR(IF($C288="","",INDIRECT("第"&amp;VLOOKUP(E$7,INDIRECT($A$7&amp;"!A:D"),2,FALSE)&amp;"周"&amp;"!"&amp;ADDRESS(ROW(),VLOOKUP(E$7,INDIRECT($A$7&amp;"!A:D"),4,FALSE)+4))),"")</f>
        <v/>
      </c>
      <c r="F288" s="114" t="str">
        <f t="shared" ca="1" si="3235"/>
        <v/>
      </c>
      <c r="G288" s="114" t="str">
        <f t="shared" ca="1" si="3235"/>
        <v/>
      </c>
      <c r="H288" s="114" t="str">
        <f t="shared" ca="1" si="3235"/>
        <v/>
      </c>
      <c r="I288" s="114" t="str">
        <f t="shared" ca="1" si="3235"/>
        <v/>
      </c>
      <c r="J288" s="114" t="str">
        <f t="shared" ca="1" si="3235"/>
        <v/>
      </c>
      <c r="K288" s="114" t="str">
        <f t="shared" ca="1" si="3235"/>
        <v/>
      </c>
      <c r="L288" s="114" t="str">
        <f t="shared" ca="1" si="3235"/>
        <v/>
      </c>
      <c r="M288" s="114" t="str">
        <f t="shared" ca="1" si="3235"/>
        <v/>
      </c>
      <c r="N288" s="114" t="str">
        <f t="shared" ca="1" si="3235"/>
        <v/>
      </c>
      <c r="O288" s="114" t="str">
        <f t="shared" ca="1" si="3235"/>
        <v/>
      </c>
      <c r="P288" s="114" t="str">
        <f t="shared" ca="1" si="3235"/>
        <v/>
      </c>
      <c r="Q288" s="114" t="str">
        <f t="shared" ca="1" si="3235"/>
        <v/>
      </c>
      <c r="R288" s="114" t="str">
        <f t="shared" ca="1" si="3235"/>
        <v/>
      </c>
      <c r="S288" s="114" t="str">
        <f t="shared" ca="1" si="3235"/>
        <v/>
      </c>
      <c r="T288" s="114" t="str">
        <f t="shared" ca="1" si="3235"/>
        <v/>
      </c>
      <c r="U288" s="114" t="str">
        <f ca="1" t="shared" si="3236" ref="U288:AI288">IFERROR(IF($C288="","",INDIRECT("第"&amp;VLOOKUP(U$7,INDIRECT($A$7&amp;"!A:D"),2,FALSE)&amp;"周"&amp;"!"&amp;ADDRESS(ROW(),VLOOKUP(U$7,INDIRECT($A$7&amp;"!A:D"),4,FALSE)+4))),"")</f>
        <v/>
      </c>
      <c r="V288" s="114" t="str">
        <f t="shared" ca="1" si="3236"/>
        <v/>
      </c>
      <c r="W288" s="114" t="str">
        <f t="shared" ca="1" si="3236"/>
        <v/>
      </c>
      <c r="X288" s="114" t="str">
        <f t="shared" ca="1" si="3236"/>
        <v/>
      </c>
      <c r="Y288" s="114" t="str">
        <f t="shared" ca="1" si="3236"/>
        <v/>
      </c>
      <c r="Z288" s="114" t="str">
        <f t="shared" ca="1" si="3236"/>
        <v/>
      </c>
      <c r="AA288" s="114" t="str">
        <f t="shared" ca="1" si="3236"/>
        <v/>
      </c>
      <c r="AB288" s="114" t="str">
        <f t="shared" ca="1" si="3236"/>
        <v/>
      </c>
      <c r="AC288" s="114" t="str">
        <f t="shared" ca="1" si="3236"/>
        <v/>
      </c>
      <c r="AD288" s="114" t="str">
        <f t="shared" ca="1" si="3236"/>
        <v/>
      </c>
      <c r="AE288" s="114" t="str">
        <f t="shared" ca="1" si="3236"/>
        <v/>
      </c>
      <c r="AF288" s="114" t="str">
        <f t="shared" ca="1" si="3236"/>
        <v/>
      </c>
      <c r="AG288" s="114" t="str">
        <f t="shared" ca="1" si="3236"/>
        <v/>
      </c>
      <c r="AH288" s="114" t="str">
        <f t="shared" ca="1" si="3236"/>
        <v/>
      </c>
      <c r="AI288" s="114" t="str">
        <f t="shared" ca="1" si="3236"/>
        <v/>
      </c>
      <c r="AJ288" s="25">
        <f ca="1" t="shared" si="3237" ref="AJ288:AR288">COUNTIF($E288:$AI290,AJ$8)</f>
        <v>0</v>
      </c>
      <c r="AK288" s="25">
        <f t="shared" ca="1" si="3237"/>
        <v>0</v>
      </c>
      <c r="AL288" s="25">
        <f t="shared" ca="1" si="3237"/>
        <v>0</v>
      </c>
      <c r="AM288" s="25">
        <f t="shared" ca="1" si="3237"/>
        <v>0</v>
      </c>
      <c r="AN288" s="25">
        <f t="shared" ca="1" si="3237"/>
        <v>0</v>
      </c>
      <c r="AO288" s="25">
        <f t="shared" ca="1" si="3237"/>
        <v>0</v>
      </c>
      <c r="AP288" s="25">
        <f t="shared" ca="1" si="3237"/>
        <v>0</v>
      </c>
      <c r="AQ288" s="25">
        <f t="shared" ca="1" si="3237"/>
        <v>0</v>
      </c>
      <c r="AR288" s="25">
        <f t="shared" ca="1" si="3237"/>
        <v>0</v>
      </c>
    </row>
    <row r="289" spans="1:44" ht="18" customHeight="1">
      <c r="A289" s="7"/>
      <c r="B289" s="113"/>
      <c r="C289" s="20"/>
      <c r="D289" s="25" t="s">
        <v>25</v>
      </c>
      <c r="E289" s="114" t="str">
        <f ca="1" t="shared" si="3238" ref="E289">IFERROR(IF($C288="","",INDIRECT("第"&amp;VLOOKUP(E$7,INDIRECT($A$7&amp;"!A:D"),2,FALSE)&amp;"周"&amp;"!"&amp;ADDRESS(ROW(),VLOOKUP(E$7,INDIRECT($A$7&amp;"!A:D"),4,FALSE)+4))),"")</f>
        <v/>
      </c>
      <c r="F289" s="114" t="str">
        <f ca="1" t="shared" si="3239" ref="F289">IFERROR(IF($C288="","",INDIRECT("第"&amp;VLOOKUP(F$7,INDIRECT($A$7&amp;"!A:D"),2,FALSE)&amp;"周"&amp;"!"&amp;ADDRESS(ROW(),VLOOKUP(F$7,INDIRECT($A$7&amp;"!A:D"),4,FALSE)+4))),"")</f>
        <v/>
      </c>
      <c r="G289" s="114" t="str">
        <f ca="1" t="shared" si="3240" ref="G289">IFERROR(IF($C288="","",INDIRECT("第"&amp;VLOOKUP(G$7,INDIRECT($A$7&amp;"!A:D"),2,FALSE)&amp;"周"&amp;"!"&amp;ADDRESS(ROW(),VLOOKUP(G$7,INDIRECT($A$7&amp;"!A:D"),4,FALSE)+4))),"")</f>
        <v/>
      </c>
      <c r="H289" s="114" t="str">
        <f ca="1" t="shared" si="3241" ref="H289">IFERROR(IF($C288="","",INDIRECT("第"&amp;VLOOKUP(H$7,INDIRECT($A$7&amp;"!A:D"),2,FALSE)&amp;"周"&amp;"!"&amp;ADDRESS(ROW(),VLOOKUP(H$7,INDIRECT($A$7&amp;"!A:D"),4,FALSE)+4))),"")</f>
        <v/>
      </c>
      <c r="I289" s="114" t="str">
        <f ca="1" t="shared" si="3242" ref="I289">IFERROR(IF($C288="","",INDIRECT("第"&amp;VLOOKUP(I$7,INDIRECT($A$7&amp;"!A:D"),2,FALSE)&amp;"周"&amp;"!"&amp;ADDRESS(ROW(),VLOOKUP(I$7,INDIRECT($A$7&amp;"!A:D"),4,FALSE)+4))),"")</f>
        <v/>
      </c>
      <c r="J289" s="114" t="str">
        <f ca="1" t="shared" si="3243" ref="J289">IFERROR(IF($C288="","",INDIRECT("第"&amp;VLOOKUP(J$7,INDIRECT($A$7&amp;"!A:D"),2,FALSE)&amp;"周"&amp;"!"&amp;ADDRESS(ROW(),VLOOKUP(J$7,INDIRECT($A$7&amp;"!A:D"),4,FALSE)+4))),"")</f>
        <v/>
      </c>
      <c r="K289" s="114" t="str">
        <f ca="1" t="shared" si="3244" ref="K289">IFERROR(IF($C288="","",INDIRECT("第"&amp;VLOOKUP(K$7,INDIRECT($A$7&amp;"!A:D"),2,FALSE)&amp;"周"&amp;"!"&amp;ADDRESS(ROW(),VLOOKUP(K$7,INDIRECT($A$7&amp;"!A:D"),4,FALSE)+4))),"")</f>
        <v/>
      </c>
      <c r="L289" s="114" t="str">
        <f ca="1" t="shared" si="3245" ref="L289">IFERROR(IF($C288="","",INDIRECT("第"&amp;VLOOKUP(L$7,INDIRECT($A$7&amp;"!A:D"),2,FALSE)&amp;"周"&amp;"!"&amp;ADDRESS(ROW(),VLOOKUP(L$7,INDIRECT($A$7&amp;"!A:D"),4,FALSE)+4))),"")</f>
        <v/>
      </c>
      <c r="M289" s="114" t="str">
        <f ca="1" t="shared" si="3246" ref="M289">IFERROR(IF($C288="","",INDIRECT("第"&amp;VLOOKUP(M$7,INDIRECT($A$7&amp;"!A:D"),2,FALSE)&amp;"周"&amp;"!"&amp;ADDRESS(ROW(),VLOOKUP(M$7,INDIRECT($A$7&amp;"!A:D"),4,FALSE)+4))),"")</f>
        <v/>
      </c>
      <c r="N289" s="114" t="str">
        <f ca="1" t="shared" si="3247" ref="N289">IFERROR(IF($C288="","",INDIRECT("第"&amp;VLOOKUP(N$7,INDIRECT($A$7&amp;"!A:D"),2,FALSE)&amp;"周"&amp;"!"&amp;ADDRESS(ROW(),VLOOKUP(N$7,INDIRECT($A$7&amp;"!A:D"),4,FALSE)+4))),"")</f>
        <v/>
      </c>
      <c r="O289" s="114" t="str">
        <f ca="1" t="shared" si="3248" ref="O289">IFERROR(IF($C288="","",INDIRECT("第"&amp;VLOOKUP(O$7,INDIRECT($A$7&amp;"!A:D"),2,FALSE)&amp;"周"&amp;"!"&amp;ADDRESS(ROW(),VLOOKUP(O$7,INDIRECT($A$7&amp;"!A:D"),4,FALSE)+4))),"")</f>
        <v/>
      </c>
      <c r="P289" s="114" t="str">
        <f ca="1" t="shared" si="3249" ref="P289">IFERROR(IF($C288="","",INDIRECT("第"&amp;VLOOKUP(P$7,INDIRECT($A$7&amp;"!A:D"),2,FALSE)&amp;"周"&amp;"!"&amp;ADDRESS(ROW(),VLOOKUP(P$7,INDIRECT($A$7&amp;"!A:D"),4,FALSE)+4))),"")</f>
        <v/>
      </c>
      <c r="Q289" s="114" t="str">
        <f ca="1" t="shared" si="3250" ref="Q289">IFERROR(IF($C288="","",INDIRECT("第"&amp;VLOOKUP(Q$7,INDIRECT($A$7&amp;"!A:D"),2,FALSE)&amp;"周"&amp;"!"&amp;ADDRESS(ROW(),VLOOKUP(Q$7,INDIRECT($A$7&amp;"!A:D"),4,FALSE)+4))),"")</f>
        <v/>
      </c>
      <c r="R289" s="114" t="str">
        <f ca="1" t="shared" si="3251" ref="R289">IFERROR(IF($C288="","",INDIRECT("第"&amp;VLOOKUP(R$7,INDIRECT($A$7&amp;"!A:D"),2,FALSE)&amp;"周"&amp;"!"&amp;ADDRESS(ROW(),VLOOKUP(R$7,INDIRECT($A$7&amp;"!A:D"),4,FALSE)+4))),"")</f>
        <v/>
      </c>
      <c r="S289" s="114" t="str">
        <f ca="1" t="shared" si="3252" ref="S289">IFERROR(IF($C288="","",INDIRECT("第"&amp;VLOOKUP(S$7,INDIRECT($A$7&amp;"!A:D"),2,FALSE)&amp;"周"&amp;"!"&amp;ADDRESS(ROW(),VLOOKUP(S$7,INDIRECT($A$7&amp;"!A:D"),4,FALSE)+4))),"")</f>
        <v/>
      </c>
      <c r="T289" s="114" t="str">
        <f ca="1" t="shared" si="3253" ref="T289">IFERROR(IF($C288="","",INDIRECT("第"&amp;VLOOKUP(T$7,INDIRECT($A$7&amp;"!A:D"),2,FALSE)&amp;"周"&amp;"!"&amp;ADDRESS(ROW(),VLOOKUP(T$7,INDIRECT($A$7&amp;"!A:D"),4,FALSE)+4))),"")</f>
        <v/>
      </c>
      <c r="U289" s="114" t="str">
        <f ca="1" t="shared" si="3254" ref="U289">IFERROR(IF($C288="","",INDIRECT("第"&amp;VLOOKUP(U$7,INDIRECT($A$7&amp;"!A:D"),2,FALSE)&amp;"周"&amp;"!"&amp;ADDRESS(ROW(),VLOOKUP(U$7,INDIRECT($A$7&amp;"!A:D"),4,FALSE)+4))),"")</f>
        <v/>
      </c>
      <c r="V289" s="114" t="str">
        <f ca="1" t="shared" si="3255" ref="V289">IFERROR(IF($C288="","",INDIRECT("第"&amp;VLOOKUP(V$7,INDIRECT($A$7&amp;"!A:D"),2,FALSE)&amp;"周"&amp;"!"&amp;ADDRESS(ROW(),VLOOKUP(V$7,INDIRECT($A$7&amp;"!A:D"),4,FALSE)+4))),"")</f>
        <v/>
      </c>
      <c r="W289" s="114" t="str">
        <f ca="1" t="shared" si="3256" ref="W289">IFERROR(IF($C288="","",INDIRECT("第"&amp;VLOOKUP(W$7,INDIRECT($A$7&amp;"!A:D"),2,FALSE)&amp;"周"&amp;"!"&amp;ADDRESS(ROW(),VLOOKUP(W$7,INDIRECT($A$7&amp;"!A:D"),4,FALSE)+4))),"")</f>
        <v/>
      </c>
      <c r="X289" s="114" t="str">
        <f ca="1" t="shared" si="3257" ref="X289">IFERROR(IF($C288="","",INDIRECT("第"&amp;VLOOKUP(X$7,INDIRECT($A$7&amp;"!A:D"),2,FALSE)&amp;"周"&amp;"!"&amp;ADDRESS(ROW(),VLOOKUP(X$7,INDIRECT($A$7&amp;"!A:D"),4,FALSE)+4))),"")</f>
        <v/>
      </c>
      <c r="Y289" s="114" t="str">
        <f ca="1" t="shared" si="3258" ref="Y289">IFERROR(IF($C288="","",INDIRECT("第"&amp;VLOOKUP(Y$7,INDIRECT($A$7&amp;"!A:D"),2,FALSE)&amp;"周"&amp;"!"&amp;ADDRESS(ROW(),VLOOKUP(Y$7,INDIRECT($A$7&amp;"!A:D"),4,FALSE)+4))),"")</f>
        <v/>
      </c>
      <c r="Z289" s="114" t="str">
        <f ca="1" t="shared" si="3259" ref="Z289">IFERROR(IF($C288="","",INDIRECT("第"&amp;VLOOKUP(Z$7,INDIRECT($A$7&amp;"!A:D"),2,FALSE)&amp;"周"&amp;"!"&amp;ADDRESS(ROW(),VLOOKUP(Z$7,INDIRECT($A$7&amp;"!A:D"),4,FALSE)+4))),"")</f>
        <v/>
      </c>
      <c r="AA289" s="114" t="str">
        <f ca="1" t="shared" si="3260" ref="AA289">IFERROR(IF($C288="","",INDIRECT("第"&amp;VLOOKUP(AA$7,INDIRECT($A$7&amp;"!A:D"),2,FALSE)&amp;"周"&amp;"!"&amp;ADDRESS(ROW(),VLOOKUP(AA$7,INDIRECT($A$7&amp;"!A:D"),4,FALSE)+4))),"")</f>
        <v/>
      </c>
      <c r="AB289" s="114" t="str">
        <f ca="1" t="shared" si="3261" ref="AB289">IFERROR(IF($C288="","",INDIRECT("第"&amp;VLOOKUP(AB$7,INDIRECT($A$7&amp;"!A:D"),2,FALSE)&amp;"周"&amp;"!"&amp;ADDRESS(ROW(),VLOOKUP(AB$7,INDIRECT($A$7&amp;"!A:D"),4,FALSE)+4))),"")</f>
        <v/>
      </c>
      <c r="AC289" s="114" t="str">
        <f ca="1" t="shared" si="3262" ref="AC289">IFERROR(IF($C288="","",INDIRECT("第"&amp;VLOOKUP(AC$7,INDIRECT($A$7&amp;"!A:D"),2,FALSE)&amp;"周"&amp;"!"&amp;ADDRESS(ROW(),VLOOKUP(AC$7,INDIRECT($A$7&amp;"!A:D"),4,FALSE)+4))),"")</f>
        <v/>
      </c>
      <c r="AD289" s="114" t="str">
        <f ca="1" t="shared" si="3263" ref="AD289">IFERROR(IF($C288="","",INDIRECT("第"&amp;VLOOKUP(AD$7,INDIRECT($A$7&amp;"!A:D"),2,FALSE)&amp;"周"&amp;"!"&amp;ADDRESS(ROW(),VLOOKUP(AD$7,INDIRECT($A$7&amp;"!A:D"),4,FALSE)+4))),"")</f>
        <v/>
      </c>
      <c r="AE289" s="114" t="str">
        <f ca="1" t="shared" si="3264" ref="AE289">IFERROR(IF($C288="","",INDIRECT("第"&amp;VLOOKUP(AE$7,INDIRECT($A$7&amp;"!A:D"),2,FALSE)&amp;"周"&amp;"!"&amp;ADDRESS(ROW(),VLOOKUP(AE$7,INDIRECT($A$7&amp;"!A:D"),4,FALSE)+4))),"")</f>
        <v/>
      </c>
      <c r="AF289" s="114" t="str">
        <f ca="1" t="shared" si="3265" ref="AF289">IFERROR(IF($C288="","",INDIRECT("第"&amp;VLOOKUP(AF$7,INDIRECT($A$7&amp;"!A:D"),2,FALSE)&amp;"周"&amp;"!"&amp;ADDRESS(ROW(),VLOOKUP(AF$7,INDIRECT($A$7&amp;"!A:D"),4,FALSE)+4))),"")</f>
        <v/>
      </c>
      <c r="AG289" s="114" t="str">
        <f ca="1" t="shared" si="3266" ref="AG289">IFERROR(IF($C288="","",INDIRECT("第"&amp;VLOOKUP(AG$7,INDIRECT($A$7&amp;"!A:D"),2,FALSE)&amp;"周"&amp;"!"&amp;ADDRESS(ROW(),VLOOKUP(AG$7,INDIRECT($A$7&amp;"!A:D"),4,FALSE)+4))),"")</f>
        <v/>
      </c>
      <c r="AH289" s="114" t="str">
        <f ca="1" t="shared" si="3267" ref="AH289">IFERROR(IF($C288="","",INDIRECT("第"&amp;VLOOKUP(AH$7,INDIRECT($A$7&amp;"!A:D"),2,FALSE)&amp;"周"&amp;"!"&amp;ADDRESS(ROW(),VLOOKUP(AH$7,INDIRECT($A$7&amp;"!A:D"),4,FALSE)+4))),"")</f>
        <v/>
      </c>
      <c r="AI289" s="114" t="str">
        <f ca="1" t="shared" si="3268" ref="AI289">IFERROR(IF($C288="","",INDIRECT("第"&amp;VLOOKUP(AI$7,INDIRECT($A$7&amp;"!A:D"),2,FALSE)&amp;"周"&amp;"!"&amp;ADDRESS(ROW(),VLOOKUP(AI$7,INDIRECT($A$7&amp;"!A:D"),4,FALSE)+4))),"")</f>
        <v/>
      </c>
      <c r="AJ289" s="25"/>
      <c r="AK289" s="25"/>
      <c r="AL289" s="25"/>
      <c r="AM289" s="25"/>
      <c r="AN289" s="25"/>
      <c r="AO289" s="25"/>
      <c r="AP289" s="25"/>
      <c r="AQ289" s="25"/>
      <c r="AR289" s="25"/>
    </row>
    <row r="290" spans="1:44" ht="18" customHeight="1">
      <c r="A290" s="7"/>
      <c r="B290" s="115"/>
      <c r="C290" s="27"/>
      <c r="D290" s="25" t="s">
        <v>26</v>
      </c>
      <c r="E290" s="114" t="str">
        <f ca="1" t="shared" si="3269" ref="E290:AI290">IFERROR(IF($C288="","",INDIRECT("第"&amp;VLOOKUP(E$7,INDIRECT($A$7&amp;"!A:D"),2,FALSE)&amp;"周"&amp;"!"&amp;ADDRESS(ROW(),VLOOKUP(E$7,INDIRECT($A$7&amp;"!A:D"),4,FALSE)+4))),"")</f>
        <v/>
      </c>
      <c r="F290" s="114" t="str">
        <f t="shared" ca="1" si="3269"/>
        <v/>
      </c>
      <c r="G290" s="114" t="str">
        <f t="shared" ca="1" si="3269"/>
        <v/>
      </c>
      <c r="H290" s="114" t="str">
        <f t="shared" ca="1" si="3269"/>
        <v/>
      </c>
      <c r="I290" s="114" t="str">
        <f t="shared" ca="1" si="3269"/>
        <v/>
      </c>
      <c r="J290" s="114" t="str">
        <f t="shared" ca="1" si="3269"/>
        <v/>
      </c>
      <c r="K290" s="114" t="str">
        <f t="shared" ca="1" si="3269"/>
        <v/>
      </c>
      <c r="L290" s="114" t="str">
        <f t="shared" ca="1" si="3269"/>
        <v/>
      </c>
      <c r="M290" s="114" t="str">
        <f t="shared" ca="1" si="3269"/>
        <v/>
      </c>
      <c r="N290" s="114" t="str">
        <f t="shared" ca="1" si="3269"/>
        <v/>
      </c>
      <c r="O290" s="114" t="str">
        <f t="shared" ca="1" si="3269"/>
        <v/>
      </c>
      <c r="P290" s="114" t="str">
        <f t="shared" ca="1" si="3269"/>
        <v/>
      </c>
      <c r="Q290" s="114" t="str">
        <f t="shared" ca="1" si="3269"/>
        <v/>
      </c>
      <c r="R290" s="114" t="str">
        <f t="shared" ca="1" si="3269"/>
        <v/>
      </c>
      <c r="S290" s="114" t="str">
        <f t="shared" ca="1" si="3269"/>
        <v/>
      </c>
      <c r="T290" s="114" t="str">
        <f t="shared" ca="1" si="3269"/>
        <v/>
      </c>
      <c r="U290" s="114" t="str">
        <f t="shared" ca="1" si="3269"/>
        <v/>
      </c>
      <c r="V290" s="114" t="str">
        <f t="shared" ca="1" si="3269"/>
        <v/>
      </c>
      <c r="W290" s="114" t="str">
        <f t="shared" ca="1" si="3269"/>
        <v/>
      </c>
      <c r="X290" s="114" t="str">
        <f t="shared" ca="1" si="3269"/>
        <v/>
      </c>
      <c r="Y290" s="114" t="str">
        <f t="shared" ca="1" si="3269"/>
        <v/>
      </c>
      <c r="Z290" s="114" t="str">
        <f t="shared" ca="1" si="3269"/>
        <v/>
      </c>
      <c r="AA290" s="114" t="str">
        <f t="shared" ca="1" si="3269"/>
        <v/>
      </c>
      <c r="AB290" s="114" t="str">
        <f t="shared" ca="1" si="3269"/>
        <v/>
      </c>
      <c r="AC290" s="114" t="str">
        <f t="shared" ca="1" si="3269"/>
        <v/>
      </c>
      <c r="AD290" s="114" t="str">
        <f t="shared" ca="1" si="3269"/>
        <v/>
      </c>
      <c r="AE290" s="114" t="str">
        <f t="shared" ca="1" si="3269"/>
        <v/>
      </c>
      <c r="AF290" s="114" t="str">
        <f t="shared" ca="1" si="3269"/>
        <v/>
      </c>
      <c r="AG290" s="114" t="str">
        <f t="shared" ca="1" si="3269"/>
        <v/>
      </c>
      <c r="AH290" s="114" t="str">
        <f t="shared" ca="1" si="3269"/>
        <v/>
      </c>
      <c r="AI290" s="114" t="str">
        <f t="shared" ca="1" si="3269"/>
        <v/>
      </c>
      <c r="AJ290" s="25"/>
      <c r="AK290" s="25"/>
      <c r="AL290" s="25"/>
      <c r="AM290" s="25"/>
      <c r="AN290" s="25"/>
      <c r="AO290" s="25"/>
      <c r="AP290" s="25"/>
      <c r="AQ290" s="25"/>
      <c r="AR290" s="25"/>
    </row>
    <row r="291" spans="1:44" ht="18" customHeight="1">
      <c r="A291" s="7"/>
      <c r="B291" s="116">
        <f t="shared" si="2534"/>
        <v>95</v>
      </c>
      <c r="C291" s="20" t="str">
        <f ca="1">INDIRECT("员工信息表!C"&amp;(B291+3))&amp;IF(INDIRECT("员工信息表!O"&amp;(B291+3))="离职","(离职)","")</f>
        <v/>
      </c>
      <c r="D291" s="25" t="s">
        <v>24</v>
      </c>
      <c r="E291" s="114" t="str">
        <f ca="1" t="shared" si="3270" ref="E291:T291">IFERROR(IF($C291="","",INDIRECT("第"&amp;VLOOKUP(E$7,INDIRECT($A$7&amp;"!A:D"),2,FALSE)&amp;"周"&amp;"!"&amp;ADDRESS(ROW(),VLOOKUP(E$7,INDIRECT($A$7&amp;"!A:D"),4,FALSE)+4))),"")</f>
        <v/>
      </c>
      <c r="F291" s="114" t="str">
        <f t="shared" ca="1" si="3270"/>
        <v/>
      </c>
      <c r="G291" s="114" t="str">
        <f t="shared" ca="1" si="3270"/>
        <v/>
      </c>
      <c r="H291" s="114" t="str">
        <f t="shared" ca="1" si="3270"/>
        <v/>
      </c>
      <c r="I291" s="114" t="str">
        <f t="shared" ca="1" si="3270"/>
        <v/>
      </c>
      <c r="J291" s="114" t="str">
        <f t="shared" ca="1" si="3270"/>
        <v/>
      </c>
      <c r="K291" s="114" t="str">
        <f t="shared" ca="1" si="3270"/>
        <v/>
      </c>
      <c r="L291" s="114" t="str">
        <f t="shared" ca="1" si="3270"/>
        <v/>
      </c>
      <c r="M291" s="114" t="str">
        <f t="shared" ca="1" si="3270"/>
        <v/>
      </c>
      <c r="N291" s="114" t="str">
        <f t="shared" ca="1" si="3270"/>
        <v/>
      </c>
      <c r="O291" s="114" t="str">
        <f t="shared" ca="1" si="3270"/>
        <v/>
      </c>
      <c r="P291" s="114" t="str">
        <f t="shared" ca="1" si="3270"/>
        <v/>
      </c>
      <c r="Q291" s="114" t="str">
        <f t="shared" ca="1" si="3270"/>
        <v/>
      </c>
      <c r="R291" s="114" t="str">
        <f t="shared" ca="1" si="3270"/>
        <v/>
      </c>
      <c r="S291" s="114" t="str">
        <f t="shared" ca="1" si="3270"/>
        <v/>
      </c>
      <c r="T291" s="114" t="str">
        <f t="shared" ca="1" si="3270"/>
        <v/>
      </c>
      <c r="U291" s="114" t="str">
        <f ca="1" t="shared" si="3271" ref="U291:AI291">IFERROR(IF($C291="","",INDIRECT("第"&amp;VLOOKUP(U$7,INDIRECT($A$7&amp;"!A:D"),2,FALSE)&amp;"周"&amp;"!"&amp;ADDRESS(ROW(),VLOOKUP(U$7,INDIRECT($A$7&amp;"!A:D"),4,FALSE)+4))),"")</f>
        <v/>
      </c>
      <c r="V291" s="114" t="str">
        <f t="shared" ca="1" si="3271"/>
        <v/>
      </c>
      <c r="W291" s="114" t="str">
        <f t="shared" ca="1" si="3271"/>
        <v/>
      </c>
      <c r="X291" s="114" t="str">
        <f t="shared" ca="1" si="3271"/>
        <v/>
      </c>
      <c r="Y291" s="114" t="str">
        <f t="shared" ca="1" si="3271"/>
        <v/>
      </c>
      <c r="Z291" s="114" t="str">
        <f t="shared" ca="1" si="3271"/>
        <v/>
      </c>
      <c r="AA291" s="114" t="str">
        <f t="shared" ca="1" si="3271"/>
        <v/>
      </c>
      <c r="AB291" s="114" t="str">
        <f t="shared" ca="1" si="3271"/>
        <v/>
      </c>
      <c r="AC291" s="114" t="str">
        <f t="shared" ca="1" si="3271"/>
        <v/>
      </c>
      <c r="AD291" s="114" t="str">
        <f t="shared" ca="1" si="3271"/>
        <v/>
      </c>
      <c r="AE291" s="114" t="str">
        <f t="shared" ca="1" si="3271"/>
        <v/>
      </c>
      <c r="AF291" s="114" t="str">
        <f t="shared" ca="1" si="3271"/>
        <v/>
      </c>
      <c r="AG291" s="114" t="str">
        <f t="shared" ca="1" si="3271"/>
        <v/>
      </c>
      <c r="AH291" s="114" t="str">
        <f t="shared" ca="1" si="3271"/>
        <v/>
      </c>
      <c r="AI291" s="114" t="str">
        <f t="shared" ca="1" si="3271"/>
        <v/>
      </c>
      <c r="AJ291" s="25">
        <f ca="1" t="shared" si="3272" ref="AJ291:AR291">COUNTIF($E291:$AI293,AJ$8)</f>
        <v>0</v>
      </c>
      <c r="AK291" s="25">
        <f t="shared" ca="1" si="3272"/>
        <v>0</v>
      </c>
      <c r="AL291" s="25">
        <f t="shared" ca="1" si="3272"/>
        <v>0</v>
      </c>
      <c r="AM291" s="25">
        <f t="shared" ca="1" si="3272"/>
        <v>0</v>
      </c>
      <c r="AN291" s="25">
        <f t="shared" ca="1" si="3272"/>
        <v>0</v>
      </c>
      <c r="AO291" s="25">
        <f t="shared" ca="1" si="3272"/>
        <v>0</v>
      </c>
      <c r="AP291" s="25">
        <f t="shared" ca="1" si="3272"/>
        <v>0</v>
      </c>
      <c r="AQ291" s="25">
        <f t="shared" ca="1" si="3272"/>
        <v>0</v>
      </c>
      <c r="AR291" s="25">
        <f t="shared" ca="1" si="3272"/>
        <v>0</v>
      </c>
    </row>
    <row r="292" spans="1:44" ht="18" customHeight="1">
      <c r="A292" s="7"/>
      <c r="B292" s="113"/>
      <c r="C292" s="20"/>
      <c r="D292" s="25" t="s">
        <v>25</v>
      </c>
      <c r="E292" s="114" t="str">
        <f ca="1" t="shared" si="3273" ref="E292">IFERROR(IF($C291="","",INDIRECT("第"&amp;VLOOKUP(E$7,INDIRECT($A$7&amp;"!A:D"),2,FALSE)&amp;"周"&amp;"!"&amp;ADDRESS(ROW(),VLOOKUP(E$7,INDIRECT($A$7&amp;"!A:D"),4,FALSE)+4))),"")</f>
        <v/>
      </c>
      <c r="F292" s="114" t="str">
        <f ca="1" t="shared" si="3274" ref="F292">IFERROR(IF($C291="","",INDIRECT("第"&amp;VLOOKUP(F$7,INDIRECT($A$7&amp;"!A:D"),2,FALSE)&amp;"周"&amp;"!"&amp;ADDRESS(ROW(),VLOOKUP(F$7,INDIRECT($A$7&amp;"!A:D"),4,FALSE)+4))),"")</f>
        <v/>
      </c>
      <c r="G292" s="114" t="str">
        <f ca="1" t="shared" si="3275" ref="G292">IFERROR(IF($C291="","",INDIRECT("第"&amp;VLOOKUP(G$7,INDIRECT($A$7&amp;"!A:D"),2,FALSE)&amp;"周"&amp;"!"&amp;ADDRESS(ROW(),VLOOKUP(G$7,INDIRECT($A$7&amp;"!A:D"),4,FALSE)+4))),"")</f>
        <v/>
      </c>
      <c r="H292" s="114" t="str">
        <f ca="1" t="shared" si="3276" ref="H292">IFERROR(IF($C291="","",INDIRECT("第"&amp;VLOOKUP(H$7,INDIRECT($A$7&amp;"!A:D"),2,FALSE)&amp;"周"&amp;"!"&amp;ADDRESS(ROW(),VLOOKUP(H$7,INDIRECT($A$7&amp;"!A:D"),4,FALSE)+4))),"")</f>
        <v/>
      </c>
      <c r="I292" s="114" t="str">
        <f ca="1" t="shared" si="3277" ref="I292">IFERROR(IF($C291="","",INDIRECT("第"&amp;VLOOKUP(I$7,INDIRECT($A$7&amp;"!A:D"),2,FALSE)&amp;"周"&amp;"!"&amp;ADDRESS(ROW(),VLOOKUP(I$7,INDIRECT($A$7&amp;"!A:D"),4,FALSE)+4))),"")</f>
        <v/>
      </c>
      <c r="J292" s="114" t="str">
        <f ca="1" t="shared" si="3278" ref="J292">IFERROR(IF($C291="","",INDIRECT("第"&amp;VLOOKUP(J$7,INDIRECT($A$7&amp;"!A:D"),2,FALSE)&amp;"周"&amp;"!"&amp;ADDRESS(ROW(),VLOOKUP(J$7,INDIRECT($A$7&amp;"!A:D"),4,FALSE)+4))),"")</f>
        <v/>
      </c>
      <c r="K292" s="114" t="str">
        <f ca="1" t="shared" si="3279" ref="K292">IFERROR(IF($C291="","",INDIRECT("第"&amp;VLOOKUP(K$7,INDIRECT($A$7&amp;"!A:D"),2,FALSE)&amp;"周"&amp;"!"&amp;ADDRESS(ROW(),VLOOKUP(K$7,INDIRECT($A$7&amp;"!A:D"),4,FALSE)+4))),"")</f>
        <v/>
      </c>
      <c r="L292" s="114" t="str">
        <f ca="1" t="shared" si="3280" ref="L292">IFERROR(IF($C291="","",INDIRECT("第"&amp;VLOOKUP(L$7,INDIRECT($A$7&amp;"!A:D"),2,FALSE)&amp;"周"&amp;"!"&amp;ADDRESS(ROW(),VLOOKUP(L$7,INDIRECT($A$7&amp;"!A:D"),4,FALSE)+4))),"")</f>
        <v/>
      </c>
      <c r="M292" s="114" t="str">
        <f ca="1" t="shared" si="3281" ref="M292">IFERROR(IF($C291="","",INDIRECT("第"&amp;VLOOKUP(M$7,INDIRECT($A$7&amp;"!A:D"),2,FALSE)&amp;"周"&amp;"!"&amp;ADDRESS(ROW(),VLOOKUP(M$7,INDIRECT($A$7&amp;"!A:D"),4,FALSE)+4))),"")</f>
        <v/>
      </c>
      <c r="N292" s="114" t="str">
        <f ca="1" t="shared" si="3282" ref="N292">IFERROR(IF($C291="","",INDIRECT("第"&amp;VLOOKUP(N$7,INDIRECT($A$7&amp;"!A:D"),2,FALSE)&amp;"周"&amp;"!"&amp;ADDRESS(ROW(),VLOOKUP(N$7,INDIRECT($A$7&amp;"!A:D"),4,FALSE)+4))),"")</f>
        <v/>
      </c>
      <c r="O292" s="114" t="str">
        <f ca="1" t="shared" si="3283" ref="O292">IFERROR(IF($C291="","",INDIRECT("第"&amp;VLOOKUP(O$7,INDIRECT($A$7&amp;"!A:D"),2,FALSE)&amp;"周"&amp;"!"&amp;ADDRESS(ROW(),VLOOKUP(O$7,INDIRECT($A$7&amp;"!A:D"),4,FALSE)+4))),"")</f>
        <v/>
      </c>
      <c r="P292" s="114" t="str">
        <f ca="1" t="shared" si="3284" ref="P292">IFERROR(IF($C291="","",INDIRECT("第"&amp;VLOOKUP(P$7,INDIRECT($A$7&amp;"!A:D"),2,FALSE)&amp;"周"&amp;"!"&amp;ADDRESS(ROW(),VLOOKUP(P$7,INDIRECT($A$7&amp;"!A:D"),4,FALSE)+4))),"")</f>
        <v/>
      </c>
      <c r="Q292" s="114" t="str">
        <f ca="1" t="shared" si="3285" ref="Q292">IFERROR(IF($C291="","",INDIRECT("第"&amp;VLOOKUP(Q$7,INDIRECT($A$7&amp;"!A:D"),2,FALSE)&amp;"周"&amp;"!"&amp;ADDRESS(ROW(),VLOOKUP(Q$7,INDIRECT($A$7&amp;"!A:D"),4,FALSE)+4))),"")</f>
        <v/>
      </c>
      <c r="R292" s="114" t="str">
        <f ca="1" t="shared" si="3286" ref="R292">IFERROR(IF($C291="","",INDIRECT("第"&amp;VLOOKUP(R$7,INDIRECT($A$7&amp;"!A:D"),2,FALSE)&amp;"周"&amp;"!"&amp;ADDRESS(ROW(),VLOOKUP(R$7,INDIRECT($A$7&amp;"!A:D"),4,FALSE)+4))),"")</f>
        <v/>
      </c>
      <c r="S292" s="114" t="str">
        <f ca="1" t="shared" si="3287" ref="S292">IFERROR(IF($C291="","",INDIRECT("第"&amp;VLOOKUP(S$7,INDIRECT($A$7&amp;"!A:D"),2,FALSE)&amp;"周"&amp;"!"&amp;ADDRESS(ROW(),VLOOKUP(S$7,INDIRECT($A$7&amp;"!A:D"),4,FALSE)+4))),"")</f>
        <v/>
      </c>
      <c r="T292" s="114" t="str">
        <f ca="1" t="shared" si="3288" ref="T292">IFERROR(IF($C291="","",INDIRECT("第"&amp;VLOOKUP(T$7,INDIRECT($A$7&amp;"!A:D"),2,FALSE)&amp;"周"&amp;"!"&amp;ADDRESS(ROW(),VLOOKUP(T$7,INDIRECT($A$7&amp;"!A:D"),4,FALSE)+4))),"")</f>
        <v/>
      </c>
      <c r="U292" s="114" t="str">
        <f ca="1" t="shared" si="3289" ref="U292">IFERROR(IF($C291="","",INDIRECT("第"&amp;VLOOKUP(U$7,INDIRECT($A$7&amp;"!A:D"),2,FALSE)&amp;"周"&amp;"!"&amp;ADDRESS(ROW(),VLOOKUP(U$7,INDIRECT($A$7&amp;"!A:D"),4,FALSE)+4))),"")</f>
        <v/>
      </c>
      <c r="V292" s="114" t="str">
        <f ca="1" t="shared" si="3290" ref="V292">IFERROR(IF($C291="","",INDIRECT("第"&amp;VLOOKUP(V$7,INDIRECT($A$7&amp;"!A:D"),2,FALSE)&amp;"周"&amp;"!"&amp;ADDRESS(ROW(),VLOOKUP(V$7,INDIRECT($A$7&amp;"!A:D"),4,FALSE)+4))),"")</f>
        <v/>
      </c>
      <c r="W292" s="114" t="str">
        <f ca="1" t="shared" si="3291" ref="W292">IFERROR(IF($C291="","",INDIRECT("第"&amp;VLOOKUP(W$7,INDIRECT($A$7&amp;"!A:D"),2,FALSE)&amp;"周"&amp;"!"&amp;ADDRESS(ROW(),VLOOKUP(W$7,INDIRECT($A$7&amp;"!A:D"),4,FALSE)+4))),"")</f>
        <v/>
      </c>
      <c r="X292" s="114" t="str">
        <f ca="1" t="shared" si="3292" ref="X292">IFERROR(IF($C291="","",INDIRECT("第"&amp;VLOOKUP(X$7,INDIRECT($A$7&amp;"!A:D"),2,FALSE)&amp;"周"&amp;"!"&amp;ADDRESS(ROW(),VLOOKUP(X$7,INDIRECT($A$7&amp;"!A:D"),4,FALSE)+4))),"")</f>
        <v/>
      </c>
      <c r="Y292" s="114" t="str">
        <f ca="1" t="shared" si="3293" ref="Y292">IFERROR(IF($C291="","",INDIRECT("第"&amp;VLOOKUP(Y$7,INDIRECT($A$7&amp;"!A:D"),2,FALSE)&amp;"周"&amp;"!"&amp;ADDRESS(ROW(),VLOOKUP(Y$7,INDIRECT($A$7&amp;"!A:D"),4,FALSE)+4))),"")</f>
        <v/>
      </c>
      <c r="Z292" s="114" t="str">
        <f ca="1" t="shared" si="3294" ref="Z292">IFERROR(IF($C291="","",INDIRECT("第"&amp;VLOOKUP(Z$7,INDIRECT($A$7&amp;"!A:D"),2,FALSE)&amp;"周"&amp;"!"&amp;ADDRESS(ROW(),VLOOKUP(Z$7,INDIRECT($A$7&amp;"!A:D"),4,FALSE)+4))),"")</f>
        <v/>
      </c>
      <c r="AA292" s="114" t="str">
        <f ca="1" t="shared" si="3295" ref="AA292">IFERROR(IF($C291="","",INDIRECT("第"&amp;VLOOKUP(AA$7,INDIRECT($A$7&amp;"!A:D"),2,FALSE)&amp;"周"&amp;"!"&amp;ADDRESS(ROW(),VLOOKUP(AA$7,INDIRECT($A$7&amp;"!A:D"),4,FALSE)+4))),"")</f>
        <v/>
      </c>
      <c r="AB292" s="114" t="str">
        <f ca="1" t="shared" si="3296" ref="AB292">IFERROR(IF($C291="","",INDIRECT("第"&amp;VLOOKUP(AB$7,INDIRECT($A$7&amp;"!A:D"),2,FALSE)&amp;"周"&amp;"!"&amp;ADDRESS(ROW(),VLOOKUP(AB$7,INDIRECT($A$7&amp;"!A:D"),4,FALSE)+4))),"")</f>
        <v/>
      </c>
      <c r="AC292" s="114" t="str">
        <f ca="1" t="shared" si="3297" ref="AC292">IFERROR(IF($C291="","",INDIRECT("第"&amp;VLOOKUP(AC$7,INDIRECT($A$7&amp;"!A:D"),2,FALSE)&amp;"周"&amp;"!"&amp;ADDRESS(ROW(),VLOOKUP(AC$7,INDIRECT($A$7&amp;"!A:D"),4,FALSE)+4))),"")</f>
        <v/>
      </c>
      <c r="AD292" s="114" t="str">
        <f ca="1" t="shared" si="3298" ref="AD292">IFERROR(IF($C291="","",INDIRECT("第"&amp;VLOOKUP(AD$7,INDIRECT($A$7&amp;"!A:D"),2,FALSE)&amp;"周"&amp;"!"&amp;ADDRESS(ROW(),VLOOKUP(AD$7,INDIRECT($A$7&amp;"!A:D"),4,FALSE)+4))),"")</f>
        <v/>
      </c>
      <c r="AE292" s="114" t="str">
        <f ca="1" t="shared" si="3299" ref="AE292">IFERROR(IF($C291="","",INDIRECT("第"&amp;VLOOKUP(AE$7,INDIRECT($A$7&amp;"!A:D"),2,FALSE)&amp;"周"&amp;"!"&amp;ADDRESS(ROW(),VLOOKUP(AE$7,INDIRECT($A$7&amp;"!A:D"),4,FALSE)+4))),"")</f>
        <v/>
      </c>
      <c r="AF292" s="114" t="str">
        <f ca="1" t="shared" si="3300" ref="AF292">IFERROR(IF($C291="","",INDIRECT("第"&amp;VLOOKUP(AF$7,INDIRECT($A$7&amp;"!A:D"),2,FALSE)&amp;"周"&amp;"!"&amp;ADDRESS(ROW(),VLOOKUP(AF$7,INDIRECT($A$7&amp;"!A:D"),4,FALSE)+4))),"")</f>
        <v/>
      </c>
      <c r="AG292" s="114" t="str">
        <f ca="1" t="shared" si="3301" ref="AG292">IFERROR(IF($C291="","",INDIRECT("第"&amp;VLOOKUP(AG$7,INDIRECT($A$7&amp;"!A:D"),2,FALSE)&amp;"周"&amp;"!"&amp;ADDRESS(ROW(),VLOOKUP(AG$7,INDIRECT($A$7&amp;"!A:D"),4,FALSE)+4))),"")</f>
        <v/>
      </c>
      <c r="AH292" s="114" t="str">
        <f ca="1" t="shared" si="3302" ref="AH292">IFERROR(IF($C291="","",INDIRECT("第"&amp;VLOOKUP(AH$7,INDIRECT($A$7&amp;"!A:D"),2,FALSE)&amp;"周"&amp;"!"&amp;ADDRESS(ROW(),VLOOKUP(AH$7,INDIRECT($A$7&amp;"!A:D"),4,FALSE)+4))),"")</f>
        <v/>
      </c>
      <c r="AI292" s="114" t="str">
        <f ca="1" t="shared" si="3303" ref="AI292">IFERROR(IF($C291="","",INDIRECT("第"&amp;VLOOKUP(AI$7,INDIRECT($A$7&amp;"!A:D"),2,FALSE)&amp;"周"&amp;"!"&amp;ADDRESS(ROW(),VLOOKUP(AI$7,INDIRECT($A$7&amp;"!A:D"),4,FALSE)+4))),"")</f>
        <v/>
      </c>
      <c r="AJ292" s="25"/>
      <c r="AK292" s="25"/>
      <c r="AL292" s="25"/>
      <c r="AM292" s="25"/>
      <c r="AN292" s="25"/>
      <c r="AO292" s="25"/>
      <c r="AP292" s="25"/>
      <c r="AQ292" s="25"/>
      <c r="AR292" s="25"/>
    </row>
    <row r="293" spans="1:44" ht="18" customHeight="1">
      <c r="A293" s="7"/>
      <c r="B293" s="115"/>
      <c r="C293" s="27"/>
      <c r="D293" s="25" t="s">
        <v>26</v>
      </c>
      <c r="E293" s="114" t="str">
        <f ca="1" t="shared" si="3304" ref="E293:AI293">IFERROR(IF($C291="","",INDIRECT("第"&amp;VLOOKUP(E$7,INDIRECT($A$7&amp;"!A:D"),2,FALSE)&amp;"周"&amp;"!"&amp;ADDRESS(ROW(),VLOOKUP(E$7,INDIRECT($A$7&amp;"!A:D"),4,FALSE)+4))),"")</f>
        <v/>
      </c>
      <c r="F293" s="114" t="str">
        <f t="shared" ca="1" si="3304"/>
        <v/>
      </c>
      <c r="G293" s="114" t="str">
        <f t="shared" ca="1" si="3304"/>
        <v/>
      </c>
      <c r="H293" s="114" t="str">
        <f t="shared" ca="1" si="3304"/>
        <v/>
      </c>
      <c r="I293" s="114" t="str">
        <f t="shared" ca="1" si="3304"/>
        <v/>
      </c>
      <c r="J293" s="114" t="str">
        <f t="shared" ca="1" si="3304"/>
        <v/>
      </c>
      <c r="K293" s="114" t="str">
        <f t="shared" ca="1" si="3304"/>
        <v/>
      </c>
      <c r="L293" s="114" t="str">
        <f t="shared" ca="1" si="3304"/>
        <v/>
      </c>
      <c r="M293" s="114" t="str">
        <f t="shared" ca="1" si="3304"/>
        <v/>
      </c>
      <c r="N293" s="114" t="str">
        <f t="shared" ca="1" si="3304"/>
        <v/>
      </c>
      <c r="O293" s="114" t="str">
        <f t="shared" ca="1" si="3304"/>
        <v/>
      </c>
      <c r="P293" s="114" t="str">
        <f t="shared" ca="1" si="3304"/>
        <v/>
      </c>
      <c r="Q293" s="114" t="str">
        <f t="shared" ca="1" si="3304"/>
        <v/>
      </c>
      <c r="R293" s="114" t="str">
        <f t="shared" ca="1" si="3304"/>
        <v/>
      </c>
      <c r="S293" s="114" t="str">
        <f t="shared" ca="1" si="3304"/>
        <v/>
      </c>
      <c r="T293" s="114" t="str">
        <f t="shared" ca="1" si="3304"/>
        <v/>
      </c>
      <c r="U293" s="114" t="str">
        <f t="shared" ca="1" si="3304"/>
        <v/>
      </c>
      <c r="V293" s="114" t="str">
        <f t="shared" ca="1" si="3304"/>
        <v/>
      </c>
      <c r="W293" s="114" t="str">
        <f t="shared" ca="1" si="3304"/>
        <v/>
      </c>
      <c r="X293" s="114" t="str">
        <f t="shared" ca="1" si="3304"/>
        <v/>
      </c>
      <c r="Y293" s="114" t="str">
        <f t="shared" ca="1" si="3304"/>
        <v/>
      </c>
      <c r="Z293" s="114" t="str">
        <f t="shared" ca="1" si="3304"/>
        <v/>
      </c>
      <c r="AA293" s="114" t="str">
        <f t="shared" ca="1" si="3304"/>
        <v/>
      </c>
      <c r="AB293" s="114" t="str">
        <f t="shared" ca="1" si="3304"/>
        <v/>
      </c>
      <c r="AC293" s="114" t="str">
        <f t="shared" ca="1" si="3304"/>
        <v/>
      </c>
      <c r="AD293" s="114" t="str">
        <f t="shared" ca="1" si="3304"/>
        <v/>
      </c>
      <c r="AE293" s="114" t="str">
        <f t="shared" ca="1" si="3304"/>
        <v/>
      </c>
      <c r="AF293" s="114" t="str">
        <f t="shared" ca="1" si="3304"/>
        <v/>
      </c>
      <c r="AG293" s="114" t="str">
        <f t="shared" ca="1" si="3304"/>
        <v/>
      </c>
      <c r="AH293" s="114" t="str">
        <f t="shared" ca="1" si="3304"/>
        <v/>
      </c>
      <c r="AI293" s="114" t="str">
        <f t="shared" ca="1" si="3304"/>
        <v/>
      </c>
      <c r="AJ293" s="25"/>
      <c r="AK293" s="25"/>
      <c r="AL293" s="25"/>
      <c r="AM293" s="25"/>
      <c r="AN293" s="25"/>
      <c r="AO293" s="25"/>
      <c r="AP293" s="25"/>
      <c r="AQ293" s="25"/>
      <c r="AR293" s="25"/>
    </row>
    <row r="294" spans="1:44" ht="18" customHeight="1">
      <c r="A294" s="7"/>
      <c r="B294" s="116">
        <f t="shared" si="3305" ref="B294:B357">ROW()/3-2</f>
        <v>96</v>
      </c>
      <c r="C294" s="20" t="str">
        <f ca="1">INDIRECT("员工信息表!C"&amp;(B294+3))&amp;IF(INDIRECT("员工信息表!O"&amp;(B294+3))="离职","(离职)","")</f>
        <v/>
      </c>
      <c r="D294" s="25" t="s">
        <v>24</v>
      </c>
      <c r="E294" s="114" t="str">
        <f ca="1" t="shared" si="3306" ref="E294:T294">IFERROR(IF($C294="","",INDIRECT("第"&amp;VLOOKUP(E$7,INDIRECT($A$7&amp;"!A:D"),2,FALSE)&amp;"周"&amp;"!"&amp;ADDRESS(ROW(),VLOOKUP(E$7,INDIRECT($A$7&amp;"!A:D"),4,FALSE)+4))),"")</f>
        <v/>
      </c>
      <c r="F294" s="114" t="str">
        <f t="shared" ca="1" si="3306"/>
        <v/>
      </c>
      <c r="G294" s="114" t="str">
        <f t="shared" ca="1" si="3306"/>
        <v/>
      </c>
      <c r="H294" s="114" t="str">
        <f t="shared" ca="1" si="3306"/>
        <v/>
      </c>
      <c r="I294" s="114" t="str">
        <f t="shared" ca="1" si="3306"/>
        <v/>
      </c>
      <c r="J294" s="114" t="str">
        <f t="shared" ca="1" si="3306"/>
        <v/>
      </c>
      <c r="K294" s="114" t="str">
        <f t="shared" ca="1" si="3306"/>
        <v/>
      </c>
      <c r="L294" s="114" t="str">
        <f t="shared" ca="1" si="3306"/>
        <v/>
      </c>
      <c r="M294" s="114" t="str">
        <f t="shared" ca="1" si="3306"/>
        <v/>
      </c>
      <c r="N294" s="114" t="str">
        <f t="shared" ca="1" si="3306"/>
        <v/>
      </c>
      <c r="O294" s="114" t="str">
        <f t="shared" ca="1" si="3306"/>
        <v/>
      </c>
      <c r="P294" s="114" t="str">
        <f t="shared" ca="1" si="3306"/>
        <v/>
      </c>
      <c r="Q294" s="114" t="str">
        <f t="shared" ca="1" si="3306"/>
        <v/>
      </c>
      <c r="R294" s="114" t="str">
        <f t="shared" ca="1" si="3306"/>
        <v/>
      </c>
      <c r="S294" s="114" t="str">
        <f t="shared" ca="1" si="3306"/>
        <v/>
      </c>
      <c r="T294" s="114" t="str">
        <f t="shared" ca="1" si="3306"/>
        <v/>
      </c>
      <c r="U294" s="114" t="str">
        <f ca="1" t="shared" si="3307" ref="U294:AI294">IFERROR(IF($C294="","",INDIRECT("第"&amp;VLOOKUP(U$7,INDIRECT($A$7&amp;"!A:D"),2,FALSE)&amp;"周"&amp;"!"&amp;ADDRESS(ROW(),VLOOKUP(U$7,INDIRECT($A$7&amp;"!A:D"),4,FALSE)+4))),"")</f>
        <v/>
      </c>
      <c r="V294" s="114" t="str">
        <f t="shared" ca="1" si="3307"/>
        <v/>
      </c>
      <c r="W294" s="114" t="str">
        <f t="shared" ca="1" si="3307"/>
        <v/>
      </c>
      <c r="X294" s="114" t="str">
        <f t="shared" ca="1" si="3307"/>
        <v/>
      </c>
      <c r="Y294" s="114" t="str">
        <f t="shared" ca="1" si="3307"/>
        <v/>
      </c>
      <c r="Z294" s="114" t="str">
        <f t="shared" ca="1" si="3307"/>
        <v/>
      </c>
      <c r="AA294" s="114" t="str">
        <f t="shared" ca="1" si="3307"/>
        <v/>
      </c>
      <c r="AB294" s="114" t="str">
        <f t="shared" ca="1" si="3307"/>
        <v/>
      </c>
      <c r="AC294" s="114" t="str">
        <f t="shared" ca="1" si="3307"/>
        <v/>
      </c>
      <c r="AD294" s="114" t="str">
        <f t="shared" ca="1" si="3307"/>
        <v/>
      </c>
      <c r="AE294" s="114" t="str">
        <f t="shared" ca="1" si="3307"/>
        <v/>
      </c>
      <c r="AF294" s="114" t="str">
        <f t="shared" ca="1" si="3307"/>
        <v/>
      </c>
      <c r="AG294" s="114" t="str">
        <f t="shared" ca="1" si="3307"/>
        <v/>
      </c>
      <c r="AH294" s="114" t="str">
        <f t="shared" ca="1" si="3307"/>
        <v/>
      </c>
      <c r="AI294" s="114" t="str">
        <f t="shared" ca="1" si="3307"/>
        <v/>
      </c>
      <c r="AJ294" s="25">
        <f ca="1" t="shared" si="3308" ref="AJ294:AR294">COUNTIF($E294:$AI296,AJ$8)</f>
        <v>0</v>
      </c>
      <c r="AK294" s="25">
        <f t="shared" ca="1" si="3308"/>
        <v>0</v>
      </c>
      <c r="AL294" s="25">
        <f t="shared" ca="1" si="3308"/>
        <v>0</v>
      </c>
      <c r="AM294" s="25">
        <f t="shared" ca="1" si="3308"/>
        <v>0</v>
      </c>
      <c r="AN294" s="25">
        <f t="shared" ca="1" si="3308"/>
        <v>0</v>
      </c>
      <c r="AO294" s="25">
        <f t="shared" ca="1" si="3308"/>
        <v>0</v>
      </c>
      <c r="AP294" s="25">
        <f t="shared" ca="1" si="3308"/>
        <v>0</v>
      </c>
      <c r="AQ294" s="25">
        <f t="shared" ca="1" si="3308"/>
        <v>0</v>
      </c>
      <c r="AR294" s="25">
        <f t="shared" ca="1" si="3308"/>
        <v>0</v>
      </c>
    </row>
    <row r="295" spans="1:44" ht="18" customHeight="1">
      <c r="A295" s="7"/>
      <c r="B295" s="113"/>
      <c r="C295" s="20"/>
      <c r="D295" s="25" t="s">
        <v>25</v>
      </c>
      <c r="E295" s="114" t="str">
        <f ca="1" t="shared" si="3309" ref="E295">IFERROR(IF($C294="","",INDIRECT("第"&amp;VLOOKUP(E$7,INDIRECT($A$7&amp;"!A:D"),2,FALSE)&amp;"周"&amp;"!"&amp;ADDRESS(ROW(),VLOOKUP(E$7,INDIRECT($A$7&amp;"!A:D"),4,FALSE)+4))),"")</f>
        <v/>
      </c>
      <c r="F295" s="114" t="str">
        <f ca="1" t="shared" si="3310" ref="F295">IFERROR(IF($C294="","",INDIRECT("第"&amp;VLOOKUP(F$7,INDIRECT($A$7&amp;"!A:D"),2,FALSE)&amp;"周"&amp;"!"&amp;ADDRESS(ROW(),VLOOKUP(F$7,INDIRECT($A$7&amp;"!A:D"),4,FALSE)+4))),"")</f>
        <v/>
      </c>
      <c r="G295" s="114" t="str">
        <f ca="1" t="shared" si="3311" ref="G295">IFERROR(IF($C294="","",INDIRECT("第"&amp;VLOOKUP(G$7,INDIRECT($A$7&amp;"!A:D"),2,FALSE)&amp;"周"&amp;"!"&amp;ADDRESS(ROW(),VLOOKUP(G$7,INDIRECT($A$7&amp;"!A:D"),4,FALSE)+4))),"")</f>
        <v/>
      </c>
      <c r="H295" s="114" t="str">
        <f ca="1" t="shared" si="3312" ref="H295">IFERROR(IF($C294="","",INDIRECT("第"&amp;VLOOKUP(H$7,INDIRECT($A$7&amp;"!A:D"),2,FALSE)&amp;"周"&amp;"!"&amp;ADDRESS(ROW(),VLOOKUP(H$7,INDIRECT($A$7&amp;"!A:D"),4,FALSE)+4))),"")</f>
        <v/>
      </c>
      <c r="I295" s="114" t="str">
        <f ca="1" t="shared" si="3313" ref="I295">IFERROR(IF($C294="","",INDIRECT("第"&amp;VLOOKUP(I$7,INDIRECT($A$7&amp;"!A:D"),2,FALSE)&amp;"周"&amp;"!"&amp;ADDRESS(ROW(),VLOOKUP(I$7,INDIRECT($A$7&amp;"!A:D"),4,FALSE)+4))),"")</f>
        <v/>
      </c>
      <c r="J295" s="114" t="str">
        <f ca="1" t="shared" si="3314" ref="J295">IFERROR(IF($C294="","",INDIRECT("第"&amp;VLOOKUP(J$7,INDIRECT($A$7&amp;"!A:D"),2,FALSE)&amp;"周"&amp;"!"&amp;ADDRESS(ROW(),VLOOKUP(J$7,INDIRECT($A$7&amp;"!A:D"),4,FALSE)+4))),"")</f>
        <v/>
      </c>
      <c r="K295" s="114" t="str">
        <f ca="1" t="shared" si="3315" ref="K295">IFERROR(IF($C294="","",INDIRECT("第"&amp;VLOOKUP(K$7,INDIRECT($A$7&amp;"!A:D"),2,FALSE)&amp;"周"&amp;"!"&amp;ADDRESS(ROW(),VLOOKUP(K$7,INDIRECT($A$7&amp;"!A:D"),4,FALSE)+4))),"")</f>
        <v/>
      </c>
      <c r="L295" s="114" t="str">
        <f ca="1" t="shared" si="3316" ref="L295">IFERROR(IF($C294="","",INDIRECT("第"&amp;VLOOKUP(L$7,INDIRECT($A$7&amp;"!A:D"),2,FALSE)&amp;"周"&amp;"!"&amp;ADDRESS(ROW(),VLOOKUP(L$7,INDIRECT($A$7&amp;"!A:D"),4,FALSE)+4))),"")</f>
        <v/>
      </c>
      <c r="M295" s="114" t="str">
        <f ca="1" t="shared" si="3317" ref="M295">IFERROR(IF($C294="","",INDIRECT("第"&amp;VLOOKUP(M$7,INDIRECT($A$7&amp;"!A:D"),2,FALSE)&amp;"周"&amp;"!"&amp;ADDRESS(ROW(),VLOOKUP(M$7,INDIRECT($A$7&amp;"!A:D"),4,FALSE)+4))),"")</f>
        <v/>
      </c>
      <c r="N295" s="114" t="str">
        <f ca="1" t="shared" si="3318" ref="N295">IFERROR(IF($C294="","",INDIRECT("第"&amp;VLOOKUP(N$7,INDIRECT($A$7&amp;"!A:D"),2,FALSE)&amp;"周"&amp;"!"&amp;ADDRESS(ROW(),VLOOKUP(N$7,INDIRECT($A$7&amp;"!A:D"),4,FALSE)+4))),"")</f>
        <v/>
      </c>
      <c r="O295" s="114" t="str">
        <f ca="1" t="shared" si="3319" ref="O295">IFERROR(IF($C294="","",INDIRECT("第"&amp;VLOOKUP(O$7,INDIRECT($A$7&amp;"!A:D"),2,FALSE)&amp;"周"&amp;"!"&amp;ADDRESS(ROW(),VLOOKUP(O$7,INDIRECT($A$7&amp;"!A:D"),4,FALSE)+4))),"")</f>
        <v/>
      </c>
      <c r="P295" s="114" t="str">
        <f ca="1" t="shared" si="3320" ref="P295">IFERROR(IF($C294="","",INDIRECT("第"&amp;VLOOKUP(P$7,INDIRECT($A$7&amp;"!A:D"),2,FALSE)&amp;"周"&amp;"!"&amp;ADDRESS(ROW(),VLOOKUP(P$7,INDIRECT($A$7&amp;"!A:D"),4,FALSE)+4))),"")</f>
        <v/>
      </c>
      <c r="Q295" s="114" t="str">
        <f ca="1" t="shared" si="3321" ref="Q295">IFERROR(IF($C294="","",INDIRECT("第"&amp;VLOOKUP(Q$7,INDIRECT($A$7&amp;"!A:D"),2,FALSE)&amp;"周"&amp;"!"&amp;ADDRESS(ROW(),VLOOKUP(Q$7,INDIRECT($A$7&amp;"!A:D"),4,FALSE)+4))),"")</f>
        <v/>
      </c>
      <c r="R295" s="114" t="str">
        <f ca="1" t="shared" si="3322" ref="R295">IFERROR(IF($C294="","",INDIRECT("第"&amp;VLOOKUP(R$7,INDIRECT($A$7&amp;"!A:D"),2,FALSE)&amp;"周"&amp;"!"&amp;ADDRESS(ROW(),VLOOKUP(R$7,INDIRECT($A$7&amp;"!A:D"),4,FALSE)+4))),"")</f>
        <v/>
      </c>
      <c r="S295" s="114" t="str">
        <f ca="1" t="shared" si="3323" ref="S295">IFERROR(IF($C294="","",INDIRECT("第"&amp;VLOOKUP(S$7,INDIRECT($A$7&amp;"!A:D"),2,FALSE)&amp;"周"&amp;"!"&amp;ADDRESS(ROW(),VLOOKUP(S$7,INDIRECT($A$7&amp;"!A:D"),4,FALSE)+4))),"")</f>
        <v/>
      </c>
      <c r="T295" s="114" t="str">
        <f ca="1" t="shared" si="3324" ref="T295">IFERROR(IF($C294="","",INDIRECT("第"&amp;VLOOKUP(T$7,INDIRECT($A$7&amp;"!A:D"),2,FALSE)&amp;"周"&amp;"!"&amp;ADDRESS(ROW(),VLOOKUP(T$7,INDIRECT($A$7&amp;"!A:D"),4,FALSE)+4))),"")</f>
        <v/>
      </c>
      <c r="U295" s="114" t="str">
        <f ca="1" t="shared" si="3325" ref="U295">IFERROR(IF($C294="","",INDIRECT("第"&amp;VLOOKUP(U$7,INDIRECT($A$7&amp;"!A:D"),2,FALSE)&amp;"周"&amp;"!"&amp;ADDRESS(ROW(),VLOOKUP(U$7,INDIRECT($A$7&amp;"!A:D"),4,FALSE)+4))),"")</f>
        <v/>
      </c>
      <c r="V295" s="114" t="str">
        <f ca="1" t="shared" si="3326" ref="V295">IFERROR(IF($C294="","",INDIRECT("第"&amp;VLOOKUP(V$7,INDIRECT($A$7&amp;"!A:D"),2,FALSE)&amp;"周"&amp;"!"&amp;ADDRESS(ROW(),VLOOKUP(V$7,INDIRECT($A$7&amp;"!A:D"),4,FALSE)+4))),"")</f>
        <v/>
      </c>
      <c r="W295" s="114" t="str">
        <f ca="1" t="shared" si="3327" ref="W295">IFERROR(IF($C294="","",INDIRECT("第"&amp;VLOOKUP(W$7,INDIRECT($A$7&amp;"!A:D"),2,FALSE)&amp;"周"&amp;"!"&amp;ADDRESS(ROW(),VLOOKUP(W$7,INDIRECT($A$7&amp;"!A:D"),4,FALSE)+4))),"")</f>
        <v/>
      </c>
      <c r="X295" s="114" t="str">
        <f ca="1" t="shared" si="3328" ref="X295">IFERROR(IF($C294="","",INDIRECT("第"&amp;VLOOKUP(X$7,INDIRECT($A$7&amp;"!A:D"),2,FALSE)&amp;"周"&amp;"!"&amp;ADDRESS(ROW(),VLOOKUP(X$7,INDIRECT($A$7&amp;"!A:D"),4,FALSE)+4))),"")</f>
        <v/>
      </c>
      <c r="Y295" s="114" t="str">
        <f ca="1" t="shared" si="3329" ref="Y295">IFERROR(IF($C294="","",INDIRECT("第"&amp;VLOOKUP(Y$7,INDIRECT($A$7&amp;"!A:D"),2,FALSE)&amp;"周"&amp;"!"&amp;ADDRESS(ROW(),VLOOKUP(Y$7,INDIRECT($A$7&amp;"!A:D"),4,FALSE)+4))),"")</f>
        <v/>
      </c>
      <c r="Z295" s="114" t="str">
        <f ca="1" t="shared" si="3330" ref="Z295">IFERROR(IF($C294="","",INDIRECT("第"&amp;VLOOKUP(Z$7,INDIRECT($A$7&amp;"!A:D"),2,FALSE)&amp;"周"&amp;"!"&amp;ADDRESS(ROW(),VLOOKUP(Z$7,INDIRECT($A$7&amp;"!A:D"),4,FALSE)+4))),"")</f>
        <v/>
      </c>
      <c r="AA295" s="114" t="str">
        <f ca="1" t="shared" si="3331" ref="AA295">IFERROR(IF($C294="","",INDIRECT("第"&amp;VLOOKUP(AA$7,INDIRECT($A$7&amp;"!A:D"),2,FALSE)&amp;"周"&amp;"!"&amp;ADDRESS(ROW(),VLOOKUP(AA$7,INDIRECT($A$7&amp;"!A:D"),4,FALSE)+4))),"")</f>
        <v/>
      </c>
      <c r="AB295" s="114" t="str">
        <f ca="1" t="shared" si="3332" ref="AB295">IFERROR(IF($C294="","",INDIRECT("第"&amp;VLOOKUP(AB$7,INDIRECT($A$7&amp;"!A:D"),2,FALSE)&amp;"周"&amp;"!"&amp;ADDRESS(ROW(),VLOOKUP(AB$7,INDIRECT($A$7&amp;"!A:D"),4,FALSE)+4))),"")</f>
        <v/>
      </c>
      <c r="AC295" s="114" t="str">
        <f ca="1" t="shared" si="3333" ref="AC295">IFERROR(IF($C294="","",INDIRECT("第"&amp;VLOOKUP(AC$7,INDIRECT($A$7&amp;"!A:D"),2,FALSE)&amp;"周"&amp;"!"&amp;ADDRESS(ROW(),VLOOKUP(AC$7,INDIRECT($A$7&amp;"!A:D"),4,FALSE)+4))),"")</f>
        <v/>
      </c>
      <c r="AD295" s="114" t="str">
        <f ca="1" t="shared" si="3334" ref="AD295">IFERROR(IF($C294="","",INDIRECT("第"&amp;VLOOKUP(AD$7,INDIRECT($A$7&amp;"!A:D"),2,FALSE)&amp;"周"&amp;"!"&amp;ADDRESS(ROW(),VLOOKUP(AD$7,INDIRECT($A$7&amp;"!A:D"),4,FALSE)+4))),"")</f>
        <v/>
      </c>
      <c r="AE295" s="114" t="str">
        <f ca="1" t="shared" si="3335" ref="AE295">IFERROR(IF($C294="","",INDIRECT("第"&amp;VLOOKUP(AE$7,INDIRECT($A$7&amp;"!A:D"),2,FALSE)&amp;"周"&amp;"!"&amp;ADDRESS(ROW(),VLOOKUP(AE$7,INDIRECT($A$7&amp;"!A:D"),4,FALSE)+4))),"")</f>
        <v/>
      </c>
      <c r="AF295" s="114" t="str">
        <f ca="1" t="shared" si="3336" ref="AF295">IFERROR(IF($C294="","",INDIRECT("第"&amp;VLOOKUP(AF$7,INDIRECT($A$7&amp;"!A:D"),2,FALSE)&amp;"周"&amp;"!"&amp;ADDRESS(ROW(),VLOOKUP(AF$7,INDIRECT($A$7&amp;"!A:D"),4,FALSE)+4))),"")</f>
        <v/>
      </c>
      <c r="AG295" s="114" t="str">
        <f ca="1" t="shared" si="3337" ref="AG295">IFERROR(IF($C294="","",INDIRECT("第"&amp;VLOOKUP(AG$7,INDIRECT($A$7&amp;"!A:D"),2,FALSE)&amp;"周"&amp;"!"&amp;ADDRESS(ROW(),VLOOKUP(AG$7,INDIRECT($A$7&amp;"!A:D"),4,FALSE)+4))),"")</f>
        <v/>
      </c>
      <c r="AH295" s="114" t="str">
        <f ca="1" t="shared" si="3338" ref="AH295">IFERROR(IF($C294="","",INDIRECT("第"&amp;VLOOKUP(AH$7,INDIRECT($A$7&amp;"!A:D"),2,FALSE)&amp;"周"&amp;"!"&amp;ADDRESS(ROW(),VLOOKUP(AH$7,INDIRECT($A$7&amp;"!A:D"),4,FALSE)+4))),"")</f>
        <v/>
      </c>
      <c r="AI295" s="114" t="str">
        <f ca="1" t="shared" si="3339" ref="AI295">IFERROR(IF($C294="","",INDIRECT("第"&amp;VLOOKUP(AI$7,INDIRECT($A$7&amp;"!A:D"),2,FALSE)&amp;"周"&amp;"!"&amp;ADDRESS(ROW(),VLOOKUP(AI$7,INDIRECT($A$7&amp;"!A:D"),4,FALSE)+4))),"")</f>
        <v/>
      </c>
      <c r="AJ295" s="25"/>
      <c r="AK295" s="25"/>
      <c r="AL295" s="25"/>
      <c r="AM295" s="25"/>
      <c r="AN295" s="25"/>
      <c r="AO295" s="25"/>
      <c r="AP295" s="25"/>
      <c r="AQ295" s="25"/>
      <c r="AR295" s="25"/>
    </row>
    <row r="296" spans="1:44" ht="18" customHeight="1">
      <c r="A296" s="7"/>
      <c r="B296" s="115"/>
      <c r="C296" s="27"/>
      <c r="D296" s="25" t="s">
        <v>26</v>
      </c>
      <c r="E296" s="114" t="str">
        <f ca="1" t="shared" si="3340" ref="E296:AI296">IFERROR(IF($C294="","",INDIRECT("第"&amp;VLOOKUP(E$7,INDIRECT($A$7&amp;"!A:D"),2,FALSE)&amp;"周"&amp;"!"&amp;ADDRESS(ROW(),VLOOKUP(E$7,INDIRECT($A$7&amp;"!A:D"),4,FALSE)+4))),"")</f>
        <v/>
      </c>
      <c r="F296" s="114" t="str">
        <f t="shared" ca="1" si="3340"/>
        <v/>
      </c>
      <c r="G296" s="114" t="str">
        <f t="shared" ca="1" si="3340"/>
        <v/>
      </c>
      <c r="H296" s="114" t="str">
        <f t="shared" ca="1" si="3340"/>
        <v/>
      </c>
      <c r="I296" s="114" t="str">
        <f t="shared" ca="1" si="3340"/>
        <v/>
      </c>
      <c r="J296" s="114" t="str">
        <f t="shared" ca="1" si="3340"/>
        <v/>
      </c>
      <c r="K296" s="114" t="str">
        <f t="shared" ca="1" si="3340"/>
        <v/>
      </c>
      <c r="L296" s="114" t="str">
        <f t="shared" ca="1" si="3340"/>
        <v/>
      </c>
      <c r="M296" s="114" t="str">
        <f t="shared" ca="1" si="3340"/>
        <v/>
      </c>
      <c r="N296" s="114" t="str">
        <f t="shared" ca="1" si="3340"/>
        <v/>
      </c>
      <c r="O296" s="114" t="str">
        <f t="shared" ca="1" si="3340"/>
        <v/>
      </c>
      <c r="P296" s="114" t="str">
        <f t="shared" ca="1" si="3340"/>
        <v/>
      </c>
      <c r="Q296" s="114" t="str">
        <f t="shared" ca="1" si="3340"/>
        <v/>
      </c>
      <c r="R296" s="114" t="str">
        <f t="shared" ca="1" si="3340"/>
        <v/>
      </c>
      <c r="S296" s="114" t="str">
        <f t="shared" ca="1" si="3340"/>
        <v/>
      </c>
      <c r="T296" s="114" t="str">
        <f t="shared" ca="1" si="3340"/>
        <v/>
      </c>
      <c r="U296" s="114" t="str">
        <f t="shared" ca="1" si="3340"/>
        <v/>
      </c>
      <c r="V296" s="114" t="str">
        <f t="shared" ca="1" si="3340"/>
        <v/>
      </c>
      <c r="W296" s="114" t="str">
        <f t="shared" ca="1" si="3340"/>
        <v/>
      </c>
      <c r="X296" s="114" t="str">
        <f t="shared" ca="1" si="3340"/>
        <v/>
      </c>
      <c r="Y296" s="114" t="str">
        <f t="shared" ca="1" si="3340"/>
        <v/>
      </c>
      <c r="Z296" s="114" t="str">
        <f t="shared" ca="1" si="3340"/>
        <v/>
      </c>
      <c r="AA296" s="114" t="str">
        <f t="shared" ca="1" si="3340"/>
        <v/>
      </c>
      <c r="AB296" s="114" t="str">
        <f t="shared" ca="1" si="3340"/>
        <v/>
      </c>
      <c r="AC296" s="114" t="str">
        <f t="shared" ca="1" si="3340"/>
        <v/>
      </c>
      <c r="AD296" s="114" t="str">
        <f t="shared" ca="1" si="3340"/>
        <v/>
      </c>
      <c r="AE296" s="114" t="str">
        <f t="shared" ca="1" si="3340"/>
        <v/>
      </c>
      <c r="AF296" s="114" t="str">
        <f t="shared" ca="1" si="3340"/>
        <v/>
      </c>
      <c r="AG296" s="114" t="str">
        <f t="shared" ca="1" si="3340"/>
        <v/>
      </c>
      <c r="AH296" s="114" t="str">
        <f t="shared" ca="1" si="3340"/>
        <v/>
      </c>
      <c r="AI296" s="114" t="str">
        <f t="shared" ca="1" si="3340"/>
        <v/>
      </c>
      <c r="AJ296" s="25"/>
      <c r="AK296" s="25"/>
      <c r="AL296" s="25"/>
      <c r="AM296" s="25"/>
      <c r="AN296" s="25"/>
      <c r="AO296" s="25"/>
      <c r="AP296" s="25"/>
      <c r="AQ296" s="25"/>
      <c r="AR296" s="25"/>
    </row>
    <row r="297" spans="1:44" ht="18" customHeight="1">
      <c r="A297" s="7"/>
      <c r="B297" s="116">
        <f t="shared" si="3305"/>
        <v>97</v>
      </c>
      <c r="C297" s="20" t="str">
        <f ca="1">INDIRECT("员工信息表!C"&amp;(B297+3))&amp;IF(INDIRECT("员工信息表!O"&amp;(B297+3))="离职","(离职)","")</f>
        <v/>
      </c>
      <c r="D297" s="25" t="s">
        <v>24</v>
      </c>
      <c r="E297" s="114" t="str">
        <f ca="1" t="shared" si="3341" ref="E297:T297">IFERROR(IF($C297="","",INDIRECT("第"&amp;VLOOKUP(E$7,INDIRECT($A$7&amp;"!A:D"),2,FALSE)&amp;"周"&amp;"!"&amp;ADDRESS(ROW(),VLOOKUP(E$7,INDIRECT($A$7&amp;"!A:D"),4,FALSE)+4))),"")</f>
        <v/>
      </c>
      <c r="F297" s="114" t="str">
        <f t="shared" ca="1" si="3341"/>
        <v/>
      </c>
      <c r="G297" s="114" t="str">
        <f t="shared" ca="1" si="3341"/>
        <v/>
      </c>
      <c r="H297" s="114" t="str">
        <f t="shared" ca="1" si="3341"/>
        <v/>
      </c>
      <c r="I297" s="114" t="str">
        <f t="shared" ca="1" si="3341"/>
        <v/>
      </c>
      <c r="J297" s="114" t="str">
        <f t="shared" ca="1" si="3341"/>
        <v/>
      </c>
      <c r="K297" s="114" t="str">
        <f t="shared" ca="1" si="3341"/>
        <v/>
      </c>
      <c r="L297" s="114" t="str">
        <f t="shared" ca="1" si="3341"/>
        <v/>
      </c>
      <c r="M297" s="114" t="str">
        <f t="shared" ca="1" si="3341"/>
        <v/>
      </c>
      <c r="N297" s="114" t="str">
        <f t="shared" ca="1" si="3341"/>
        <v/>
      </c>
      <c r="O297" s="114" t="str">
        <f t="shared" ca="1" si="3341"/>
        <v/>
      </c>
      <c r="P297" s="114" t="str">
        <f t="shared" ca="1" si="3341"/>
        <v/>
      </c>
      <c r="Q297" s="114" t="str">
        <f t="shared" ca="1" si="3341"/>
        <v/>
      </c>
      <c r="R297" s="114" t="str">
        <f t="shared" ca="1" si="3341"/>
        <v/>
      </c>
      <c r="S297" s="114" t="str">
        <f t="shared" ca="1" si="3341"/>
        <v/>
      </c>
      <c r="T297" s="114" t="str">
        <f t="shared" ca="1" si="3341"/>
        <v/>
      </c>
      <c r="U297" s="114" t="str">
        <f ca="1" t="shared" si="3342" ref="U297:AI297">IFERROR(IF($C297="","",INDIRECT("第"&amp;VLOOKUP(U$7,INDIRECT($A$7&amp;"!A:D"),2,FALSE)&amp;"周"&amp;"!"&amp;ADDRESS(ROW(),VLOOKUP(U$7,INDIRECT($A$7&amp;"!A:D"),4,FALSE)+4))),"")</f>
        <v/>
      </c>
      <c r="V297" s="114" t="str">
        <f t="shared" ca="1" si="3342"/>
        <v/>
      </c>
      <c r="W297" s="114" t="str">
        <f t="shared" ca="1" si="3342"/>
        <v/>
      </c>
      <c r="X297" s="114" t="str">
        <f t="shared" ca="1" si="3342"/>
        <v/>
      </c>
      <c r="Y297" s="114" t="str">
        <f t="shared" ca="1" si="3342"/>
        <v/>
      </c>
      <c r="Z297" s="114" t="str">
        <f t="shared" ca="1" si="3342"/>
        <v/>
      </c>
      <c r="AA297" s="114" t="str">
        <f t="shared" ca="1" si="3342"/>
        <v/>
      </c>
      <c r="AB297" s="114" t="str">
        <f t="shared" ca="1" si="3342"/>
        <v/>
      </c>
      <c r="AC297" s="114" t="str">
        <f t="shared" ca="1" si="3342"/>
        <v/>
      </c>
      <c r="AD297" s="114" t="str">
        <f t="shared" ca="1" si="3342"/>
        <v/>
      </c>
      <c r="AE297" s="114" t="str">
        <f t="shared" ca="1" si="3342"/>
        <v/>
      </c>
      <c r="AF297" s="114" t="str">
        <f t="shared" ca="1" si="3342"/>
        <v/>
      </c>
      <c r="AG297" s="114" t="str">
        <f t="shared" ca="1" si="3342"/>
        <v/>
      </c>
      <c r="AH297" s="114" t="str">
        <f t="shared" ca="1" si="3342"/>
        <v/>
      </c>
      <c r="AI297" s="114" t="str">
        <f t="shared" ca="1" si="3342"/>
        <v/>
      </c>
      <c r="AJ297" s="25">
        <f ca="1" t="shared" si="3343" ref="AJ297:AR297">COUNTIF($E297:$AI299,AJ$8)</f>
        <v>0</v>
      </c>
      <c r="AK297" s="25">
        <f t="shared" ca="1" si="3343"/>
        <v>0</v>
      </c>
      <c r="AL297" s="25">
        <f t="shared" ca="1" si="3343"/>
        <v>0</v>
      </c>
      <c r="AM297" s="25">
        <f t="shared" ca="1" si="3343"/>
        <v>0</v>
      </c>
      <c r="AN297" s="25">
        <f t="shared" ca="1" si="3343"/>
        <v>0</v>
      </c>
      <c r="AO297" s="25">
        <f t="shared" ca="1" si="3343"/>
        <v>0</v>
      </c>
      <c r="AP297" s="25">
        <f t="shared" ca="1" si="3343"/>
        <v>0</v>
      </c>
      <c r="AQ297" s="25">
        <f t="shared" ca="1" si="3343"/>
        <v>0</v>
      </c>
      <c r="AR297" s="25">
        <f t="shared" ca="1" si="3343"/>
        <v>0</v>
      </c>
    </row>
    <row r="298" spans="1:44" ht="18" customHeight="1">
      <c r="A298" s="7"/>
      <c r="B298" s="113"/>
      <c r="C298" s="20"/>
      <c r="D298" s="25" t="s">
        <v>25</v>
      </c>
      <c r="E298" s="114" t="str">
        <f ca="1" t="shared" si="3344" ref="E298">IFERROR(IF($C297="","",INDIRECT("第"&amp;VLOOKUP(E$7,INDIRECT($A$7&amp;"!A:D"),2,FALSE)&amp;"周"&amp;"!"&amp;ADDRESS(ROW(),VLOOKUP(E$7,INDIRECT($A$7&amp;"!A:D"),4,FALSE)+4))),"")</f>
        <v/>
      </c>
      <c r="F298" s="114" t="str">
        <f ca="1" t="shared" si="3345" ref="F298">IFERROR(IF($C297="","",INDIRECT("第"&amp;VLOOKUP(F$7,INDIRECT($A$7&amp;"!A:D"),2,FALSE)&amp;"周"&amp;"!"&amp;ADDRESS(ROW(),VLOOKUP(F$7,INDIRECT($A$7&amp;"!A:D"),4,FALSE)+4))),"")</f>
        <v/>
      </c>
      <c r="G298" s="114" t="str">
        <f ca="1" t="shared" si="3346" ref="G298">IFERROR(IF($C297="","",INDIRECT("第"&amp;VLOOKUP(G$7,INDIRECT($A$7&amp;"!A:D"),2,FALSE)&amp;"周"&amp;"!"&amp;ADDRESS(ROW(),VLOOKUP(G$7,INDIRECT($A$7&amp;"!A:D"),4,FALSE)+4))),"")</f>
        <v/>
      </c>
      <c r="H298" s="114" t="str">
        <f ca="1" t="shared" si="3347" ref="H298">IFERROR(IF($C297="","",INDIRECT("第"&amp;VLOOKUP(H$7,INDIRECT($A$7&amp;"!A:D"),2,FALSE)&amp;"周"&amp;"!"&amp;ADDRESS(ROW(),VLOOKUP(H$7,INDIRECT($A$7&amp;"!A:D"),4,FALSE)+4))),"")</f>
        <v/>
      </c>
      <c r="I298" s="114" t="str">
        <f ca="1" t="shared" si="3348" ref="I298">IFERROR(IF($C297="","",INDIRECT("第"&amp;VLOOKUP(I$7,INDIRECT($A$7&amp;"!A:D"),2,FALSE)&amp;"周"&amp;"!"&amp;ADDRESS(ROW(),VLOOKUP(I$7,INDIRECT($A$7&amp;"!A:D"),4,FALSE)+4))),"")</f>
        <v/>
      </c>
      <c r="J298" s="114" t="str">
        <f ca="1" t="shared" si="3349" ref="J298">IFERROR(IF($C297="","",INDIRECT("第"&amp;VLOOKUP(J$7,INDIRECT($A$7&amp;"!A:D"),2,FALSE)&amp;"周"&amp;"!"&amp;ADDRESS(ROW(),VLOOKUP(J$7,INDIRECT($A$7&amp;"!A:D"),4,FALSE)+4))),"")</f>
        <v/>
      </c>
      <c r="K298" s="114" t="str">
        <f ca="1" t="shared" si="3350" ref="K298">IFERROR(IF($C297="","",INDIRECT("第"&amp;VLOOKUP(K$7,INDIRECT($A$7&amp;"!A:D"),2,FALSE)&amp;"周"&amp;"!"&amp;ADDRESS(ROW(),VLOOKUP(K$7,INDIRECT($A$7&amp;"!A:D"),4,FALSE)+4))),"")</f>
        <v/>
      </c>
      <c r="L298" s="114" t="str">
        <f ca="1" t="shared" si="3351" ref="L298">IFERROR(IF($C297="","",INDIRECT("第"&amp;VLOOKUP(L$7,INDIRECT($A$7&amp;"!A:D"),2,FALSE)&amp;"周"&amp;"!"&amp;ADDRESS(ROW(),VLOOKUP(L$7,INDIRECT($A$7&amp;"!A:D"),4,FALSE)+4))),"")</f>
        <v/>
      </c>
      <c r="M298" s="114" t="str">
        <f ca="1" t="shared" si="3352" ref="M298">IFERROR(IF($C297="","",INDIRECT("第"&amp;VLOOKUP(M$7,INDIRECT($A$7&amp;"!A:D"),2,FALSE)&amp;"周"&amp;"!"&amp;ADDRESS(ROW(),VLOOKUP(M$7,INDIRECT($A$7&amp;"!A:D"),4,FALSE)+4))),"")</f>
        <v/>
      </c>
      <c r="N298" s="114" t="str">
        <f ca="1" t="shared" si="3353" ref="N298">IFERROR(IF($C297="","",INDIRECT("第"&amp;VLOOKUP(N$7,INDIRECT($A$7&amp;"!A:D"),2,FALSE)&amp;"周"&amp;"!"&amp;ADDRESS(ROW(),VLOOKUP(N$7,INDIRECT($A$7&amp;"!A:D"),4,FALSE)+4))),"")</f>
        <v/>
      </c>
      <c r="O298" s="114" t="str">
        <f ca="1" t="shared" si="3354" ref="O298">IFERROR(IF($C297="","",INDIRECT("第"&amp;VLOOKUP(O$7,INDIRECT($A$7&amp;"!A:D"),2,FALSE)&amp;"周"&amp;"!"&amp;ADDRESS(ROW(),VLOOKUP(O$7,INDIRECT($A$7&amp;"!A:D"),4,FALSE)+4))),"")</f>
        <v/>
      </c>
      <c r="P298" s="114" t="str">
        <f ca="1" t="shared" si="3355" ref="P298">IFERROR(IF($C297="","",INDIRECT("第"&amp;VLOOKUP(P$7,INDIRECT($A$7&amp;"!A:D"),2,FALSE)&amp;"周"&amp;"!"&amp;ADDRESS(ROW(),VLOOKUP(P$7,INDIRECT($A$7&amp;"!A:D"),4,FALSE)+4))),"")</f>
        <v/>
      </c>
      <c r="Q298" s="114" t="str">
        <f ca="1" t="shared" si="3356" ref="Q298">IFERROR(IF($C297="","",INDIRECT("第"&amp;VLOOKUP(Q$7,INDIRECT($A$7&amp;"!A:D"),2,FALSE)&amp;"周"&amp;"!"&amp;ADDRESS(ROW(),VLOOKUP(Q$7,INDIRECT($A$7&amp;"!A:D"),4,FALSE)+4))),"")</f>
        <v/>
      </c>
      <c r="R298" s="114" t="str">
        <f ca="1" t="shared" si="3357" ref="R298">IFERROR(IF($C297="","",INDIRECT("第"&amp;VLOOKUP(R$7,INDIRECT($A$7&amp;"!A:D"),2,FALSE)&amp;"周"&amp;"!"&amp;ADDRESS(ROW(),VLOOKUP(R$7,INDIRECT($A$7&amp;"!A:D"),4,FALSE)+4))),"")</f>
        <v/>
      </c>
      <c r="S298" s="114" t="str">
        <f ca="1" t="shared" si="3358" ref="S298">IFERROR(IF($C297="","",INDIRECT("第"&amp;VLOOKUP(S$7,INDIRECT($A$7&amp;"!A:D"),2,FALSE)&amp;"周"&amp;"!"&amp;ADDRESS(ROW(),VLOOKUP(S$7,INDIRECT($A$7&amp;"!A:D"),4,FALSE)+4))),"")</f>
        <v/>
      </c>
      <c r="T298" s="114" t="str">
        <f ca="1" t="shared" si="3359" ref="T298">IFERROR(IF($C297="","",INDIRECT("第"&amp;VLOOKUP(T$7,INDIRECT($A$7&amp;"!A:D"),2,FALSE)&amp;"周"&amp;"!"&amp;ADDRESS(ROW(),VLOOKUP(T$7,INDIRECT($A$7&amp;"!A:D"),4,FALSE)+4))),"")</f>
        <v/>
      </c>
      <c r="U298" s="114" t="str">
        <f ca="1" t="shared" si="3360" ref="U298">IFERROR(IF($C297="","",INDIRECT("第"&amp;VLOOKUP(U$7,INDIRECT($A$7&amp;"!A:D"),2,FALSE)&amp;"周"&amp;"!"&amp;ADDRESS(ROW(),VLOOKUP(U$7,INDIRECT($A$7&amp;"!A:D"),4,FALSE)+4))),"")</f>
        <v/>
      </c>
      <c r="V298" s="114" t="str">
        <f ca="1" t="shared" si="3361" ref="V298">IFERROR(IF($C297="","",INDIRECT("第"&amp;VLOOKUP(V$7,INDIRECT($A$7&amp;"!A:D"),2,FALSE)&amp;"周"&amp;"!"&amp;ADDRESS(ROW(),VLOOKUP(V$7,INDIRECT($A$7&amp;"!A:D"),4,FALSE)+4))),"")</f>
        <v/>
      </c>
      <c r="W298" s="114" t="str">
        <f ca="1" t="shared" si="3362" ref="W298">IFERROR(IF($C297="","",INDIRECT("第"&amp;VLOOKUP(W$7,INDIRECT($A$7&amp;"!A:D"),2,FALSE)&amp;"周"&amp;"!"&amp;ADDRESS(ROW(),VLOOKUP(W$7,INDIRECT($A$7&amp;"!A:D"),4,FALSE)+4))),"")</f>
        <v/>
      </c>
      <c r="X298" s="114" t="str">
        <f ca="1" t="shared" si="3363" ref="X298">IFERROR(IF($C297="","",INDIRECT("第"&amp;VLOOKUP(X$7,INDIRECT($A$7&amp;"!A:D"),2,FALSE)&amp;"周"&amp;"!"&amp;ADDRESS(ROW(),VLOOKUP(X$7,INDIRECT($A$7&amp;"!A:D"),4,FALSE)+4))),"")</f>
        <v/>
      </c>
      <c r="Y298" s="114" t="str">
        <f ca="1" t="shared" si="3364" ref="Y298">IFERROR(IF($C297="","",INDIRECT("第"&amp;VLOOKUP(Y$7,INDIRECT($A$7&amp;"!A:D"),2,FALSE)&amp;"周"&amp;"!"&amp;ADDRESS(ROW(),VLOOKUP(Y$7,INDIRECT($A$7&amp;"!A:D"),4,FALSE)+4))),"")</f>
        <v/>
      </c>
      <c r="Z298" s="114" t="str">
        <f ca="1" t="shared" si="3365" ref="Z298">IFERROR(IF($C297="","",INDIRECT("第"&amp;VLOOKUP(Z$7,INDIRECT($A$7&amp;"!A:D"),2,FALSE)&amp;"周"&amp;"!"&amp;ADDRESS(ROW(),VLOOKUP(Z$7,INDIRECT($A$7&amp;"!A:D"),4,FALSE)+4))),"")</f>
        <v/>
      </c>
      <c r="AA298" s="114" t="str">
        <f ca="1" t="shared" si="3366" ref="AA298">IFERROR(IF($C297="","",INDIRECT("第"&amp;VLOOKUP(AA$7,INDIRECT($A$7&amp;"!A:D"),2,FALSE)&amp;"周"&amp;"!"&amp;ADDRESS(ROW(),VLOOKUP(AA$7,INDIRECT($A$7&amp;"!A:D"),4,FALSE)+4))),"")</f>
        <v/>
      </c>
      <c r="AB298" s="114" t="str">
        <f ca="1" t="shared" si="3367" ref="AB298">IFERROR(IF($C297="","",INDIRECT("第"&amp;VLOOKUP(AB$7,INDIRECT($A$7&amp;"!A:D"),2,FALSE)&amp;"周"&amp;"!"&amp;ADDRESS(ROW(),VLOOKUP(AB$7,INDIRECT($A$7&amp;"!A:D"),4,FALSE)+4))),"")</f>
        <v/>
      </c>
      <c r="AC298" s="114" t="str">
        <f ca="1" t="shared" si="3368" ref="AC298">IFERROR(IF($C297="","",INDIRECT("第"&amp;VLOOKUP(AC$7,INDIRECT($A$7&amp;"!A:D"),2,FALSE)&amp;"周"&amp;"!"&amp;ADDRESS(ROW(),VLOOKUP(AC$7,INDIRECT($A$7&amp;"!A:D"),4,FALSE)+4))),"")</f>
        <v/>
      </c>
      <c r="AD298" s="114" t="str">
        <f ca="1" t="shared" si="3369" ref="AD298">IFERROR(IF($C297="","",INDIRECT("第"&amp;VLOOKUP(AD$7,INDIRECT($A$7&amp;"!A:D"),2,FALSE)&amp;"周"&amp;"!"&amp;ADDRESS(ROW(),VLOOKUP(AD$7,INDIRECT($A$7&amp;"!A:D"),4,FALSE)+4))),"")</f>
        <v/>
      </c>
      <c r="AE298" s="114" t="str">
        <f ca="1" t="shared" si="3370" ref="AE298">IFERROR(IF($C297="","",INDIRECT("第"&amp;VLOOKUP(AE$7,INDIRECT($A$7&amp;"!A:D"),2,FALSE)&amp;"周"&amp;"!"&amp;ADDRESS(ROW(),VLOOKUP(AE$7,INDIRECT($A$7&amp;"!A:D"),4,FALSE)+4))),"")</f>
        <v/>
      </c>
      <c r="AF298" s="114" t="str">
        <f ca="1" t="shared" si="3371" ref="AF298">IFERROR(IF($C297="","",INDIRECT("第"&amp;VLOOKUP(AF$7,INDIRECT($A$7&amp;"!A:D"),2,FALSE)&amp;"周"&amp;"!"&amp;ADDRESS(ROW(),VLOOKUP(AF$7,INDIRECT($A$7&amp;"!A:D"),4,FALSE)+4))),"")</f>
        <v/>
      </c>
      <c r="AG298" s="114" t="str">
        <f ca="1" t="shared" si="3372" ref="AG298">IFERROR(IF($C297="","",INDIRECT("第"&amp;VLOOKUP(AG$7,INDIRECT($A$7&amp;"!A:D"),2,FALSE)&amp;"周"&amp;"!"&amp;ADDRESS(ROW(),VLOOKUP(AG$7,INDIRECT($A$7&amp;"!A:D"),4,FALSE)+4))),"")</f>
        <v/>
      </c>
      <c r="AH298" s="114" t="str">
        <f ca="1" t="shared" si="3373" ref="AH298">IFERROR(IF($C297="","",INDIRECT("第"&amp;VLOOKUP(AH$7,INDIRECT($A$7&amp;"!A:D"),2,FALSE)&amp;"周"&amp;"!"&amp;ADDRESS(ROW(),VLOOKUP(AH$7,INDIRECT($A$7&amp;"!A:D"),4,FALSE)+4))),"")</f>
        <v/>
      </c>
      <c r="AI298" s="114" t="str">
        <f ca="1" t="shared" si="3374" ref="AI298">IFERROR(IF($C297="","",INDIRECT("第"&amp;VLOOKUP(AI$7,INDIRECT($A$7&amp;"!A:D"),2,FALSE)&amp;"周"&amp;"!"&amp;ADDRESS(ROW(),VLOOKUP(AI$7,INDIRECT($A$7&amp;"!A:D"),4,FALSE)+4))),"")</f>
        <v/>
      </c>
      <c r="AJ298" s="25"/>
      <c r="AK298" s="25"/>
      <c r="AL298" s="25"/>
      <c r="AM298" s="25"/>
      <c r="AN298" s="25"/>
      <c r="AO298" s="25"/>
      <c r="AP298" s="25"/>
      <c r="AQ298" s="25"/>
      <c r="AR298" s="25"/>
    </row>
    <row r="299" spans="1:44" ht="18" customHeight="1">
      <c r="A299" s="7"/>
      <c r="B299" s="115"/>
      <c r="C299" s="27"/>
      <c r="D299" s="25" t="s">
        <v>26</v>
      </c>
      <c r="E299" s="114" t="str">
        <f ca="1" t="shared" si="3375" ref="E299:AI299">IFERROR(IF($C297="","",INDIRECT("第"&amp;VLOOKUP(E$7,INDIRECT($A$7&amp;"!A:D"),2,FALSE)&amp;"周"&amp;"!"&amp;ADDRESS(ROW(),VLOOKUP(E$7,INDIRECT($A$7&amp;"!A:D"),4,FALSE)+4))),"")</f>
        <v/>
      </c>
      <c r="F299" s="114" t="str">
        <f t="shared" ca="1" si="3375"/>
        <v/>
      </c>
      <c r="G299" s="114" t="str">
        <f t="shared" ca="1" si="3375"/>
        <v/>
      </c>
      <c r="H299" s="114" t="str">
        <f t="shared" ca="1" si="3375"/>
        <v/>
      </c>
      <c r="I299" s="114" t="str">
        <f t="shared" ca="1" si="3375"/>
        <v/>
      </c>
      <c r="J299" s="114" t="str">
        <f t="shared" ca="1" si="3375"/>
        <v/>
      </c>
      <c r="K299" s="114" t="str">
        <f t="shared" ca="1" si="3375"/>
        <v/>
      </c>
      <c r="L299" s="114" t="str">
        <f t="shared" ca="1" si="3375"/>
        <v/>
      </c>
      <c r="M299" s="114" t="str">
        <f t="shared" ca="1" si="3375"/>
        <v/>
      </c>
      <c r="N299" s="114" t="str">
        <f t="shared" ca="1" si="3375"/>
        <v/>
      </c>
      <c r="O299" s="114" t="str">
        <f t="shared" ca="1" si="3375"/>
        <v/>
      </c>
      <c r="P299" s="114" t="str">
        <f t="shared" ca="1" si="3375"/>
        <v/>
      </c>
      <c r="Q299" s="114" t="str">
        <f t="shared" ca="1" si="3375"/>
        <v/>
      </c>
      <c r="R299" s="114" t="str">
        <f t="shared" ca="1" si="3375"/>
        <v/>
      </c>
      <c r="S299" s="114" t="str">
        <f t="shared" ca="1" si="3375"/>
        <v/>
      </c>
      <c r="T299" s="114" t="str">
        <f t="shared" ca="1" si="3375"/>
        <v/>
      </c>
      <c r="U299" s="114" t="str">
        <f t="shared" ca="1" si="3375"/>
        <v/>
      </c>
      <c r="V299" s="114" t="str">
        <f t="shared" ca="1" si="3375"/>
        <v/>
      </c>
      <c r="W299" s="114" t="str">
        <f t="shared" ca="1" si="3375"/>
        <v/>
      </c>
      <c r="X299" s="114" t="str">
        <f t="shared" ca="1" si="3375"/>
        <v/>
      </c>
      <c r="Y299" s="114" t="str">
        <f t="shared" ca="1" si="3375"/>
        <v/>
      </c>
      <c r="Z299" s="114" t="str">
        <f t="shared" ca="1" si="3375"/>
        <v/>
      </c>
      <c r="AA299" s="114" t="str">
        <f t="shared" ca="1" si="3375"/>
        <v/>
      </c>
      <c r="AB299" s="114" t="str">
        <f t="shared" ca="1" si="3375"/>
        <v/>
      </c>
      <c r="AC299" s="114" t="str">
        <f t="shared" ca="1" si="3375"/>
        <v/>
      </c>
      <c r="AD299" s="114" t="str">
        <f t="shared" ca="1" si="3375"/>
        <v/>
      </c>
      <c r="AE299" s="114" t="str">
        <f t="shared" ca="1" si="3375"/>
        <v/>
      </c>
      <c r="AF299" s="114" t="str">
        <f t="shared" ca="1" si="3375"/>
        <v/>
      </c>
      <c r="AG299" s="114" t="str">
        <f t="shared" ca="1" si="3375"/>
        <v/>
      </c>
      <c r="AH299" s="114" t="str">
        <f t="shared" ca="1" si="3375"/>
        <v/>
      </c>
      <c r="AI299" s="114" t="str">
        <f t="shared" ca="1" si="3375"/>
        <v/>
      </c>
      <c r="AJ299" s="25"/>
      <c r="AK299" s="25"/>
      <c r="AL299" s="25"/>
      <c r="AM299" s="25"/>
      <c r="AN299" s="25"/>
      <c r="AO299" s="25"/>
      <c r="AP299" s="25"/>
      <c r="AQ299" s="25"/>
      <c r="AR299" s="25"/>
    </row>
    <row r="300" spans="1:44" ht="18" customHeight="1">
      <c r="A300" s="7"/>
      <c r="B300" s="116">
        <f t="shared" si="3305"/>
        <v>98</v>
      </c>
      <c r="C300" s="20" t="str">
        <f ca="1">INDIRECT("员工信息表!C"&amp;(B300+3))&amp;IF(INDIRECT("员工信息表!O"&amp;(B300+3))="离职","(离职)","")</f>
        <v/>
      </c>
      <c r="D300" s="25" t="s">
        <v>24</v>
      </c>
      <c r="E300" s="114" t="str">
        <f ca="1" t="shared" si="3376" ref="E300:T300">IFERROR(IF($C300="","",INDIRECT("第"&amp;VLOOKUP(E$7,INDIRECT($A$7&amp;"!A:D"),2,FALSE)&amp;"周"&amp;"!"&amp;ADDRESS(ROW(),VLOOKUP(E$7,INDIRECT($A$7&amp;"!A:D"),4,FALSE)+4))),"")</f>
        <v/>
      </c>
      <c r="F300" s="114" t="str">
        <f t="shared" ca="1" si="3376"/>
        <v/>
      </c>
      <c r="G300" s="114" t="str">
        <f t="shared" ca="1" si="3376"/>
        <v/>
      </c>
      <c r="H300" s="114" t="str">
        <f t="shared" ca="1" si="3376"/>
        <v/>
      </c>
      <c r="I300" s="114" t="str">
        <f t="shared" ca="1" si="3376"/>
        <v/>
      </c>
      <c r="J300" s="114" t="str">
        <f t="shared" ca="1" si="3376"/>
        <v/>
      </c>
      <c r="K300" s="114" t="str">
        <f t="shared" ca="1" si="3376"/>
        <v/>
      </c>
      <c r="L300" s="114" t="str">
        <f t="shared" ca="1" si="3376"/>
        <v/>
      </c>
      <c r="M300" s="114" t="str">
        <f t="shared" ca="1" si="3376"/>
        <v/>
      </c>
      <c r="N300" s="114" t="str">
        <f t="shared" ca="1" si="3376"/>
        <v/>
      </c>
      <c r="O300" s="114" t="str">
        <f t="shared" ca="1" si="3376"/>
        <v/>
      </c>
      <c r="P300" s="114" t="str">
        <f t="shared" ca="1" si="3376"/>
        <v/>
      </c>
      <c r="Q300" s="114" t="str">
        <f t="shared" ca="1" si="3376"/>
        <v/>
      </c>
      <c r="R300" s="114" t="str">
        <f t="shared" ca="1" si="3376"/>
        <v/>
      </c>
      <c r="S300" s="114" t="str">
        <f t="shared" ca="1" si="3376"/>
        <v/>
      </c>
      <c r="T300" s="114" t="str">
        <f t="shared" ca="1" si="3376"/>
        <v/>
      </c>
      <c r="U300" s="114" t="str">
        <f ca="1" t="shared" si="3377" ref="U300:AI300">IFERROR(IF($C300="","",INDIRECT("第"&amp;VLOOKUP(U$7,INDIRECT($A$7&amp;"!A:D"),2,FALSE)&amp;"周"&amp;"!"&amp;ADDRESS(ROW(),VLOOKUP(U$7,INDIRECT($A$7&amp;"!A:D"),4,FALSE)+4))),"")</f>
        <v/>
      </c>
      <c r="V300" s="114" t="str">
        <f t="shared" ca="1" si="3377"/>
        <v/>
      </c>
      <c r="W300" s="114" t="str">
        <f t="shared" ca="1" si="3377"/>
        <v/>
      </c>
      <c r="X300" s="114" t="str">
        <f t="shared" ca="1" si="3377"/>
        <v/>
      </c>
      <c r="Y300" s="114" t="str">
        <f t="shared" ca="1" si="3377"/>
        <v/>
      </c>
      <c r="Z300" s="114" t="str">
        <f t="shared" ca="1" si="3377"/>
        <v/>
      </c>
      <c r="AA300" s="114" t="str">
        <f t="shared" ca="1" si="3377"/>
        <v/>
      </c>
      <c r="AB300" s="114" t="str">
        <f t="shared" ca="1" si="3377"/>
        <v/>
      </c>
      <c r="AC300" s="114" t="str">
        <f t="shared" ca="1" si="3377"/>
        <v/>
      </c>
      <c r="AD300" s="114" t="str">
        <f t="shared" ca="1" si="3377"/>
        <v/>
      </c>
      <c r="AE300" s="114" t="str">
        <f t="shared" ca="1" si="3377"/>
        <v/>
      </c>
      <c r="AF300" s="114" t="str">
        <f t="shared" ca="1" si="3377"/>
        <v/>
      </c>
      <c r="AG300" s="114" t="str">
        <f t="shared" ca="1" si="3377"/>
        <v/>
      </c>
      <c r="AH300" s="114" t="str">
        <f t="shared" ca="1" si="3377"/>
        <v/>
      </c>
      <c r="AI300" s="114" t="str">
        <f t="shared" ca="1" si="3377"/>
        <v/>
      </c>
      <c r="AJ300" s="25">
        <f ca="1" t="shared" si="3378" ref="AJ300:AR300">COUNTIF($E300:$AI302,AJ$8)</f>
        <v>0</v>
      </c>
      <c r="AK300" s="25">
        <f t="shared" ca="1" si="3378"/>
        <v>0</v>
      </c>
      <c r="AL300" s="25">
        <f t="shared" ca="1" si="3378"/>
        <v>0</v>
      </c>
      <c r="AM300" s="25">
        <f t="shared" ca="1" si="3378"/>
        <v>0</v>
      </c>
      <c r="AN300" s="25">
        <f t="shared" ca="1" si="3378"/>
        <v>0</v>
      </c>
      <c r="AO300" s="25">
        <f t="shared" ca="1" si="3378"/>
        <v>0</v>
      </c>
      <c r="AP300" s="25">
        <f t="shared" ca="1" si="3378"/>
        <v>0</v>
      </c>
      <c r="AQ300" s="25">
        <f t="shared" ca="1" si="3378"/>
        <v>0</v>
      </c>
      <c r="AR300" s="25">
        <f t="shared" ca="1" si="3378"/>
        <v>0</v>
      </c>
    </row>
    <row r="301" spans="1:44" ht="18" customHeight="1">
      <c r="A301" s="7"/>
      <c r="B301" s="113"/>
      <c r="C301" s="20"/>
      <c r="D301" s="25" t="s">
        <v>25</v>
      </c>
      <c r="E301" s="114" t="str">
        <f ca="1" t="shared" si="3379" ref="E301">IFERROR(IF($C300="","",INDIRECT("第"&amp;VLOOKUP(E$7,INDIRECT($A$7&amp;"!A:D"),2,FALSE)&amp;"周"&amp;"!"&amp;ADDRESS(ROW(),VLOOKUP(E$7,INDIRECT($A$7&amp;"!A:D"),4,FALSE)+4))),"")</f>
        <v/>
      </c>
      <c r="F301" s="114" t="str">
        <f ca="1" t="shared" si="3380" ref="F301">IFERROR(IF($C300="","",INDIRECT("第"&amp;VLOOKUP(F$7,INDIRECT($A$7&amp;"!A:D"),2,FALSE)&amp;"周"&amp;"!"&amp;ADDRESS(ROW(),VLOOKUP(F$7,INDIRECT($A$7&amp;"!A:D"),4,FALSE)+4))),"")</f>
        <v/>
      </c>
      <c r="G301" s="114" t="str">
        <f ca="1" t="shared" si="3381" ref="G301">IFERROR(IF($C300="","",INDIRECT("第"&amp;VLOOKUP(G$7,INDIRECT($A$7&amp;"!A:D"),2,FALSE)&amp;"周"&amp;"!"&amp;ADDRESS(ROW(),VLOOKUP(G$7,INDIRECT($A$7&amp;"!A:D"),4,FALSE)+4))),"")</f>
        <v/>
      </c>
      <c r="H301" s="114" t="str">
        <f ca="1" t="shared" si="3382" ref="H301">IFERROR(IF($C300="","",INDIRECT("第"&amp;VLOOKUP(H$7,INDIRECT($A$7&amp;"!A:D"),2,FALSE)&amp;"周"&amp;"!"&amp;ADDRESS(ROW(),VLOOKUP(H$7,INDIRECT($A$7&amp;"!A:D"),4,FALSE)+4))),"")</f>
        <v/>
      </c>
      <c r="I301" s="114" t="str">
        <f ca="1" t="shared" si="3383" ref="I301">IFERROR(IF($C300="","",INDIRECT("第"&amp;VLOOKUP(I$7,INDIRECT($A$7&amp;"!A:D"),2,FALSE)&amp;"周"&amp;"!"&amp;ADDRESS(ROW(),VLOOKUP(I$7,INDIRECT($A$7&amp;"!A:D"),4,FALSE)+4))),"")</f>
        <v/>
      </c>
      <c r="J301" s="114" t="str">
        <f ca="1" t="shared" si="3384" ref="J301">IFERROR(IF($C300="","",INDIRECT("第"&amp;VLOOKUP(J$7,INDIRECT($A$7&amp;"!A:D"),2,FALSE)&amp;"周"&amp;"!"&amp;ADDRESS(ROW(),VLOOKUP(J$7,INDIRECT($A$7&amp;"!A:D"),4,FALSE)+4))),"")</f>
        <v/>
      </c>
      <c r="K301" s="114" t="str">
        <f ca="1" t="shared" si="3385" ref="K301">IFERROR(IF($C300="","",INDIRECT("第"&amp;VLOOKUP(K$7,INDIRECT($A$7&amp;"!A:D"),2,FALSE)&amp;"周"&amp;"!"&amp;ADDRESS(ROW(),VLOOKUP(K$7,INDIRECT($A$7&amp;"!A:D"),4,FALSE)+4))),"")</f>
        <v/>
      </c>
      <c r="L301" s="114" t="str">
        <f ca="1" t="shared" si="3386" ref="L301">IFERROR(IF($C300="","",INDIRECT("第"&amp;VLOOKUP(L$7,INDIRECT($A$7&amp;"!A:D"),2,FALSE)&amp;"周"&amp;"!"&amp;ADDRESS(ROW(),VLOOKUP(L$7,INDIRECT($A$7&amp;"!A:D"),4,FALSE)+4))),"")</f>
        <v/>
      </c>
      <c r="M301" s="114" t="str">
        <f ca="1" t="shared" si="3387" ref="M301">IFERROR(IF($C300="","",INDIRECT("第"&amp;VLOOKUP(M$7,INDIRECT($A$7&amp;"!A:D"),2,FALSE)&amp;"周"&amp;"!"&amp;ADDRESS(ROW(),VLOOKUP(M$7,INDIRECT($A$7&amp;"!A:D"),4,FALSE)+4))),"")</f>
        <v/>
      </c>
      <c r="N301" s="114" t="str">
        <f ca="1" t="shared" si="3388" ref="N301">IFERROR(IF($C300="","",INDIRECT("第"&amp;VLOOKUP(N$7,INDIRECT($A$7&amp;"!A:D"),2,FALSE)&amp;"周"&amp;"!"&amp;ADDRESS(ROW(),VLOOKUP(N$7,INDIRECT($A$7&amp;"!A:D"),4,FALSE)+4))),"")</f>
        <v/>
      </c>
      <c r="O301" s="114" t="str">
        <f ca="1" t="shared" si="3389" ref="O301">IFERROR(IF($C300="","",INDIRECT("第"&amp;VLOOKUP(O$7,INDIRECT($A$7&amp;"!A:D"),2,FALSE)&amp;"周"&amp;"!"&amp;ADDRESS(ROW(),VLOOKUP(O$7,INDIRECT($A$7&amp;"!A:D"),4,FALSE)+4))),"")</f>
        <v/>
      </c>
      <c r="P301" s="114" t="str">
        <f ca="1" t="shared" si="3390" ref="P301">IFERROR(IF($C300="","",INDIRECT("第"&amp;VLOOKUP(P$7,INDIRECT($A$7&amp;"!A:D"),2,FALSE)&amp;"周"&amp;"!"&amp;ADDRESS(ROW(),VLOOKUP(P$7,INDIRECT($A$7&amp;"!A:D"),4,FALSE)+4))),"")</f>
        <v/>
      </c>
      <c r="Q301" s="114" t="str">
        <f ca="1" t="shared" si="3391" ref="Q301">IFERROR(IF($C300="","",INDIRECT("第"&amp;VLOOKUP(Q$7,INDIRECT($A$7&amp;"!A:D"),2,FALSE)&amp;"周"&amp;"!"&amp;ADDRESS(ROW(),VLOOKUP(Q$7,INDIRECT($A$7&amp;"!A:D"),4,FALSE)+4))),"")</f>
        <v/>
      </c>
      <c r="R301" s="114" t="str">
        <f ca="1" t="shared" si="3392" ref="R301">IFERROR(IF($C300="","",INDIRECT("第"&amp;VLOOKUP(R$7,INDIRECT($A$7&amp;"!A:D"),2,FALSE)&amp;"周"&amp;"!"&amp;ADDRESS(ROW(),VLOOKUP(R$7,INDIRECT($A$7&amp;"!A:D"),4,FALSE)+4))),"")</f>
        <v/>
      </c>
      <c r="S301" s="114" t="str">
        <f ca="1" t="shared" si="3393" ref="S301">IFERROR(IF($C300="","",INDIRECT("第"&amp;VLOOKUP(S$7,INDIRECT($A$7&amp;"!A:D"),2,FALSE)&amp;"周"&amp;"!"&amp;ADDRESS(ROW(),VLOOKUP(S$7,INDIRECT($A$7&amp;"!A:D"),4,FALSE)+4))),"")</f>
        <v/>
      </c>
      <c r="T301" s="114" t="str">
        <f ca="1" t="shared" si="3394" ref="T301">IFERROR(IF($C300="","",INDIRECT("第"&amp;VLOOKUP(T$7,INDIRECT($A$7&amp;"!A:D"),2,FALSE)&amp;"周"&amp;"!"&amp;ADDRESS(ROW(),VLOOKUP(T$7,INDIRECT($A$7&amp;"!A:D"),4,FALSE)+4))),"")</f>
        <v/>
      </c>
      <c r="U301" s="114" t="str">
        <f ca="1" t="shared" si="3395" ref="U301">IFERROR(IF($C300="","",INDIRECT("第"&amp;VLOOKUP(U$7,INDIRECT($A$7&amp;"!A:D"),2,FALSE)&amp;"周"&amp;"!"&amp;ADDRESS(ROW(),VLOOKUP(U$7,INDIRECT($A$7&amp;"!A:D"),4,FALSE)+4))),"")</f>
        <v/>
      </c>
      <c r="V301" s="114" t="str">
        <f ca="1" t="shared" si="3396" ref="V301">IFERROR(IF($C300="","",INDIRECT("第"&amp;VLOOKUP(V$7,INDIRECT($A$7&amp;"!A:D"),2,FALSE)&amp;"周"&amp;"!"&amp;ADDRESS(ROW(),VLOOKUP(V$7,INDIRECT($A$7&amp;"!A:D"),4,FALSE)+4))),"")</f>
        <v/>
      </c>
      <c r="W301" s="114" t="str">
        <f ca="1" t="shared" si="3397" ref="W301">IFERROR(IF($C300="","",INDIRECT("第"&amp;VLOOKUP(W$7,INDIRECT($A$7&amp;"!A:D"),2,FALSE)&amp;"周"&amp;"!"&amp;ADDRESS(ROW(),VLOOKUP(W$7,INDIRECT($A$7&amp;"!A:D"),4,FALSE)+4))),"")</f>
        <v/>
      </c>
      <c r="X301" s="114" t="str">
        <f ca="1" t="shared" si="3398" ref="X301">IFERROR(IF($C300="","",INDIRECT("第"&amp;VLOOKUP(X$7,INDIRECT($A$7&amp;"!A:D"),2,FALSE)&amp;"周"&amp;"!"&amp;ADDRESS(ROW(),VLOOKUP(X$7,INDIRECT($A$7&amp;"!A:D"),4,FALSE)+4))),"")</f>
        <v/>
      </c>
      <c r="Y301" s="114" t="str">
        <f ca="1" t="shared" si="3399" ref="Y301">IFERROR(IF($C300="","",INDIRECT("第"&amp;VLOOKUP(Y$7,INDIRECT($A$7&amp;"!A:D"),2,FALSE)&amp;"周"&amp;"!"&amp;ADDRESS(ROW(),VLOOKUP(Y$7,INDIRECT($A$7&amp;"!A:D"),4,FALSE)+4))),"")</f>
        <v/>
      </c>
      <c r="Z301" s="114" t="str">
        <f ca="1" t="shared" si="3400" ref="Z301">IFERROR(IF($C300="","",INDIRECT("第"&amp;VLOOKUP(Z$7,INDIRECT($A$7&amp;"!A:D"),2,FALSE)&amp;"周"&amp;"!"&amp;ADDRESS(ROW(),VLOOKUP(Z$7,INDIRECT($A$7&amp;"!A:D"),4,FALSE)+4))),"")</f>
        <v/>
      </c>
      <c r="AA301" s="114" t="str">
        <f ca="1" t="shared" si="3401" ref="AA301">IFERROR(IF($C300="","",INDIRECT("第"&amp;VLOOKUP(AA$7,INDIRECT($A$7&amp;"!A:D"),2,FALSE)&amp;"周"&amp;"!"&amp;ADDRESS(ROW(),VLOOKUP(AA$7,INDIRECT($A$7&amp;"!A:D"),4,FALSE)+4))),"")</f>
        <v/>
      </c>
      <c r="AB301" s="114" t="str">
        <f ca="1" t="shared" si="3402" ref="AB301">IFERROR(IF($C300="","",INDIRECT("第"&amp;VLOOKUP(AB$7,INDIRECT($A$7&amp;"!A:D"),2,FALSE)&amp;"周"&amp;"!"&amp;ADDRESS(ROW(),VLOOKUP(AB$7,INDIRECT($A$7&amp;"!A:D"),4,FALSE)+4))),"")</f>
        <v/>
      </c>
      <c r="AC301" s="114" t="str">
        <f ca="1" t="shared" si="3403" ref="AC301">IFERROR(IF($C300="","",INDIRECT("第"&amp;VLOOKUP(AC$7,INDIRECT($A$7&amp;"!A:D"),2,FALSE)&amp;"周"&amp;"!"&amp;ADDRESS(ROW(),VLOOKUP(AC$7,INDIRECT($A$7&amp;"!A:D"),4,FALSE)+4))),"")</f>
        <v/>
      </c>
      <c r="AD301" s="114" t="str">
        <f ca="1" t="shared" si="3404" ref="AD301">IFERROR(IF($C300="","",INDIRECT("第"&amp;VLOOKUP(AD$7,INDIRECT($A$7&amp;"!A:D"),2,FALSE)&amp;"周"&amp;"!"&amp;ADDRESS(ROW(),VLOOKUP(AD$7,INDIRECT($A$7&amp;"!A:D"),4,FALSE)+4))),"")</f>
        <v/>
      </c>
      <c r="AE301" s="114" t="str">
        <f ca="1" t="shared" si="3405" ref="AE301">IFERROR(IF($C300="","",INDIRECT("第"&amp;VLOOKUP(AE$7,INDIRECT($A$7&amp;"!A:D"),2,FALSE)&amp;"周"&amp;"!"&amp;ADDRESS(ROW(),VLOOKUP(AE$7,INDIRECT($A$7&amp;"!A:D"),4,FALSE)+4))),"")</f>
        <v/>
      </c>
      <c r="AF301" s="114" t="str">
        <f ca="1" t="shared" si="3406" ref="AF301">IFERROR(IF($C300="","",INDIRECT("第"&amp;VLOOKUP(AF$7,INDIRECT($A$7&amp;"!A:D"),2,FALSE)&amp;"周"&amp;"!"&amp;ADDRESS(ROW(),VLOOKUP(AF$7,INDIRECT($A$7&amp;"!A:D"),4,FALSE)+4))),"")</f>
        <v/>
      </c>
      <c r="AG301" s="114" t="str">
        <f ca="1" t="shared" si="3407" ref="AG301">IFERROR(IF($C300="","",INDIRECT("第"&amp;VLOOKUP(AG$7,INDIRECT($A$7&amp;"!A:D"),2,FALSE)&amp;"周"&amp;"!"&amp;ADDRESS(ROW(),VLOOKUP(AG$7,INDIRECT($A$7&amp;"!A:D"),4,FALSE)+4))),"")</f>
        <v/>
      </c>
      <c r="AH301" s="114" t="str">
        <f ca="1" t="shared" si="3408" ref="AH301">IFERROR(IF($C300="","",INDIRECT("第"&amp;VLOOKUP(AH$7,INDIRECT($A$7&amp;"!A:D"),2,FALSE)&amp;"周"&amp;"!"&amp;ADDRESS(ROW(),VLOOKUP(AH$7,INDIRECT($A$7&amp;"!A:D"),4,FALSE)+4))),"")</f>
        <v/>
      </c>
      <c r="AI301" s="114" t="str">
        <f ca="1" t="shared" si="3409" ref="AI301">IFERROR(IF($C300="","",INDIRECT("第"&amp;VLOOKUP(AI$7,INDIRECT($A$7&amp;"!A:D"),2,FALSE)&amp;"周"&amp;"!"&amp;ADDRESS(ROW(),VLOOKUP(AI$7,INDIRECT($A$7&amp;"!A:D"),4,FALSE)+4))),"")</f>
        <v/>
      </c>
      <c r="AJ301" s="25"/>
      <c r="AK301" s="25"/>
      <c r="AL301" s="25"/>
      <c r="AM301" s="25"/>
      <c r="AN301" s="25"/>
      <c r="AO301" s="25"/>
      <c r="AP301" s="25"/>
      <c r="AQ301" s="25"/>
      <c r="AR301" s="25"/>
    </row>
    <row r="302" spans="1:44" ht="18" customHeight="1">
      <c r="A302" s="7"/>
      <c r="B302" s="115"/>
      <c r="C302" s="27"/>
      <c r="D302" s="25" t="s">
        <v>26</v>
      </c>
      <c r="E302" s="114" t="str">
        <f ca="1" t="shared" si="3410" ref="E302:AI302">IFERROR(IF($C300="","",INDIRECT("第"&amp;VLOOKUP(E$7,INDIRECT($A$7&amp;"!A:D"),2,FALSE)&amp;"周"&amp;"!"&amp;ADDRESS(ROW(),VLOOKUP(E$7,INDIRECT($A$7&amp;"!A:D"),4,FALSE)+4))),"")</f>
        <v/>
      </c>
      <c r="F302" s="114" t="str">
        <f t="shared" ca="1" si="3410"/>
        <v/>
      </c>
      <c r="G302" s="114" t="str">
        <f t="shared" ca="1" si="3410"/>
        <v/>
      </c>
      <c r="H302" s="114" t="str">
        <f t="shared" ca="1" si="3410"/>
        <v/>
      </c>
      <c r="I302" s="114" t="str">
        <f t="shared" ca="1" si="3410"/>
        <v/>
      </c>
      <c r="J302" s="114" t="str">
        <f t="shared" ca="1" si="3410"/>
        <v/>
      </c>
      <c r="K302" s="114" t="str">
        <f t="shared" ca="1" si="3410"/>
        <v/>
      </c>
      <c r="L302" s="114" t="str">
        <f t="shared" ca="1" si="3410"/>
        <v/>
      </c>
      <c r="M302" s="114" t="str">
        <f t="shared" ca="1" si="3410"/>
        <v/>
      </c>
      <c r="N302" s="114" t="str">
        <f t="shared" ca="1" si="3410"/>
        <v/>
      </c>
      <c r="O302" s="114" t="str">
        <f t="shared" ca="1" si="3410"/>
        <v/>
      </c>
      <c r="P302" s="114" t="str">
        <f t="shared" ca="1" si="3410"/>
        <v/>
      </c>
      <c r="Q302" s="114" t="str">
        <f t="shared" ca="1" si="3410"/>
        <v/>
      </c>
      <c r="R302" s="114" t="str">
        <f t="shared" ca="1" si="3410"/>
        <v/>
      </c>
      <c r="S302" s="114" t="str">
        <f t="shared" ca="1" si="3410"/>
        <v/>
      </c>
      <c r="T302" s="114" t="str">
        <f t="shared" ca="1" si="3410"/>
        <v/>
      </c>
      <c r="U302" s="114" t="str">
        <f t="shared" ca="1" si="3410"/>
        <v/>
      </c>
      <c r="V302" s="114" t="str">
        <f t="shared" ca="1" si="3410"/>
        <v/>
      </c>
      <c r="W302" s="114" t="str">
        <f t="shared" ca="1" si="3410"/>
        <v/>
      </c>
      <c r="X302" s="114" t="str">
        <f t="shared" ca="1" si="3410"/>
        <v/>
      </c>
      <c r="Y302" s="114" t="str">
        <f t="shared" ca="1" si="3410"/>
        <v/>
      </c>
      <c r="Z302" s="114" t="str">
        <f t="shared" ca="1" si="3410"/>
        <v/>
      </c>
      <c r="AA302" s="114" t="str">
        <f t="shared" ca="1" si="3410"/>
        <v/>
      </c>
      <c r="AB302" s="114" t="str">
        <f t="shared" ca="1" si="3410"/>
        <v/>
      </c>
      <c r="AC302" s="114" t="str">
        <f t="shared" ca="1" si="3410"/>
        <v/>
      </c>
      <c r="AD302" s="114" t="str">
        <f t="shared" ca="1" si="3410"/>
        <v/>
      </c>
      <c r="AE302" s="114" t="str">
        <f t="shared" ca="1" si="3410"/>
        <v/>
      </c>
      <c r="AF302" s="114" t="str">
        <f t="shared" ca="1" si="3410"/>
        <v/>
      </c>
      <c r="AG302" s="114" t="str">
        <f t="shared" ca="1" si="3410"/>
        <v/>
      </c>
      <c r="AH302" s="114" t="str">
        <f t="shared" ca="1" si="3410"/>
        <v/>
      </c>
      <c r="AI302" s="114" t="str">
        <f t="shared" ca="1" si="3410"/>
        <v/>
      </c>
      <c r="AJ302" s="25"/>
      <c r="AK302" s="25"/>
      <c r="AL302" s="25"/>
      <c r="AM302" s="25"/>
      <c r="AN302" s="25"/>
      <c r="AO302" s="25"/>
      <c r="AP302" s="25"/>
      <c r="AQ302" s="25"/>
      <c r="AR302" s="25"/>
    </row>
    <row r="303" spans="1:44" ht="18" customHeight="1">
      <c r="A303" s="7"/>
      <c r="B303" s="116">
        <f t="shared" si="3305"/>
        <v>99</v>
      </c>
      <c r="C303" s="20" t="str">
        <f ca="1">INDIRECT("员工信息表!C"&amp;(B303+3))&amp;IF(INDIRECT("员工信息表!O"&amp;(B303+3))="离职","(离职)","")</f>
        <v/>
      </c>
      <c r="D303" s="25" t="s">
        <v>24</v>
      </c>
      <c r="E303" s="114" t="str">
        <f ca="1" t="shared" si="3411" ref="E303:T303">IFERROR(IF($C303="","",INDIRECT("第"&amp;VLOOKUP(E$7,INDIRECT($A$7&amp;"!A:D"),2,FALSE)&amp;"周"&amp;"!"&amp;ADDRESS(ROW(),VLOOKUP(E$7,INDIRECT($A$7&amp;"!A:D"),4,FALSE)+4))),"")</f>
        <v/>
      </c>
      <c r="F303" s="114" t="str">
        <f t="shared" ca="1" si="3411"/>
        <v/>
      </c>
      <c r="G303" s="114" t="str">
        <f t="shared" ca="1" si="3411"/>
        <v/>
      </c>
      <c r="H303" s="114" t="str">
        <f t="shared" ca="1" si="3411"/>
        <v/>
      </c>
      <c r="I303" s="114" t="str">
        <f t="shared" ca="1" si="3411"/>
        <v/>
      </c>
      <c r="J303" s="114" t="str">
        <f t="shared" ca="1" si="3411"/>
        <v/>
      </c>
      <c r="K303" s="114" t="str">
        <f t="shared" ca="1" si="3411"/>
        <v/>
      </c>
      <c r="L303" s="114" t="str">
        <f t="shared" ca="1" si="3411"/>
        <v/>
      </c>
      <c r="M303" s="114" t="str">
        <f t="shared" ca="1" si="3411"/>
        <v/>
      </c>
      <c r="N303" s="114" t="str">
        <f t="shared" ca="1" si="3411"/>
        <v/>
      </c>
      <c r="O303" s="114" t="str">
        <f t="shared" ca="1" si="3411"/>
        <v/>
      </c>
      <c r="P303" s="114" t="str">
        <f t="shared" ca="1" si="3411"/>
        <v/>
      </c>
      <c r="Q303" s="114" t="str">
        <f t="shared" ca="1" si="3411"/>
        <v/>
      </c>
      <c r="R303" s="114" t="str">
        <f t="shared" ca="1" si="3411"/>
        <v/>
      </c>
      <c r="S303" s="114" t="str">
        <f t="shared" ca="1" si="3411"/>
        <v/>
      </c>
      <c r="T303" s="114" t="str">
        <f t="shared" ca="1" si="3411"/>
        <v/>
      </c>
      <c r="U303" s="114" t="str">
        <f ca="1" t="shared" si="3412" ref="U303:AI303">IFERROR(IF($C303="","",INDIRECT("第"&amp;VLOOKUP(U$7,INDIRECT($A$7&amp;"!A:D"),2,FALSE)&amp;"周"&amp;"!"&amp;ADDRESS(ROW(),VLOOKUP(U$7,INDIRECT($A$7&amp;"!A:D"),4,FALSE)+4))),"")</f>
        <v/>
      </c>
      <c r="V303" s="114" t="str">
        <f t="shared" ca="1" si="3412"/>
        <v/>
      </c>
      <c r="W303" s="114" t="str">
        <f t="shared" ca="1" si="3412"/>
        <v/>
      </c>
      <c r="X303" s="114" t="str">
        <f t="shared" ca="1" si="3412"/>
        <v/>
      </c>
      <c r="Y303" s="114" t="str">
        <f t="shared" ca="1" si="3412"/>
        <v/>
      </c>
      <c r="Z303" s="114" t="str">
        <f t="shared" ca="1" si="3412"/>
        <v/>
      </c>
      <c r="AA303" s="114" t="str">
        <f t="shared" ca="1" si="3412"/>
        <v/>
      </c>
      <c r="AB303" s="114" t="str">
        <f t="shared" ca="1" si="3412"/>
        <v/>
      </c>
      <c r="AC303" s="114" t="str">
        <f t="shared" ca="1" si="3412"/>
        <v/>
      </c>
      <c r="AD303" s="114" t="str">
        <f t="shared" ca="1" si="3412"/>
        <v/>
      </c>
      <c r="AE303" s="114" t="str">
        <f t="shared" ca="1" si="3412"/>
        <v/>
      </c>
      <c r="AF303" s="114" t="str">
        <f t="shared" ca="1" si="3412"/>
        <v/>
      </c>
      <c r="AG303" s="114" t="str">
        <f t="shared" ca="1" si="3412"/>
        <v/>
      </c>
      <c r="AH303" s="114" t="str">
        <f t="shared" ca="1" si="3412"/>
        <v/>
      </c>
      <c r="AI303" s="114" t="str">
        <f t="shared" ca="1" si="3412"/>
        <v/>
      </c>
      <c r="AJ303" s="25">
        <f ca="1" t="shared" si="3413" ref="AJ303:AR303">COUNTIF($E303:$AI305,AJ$8)</f>
        <v>0</v>
      </c>
      <c r="AK303" s="25">
        <f t="shared" ca="1" si="3413"/>
        <v>0</v>
      </c>
      <c r="AL303" s="25">
        <f t="shared" ca="1" si="3413"/>
        <v>0</v>
      </c>
      <c r="AM303" s="25">
        <f t="shared" ca="1" si="3413"/>
        <v>0</v>
      </c>
      <c r="AN303" s="25">
        <f t="shared" ca="1" si="3413"/>
        <v>0</v>
      </c>
      <c r="AO303" s="25">
        <f t="shared" ca="1" si="3413"/>
        <v>0</v>
      </c>
      <c r="AP303" s="25">
        <f t="shared" ca="1" si="3413"/>
        <v>0</v>
      </c>
      <c r="AQ303" s="25">
        <f t="shared" ca="1" si="3413"/>
        <v>0</v>
      </c>
      <c r="AR303" s="25">
        <f t="shared" ca="1" si="3413"/>
        <v>0</v>
      </c>
    </row>
    <row r="304" spans="1:44" ht="18" customHeight="1">
      <c r="A304" s="7"/>
      <c r="B304" s="113"/>
      <c r="C304" s="20"/>
      <c r="D304" s="25" t="s">
        <v>25</v>
      </c>
      <c r="E304" s="114" t="str">
        <f ca="1" t="shared" si="3414" ref="E304">IFERROR(IF($C303="","",INDIRECT("第"&amp;VLOOKUP(E$7,INDIRECT($A$7&amp;"!A:D"),2,FALSE)&amp;"周"&amp;"!"&amp;ADDRESS(ROW(),VLOOKUP(E$7,INDIRECT($A$7&amp;"!A:D"),4,FALSE)+4))),"")</f>
        <v/>
      </c>
      <c r="F304" s="114" t="str">
        <f ca="1" t="shared" si="3415" ref="F304">IFERROR(IF($C303="","",INDIRECT("第"&amp;VLOOKUP(F$7,INDIRECT($A$7&amp;"!A:D"),2,FALSE)&amp;"周"&amp;"!"&amp;ADDRESS(ROW(),VLOOKUP(F$7,INDIRECT($A$7&amp;"!A:D"),4,FALSE)+4))),"")</f>
        <v/>
      </c>
      <c r="G304" s="114" t="str">
        <f ca="1" t="shared" si="3416" ref="G304">IFERROR(IF($C303="","",INDIRECT("第"&amp;VLOOKUP(G$7,INDIRECT($A$7&amp;"!A:D"),2,FALSE)&amp;"周"&amp;"!"&amp;ADDRESS(ROW(),VLOOKUP(G$7,INDIRECT($A$7&amp;"!A:D"),4,FALSE)+4))),"")</f>
        <v/>
      </c>
      <c r="H304" s="114" t="str">
        <f ca="1" t="shared" si="3417" ref="H304">IFERROR(IF($C303="","",INDIRECT("第"&amp;VLOOKUP(H$7,INDIRECT($A$7&amp;"!A:D"),2,FALSE)&amp;"周"&amp;"!"&amp;ADDRESS(ROW(),VLOOKUP(H$7,INDIRECT($A$7&amp;"!A:D"),4,FALSE)+4))),"")</f>
        <v/>
      </c>
      <c r="I304" s="114" t="str">
        <f ca="1" t="shared" si="3418" ref="I304">IFERROR(IF($C303="","",INDIRECT("第"&amp;VLOOKUP(I$7,INDIRECT($A$7&amp;"!A:D"),2,FALSE)&amp;"周"&amp;"!"&amp;ADDRESS(ROW(),VLOOKUP(I$7,INDIRECT($A$7&amp;"!A:D"),4,FALSE)+4))),"")</f>
        <v/>
      </c>
      <c r="J304" s="114" t="str">
        <f ca="1" t="shared" si="3419" ref="J304">IFERROR(IF($C303="","",INDIRECT("第"&amp;VLOOKUP(J$7,INDIRECT($A$7&amp;"!A:D"),2,FALSE)&amp;"周"&amp;"!"&amp;ADDRESS(ROW(),VLOOKUP(J$7,INDIRECT($A$7&amp;"!A:D"),4,FALSE)+4))),"")</f>
        <v/>
      </c>
      <c r="K304" s="114" t="str">
        <f ca="1" t="shared" si="3420" ref="K304">IFERROR(IF($C303="","",INDIRECT("第"&amp;VLOOKUP(K$7,INDIRECT($A$7&amp;"!A:D"),2,FALSE)&amp;"周"&amp;"!"&amp;ADDRESS(ROW(),VLOOKUP(K$7,INDIRECT($A$7&amp;"!A:D"),4,FALSE)+4))),"")</f>
        <v/>
      </c>
      <c r="L304" s="114" t="str">
        <f ca="1" t="shared" si="3421" ref="L304">IFERROR(IF($C303="","",INDIRECT("第"&amp;VLOOKUP(L$7,INDIRECT($A$7&amp;"!A:D"),2,FALSE)&amp;"周"&amp;"!"&amp;ADDRESS(ROW(),VLOOKUP(L$7,INDIRECT($A$7&amp;"!A:D"),4,FALSE)+4))),"")</f>
        <v/>
      </c>
      <c r="M304" s="114" t="str">
        <f ca="1" t="shared" si="3422" ref="M304">IFERROR(IF($C303="","",INDIRECT("第"&amp;VLOOKUP(M$7,INDIRECT($A$7&amp;"!A:D"),2,FALSE)&amp;"周"&amp;"!"&amp;ADDRESS(ROW(),VLOOKUP(M$7,INDIRECT($A$7&amp;"!A:D"),4,FALSE)+4))),"")</f>
        <v/>
      </c>
      <c r="N304" s="114" t="str">
        <f ca="1" t="shared" si="3423" ref="N304">IFERROR(IF($C303="","",INDIRECT("第"&amp;VLOOKUP(N$7,INDIRECT($A$7&amp;"!A:D"),2,FALSE)&amp;"周"&amp;"!"&amp;ADDRESS(ROW(),VLOOKUP(N$7,INDIRECT($A$7&amp;"!A:D"),4,FALSE)+4))),"")</f>
        <v/>
      </c>
      <c r="O304" s="114" t="str">
        <f ca="1" t="shared" si="3424" ref="O304">IFERROR(IF($C303="","",INDIRECT("第"&amp;VLOOKUP(O$7,INDIRECT($A$7&amp;"!A:D"),2,FALSE)&amp;"周"&amp;"!"&amp;ADDRESS(ROW(),VLOOKUP(O$7,INDIRECT($A$7&amp;"!A:D"),4,FALSE)+4))),"")</f>
        <v/>
      </c>
      <c r="P304" s="114" t="str">
        <f ca="1" t="shared" si="3425" ref="P304">IFERROR(IF($C303="","",INDIRECT("第"&amp;VLOOKUP(P$7,INDIRECT($A$7&amp;"!A:D"),2,FALSE)&amp;"周"&amp;"!"&amp;ADDRESS(ROW(),VLOOKUP(P$7,INDIRECT($A$7&amp;"!A:D"),4,FALSE)+4))),"")</f>
        <v/>
      </c>
      <c r="Q304" s="114" t="str">
        <f ca="1" t="shared" si="3426" ref="Q304">IFERROR(IF($C303="","",INDIRECT("第"&amp;VLOOKUP(Q$7,INDIRECT($A$7&amp;"!A:D"),2,FALSE)&amp;"周"&amp;"!"&amp;ADDRESS(ROW(),VLOOKUP(Q$7,INDIRECT($A$7&amp;"!A:D"),4,FALSE)+4))),"")</f>
        <v/>
      </c>
      <c r="R304" s="114" t="str">
        <f ca="1" t="shared" si="3427" ref="R304">IFERROR(IF($C303="","",INDIRECT("第"&amp;VLOOKUP(R$7,INDIRECT($A$7&amp;"!A:D"),2,FALSE)&amp;"周"&amp;"!"&amp;ADDRESS(ROW(),VLOOKUP(R$7,INDIRECT($A$7&amp;"!A:D"),4,FALSE)+4))),"")</f>
        <v/>
      </c>
      <c r="S304" s="114" t="str">
        <f ca="1" t="shared" si="3428" ref="S304">IFERROR(IF($C303="","",INDIRECT("第"&amp;VLOOKUP(S$7,INDIRECT($A$7&amp;"!A:D"),2,FALSE)&amp;"周"&amp;"!"&amp;ADDRESS(ROW(),VLOOKUP(S$7,INDIRECT($A$7&amp;"!A:D"),4,FALSE)+4))),"")</f>
        <v/>
      </c>
      <c r="T304" s="114" t="str">
        <f ca="1" t="shared" si="3429" ref="T304">IFERROR(IF($C303="","",INDIRECT("第"&amp;VLOOKUP(T$7,INDIRECT($A$7&amp;"!A:D"),2,FALSE)&amp;"周"&amp;"!"&amp;ADDRESS(ROW(),VLOOKUP(T$7,INDIRECT($A$7&amp;"!A:D"),4,FALSE)+4))),"")</f>
        <v/>
      </c>
      <c r="U304" s="114" t="str">
        <f ca="1" t="shared" si="3430" ref="U304">IFERROR(IF($C303="","",INDIRECT("第"&amp;VLOOKUP(U$7,INDIRECT($A$7&amp;"!A:D"),2,FALSE)&amp;"周"&amp;"!"&amp;ADDRESS(ROW(),VLOOKUP(U$7,INDIRECT($A$7&amp;"!A:D"),4,FALSE)+4))),"")</f>
        <v/>
      </c>
      <c r="V304" s="114" t="str">
        <f ca="1" t="shared" si="3431" ref="V304">IFERROR(IF($C303="","",INDIRECT("第"&amp;VLOOKUP(V$7,INDIRECT($A$7&amp;"!A:D"),2,FALSE)&amp;"周"&amp;"!"&amp;ADDRESS(ROW(),VLOOKUP(V$7,INDIRECT($A$7&amp;"!A:D"),4,FALSE)+4))),"")</f>
        <v/>
      </c>
      <c r="W304" s="114" t="str">
        <f ca="1" t="shared" si="3432" ref="W304">IFERROR(IF($C303="","",INDIRECT("第"&amp;VLOOKUP(W$7,INDIRECT($A$7&amp;"!A:D"),2,FALSE)&amp;"周"&amp;"!"&amp;ADDRESS(ROW(),VLOOKUP(W$7,INDIRECT($A$7&amp;"!A:D"),4,FALSE)+4))),"")</f>
        <v/>
      </c>
      <c r="X304" s="114" t="str">
        <f ca="1" t="shared" si="3433" ref="X304">IFERROR(IF($C303="","",INDIRECT("第"&amp;VLOOKUP(X$7,INDIRECT($A$7&amp;"!A:D"),2,FALSE)&amp;"周"&amp;"!"&amp;ADDRESS(ROW(),VLOOKUP(X$7,INDIRECT($A$7&amp;"!A:D"),4,FALSE)+4))),"")</f>
        <v/>
      </c>
      <c r="Y304" s="114" t="str">
        <f ca="1" t="shared" si="3434" ref="Y304">IFERROR(IF($C303="","",INDIRECT("第"&amp;VLOOKUP(Y$7,INDIRECT($A$7&amp;"!A:D"),2,FALSE)&amp;"周"&amp;"!"&amp;ADDRESS(ROW(),VLOOKUP(Y$7,INDIRECT($A$7&amp;"!A:D"),4,FALSE)+4))),"")</f>
        <v/>
      </c>
      <c r="Z304" s="114" t="str">
        <f ca="1" t="shared" si="3435" ref="Z304">IFERROR(IF($C303="","",INDIRECT("第"&amp;VLOOKUP(Z$7,INDIRECT($A$7&amp;"!A:D"),2,FALSE)&amp;"周"&amp;"!"&amp;ADDRESS(ROW(),VLOOKUP(Z$7,INDIRECT($A$7&amp;"!A:D"),4,FALSE)+4))),"")</f>
        <v/>
      </c>
      <c r="AA304" s="114" t="str">
        <f ca="1" t="shared" si="3436" ref="AA304">IFERROR(IF($C303="","",INDIRECT("第"&amp;VLOOKUP(AA$7,INDIRECT($A$7&amp;"!A:D"),2,FALSE)&amp;"周"&amp;"!"&amp;ADDRESS(ROW(),VLOOKUP(AA$7,INDIRECT($A$7&amp;"!A:D"),4,FALSE)+4))),"")</f>
        <v/>
      </c>
      <c r="AB304" s="114" t="str">
        <f ca="1" t="shared" si="3437" ref="AB304">IFERROR(IF($C303="","",INDIRECT("第"&amp;VLOOKUP(AB$7,INDIRECT($A$7&amp;"!A:D"),2,FALSE)&amp;"周"&amp;"!"&amp;ADDRESS(ROW(),VLOOKUP(AB$7,INDIRECT($A$7&amp;"!A:D"),4,FALSE)+4))),"")</f>
        <v/>
      </c>
      <c r="AC304" s="114" t="str">
        <f ca="1" t="shared" si="3438" ref="AC304">IFERROR(IF($C303="","",INDIRECT("第"&amp;VLOOKUP(AC$7,INDIRECT($A$7&amp;"!A:D"),2,FALSE)&amp;"周"&amp;"!"&amp;ADDRESS(ROW(),VLOOKUP(AC$7,INDIRECT($A$7&amp;"!A:D"),4,FALSE)+4))),"")</f>
        <v/>
      </c>
      <c r="AD304" s="114" t="str">
        <f ca="1" t="shared" si="3439" ref="AD304">IFERROR(IF($C303="","",INDIRECT("第"&amp;VLOOKUP(AD$7,INDIRECT($A$7&amp;"!A:D"),2,FALSE)&amp;"周"&amp;"!"&amp;ADDRESS(ROW(),VLOOKUP(AD$7,INDIRECT($A$7&amp;"!A:D"),4,FALSE)+4))),"")</f>
        <v/>
      </c>
      <c r="AE304" s="114" t="str">
        <f ca="1" t="shared" si="3440" ref="AE304">IFERROR(IF($C303="","",INDIRECT("第"&amp;VLOOKUP(AE$7,INDIRECT($A$7&amp;"!A:D"),2,FALSE)&amp;"周"&amp;"!"&amp;ADDRESS(ROW(),VLOOKUP(AE$7,INDIRECT($A$7&amp;"!A:D"),4,FALSE)+4))),"")</f>
        <v/>
      </c>
      <c r="AF304" s="114" t="str">
        <f ca="1" t="shared" si="3441" ref="AF304">IFERROR(IF($C303="","",INDIRECT("第"&amp;VLOOKUP(AF$7,INDIRECT($A$7&amp;"!A:D"),2,FALSE)&amp;"周"&amp;"!"&amp;ADDRESS(ROW(),VLOOKUP(AF$7,INDIRECT($A$7&amp;"!A:D"),4,FALSE)+4))),"")</f>
        <v/>
      </c>
      <c r="AG304" s="114" t="str">
        <f ca="1" t="shared" si="3442" ref="AG304">IFERROR(IF($C303="","",INDIRECT("第"&amp;VLOOKUP(AG$7,INDIRECT($A$7&amp;"!A:D"),2,FALSE)&amp;"周"&amp;"!"&amp;ADDRESS(ROW(),VLOOKUP(AG$7,INDIRECT($A$7&amp;"!A:D"),4,FALSE)+4))),"")</f>
        <v/>
      </c>
      <c r="AH304" s="114" t="str">
        <f ca="1" t="shared" si="3443" ref="AH304">IFERROR(IF($C303="","",INDIRECT("第"&amp;VLOOKUP(AH$7,INDIRECT($A$7&amp;"!A:D"),2,FALSE)&amp;"周"&amp;"!"&amp;ADDRESS(ROW(),VLOOKUP(AH$7,INDIRECT($A$7&amp;"!A:D"),4,FALSE)+4))),"")</f>
        <v/>
      </c>
      <c r="AI304" s="114" t="str">
        <f ca="1" t="shared" si="3444" ref="AI304">IFERROR(IF($C303="","",INDIRECT("第"&amp;VLOOKUP(AI$7,INDIRECT($A$7&amp;"!A:D"),2,FALSE)&amp;"周"&amp;"!"&amp;ADDRESS(ROW(),VLOOKUP(AI$7,INDIRECT($A$7&amp;"!A:D"),4,FALSE)+4))),"")</f>
        <v/>
      </c>
      <c r="AJ304" s="25"/>
      <c r="AK304" s="25"/>
      <c r="AL304" s="25"/>
      <c r="AM304" s="25"/>
      <c r="AN304" s="25"/>
      <c r="AO304" s="25"/>
      <c r="AP304" s="25"/>
      <c r="AQ304" s="25"/>
      <c r="AR304" s="25"/>
    </row>
    <row r="305" spans="1:44" ht="18" customHeight="1">
      <c r="A305" s="7"/>
      <c r="B305" s="115"/>
      <c r="C305" s="27"/>
      <c r="D305" s="25" t="s">
        <v>26</v>
      </c>
      <c r="E305" s="114" t="str">
        <f ca="1" t="shared" si="3445" ref="E305:AI305">IFERROR(IF($C303="","",INDIRECT("第"&amp;VLOOKUP(E$7,INDIRECT($A$7&amp;"!A:D"),2,FALSE)&amp;"周"&amp;"!"&amp;ADDRESS(ROW(),VLOOKUP(E$7,INDIRECT($A$7&amp;"!A:D"),4,FALSE)+4))),"")</f>
        <v/>
      </c>
      <c r="F305" s="114" t="str">
        <f t="shared" ca="1" si="3445"/>
        <v/>
      </c>
      <c r="G305" s="114" t="str">
        <f t="shared" ca="1" si="3445"/>
        <v/>
      </c>
      <c r="H305" s="114" t="str">
        <f t="shared" ca="1" si="3445"/>
        <v/>
      </c>
      <c r="I305" s="114" t="str">
        <f t="shared" ca="1" si="3445"/>
        <v/>
      </c>
      <c r="J305" s="114" t="str">
        <f t="shared" ca="1" si="3445"/>
        <v/>
      </c>
      <c r="K305" s="114" t="str">
        <f t="shared" ca="1" si="3445"/>
        <v/>
      </c>
      <c r="L305" s="114" t="str">
        <f t="shared" ca="1" si="3445"/>
        <v/>
      </c>
      <c r="M305" s="114" t="str">
        <f t="shared" ca="1" si="3445"/>
        <v/>
      </c>
      <c r="N305" s="114" t="str">
        <f t="shared" ca="1" si="3445"/>
        <v/>
      </c>
      <c r="O305" s="114" t="str">
        <f t="shared" ca="1" si="3445"/>
        <v/>
      </c>
      <c r="P305" s="114" t="str">
        <f t="shared" ca="1" si="3445"/>
        <v/>
      </c>
      <c r="Q305" s="114" t="str">
        <f t="shared" ca="1" si="3445"/>
        <v/>
      </c>
      <c r="R305" s="114" t="str">
        <f t="shared" ca="1" si="3445"/>
        <v/>
      </c>
      <c r="S305" s="114" t="str">
        <f t="shared" ca="1" si="3445"/>
        <v/>
      </c>
      <c r="T305" s="114" t="str">
        <f t="shared" ca="1" si="3445"/>
        <v/>
      </c>
      <c r="U305" s="114" t="str">
        <f t="shared" ca="1" si="3445"/>
        <v/>
      </c>
      <c r="V305" s="114" t="str">
        <f t="shared" ca="1" si="3445"/>
        <v/>
      </c>
      <c r="W305" s="114" t="str">
        <f t="shared" ca="1" si="3445"/>
        <v/>
      </c>
      <c r="X305" s="114" t="str">
        <f t="shared" ca="1" si="3445"/>
        <v/>
      </c>
      <c r="Y305" s="114" t="str">
        <f t="shared" ca="1" si="3445"/>
        <v/>
      </c>
      <c r="Z305" s="114" t="str">
        <f t="shared" ca="1" si="3445"/>
        <v/>
      </c>
      <c r="AA305" s="114" t="str">
        <f t="shared" ca="1" si="3445"/>
        <v/>
      </c>
      <c r="AB305" s="114" t="str">
        <f t="shared" ca="1" si="3445"/>
        <v/>
      </c>
      <c r="AC305" s="114" t="str">
        <f t="shared" ca="1" si="3445"/>
        <v/>
      </c>
      <c r="AD305" s="114" t="str">
        <f t="shared" ca="1" si="3445"/>
        <v/>
      </c>
      <c r="AE305" s="114" t="str">
        <f t="shared" ca="1" si="3445"/>
        <v/>
      </c>
      <c r="AF305" s="114" t="str">
        <f t="shared" ca="1" si="3445"/>
        <v/>
      </c>
      <c r="AG305" s="114" t="str">
        <f t="shared" ca="1" si="3445"/>
        <v/>
      </c>
      <c r="AH305" s="114" t="str">
        <f t="shared" ca="1" si="3445"/>
        <v/>
      </c>
      <c r="AI305" s="114" t="str">
        <f t="shared" ca="1" si="3445"/>
        <v/>
      </c>
      <c r="AJ305" s="25"/>
      <c r="AK305" s="25"/>
      <c r="AL305" s="25"/>
      <c r="AM305" s="25"/>
      <c r="AN305" s="25"/>
      <c r="AO305" s="25"/>
      <c r="AP305" s="25"/>
      <c r="AQ305" s="25"/>
      <c r="AR305" s="25"/>
    </row>
    <row r="306" spans="1:44" ht="18" customHeight="1">
      <c r="A306" s="7"/>
      <c r="B306" s="116">
        <f t="shared" si="3305"/>
        <v>100</v>
      </c>
      <c r="C306" s="20" t="str">
        <f ca="1">INDIRECT("员工信息表!C"&amp;(B306+3))&amp;IF(INDIRECT("员工信息表!O"&amp;(B306+3))="离职","(离职)","")</f>
        <v/>
      </c>
      <c r="D306" s="25" t="s">
        <v>24</v>
      </c>
      <c r="E306" s="114" t="str">
        <f ca="1" t="shared" si="3446" ref="E306:T306">IFERROR(IF($C306="","",INDIRECT("第"&amp;VLOOKUP(E$7,INDIRECT($A$7&amp;"!A:D"),2,FALSE)&amp;"周"&amp;"!"&amp;ADDRESS(ROW(),VLOOKUP(E$7,INDIRECT($A$7&amp;"!A:D"),4,FALSE)+4))),"")</f>
        <v/>
      </c>
      <c r="F306" s="114" t="str">
        <f t="shared" ca="1" si="3446"/>
        <v/>
      </c>
      <c r="G306" s="114" t="str">
        <f t="shared" ca="1" si="3446"/>
        <v/>
      </c>
      <c r="H306" s="114" t="str">
        <f t="shared" ca="1" si="3446"/>
        <v/>
      </c>
      <c r="I306" s="114" t="str">
        <f t="shared" ca="1" si="3446"/>
        <v/>
      </c>
      <c r="J306" s="114" t="str">
        <f t="shared" ca="1" si="3446"/>
        <v/>
      </c>
      <c r="K306" s="114" t="str">
        <f t="shared" ca="1" si="3446"/>
        <v/>
      </c>
      <c r="L306" s="114" t="str">
        <f t="shared" ca="1" si="3446"/>
        <v/>
      </c>
      <c r="M306" s="114" t="str">
        <f t="shared" ca="1" si="3446"/>
        <v/>
      </c>
      <c r="N306" s="114" t="str">
        <f t="shared" ca="1" si="3446"/>
        <v/>
      </c>
      <c r="O306" s="114" t="str">
        <f t="shared" ca="1" si="3446"/>
        <v/>
      </c>
      <c r="P306" s="114" t="str">
        <f t="shared" ca="1" si="3446"/>
        <v/>
      </c>
      <c r="Q306" s="114" t="str">
        <f t="shared" ca="1" si="3446"/>
        <v/>
      </c>
      <c r="R306" s="114" t="str">
        <f t="shared" ca="1" si="3446"/>
        <v/>
      </c>
      <c r="S306" s="114" t="str">
        <f t="shared" ca="1" si="3446"/>
        <v/>
      </c>
      <c r="T306" s="114" t="str">
        <f t="shared" ca="1" si="3446"/>
        <v/>
      </c>
      <c r="U306" s="114" t="str">
        <f ca="1" t="shared" si="3447" ref="U306:AI306">IFERROR(IF($C306="","",INDIRECT("第"&amp;VLOOKUP(U$7,INDIRECT($A$7&amp;"!A:D"),2,FALSE)&amp;"周"&amp;"!"&amp;ADDRESS(ROW(),VLOOKUP(U$7,INDIRECT($A$7&amp;"!A:D"),4,FALSE)+4))),"")</f>
        <v/>
      </c>
      <c r="V306" s="114" t="str">
        <f t="shared" ca="1" si="3447"/>
        <v/>
      </c>
      <c r="W306" s="114" t="str">
        <f t="shared" ca="1" si="3447"/>
        <v/>
      </c>
      <c r="X306" s="114" t="str">
        <f t="shared" ca="1" si="3447"/>
        <v/>
      </c>
      <c r="Y306" s="114" t="str">
        <f t="shared" ca="1" si="3447"/>
        <v/>
      </c>
      <c r="Z306" s="114" t="str">
        <f t="shared" ca="1" si="3447"/>
        <v/>
      </c>
      <c r="AA306" s="114" t="str">
        <f t="shared" ca="1" si="3447"/>
        <v/>
      </c>
      <c r="AB306" s="114" t="str">
        <f t="shared" ca="1" si="3447"/>
        <v/>
      </c>
      <c r="AC306" s="114" t="str">
        <f t="shared" ca="1" si="3447"/>
        <v/>
      </c>
      <c r="AD306" s="114" t="str">
        <f t="shared" ca="1" si="3447"/>
        <v/>
      </c>
      <c r="AE306" s="114" t="str">
        <f t="shared" ca="1" si="3447"/>
        <v/>
      </c>
      <c r="AF306" s="114" t="str">
        <f t="shared" ca="1" si="3447"/>
        <v/>
      </c>
      <c r="AG306" s="114" t="str">
        <f t="shared" ca="1" si="3447"/>
        <v/>
      </c>
      <c r="AH306" s="114" t="str">
        <f t="shared" ca="1" si="3447"/>
        <v/>
      </c>
      <c r="AI306" s="114" t="str">
        <f t="shared" ca="1" si="3447"/>
        <v/>
      </c>
      <c r="AJ306" s="25">
        <f ca="1" t="shared" si="3448" ref="AJ306:AR306">COUNTIF($E306:$AI308,AJ$8)</f>
        <v>0</v>
      </c>
      <c r="AK306" s="25">
        <f t="shared" ca="1" si="3448"/>
        <v>0</v>
      </c>
      <c r="AL306" s="25">
        <f t="shared" ca="1" si="3448"/>
        <v>0</v>
      </c>
      <c r="AM306" s="25">
        <f t="shared" ca="1" si="3448"/>
        <v>0</v>
      </c>
      <c r="AN306" s="25">
        <f t="shared" ca="1" si="3448"/>
        <v>0</v>
      </c>
      <c r="AO306" s="25">
        <f t="shared" ca="1" si="3448"/>
        <v>0</v>
      </c>
      <c r="AP306" s="25">
        <f t="shared" ca="1" si="3448"/>
        <v>0</v>
      </c>
      <c r="AQ306" s="25">
        <f t="shared" ca="1" si="3448"/>
        <v>0</v>
      </c>
      <c r="AR306" s="25">
        <f t="shared" ca="1" si="3448"/>
        <v>0</v>
      </c>
    </row>
    <row r="307" spans="1:44" ht="18" customHeight="1">
      <c r="A307" s="7"/>
      <c r="B307" s="113"/>
      <c r="C307" s="20"/>
      <c r="D307" s="25" t="s">
        <v>25</v>
      </c>
      <c r="E307" s="114" t="str">
        <f ca="1" t="shared" si="3449" ref="E307">IFERROR(IF($C306="","",INDIRECT("第"&amp;VLOOKUP(E$7,INDIRECT($A$7&amp;"!A:D"),2,FALSE)&amp;"周"&amp;"!"&amp;ADDRESS(ROW(),VLOOKUP(E$7,INDIRECT($A$7&amp;"!A:D"),4,FALSE)+4))),"")</f>
        <v/>
      </c>
      <c r="F307" s="114" t="str">
        <f ca="1" t="shared" si="3450" ref="F307">IFERROR(IF($C306="","",INDIRECT("第"&amp;VLOOKUP(F$7,INDIRECT($A$7&amp;"!A:D"),2,FALSE)&amp;"周"&amp;"!"&amp;ADDRESS(ROW(),VLOOKUP(F$7,INDIRECT($A$7&amp;"!A:D"),4,FALSE)+4))),"")</f>
        <v/>
      </c>
      <c r="G307" s="114" t="str">
        <f ca="1" t="shared" si="3451" ref="G307">IFERROR(IF($C306="","",INDIRECT("第"&amp;VLOOKUP(G$7,INDIRECT($A$7&amp;"!A:D"),2,FALSE)&amp;"周"&amp;"!"&amp;ADDRESS(ROW(),VLOOKUP(G$7,INDIRECT($A$7&amp;"!A:D"),4,FALSE)+4))),"")</f>
        <v/>
      </c>
      <c r="H307" s="114" t="str">
        <f ca="1" t="shared" si="3452" ref="H307">IFERROR(IF($C306="","",INDIRECT("第"&amp;VLOOKUP(H$7,INDIRECT($A$7&amp;"!A:D"),2,FALSE)&amp;"周"&amp;"!"&amp;ADDRESS(ROW(),VLOOKUP(H$7,INDIRECT($A$7&amp;"!A:D"),4,FALSE)+4))),"")</f>
        <v/>
      </c>
      <c r="I307" s="114" t="str">
        <f ca="1" t="shared" si="3453" ref="I307">IFERROR(IF($C306="","",INDIRECT("第"&amp;VLOOKUP(I$7,INDIRECT($A$7&amp;"!A:D"),2,FALSE)&amp;"周"&amp;"!"&amp;ADDRESS(ROW(),VLOOKUP(I$7,INDIRECT($A$7&amp;"!A:D"),4,FALSE)+4))),"")</f>
        <v/>
      </c>
      <c r="J307" s="114" t="str">
        <f ca="1" t="shared" si="3454" ref="J307">IFERROR(IF($C306="","",INDIRECT("第"&amp;VLOOKUP(J$7,INDIRECT($A$7&amp;"!A:D"),2,FALSE)&amp;"周"&amp;"!"&amp;ADDRESS(ROW(),VLOOKUP(J$7,INDIRECT($A$7&amp;"!A:D"),4,FALSE)+4))),"")</f>
        <v/>
      </c>
      <c r="K307" s="114" t="str">
        <f ca="1" t="shared" si="3455" ref="K307">IFERROR(IF($C306="","",INDIRECT("第"&amp;VLOOKUP(K$7,INDIRECT($A$7&amp;"!A:D"),2,FALSE)&amp;"周"&amp;"!"&amp;ADDRESS(ROW(),VLOOKUP(K$7,INDIRECT($A$7&amp;"!A:D"),4,FALSE)+4))),"")</f>
        <v/>
      </c>
      <c r="L307" s="114" t="str">
        <f ca="1" t="shared" si="3456" ref="L307">IFERROR(IF($C306="","",INDIRECT("第"&amp;VLOOKUP(L$7,INDIRECT($A$7&amp;"!A:D"),2,FALSE)&amp;"周"&amp;"!"&amp;ADDRESS(ROW(),VLOOKUP(L$7,INDIRECT($A$7&amp;"!A:D"),4,FALSE)+4))),"")</f>
        <v/>
      </c>
      <c r="M307" s="114" t="str">
        <f ca="1" t="shared" si="3457" ref="M307">IFERROR(IF($C306="","",INDIRECT("第"&amp;VLOOKUP(M$7,INDIRECT($A$7&amp;"!A:D"),2,FALSE)&amp;"周"&amp;"!"&amp;ADDRESS(ROW(),VLOOKUP(M$7,INDIRECT($A$7&amp;"!A:D"),4,FALSE)+4))),"")</f>
        <v/>
      </c>
      <c r="N307" s="114" t="str">
        <f ca="1" t="shared" si="3458" ref="N307">IFERROR(IF($C306="","",INDIRECT("第"&amp;VLOOKUP(N$7,INDIRECT($A$7&amp;"!A:D"),2,FALSE)&amp;"周"&amp;"!"&amp;ADDRESS(ROW(),VLOOKUP(N$7,INDIRECT($A$7&amp;"!A:D"),4,FALSE)+4))),"")</f>
        <v/>
      </c>
      <c r="O307" s="114" t="str">
        <f ca="1" t="shared" si="3459" ref="O307">IFERROR(IF($C306="","",INDIRECT("第"&amp;VLOOKUP(O$7,INDIRECT($A$7&amp;"!A:D"),2,FALSE)&amp;"周"&amp;"!"&amp;ADDRESS(ROW(),VLOOKUP(O$7,INDIRECT($A$7&amp;"!A:D"),4,FALSE)+4))),"")</f>
        <v/>
      </c>
      <c r="P307" s="114" t="str">
        <f ca="1" t="shared" si="3460" ref="P307">IFERROR(IF($C306="","",INDIRECT("第"&amp;VLOOKUP(P$7,INDIRECT($A$7&amp;"!A:D"),2,FALSE)&amp;"周"&amp;"!"&amp;ADDRESS(ROW(),VLOOKUP(P$7,INDIRECT($A$7&amp;"!A:D"),4,FALSE)+4))),"")</f>
        <v/>
      </c>
      <c r="Q307" s="114" t="str">
        <f ca="1" t="shared" si="3461" ref="Q307">IFERROR(IF($C306="","",INDIRECT("第"&amp;VLOOKUP(Q$7,INDIRECT($A$7&amp;"!A:D"),2,FALSE)&amp;"周"&amp;"!"&amp;ADDRESS(ROW(),VLOOKUP(Q$7,INDIRECT($A$7&amp;"!A:D"),4,FALSE)+4))),"")</f>
        <v/>
      </c>
      <c r="R307" s="114" t="str">
        <f ca="1" t="shared" si="3462" ref="R307">IFERROR(IF($C306="","",INDIRECT("第"&amp;VLOOKUP(R$7,INDIRECT($A$7&amp;"!A:D"),2,FALSE)&amp;"周"&amp;"!"&amp;ADDRESS(ROW(),VLOOKUP(R$7,INDIRECT($A$7&amp;"!A:D"),4,FALSE)+4))),"")</f>
        <v/>
      </c>
      <c r="S307" s="114" t="str">
        <f ca="1" t="shared" si="3463" ref="S307">IFERROR(IF($C306="","",INDIRECT("第"&amp;VLOOKUP(S$7,INDIRECT($A$7&amp;"!A:D"),2,FALSE)&amp;"周"&amp;"!"&amp;ADDRESS(ROW(),VLOOKUP(S$7,INDIRECT($A$7&amp;"!A:D"),4,FALSE)+4))),"")</f>
        <v/>
      </c>
      <c r="T307" s="114" t="str">
        <f ca="1" t="shared" si="3464" ref="T307">IFERROR(IF($C306="","",INDIRECT("第"&amp;VLOOKUP(T$7,INDIRECT($A$7&amp;"!A:D"),2,FALSE)&amp;"周"&amp;"!"&amp;ADDRESS(ROW(),VLOOKUP(T$7,INDIRECT($A$7&amp;"!A:D"),4,FALSE)+4))),"")</f>
        <v/>
      </c>
      <c r="U307" s="114" t="str">
        <f ca="1" t="shared" si="3465" ref="U307">IFERROR(IF($C306="","",INDIRECT("第"&amp;VLOOKUP(U$7,INDIRECT($A$7&amp;"!A:D"),2,FALSE)&amp;"周"&amp;"!"&amp;ADDRESS(ROW(),VLOOKUP(U$7,INDIRECT($A$7&amp;"!A:D"),4,FALSE)+4))),"")</f>
        <v/>
      </c>
      <c r="V307" s="114" t="str">
        <f ca="1" t="shared" si="3466" ref="V307">IFERROR(IF($C306="","",INDIRECT("第"&amp;VLOOKUP(V$7,INDIRECT($A$7&amp;"!A:D"),2,FALSE)&amp;"周"&amp;"!"&amp;ADDRESS(ROW(),VLOOKUP(V$7,INDIRECT($A$7&amp;"!A:D"),4,FALSE)+4))),"")</f>
        <v/>
      </c>
      <c r="W307" s="114" t="str">
        <f ca="1" t="shared" si="3467" ref="W307">IFERROR(IF($C306="","",INDIRECT("第"&amp;VLOOKUP(W$7,INDIRECT($A$7&amp;"!A:D"),2,FALSE)&amp;"周"&amp;"!"&amp;ADDRESS(ROW(),VLOOKUP(W$7,INDIRECT($A$7&amp;"!A:D"),4,FALSE)+4))),"")</f>
        <v/>
      </c>
      <c r="X307" s="114" t="str">
        <f ca="1" t="shared" si="3468" ref="X307">IFERROR(IF($C306="","",INDIRECT("第"&amp;VLOOKUP(X$7,INDIRECT($A$7&amp;"!A:D"),2,FALSE)&amp;"周"&amp;"!"&amp;ADDRESS(ROW(),VLOOKUP(X$7,INDIRECT($A$7&amp;"!A:D"),4,FALSE)+4))),"")</f>
        <v/>
      </c>
      <c r="Y307" s="114" t="str">
        <f ca="1" t="shared" si="3469" ref="Y307">IFERROR(IF($C306="","",INDIRECT("第"&amp;VLOOKUP(Y$7,INDIRECT($A$7&amp;"!A:D"),2,FALSE)&amp;"周"&amp;"!"&amp;ADDRESS(ROW(),VLOOKUP(Y$7,INDIRECT($A$7&amp;"!A:D"),4,FALSE)+4))),"")</f>
        <v/>
      </c>
      <c r="Z307" s="114" t="str">
        <f ca="1" t="shared" si="3470" ref="Z307">IFERROR(IF($C306="","",INDIRECT("第"&amp;VLOOKUP(Z$7,INDIRECT($A$7&amp;"!A:D"),2,FALSE)&amp;"周"&amp;"!"&amp;ADDRESS(ROW(),VLOOKUP(Z$7,INDIRECT($A$7&amp;"!A:D"),4,FALSE)+4))),"")</f>
        <v/>
      </c>
      <c r="AA307" s="114" t="str">
        <f ca="1" t="shared" si="3471" ref="AA307">IFERROR(IF($C306="","",INDIRECT("第"&amp;VLOOKUP(AA$7,INDIRECT($A$7&amp;"!A:D"),2,FALSE)&amp;"周"&amp;"!"&amp;ADDRESS(ROW(),VLOOKUP(AA$7,INDIRECT($A$7&amp;"!A:D"),4,FALSE)+4))),"")</f>
        <v/>
      </c>
      <c r="AB307" s="114" t="str">
        <f ca="1" t="shared" si="3472" ref="AB307">IFERROR(IF($C306="","",INDIRECT("第"&amp;VLOOKUP(AB$7,INDIRECT($A$7&amp;"!A:D"),2,FALSE)&amp;"周"&amp;"!"&amp;ADDRESS(ROW(),VLOOKUP(AB$7,INDIRECT($A$7&amp;"!A:D"),4,FALSE)+4))),"")</f>
        <v/>
      </c>
      <c r="AC307" s="114" t="str">
        <f ca="1" t="shared" si="3473" ref="AC307">IFERROR(IF($C306="","",INDIRECT("第"&amp;VLOOKUP(AC$7,INDIRECT($A$7&amp;"!A:D"),2,FALSE)&amp;"周"&amp;"!"&amp;ADDRESS(ROW(),VLOOKUP(AC$7,INDIRECT($A$7&amp;"!A:D"),4,FALSE)+4))),"")</f>
        <v/>
      </c>
      <c r="AD307" s="114" t="str">
        <f ca="1" t="shared" si="3474" ref="AD307">IFERROR(IF($C306="","",INDIRECT("第"&amp;VLOOKUP(AD$7,INDIRECT($A$7&amp;"!A:D"),2,FALSE)&amp;"周"&amp;"!"&amp;ADDRESS(ROW(),VLOOKUP(AD$7,INDIRECT($A$7&amp;"!A:D"),4,FALSE)+4))),"")</f>
        <v/>
      </c>
      <c r="AE307" s="114" t="str">
        <f ca="1" t="shared" si="3475" ref="AE307">IFERROR(IF($C306="","",INDIRECT("第"&amp;VLOOKUP(AE$7,INDIRECT($A$7&amp;"!A:D"),2,FALSE)&amp;"周"&amp;"!"&amp;ADDRESS(ROW(),VLOOKUP(AE$7,INDIRECT($A$7&amp;"!A:D"),4,FALSE)+4))),"")</f>
        <v/>
      </c>
      <c r="AF307" s="114" t="str">
        <f ca="1" t="shared" si="3476" ref="AF307">IFERROR(IF($C306="","",INDIRECT("第"&amp;VLOOKUP(AF$7,INDIRECT($A$7&amp;"!A:D"),2,FALSE)&amp;"周"&amp;"!"&amp;ADDRESS(ROW(),VLOOKUP(AF$7,INDIRECT($A$7&amp;"!A:D"),4,FALSE)+4))),"")</f>
        <v/>
      </c>
      <c r="AG307" s="114" t="str">
        <f ca="1" t="shared" si="3477" ref="AG307">IFERROR(IF($C306="","",INDIRECT("第"&amp;VLOOKUP(AG$7,INDIRECT($A$7&amp;"!A:D"),2,FALSE)&amp;"周"&amp;"!"&amp;ADDRESS(ROW(),VLOOKUP(AG$7,INDIRECT($A$7&amp;"!A:D"),4,FALSE)+4))),"")</f>
        <v/>
      </c>
      <c r="AH307" s="114" t="str">
        <f ca="1" t="shared" si="3478" ref="AH307">IFERROR(IF($C306="","",INDIRECT("第"&amp;VLOOKUP(AH$7,INDIRECT($A$7&amp;"!A:D"),2,FALSE)&amp;"周"&amp;"!"&amp;ADDRESS(ROW(),VLOOKUP(AH$7,INDIRECT($A$7&amp;"!A:D"),4,FALSE)+4))),"")</f>
        <v/>
      </c>
      <c r="AI307" s="114" t="str">
        <f ca="1" t="shared" si="3479" ref="AI307">IFERROR(IF($C306="","",INDIRECT("第"&amp;VLOOKUP(AI$7,INDIRECT($A$7&amp;"!A:D"),2,FALSE)&amp;"周"&amp;"!"&amp;ADDRESS(ROW(),VLOOKUP(AI$7,INDIRECT($A$7&amp;"!A:D"),4,FALSE)+4))),"")</f>
        <v/>
      </c>
      <c r="AJ307" s="25"/>
      <c r="AK307" s="25"/>
      <c r="AL307" s="25"/>
      <c r="AM307" s="25"/>
      <c r="AN307" s="25"/>
      <c r="AO307" s="25"/>
      <c r="AP307" s="25"/>
      <c r="AQ307" s="25"/>
      <c r="AR307" s="25"/>
    </row>
    <row r="308" spans="1:44" ht="18" customHeight="1">
      <c r="A308" s="7"/>
      <c r="B308" s="115"/>
      <c r="C308" s="27"/>
      <c r="D308" s="25" t="s">
        <v>26</v>
      </c>
      <c r="E308" s="114" t="str">
        <f ca="1" t="shared" si="3480" ref="E308:AI308">IFERROR(IF($C306="","",INDIRECT("第"&amp;VLOOKUP(E$7,INDIRECT($A$7&amp;"!A:D"),2,FALSE)&amp;"周"&amp;"!"&amp;ADDRESS(ROW(),VLOOKUP(E$7,INDIRECT($A$7&amp;"!A:D"),4,FALSE)+4))),"")</f>
        <v/>
      </c>
      <c r="F308" s="114" t="str">
        <f t="shared" ca="1" si="3480"/>
        <v/>
      </c>
      <c r="G308" s="114" t="str">
        <f t="shared" ca="1" si="3480"/>
        <v/>
      </c>
      <c r="H308" s="114" t="str">
        <f t="shared" ca="1" si="3480"/>
        <v/>
      </c>
      <c r="I308" s="114" t="str">
        <f t="shared" ca="1" si="3480"/>
        <v/>
      </c>
      <c r="J308" s="114" t="str">
        <f t="shared" ca="1" si="3480"/>
        <v/>
      </c>
      <c r="K308" s="114" t="str">
        <f t="shared" ca="1" si="3480"/>
        <v/>
      </c>
      <c r="L308" s="114" t="str">
        <f t="shared" ca="1" si="3480"/>
        <v/>
      </c>
      <c r="M308" s="114" t="str">
        <f t="shared" ca="1" si="3480"/>
        <v/>
      </c>
      <c r="N308" s="114" t="str">
        <f t="shared" ca="1" si="3480"/>
        <v/>
      </c>
      <c r="O308" s="114" t="str">
        <f t="shared" ca="1" si="3480"/>
        <v/>
      </c>
      <c r="P308" s="114" t="str">
        <f t="shared" ca="1" si="3480"/>
        <v/>
      </c>
      <c r="Q308" s="114" t="str">
        <f t="shared" ca="1" si="3480"/>
        <v/>
      </c>
      <c r="R308" s="114" t="str">
        <f t="shared" ca="1" si="3480"/>
        <v/>
      </c>
      <c r="S308" s="114" t="str">
        <f t="shared" ca="1" si="3480"/>
        <v/>
      </c>
      <c r="T308" s="114" t="str">
        <f t="shared" ca="1" si="3480"/>
        <v/>
      </c>
      <c r="U308" s="114" t="str">
        <f t="shared" ca="1" si="3480"/>
        <v/>
      </c>
      <c r="V308" s="114" t="str">
        <f t="shared" ca="1" si="3480"/>
        <v/>
      </c>
      <c r="W308" s="114" t="str">
        <f t="shared" ca="1" si="3480"/>
        <v/>
      </c>
      <c r="X308" s="114" t="str">
        <f t="shared" ca="1" si="3480"/>
        <v/>
      </c>
      <c r="Y308" s="114" t="str">
        <f t="shared" ca="1" si="3480"/>
        <v/>
      </c>
      <c r="Z308" s="114" t="str">
        <f t="shared" ca="1" si="3480"/>
        <v/>
      </c>
      <c r="AA308" s="114" t="str">
        <f t="shared" ca="1" si="3480"/>
        <v/>
      </c>
      <c r="AB308" s="114" t="str">
        <f t="shared" ca="1" si="3480"/>
        <v/>
      </c>
      <c r="AC308" s="114" t="str">
        <f t="shared" ca="1" si="3480"/>
        <v/>
      </c>
      <c r="AD308" s="114" t="str">
        <f t="shared" ca="1" si="3480"/>
        <v/>
      </c>
      <c r="AE308" s="114" t="str">
        <f t="shared" ca="1" si="3480"/>
        <v/>
      </c>
      <c r="AF308" s="114" t="str">
        <f t="shared" ca="1" si="3480"/>
        <v/>
      </c>
      <c r="AG308" s="114" t="str">
        <f t="shared" ca="1" si="3480"/>
        <v/>
      </c>
      <c r="AH308" s="114" t="str">
        <f t="shared" ca="1" si="3480"/>
        <v/>
      </c>
      <c r="AI308" s="114" t="str">
        <f t="shared" ca="1" si="3480"/>
        <v/>
      </c>
      <c r="AJ308" s="25"/>
      <c r="AK308" s="25"/>
      <c r="AL308" s="25"/>
      <c r="AM308" s="25"/>
      <c r="AN308" s="25"/>
      <c r="AO308" s="25"/>
      <c r="AP308" s="25"/>
      <c r="AQ308" s="25"/>
      <c r="AR308" s="25"/>
    </row>
    <row r="309" spans="1:44" ht="18" customHeight="1">
      <c r="A309" s="7"/>
      <c r="B309" s="116">
        <f t="shared" si="3305"/>
        <v>101</v>
      </c>
      <c r="C309" s="20" t="str">
        <f ca="1">INDIRECT("员工信息表!C"&amp;(B309+3))&amp;IF(INDIRECT("员工信息表!O"&amp;(B309+3))="离职","(离职)","")</f>
        <v/>
      </c>
      <c r="D309" s="25" t="s">
        <v>24</v>
      </c>
      <c r="E309" s="114" t="str">
        <f ca="1" t="shared" si="3481" ref="E309:T309">IFERROR(IF($C309="","",INDIRECT("第"&amp;VLOOKUP(E$7,INDIRECT($A$7&amp;"!A:D"),2,FALSE)&amp;"周"&amp;"!"&amp;ADDRESS(ROW(),VLOOKUP(E$7,INDIRECT($A$7&amp;"!A:D"),4,FALSE)+4))),"")</f>
        <v/>
      </c>
      <c r="F309" s="114" t="str">
        <f t="shared" ca="1" si="3481"/>
        <v/>
      </c>
      <c r="G309" s="114" t="str">
        <f t="shared" ca="1" si="3481"/>
        <v/>
      </c>
      <c r="H309" s="114" t="str">
        <f t="shared" ca="1" si="3481"/>
        <v/>
      </c>
      <c r="I309" s="114" t="str">
        <f t="shared" ca="1" si="3481"/>
        <v/>
      </c>
      <c r="J309" s="114" t="str">
        <f t="shared" ca="1" si="3481"/>
        <v/>
      </c>
      <c r="K309" s="114" t="str">
        <f t="shared" ca="1" si="3481"/>
        <v/>
      </c>
      <c r="L309" s="114" t="str">
        <f t="shared" ca="1" si="3481"/>
        <v/>
      </c>
      <c r="M309" s="114" t="str">
        <f t="shared" ca="1" si="3481"/>
        <v/>
      </c>
      <c r="N309" s="114" t="str">
        <f t="shared" ca="1" si="3481"/>
        <v/>
      </c>
      <c r="O309" s="114" t="str">
        <f t="shared" ca="1" si="3481"/>
        <v/>
      </c>
      <c r="P309" s="114" t="str">
        <f t="shared" ca="1" si="3481"/>
        <v/>
      </c>
      <c r="Q309" s="114" t="str">
        <f t="shared" ca="1" si="3481"/>
        <v/>
      </c>
      <c r="R309" s="114" t="str">
        <f t="shared" ca="1" si="3481"/>
        <v/>
      </c>
      <c r="S309" s="114" t="str">
        <f t="shared" ca="1" si="3481"/>
        <v/>
      </c>
      <c r="T309" s="114" t="str">
        <f t="shared" ca="1" si="3481"/>
        <v/>
      </c>
      <c r="U309" s="114" t="str">
        <f ca="1" t="shared" si="3482" ref="U309:AI309">IFERROR(IF($C309="","",INDIRECT("第"&amp;VLOOKUP(U$7,INDIRECT($A$7&amp;"!A:D"),2,FALSE)&amp;"周"&amp;"!"&amp;ADDRESS(ROW(),VLOOKUP(U$7,INDIRECT($A$7&amp;"!A:D"),4,FALSE)+4))),"")</f>
        <v/>
      </c>
      <c r="V309" s="114" t="str">
        <f t="shared" ca="1" si="3482"/>
        <v/>
      </c>
      <c r="W309" s="114" t="str">
        <f t="shared" ca="1" si="3482"/>
        <v/>
      </c>
      <c r="X309" s="114" t="str">
        <f t="shared" ca="1" si="3482"/>
        <v/>
      </c>
      <c r="Y309" s="114" t="str">
        <f t="shared" ca="1" si="3482"/>
        <v/>
      </c>
      <c r="Z309" s="114" t="str">
        <f t="shared" ca="1" si="3482"/>
        <v/>
      </c>
      <c r="AA309" s="114" t="str">
        <f t="shared" ca="1" si="3482"/>
        <v/>
      </c>
      <c r="AB309" s="114" t="str">
        <f t="shared" ca="1" si="3482"/>
        <v/>
      </c>
      <c r="AC309" s="114" t="str">
        <f t="shared" ca="1" si="3482"/>
        <v/>
      </c>
      <c r="AD309" s="114" t="str">
        <f t="shared" ca="1" si="3482"/>
        <v/>
      </c>
      <c r="AE309" s="114" t="str">
        <f t="shared" ca="1" si="3482"/>
        <v/>
      </c>
      <c r="AF309" s="114" t="str">
        <f t="shared" ca="1" si="3482"/>
        <v/>
      </c>
      <c r="AG309" s="114" t="str">
        <f t="shared" ca="1" si="3482"/>
        <v/>
      </c>
      <c r="AH309" s="114" t="str">
        <f t="shared" ca="1" si="3482"/>
        <v/>
      </c>
      <c r="AI309" s="114" t="str">
        <f t="shared" ca="1" si="3482"/>
        <v/>
      </c>
      <c r="AJ309" s="25">
        <f ca="1" t="shared" si="3483" ref="AJ309:AR309">COUNTIF($E309:$AI311,AJ$8)</f>
        <v>0</v>
      </c>
      <c r="AK309" s="25">
        <f t="shared" ca="1" si="3483"/>
        <v>0</v>
      </c>
      <c r="AL309" s="25">
        <f t="shared" ca="1" si="3483"/>
        <v>0</v>
      </c>
      <c r="AM309" s="25">
        <f t="shared" ca="1" si="3483"/>
        <v>0</v>
      </c>
      <c r="AN309" s="25">
        <f t="shared" ca="1" si="3483"/>
        <v>0</v>
      </c>
      <c r="AO309" s="25">
        <f t="shared" ca="1" si="3483"/>
        <v>0</v>
      </c>
      <c r="AP309" s="25">
        <f t="shared" ca="1" si="3483"/>
        <v>0</v>
      </c>
      <c r="AQ309" s="25">
        <f t="shared" ca="1" si="3483"/>
        <v>0</v>
      </c>
      <c r="AR309" s="25">
        <f t="shared" ca="1" si="3483"/>
        <v>0</v>
      </c>
    </row>
    <row r="310" spans="1:44" ht="18" customHeight="1">
      <c r="A310" s="7"/>
      <c r="B310" s="113"/>
      <c r="C310" s="20"/>
      <c r="D310" s="25" t="s">
        <v>25</v>
      </c>
      <c r="E310" s="114" t="str">
        <f ca="1" t="shared" si="3484" ref="E310">IFERROR(IF($C309="","",INDIRECT("第"&amp;VLOOKUP(E$7,INDIRECT($A$7&amp;"!A:D"),2,FALSE)&amp;"周"&amp;"!"&amp;ADDRESS(ROW(),VLOOKUP(E$7,INDIRECT($A$7&amp;"!A:D"),4,FALSE)+4))),"")</f>
        <v/>
      </c>
      <c r="F310" s="114" t="str">
        <f ca="1" t="shared" si="3485" ref="F310">IFERROR(IF($C309="","",INDIRECT("第"&amp;VLOOKUP(F$7,INDIRECT($A$7&amp;"!A:D"),2,FALSE)&amp;"周"&amp;"!"&amp;ADDRESS(ROW(),VLOOKUP(F$7,INDIRECT($A$7&amp;"!A:D"),4,FALSE)+4))),"")</f>
        <v/>
      </c>
      <c r="G310" s="114" t="str">
        <f ca="1" t="shared" si="3486" ref="G310">IFERROR(IF($C309="","",INDIRECT("第"&amp;VLOOKUP(G$7,INDIRECT($A$7&amp;"!A:D"),2,FALSE)&amp;"周"&amp;"!"&amp;ADDRESS(ROW(),VLOOKUP(G$7,INDIRECT($A$7&amp;"!A:D"),4,FALSE)+4))),"")</f>
        <v/>
      </c>
      <c r="H310" s="114" t="str">
        <f ca="1" t="shared" si="3487" ref="H310">IFERROR(IF($C309="","",INDIRECT("第"&amp;VLOOKUP(H$7,INDIRECT($A$7&amp;"!A:D"),2,FALSE)&amp;"周"&amp;"!"&amp;ADDRESS(ROW(),VLOOKUP(H$7,INDIRECT($A$7&amp;"!A:D"),4,FALSE)+4))),"")</f>
        <v/>
      </c>
      <c r="I310" s="114" t="str">
        <f ca="1" t="shared" si="3488" ref="I310">IFERROR(IF($C309="","",INDIRECT("第"&amp;VLOOKUP(I$7,INDIRECT($A$7&amp;"!A:D"),2,FALSE)&amp;"周"&amp;"!"&amp;ADDRESS(ROW(),VLOOKUP(I$7,INDIRECT($A$7&amp;"!A:D"),4,FALSE)+4))),"")</f>
        <v/>
      </c>
      <c r="J310" s="114" t="str">
        <f ca="1" t="shared" si="3489" ref="J310">IFERROR(IF($C309="","",INDIRECT("第"&amp;VLOOKUP(J$7,INDIRECT($A$7&amp;"!A:D"),2,FALSE)&amp;"周"&amp;"!"&amp;ADDRESS(ROW(),VLOOKUP(J$7,INDIRECT($A$7&amp;"!A:D"),4,FALSE)+4))),"")</f>
        <v/>
      </c>
      <c r="K310" s="114" t="str">
        <f ca="1" t="shared" si="3490" ref="K310">IFERROR(IF($C309="","",INDIRECT("第"&amp;VLOOKUP(K$7,INDIRECT($A$7&amp;"!A:D"),2,FALSE)&amp;"周"&amp;"!"&amp;ADDRESS(ROW(),VLOOKUP(K$7,INDIRECT($A$7&amp;"!A:D"),4,FALSE)+4))),"")</f>
        <v/>
      </c>
      <c r="L310" s="114" t="str">
        <f ca="1" t="shared" si="3491" ref="L310">IFERROR(IF($C309="","",INDIRECT("第"&amp;VLOOKUP(L$7,INDIRECT($A$7&amp;"!A:D"),2,FALSE)&amp;"周"&amp;"!"&amp;ADDRESS(ROW(),VLOOKUP(L$7,INDIRECT($A$7&amp;"!A:D"),4,FALSE)+4))),"")</f>
        <v/>
      </c>
      <c r="M310" s="114" t="str">
        <f ca="1" t="shared" si="3492" ref="M310">IFERROR(IF($C309="","",INDIRECT("第"&amp;VLOOKUP(M$7,INDIRECT($A$7&amp;"!A:D"),2,FALSE)&amp;"周"&amp;"!"&amp;ADDRESS(ROW(),VLOOKUP(M$7,INDIRECT($A$7&amp;"!A:D"),4,FALSE)+4))),"")</f>
        <v/>
      </c>
      <c r="N310" s="114" t="str">
        <f ca="1" t="shared" si="3493" ref="N310">IFERROR(IF($C309="","",INDIRECT("第"&amp;VLOOKUP(N$7,INDIRECT($A$7&amp;"!A:D"),2,FALSE)&amp;"周"&amp;"!"&amp;ADDRESS(ROW(),VLOOKUP(N$7,INDIRECT($A$7&amp;"!A:D"),4,FALSE)+4))),"")</f>
        <v/>
      </c>
      <c r="O310" s="114" t="str">
        <f ca="1" t="shared" si="3494" ref="O310">IFERROR(IF($C309="","",INDIRECT("第"&amp;VLOOKUP(O$7,INDIRECT($A$7&amp;"!A:D"),2,FALSE)&amp;"周"&amp;"!"&amp;ADDRESS(ROW(),VLOOKUP(O$7,INDIRECT($A$7&amp;"!A:D"),4,FALSE)+4))),"")</f>
        <v/>
      </c>
      <c r="P310" s="114" t="str">
        <f ca="1" t="shared" si="3495" ref="P310">IFERROR(IF($C309="","",INDIRECT("第"&amp;VLOOKUP(P$7,INDIRECT($A$7&amp;"!A:D"),2,FALSE)&amp;"周"&amp;"!"&amp;ADDRESS(ROW(),VLOOKUP(P$7,INDIRECT($A$7&amp;"!A:D"),4,FALSE)+4))),"")</f>
        <v/>
      </c>
      <c r="Q310" s="114" t="str">
        <f ca="1" t="shared" si="3496" ref="Q310">IFERROR(IF($C309="","",INDIRECT("第"&amp;VLOOKUP(Q$7,INDIRECT($A$7&amp;"!A:D"),2,FALSE)&amp;"周"&amp;"!"&amp;ADDRESS(ROW(),VLOOKUP(Q$7,INDIRECT($A$7&amp;"!A:D"),4,FALSE)+4))),"")</f>
        <v/>
      </c>
      <c r="R310" s="114" t="str">
        <f ca="1" t="shared" si="3497" ref="R310">IFERROR(IF($C309="","",INDIRECT("第"&amp;VLOOKUP(R$7,INDIRECT($A$7&amp;"!A:D"),2,FALSE)&amp;"周"&amp;"!"&amp;ADDRESS(ROW(),VLOOKUP(R$7,INDIRECT($A$7&amp;"!A:D"),4,FALSE)+4))),"")</f>
        <v/>
      </c>
      <c r="S310" s="114" t="str">
        <f ca="1" t="shared" si="3498" ref="S310">IFERROR(IF($C309="","",INDIRECT("第"&amp;VLOOKUP(S$7,INDIRECT($A$7&amp;"!A:D"),2,FALSE)&amp;"周"&amp;"!"&amp;ADDRESS(ROW(),VLOOKUP(S$7,INDIRECT($A$7&amp;"!A:D"),4,FALSE)+4))),"")</f>
        <v/>
      </c>
      <c r="T310" s="114" t="str">
        <f ca="1" t="shared" si="3499" ref="T310">IFERROR(IF($C309="","",INDIRECT("第"&amp;VLOOKUP(T$7,INDIRECT($A$7&amp;"!A:D"),2,FALSE)&amp;"周"&amp;"!"&amp;ADDRESS(ROW(),VLOOKUP(T$7,INDIRECT($A$7&amp;"!A:D"),4,FALSE)+4))),"")</f>
        <v/>
      </c>
      <c r="U310" s="114" t="str">
        <f ca="1" t="shared" si="3500" ref="U310">IFERROR(IF($C309="","",INDIRECT("第"&amp;VLOOKUP(U$7,INDIRECT($A$7&amp;"!A:D"),2,FALSE)&amp;"周"&amp;"!"&amp;ADDRESS(ROW(),VLOOKUP(U$7,INDIRECT($A$7&amp;"!A:D"),4,FALSE)+4))),"")</f>
        <v/>
      </c>
      <c r="V310" s="114" t="str">
        <f ca="1" t="shared" si="3501" ref="V310">IFERROR(IF($C309="","",INDIRECT("第"&amp;VLOOKUP(V$7,INDIRECT($A$7&amp;"!A:D"),2,FALSE)&amp;"周"&amp;"!"&amp;ADDRESS(ROW(),VLOOKUP(V$7,INDIRECT($A$7&amp;"!A:D"),4,FALSE)+4))),"")</f>
        <v/>
      </c>
      <c r="W310" s="114" t="str">
        <f ca="1" t="shared" si="3502" ref="W310">IFERROR(IF($C309="","",INDIRECT("第"&amp;VLOOKUP(W$7,INDIRECT($A$7&amp;"!A:D"),2,FALSE)&amp;"周"&amp;"!"&amp;ADDRESS(ROW(),VLOOKUP(W$7,INDIRECT($A$7&amp;"!A:D"),4,FALSE)+4))),"")</f>
        <v/>
      </c>
      <c r="X310" s="114" t="str">
        <f ca="1" t="shared" si="3503" ref="X310">IFERROR(IF($C309="","",INDIRECT("第"&amp;VLOOKUP(X$7,INDIRECT($A$7&amp;"!A:D"),2,FALSE)&amp;"周"&amp;"!"&amp;ADDRESS(ROW(),VLOOKUP(X$7,INDIRECT($A$7&amp;"!A:D"),4,FALSE)+4))),"")</f>
        <v/>
      </c>
      <c r="Y310" s="114" t="str">
        <f ca="1" t="shared" si="3504" ref="Y310">IFERROR(IF($C309="","",INDIRECT("第"&amp;VLOOKUP(Y$7,INDIRECT($A$7&amp;"!A:D"),2,FALSE)&amp;"周"&amp;"!"&amp;ADDRESS(ROW(),VLOOKUP(Y$7,INDIRECT($A$7&amp;"!A:D"),4,FALSE)+4))),"")</f>
        <v/>
      </c>
      <c r="Z310" s="114" t="str">
        <f ca="1" t="shared" si="3505" ref="Z310">IFERROR(IF($C309="","",INDIRECT("第"&amp;VLOOKUP(Z$7,INDIRECT($A$7&amp;"!A:D"),2,FALSE)&amp;"周"&amp;"!"&amp;ADDRESS(ROW(),VLOOKUP(Z$7,INDIRECT($A$7&amp;"!A:D"),4,FALSE)+4))),"")</f>
        <v/>
      </c>
      <c r="AA310" s="114" t="str">
        <f ca="1" t="shared" si="3506" ref="AA310">IFERROR(IF($C309="","",INDIRECT("第"&amp;VLOOKUP(AA$7,INDIRECT($A$7&amp;"!A:D"),2,FALSE)&amp;"周"&amp;"!"&amp;ADDRESS(ROW(),VLOOKUP(AA$7,INDIRECT($A$7&amp;"!A:D"),4,FALSE)+4))),"")</f>
        <v/>
      </c>
      <c r="AB310" s="114" t="str">
        <f ca="1" t="shared" si="3507" ref="AB310">IFERROR(IF($C309="","",INDIRECT("第"&amp;VLOOKUP(AB$7,INDIRECT($A$7&amp;"!A:D"),2,FALSE)&amp;"周"&amp;"!"&amp;ADDRESS(ROW(),VLOOKUP(AB$7,INDIRECT($A$7&amp;"!A:D"),4,FALSE)+4))),"")</f>
        <v/>
      </c>
      <c r="AC310" s="114" t="str">
        <f ca="1" t="shared" si="3508" ref="AC310">IFERROR(IF($C309="","",INDIRECT("第"&amp;VLOOKUP(AC$7,INDIRECT($A$7&amp;"!A:D"),2,FALSE)&amp;"周"&amp;"!"&amp;ADDRESS(ROW(),VLOOKUP(AC$7,INDIRECT($A$7&amp;"!A:D"),4,FALSE)+4))),"")</f>
        <v/>
      </c>
      <c r="AD310" s="114" t="str">
        <f ca="1" t="shared" si="3509" ref="AD310">IFERROR(IF($C309="","",INDIRECT("第"&amp;VLOOKUP(AD$7,INDIRECT($A$7&amp;"!A:D"),2,FALSE)&amp;"周"&amp;"!"&amp;ADDRESS(ROW(),VLOOKUP(AD$7,INDIRECT($A$7&amp;"!A:D"),4,FALSE)+4))),"")</f>
        <v/>
      </c>
      <c r="AE310" s="114" t="str">
        <f ca="1" t="shared" si="3510" ref="AE310">IFERROR(IF($C309="","",INDIRECT("第"&amp;VLOOKUP(AE$7,INDIRECT($A$7&amp;"!A:D"),2,FALSE)&amp;"周"&amp;"!"&amp;ADDRESS(ROW(),VLOOKUP(AE$7,INDIRECT($A$7&amp;"!A:D"),4,FALSE)+4))),"")</f>
        <v/>
      </c>
      <c r="AF310" s="114" t="str">
        <f ca="1" t="shared" si="3511" ref="AF310">IFERROR(IF($C309="","",INDIRECT("第"&amp;VLOOKUP(AF$7,INDIRECT($A$7&amp;"!A:D"),2,FALSE)&amp;"周"&amp;"!"&amp;ADDRESS(ROW(),VLOOKUP(AF$7,INDIRECT($A$7&amp;"!A:D"),4,FALSE)+4))),"")</f>
        <v/>
      </c>
      <c r="AG310" s="114" t="str">
        <f ca="1" t="shared" si="3512" ref="AG310">IFERROR(IF($C309="","",INDIRECT("第"&amp;VLOOKUP(AG$7,INDIRECT($A$7&amp;"!A:D"),2,FALSE)&amp;"周"&amp;"!"&amp;ADDRESS(ROW(),VLOOKUP(AG$7,INDIRECT($A$7&amp;"!A:D"),4,FALSE)+4))),"")</f>
        <v/>
      </c>
      <c r="AH310" s="114" t="str">
        <f ca="1" t="shared" si="3513" ref="AH310">IFERROR(IF($C309="","",INDIRECT("第"&amp;VLOOKUP(AH$7,INDIRECT($A$7&amp;"!A:D"),2,FALSE)&amp;"周"&amp;"!"&amp;ADDRESS(ROW(),VLOOKUP(AH$7,INDIRECT($A$7&amp;"!A:D"),4,FALSE)+4))),"")</f>
        <v/>
      </c>
      <c r="AI310" s="114" t="str">
        <f ca="1" t="shared" si="3514" ref="AI310">IFERROR(IF($C309="","",INDIRECT("第"&amp;VLOOKUP(AI$7,INDIRECT($A$7&amp;"!A:D"),2,FALSE)&amp;"周"&amp;"!"&amp;ADDRESS(ROW(),VLOOKUP(AI$7,INDIRECT($A$7&amp;"!A:D"),4,FALSE)+4))),"")</f>
        <v/>
      </c>
      <c r="AJ310" s="25"/>
      <c r="AK310" s="25"/>
      <c r="AL310" s="25"/>
      <c r="AM310" s="25"/>
      <c r="AN310" s="25"/>
      <c r="AO310" s="25"/>
      <c r="AP310" s="25"/>
      <c r="AQ310" s="25"/>
      <c r="AR310" s="25"/>
    </row>
    <row r="311" spans="1:44" ht="18" customHeight="1">
      <c r="A311" s="7"/>
      <c r="B311" s="115"/>
      <c r="C311" s="27"/>
      <c r="D311" s="25" t="s">
        <v>26</v>
      </c>
      <c r="E311" s="114" t="str">
        <f ca="1" t="shared" si="3515" ref="E311:AI311">IFERROR(IF($C309="","",INDIRECT("第"&amp;VLOOKUP(E$7,INDIRECT($A$7&amp;"!A:D"),2,FALSE)&amp;"周"&amp;"!"&amp;ADDRESS(ROW(),VLOOKUP(E$7,INDIRECT($A$7&amp;"!A:D"),4,FALSE)+4))),"")</f>
        <v/>
      </c>
      <c r="F311" s="114" t="str">
        <f t="shared" ca="1" si="3515"/>
        <v/>
      </c>
      <c r="G311" s="114" t="str">
        <f t="shared" ca="1" si="3515"/>
        <v/>
      </c>
      <c r="H311" s="114" t="str">
        <f t="shared" ca="1" si="3515"/>
        <v/>
      </c>
      <c r="I311" s="114" t="str">
        <f t="shared" ca="1" si="3515"/>
        <v/>
      </c>
      <c r="J311" s="114" t="str">
        <f t="shared" ca="1" si="3515"/>
        <v/>
      </c>
      <c r="K311" s="114" t="str">
        <f t="shared" ca="1" si="3515"/>
        <v/>
      </c>
      <c r="L311" s="114" t="str">
        <f t="shared" ca="1" si="3515"/>
        <v/>
      </c>
      <c r="M311" s="114" t="str">
        <f t="shared" ca="1" si="3515"/>
        <v/>
      </c>
      <c r="N311" s="114" t="str">
        <f t="shared" ca="1" si="3515"/>
        <v/>
      </c>
      <c r="O311" s="114" t="str">
        <f t="shared" ca="1" si="3515"/>
        <v/>
      </c>
      <c r="P311" s="114" t="str">
        <f t="shared" ca="1" si="3515"/>
        <v/>
      </c>
      <c r="Q311" s="114" t="str">
        <f t="shared" ca="1" si="3515"/>
        <v/>
      </c>
      <c r="R311" s="114" t="str">
        <f t="shared" ca="1" si="3515"/>
        <v/>
      </c>
      <c r="S311" s="114" t="str">
        <f t="shared" ca="1" si="3515"/>
        <v/>
      </c>
      <c r="T311" s="114" t="str">
        <f t="shared" ca="1" si="3515"/>
        <v/>
      </c>
      <c r="U311" s="114" t="str">
        <f t="shared" ca="1" si="3515"/>
        <v/>
      </c>
      <c r="V311" s="114" t="str">
        <f t="shared" ca="1" si="3515"/>
        <v/>
      </c>
      <c r="W311" s="114" t="str">
        <f t="shared" ca="1" si="3515"/>
        <v/>
      </c>
      <c r="X311" s="114" t="str">
        <f t="shared" ca="1" si="3515"/>
        <v/>
      </c>
      <c r="Y311" s="114" t="str">
        <f t="shared" ca="1" si="3515"/>
        <v/>
      </c>
      <c r="Z311" s="114" t="str">
        <f t="shared" ca="1" si="3515"/>
        <v/>
      </c>
      <c r="AA311" s="114" t="str">
        <f t="shared" ca="1" si="3515"/>
        <v/>
      </c>
      <c r="AB311" s="114" t="str">
        <f t="shared" ca="1" si="3515"/>
        <v/>
      </c>
      <c r="AC311" s="114" t="str">
        <f t="shared" ca="1" si="3515"/>
        <v/>
      </c>
      <c r="AD311" s="114" t="str">
        <f t="shared" ca="1" si="3515"/>
        <v/>
      </c>
      <c r="AE311" s="114" t="str">
        <f t="shared" ca="1" si="3515"/>
        <v/>
      </c>
      <c r="AF311" s="114" t="str">
        <f t="shared" ca="1" si="3515"/>
        <v/>
      </c>
      <c r="AG311" s="114" t="str">
        <f t="shared" ca="1" si="3515"/>
        <v/>
      </c>
      <c r="AH311" s="114" t="str">
        <f t="shared" ca="1" si="3515"/>
        <v/>
      </c>
      <c r="AI311" s="114" t="str">
        <f t="shared" ca="1" si="3515"/>
        <v/>
      </c>
      <c r="AJ311" s="25"/>
      <c r="AK311" s="25"/>
      <c r="AL311" s="25"/>
      <c r="AM311" s="25"/>
      <c r="AN311" s="25"/>
      <c r="AO311" s="25"/>
      <c r="AP311" s="25"/>
      <c r="AQ311" s="25"/>
      <c r="AR311" s="25"/>
    </row>
    <row r="312" spans="1:44" ht="18" customHeight="1">
      <c r="A312" s="7"/>
      <c r="B312" s="116">
        <f t="shared" si="3305"/>
        <v>102</v>
      </c>
      <c r="C312" s="20" t="str">
        <f ca="1">INDIRECT("员工信息表!C"&amp;(B312+3))&amp;IF(INDIRECT("员工信息表!O"&amp;(B312+3))="离职","(离职)","")</f>
        <v/>
      </c>
      <c r="D312" s="25" t="s">
        <v>24</v>
      </c>
      <c r="E312" s="114" t="str">
        <f ca="1" t="shared" si="3516" ref="E312:T312">IFERROR(IF($C312="","",INDIRECT("第"&amp;VLOOKUP(E$7,INDIRECT($A$7&amp;"!A:D"),2,FALSE)&amp;"周"&amp;"!"&amp;ADDRESS(ROW(),VLOOKUP(E$7,INDIRECT($A$7&amp;"!A:D"),4,FALSE)+4))),"")</f>
        <v/>
      </c>
      <c r="F312" s="114" t="str">
        <f t="shared" ca="1" si="3516"/>
        <v/>
      </c>
      <c r="G312" s="114" t="str">
        <f t="shared" ca="1" si="3516"/>
        <v/>
      </c>
      <c r="H312" s="114" t="str">
        <f t="shared" ca="1" si="3516"/>
        <v/>
      </c>
      <c r="I312" s="114" t="str">
        <f t="shared" ca="1" si="3516"/>
        <v/>
      </c>
      <c r="J312" s="114" t="str">
        <f t="shared" ca="1" si="3516"/>
        <v/>
      </c>
      <c r="K312" s="114" t="str">
        <f t="shared" ca="1" si="3516"/>
        <v/>
      </c>
      <c r="L312" s="114" t="str">
        <f t="shared" ca="1" si="3516"/>
        <v/>
      </c>
      <c r="M312" s="114" t="str">
        <f t="shared" ca="1" si="3516"/>
        <v/>
      </c>
      <c r="N312" s="114" t="str">
        <f t="shared" ca="1" si="3516"/>
        <v/>
      </c>
      <c r="O312" s="114" t="str">
        <f t="shared" ca="1" si="3516"/>
        <v/>
      </c>
      <c r="P312" s="114" t="str">
        <f t="shared" ca="1" si="3516"/>
        <v/>
      </c>
      <c r="Q312" s="114" t="str">
        <f t="shared" ca="1" si="3516"/>
        <v/>
      </c>
      <c r="R312" s="114" t="str">
        <f t="shared" ca="1" si="3516"/>
        <v/>
      </c>
      <c r="S312" s="114" t="str">
        <f t="shared" ca="1" si="3516"/>
        <v/>
      </c>
      <c r="T312" s="114" t="str">
        <f t="shared" ca="1" si="3516"/>
        <v/>
      </c>
      <c r="U312" s="114" t="str">
        <f ca="1" t="shared" si="3517" ref="U312:AI312">IFERROR(IF($C312="","",INDIRECT("第"&amp;VLOOKUP(U$7,INDIRECT($A$7&amp;"!A:D"),2,FALSE)&amp;"周"&amp;"!"&amp;ADDRESS(ROW(),VLOOKUP(U$7,INDIRECT($A$7&amp;"!A:D"),4,FALSE)+4))),"")</f>
        <v/>
      </c>
      <c r="V312" s="114" t="str">
        <f t="shared" ca="1" si="3517"/>
        <v/>
      </c>
      <c r="W312" s="114" t="str">
        <f t="shared" ca="1" si="3517"/>
        <v/>
      </c>
      <c r="X312" s="114" t="str">
        <f t="shared" ca="1" si="3517"/>
        <v/>
      </c>
      <c r="Y312" s="114" t="str">
        <f t="shared" ca="1" si="3517"/>
        <v/>
      </c>
      <c r="Z312" s="114" t="str">
        <f t="shared" ca="1" si="3517"/>
        <v/>
      </c>
      <c r="AA312" s="114" t="str">
        <f t="shared" ca="1" si="3517"/>
        <v/>
      </c>
      <c r="AB312" s="114" t="str">
        <f t="shared" ca="1" si="3517"/>
        <v/>
      </c>
      <c r="AC312" s="114" t="str">
        <f t="shared" ca="1" si="3517"/>
        <v/>
      </c>
      <c r="AD312" s="114" t="str">
        <f t="shared" ca="1" si="3517"/>
        <v/>
      </c>
      <c r="AE312" s="114" t="str">
        <f t="shared" ca="1" si="3517"/>
        <v/>
      </c>
      <c r="AF312" s="114" t="str">
        <f t="shared" ca="1" si="3517"/>
        <v/>
      </c>
      <c r="AG312" s="114" t="str">
        <f t="shared" ca="1" si="3517"/>
        <v/>
      </c>
      <c r="AH312" s="114" t="str">
        <f t="shared" ca="1" si="3517"/>
        <v/>
      </c>
      <c r="AI312" s="114" t="str">
        <f t="shared" ca="1" si="3517"/>
        <v/>
      </c>
      <c r="AJ312" s="25">
        <f ca="1" t="shared" si="3518" ref="AJ312:AR312">COUNTIF($E312:$AI314,AJ$8)</f>
        <v>0</v>
      </c>
      <c r="AK312" s="25">
        <f t="shared" ca="1" si="3518"/>
        <v>0</v>
      </c>
      <c r="AL312" s="25">
        <f t="shared" ca="1" si="3518"/>
        <v>0</v>
      </c>
      <c r="AM312" s="25">
        <f t="shared" ca="1" si="3518"/>
        <v>0</v>
      </c>
      <c r="AN312" s="25">
        <f t="shared" ca="1" si="3518"/>
        <v>0</v>
      </c>
      <c r="AO312" s="25">
        <f t="shared" ca="1" si="3518"/>
        <v>0</v>
      </c>
      <c r="AP312" s="25">
        <f t="shared" ca="1" si="3518"/>
        <v>0</v>
      </c>
      <c r="AQ312" s="25">
        <f t="shared" ca="1" si="3518"/>
        <v>0</v>
      </c>
      <c r="AR312" s="25">
        <f t="shared" ca="1" si="3518"/>
        <v>0</v>
      </c>
    </row>
    <row r="313" spans="1:44" ht="18" customHeight="1">
      <c r="A313" s="7"/>
      <c r="B313" s="113"/>
      <c r="C313" s="20"/>
      <c r="D313" s="25" t="s">
        <v>25</v>
      </c>
      <c r="E313" s="114" t="str">
        <f ca="1" t="shared" si="3519" ref="E313">IFERROR(IF($C312="","",INDIRECT("第"&amp;VLOOKUP(E$7,INDIRECT($A$7&amp;"!A:D"),2,FALSE)&amp;"周"&amp;"!"&amp;ADDRESS(ROW(),VLOOKUP(E$7,INDIRECT($A$7&amp;"!A:D"),4,FALSE)+4))),"")</f>
        <v/>
      </c>
      <c r="F313" s="114" t="str">
        <f ca="1" t="shared" si="3520" ref="F313">IFERROR(IF($C312="","",INDIRECT("第"&amp;VLOOKUP(F$7,INDIRECT($A$7&amp;"!A:D"),2,FALSE)&amp;"周"&amp;"!"&amp;ADDRESS(ROW(),VLOOKUP(F$7,INDIRECT($A$7&amp;"!A:D"),4,FALSE)+4))),"")</f>
        <v/>
      </c>
      <c r="G313" s="114" t="str">
        <f ca="1" t="shared" si="3521" ref="G313">IFERROR(IF($C312="","",INDIRECT("第"&amp;VLOOKUP(G$7,INDIRECT($A$7&amp;"!A:D"),2,FALSE)&amp;"周"&amp;"!"&amp;ADDRESS(ROW(),VLOOKUP(G$7,INDIRECT($A$7&amp;"!A:D"),4,FALSE)+4))),"")</f>
        <v/>
      </c>
      <c r="H313" s="114" t="str">
        <f ca="1" t="shared" si="3522" ref="H313">IFERROR(IF($C312="","",INDIRECT("第"&amp;VLOOKUP(H$7,INDIRECT($A$7&amp;"!A:D"),2,FALSE)&amp;"周"&amp;"!"&amp;ADDRESS(ROW(),VLOOKUP(H$7,INDIRECT($A$7&amp;"!A:D"),4,FALSE)+4))),"")</f>
        <v/>
      </c>
      <c r="I313" s="114" t="str">
        <f ca="1" t="shared" si="3523" ref="I313">IFERROR(IF($C312="","",INDIRECT("第"&amp;VLOOKUP(I$7,INDIRECT($A$7&amp;"!A:D"),2,FALSE)&amp;"周"&amp;"!"&amp;ADDRESS(ROW(),VLOOKUP(I$7,INDIRECT($A$7&amp;"!A:D"),4,FALSE)+4))),"")</f>
        <v/>
      </c>
      <c r="J313" s="114" t="str">
        <f ca="1" t="shared" si="3524" ref="J313">IFERROR(IF($C312="","",INDIRECT("第"&amp;VLOOKUP(J$7,INDIRECT($A$7&amp;"!A:D"),2,FALSE)&amp;"周"&amp;"!"&amp;ADDRESS(ROW(),VLOOKUP(J$7,INDIRECT($A$7&amp;"!A:D"),4,FALSE)+4))),"")</f>
        <v/>
      </c>
      <c r="K313" s="114" t="str">
        <f ca="1" t="shared" si="3525" ref="K313">IFERROR(IF($C312="","",INDIRECT("第"&amp;VLOOKUP(K$7,INDIRECT($A$7&amp;"!A:D"),2,FALSE)&amp;"周"&amp;"!"&amp;ADDRESS(ROW(),VLOOKUP(K$7,INDIRECT($A$7&amp;"!A:D"),4,FALSE)+4))),"")</f>
        <v/>
      </c>
      <c r="L313" s="114" t="str">
        <f ca="1" t="shared" si="3526" ref="L313">IFERROR(IF($C312="","",INDIRECT("第"&amp;VLOOKUP(L$7,INDIRECT($A$7&amp;"!A:D"),2,FALSE)&amp;"周"&amp;"!"&amp;ADDRESS(ROW(),VLOOKUP(L$7,INDIRECT($A$7&amp;"!A:D"),4,FALSE)+4))),"")</f>
        <v/>
      </c>
      <c r="M313" s="114" t="str">
        <f ca="1" t="shared" si="3527" ref="M313">IFERROR(IF($C312="","",INDIRECT("第"&amp;VLOOKUP(M$7,INDIRECT($A$7&amp;"!A:D"),2,FALSE)&amp;"周"&amp;"!"&amp;ADDRESS(ROW(),VLOOKUP(M$7,INDIRECT($A$7&amp;"!A:D"),4,FALSE)+4))),"")</f>
        <v/>
      </c>
      <c r="N313" s="114" t="str">
        <f ca="1" t="shared" si="3528" ref="N313">IFERROR(IF($C312="","",INDIRECT("第"&amp;VLOOKUP(N$7,INDIRECT($A$7&amp;"!A:D"),2,FALSE)&amp;"周"&amp;"!"&amp;ADDRESS(ROW(),VLOOKUP(N$7,INDIRECT($A$7&amp;"!A:D"),4,FALSE)+4))),"")</f>
        <v/>
      </c>
      <c r="O313" s="114" t="str">
        <f ca="1" t="shared" si="3529" ref="O313">IFERROR(IF($C312="","",INDIRECT("第"&amp;VLOOKUP(O$7,INDIRECT($A$7&amp;"!A:D"),2,FALSE)&amp;"周"&amp;"!"&amp;ADDRESS(ROW(),VLOOKUP(O$7,INDIRECT($A$7&amp;"!A:D"),4,FALSE)+4))),"")</f>
        <v/>
      </c>
      <c r="P313" s="114" t="str">
        <f ca="1" t="shared" si="3530" ref="P313">IFERROR(IF($C312="","",INDIRECT("第"&amp;VLOOKUP(P$7,INDIRECT($A$7&amp;"!A:D"),2,FALSE)&amp;"周"&amp;"!"&amp;ADDRESS(ROW(),VLOOKUP(P$7,INDIRECT($A$7&amp;"!A:D"),4,FALSE)+4))),"")</f>
        <v/>
      </c>
      <c r="Q313" s="114" t="str">
        <f ca="1" t="shared" si="3531" ref="Q313">IFERROR(IF($C312="","",INDIRECT("第"&amp;VLOOKUP(Q$7,INDIRECT($A$7&amp;"!A:D"),2,FALSE)&amp;"周"&amp;"!"&amp;ADDRESS(ROW(),VLOOKUP(Q$7,INDIRECT($A$7&amp;"!A:D"),4,FALSE)+4))),"")</f>
        <v/>
      </c>
      <c r="R313" s="114" t="str">
        <f ca="1" t="shared" si="3532" ref="R313">IFERROR(IF($C312="","",INDIRECT("第"&amp;VLOOKUP(R$7,INDIRECT($A$7&amp;"!A:D"),2,FALSE)&amp;"周"&amp;"!"&amp;ADDRESS(ROW(),VLOOKUP(R$7,INDIRECT($A$7&amp;"!A:D"),4,FALSE)+4))),"")</f>
        <v/>
      </c>
      <c r="S313" s="114" t="str">
        <f ca="1" t="shared" si="3533" ref="S313">IFERROR(IF($C312="","",INDIRECT("第"&amp;VLOOKUP(S$7,INDIRECT($A$7&amp;"!A:D"),2,FALSE)&amp;"周"&amp;"!"&amp;ADDRESS(ROW(),VLOOKUP(S$7,INDIRECT($A$7&amp;"!A:D"),4,FALSE)+4))),"")</f>
        <v/>
      </c>
      <c r="T313" s="114" t="str">
        <f ca="1" t="shared" si="3534" ref="T313">IFERROR(IF($C312="","",INDIRECT("第"&amp;VLOOKUP(T$7,INDIRECT($A$7&amp;"!A:D"),2,FALSE)&amp;"周"&amp;"!"&amp;ADDRESS(ROW(),VLOOKUP(T$7,INDIRECT($A$7&amp;"!A:D"),4,FALSE)+4))),"")</f>
        <v/>
      </c>
      <c r="U313" s="114" t="str">
        <f ca="1" t="shared" si="3535" ref="U313">IFERROR(IF($C312="","",INDIRECT("第"&amp;VLOOKUP(U$7,INDIRECT($A$7&amp;"!A:D"),2,FALSE)&amp;"周"&amp;"!"&amp;ADDRESS(ROW(),VLOOKUP(U$7,INDIRECT($A$7&amp;"!A:D"),4,FALSE)+4))),"")</f>
        <v/>
      </c>
      <c r="V313" s="114" t="str">
        <f ca="1" t="shared" si="3536" ref="V313">IFERROR(IF($C312="","",INDIRECT("第"&amp;VLOOKUP(V$7,INDIRECT($A$7&amp;"!A:D"),2,FALSE)&amp;"周"&amp;"!"&amp;ADDRESS(ROW(),VLOOKUP(V$7,INDIRECT($A$7&amp;"!A:D"),4,FALSE)+4))),"")</f>
        <v/>
      </c>
      <c r="W313" s="114" t="str">
        <f ca="1" t="shared" si="3537" ref="W313">IFERROR(IF($C312="","",INDIRECT("第"&amp;VLOOKUP(W$7,INDIRECT($A$7&amp;"!A:D"),2,FALSE)&amp;"周"&amp;"!"&amp;ADDRESS(ROW(),VLOOKUP(W$7,INDIRECT($A$7&amp;"!A:D"),4,FALSE)+4))),"")</f>
        <v/>
      </c>
      <c r="X313" s="114" t="str">
        <f ca="1" t="shared" si="3538" ref="X313">IFERROR(IF($C312="","",INDIRECT("第"&amp;VLOOKUP(X$7,INDIRECT($A$7&amp;"!A:D"),2,FALSE)&amp;"周"&amp;"!"&amp;ADDRESS(ROW(),VLOOKUP(X$7,INDIRECT($A$7&amp;"!A:D"),4,FALSE)+4))),"")</f>
        <v/>
      </c>
      <c r="Y313" s="114" t="str">
        <f ca="1" t="shared" si="3539" ref="Y313">IFERROR(IF($C312="","",INDIRECT("第"&amp;VLOOKUP(Y$7,INDIRECT($A$7&amp;"!A:D"),2,FALSE)&amp;"周"&amp;"!"&amp;ADDRESS(ROW(),VLOOKUP(Y$7,INDIRECT($A$7&amp;"!A:D"),4,FALSE)+4))),"")</f>
        <v/>
      </c>
      <c r="Z313" s="114" t="str">
        <f ca="1" t="shared" si="3540" ref="Z313">IFERROR(IF($C312="","",INDIRECT("第"&amp;VLOOKUP(Z$7,INDIRECT($A$7&amp;"!A:D"),2,FALSE)&amp;"周"&amp;"!"&amp;ADDRESS(ROW(),VLOOKUP(Z$7,INDIRECT($A$7&amp;"!A:D"),4,FALSE)+4))),"")</f>
        <v/>
      </c>
      <c r="AA313" s="114" t="str">
        <f ca="1" t="shared" si="3541" ref="AA313">IFERROR(IF($C312="","",INDIRECT("第"&amp;VLOOKUP(AA$7,INDIRECT($A$7&amp;"!A:D"),2,FALSE)&amp;"周"&amp;"!"&amp;ADDRESS(ROW(),VLOOKUP(AA$7,INDIRECT($A$7&amp;"!A:D"),4,FALSE)+4))),"")</f>
        <v/>
      </c>
      <c r="AB313" s="114" t="str">
        <f ca="1" t="shared" si="3542" ref="AB313">IFERROR(IF($C312="","",INDIRECT("第"&amp;VLOOKUP(AB$7,INDIRECT($A$7&amp;"!A:D"),2,FALSE)&amp;"周"&amp;"!"&amp;ADDRESS(ROW(),VLOOKUP(AB$7,INDIRECT($A$7&amp;"!A:D"),4,FALSE)+4))),"")</f>
        <v/>
      </c>
      <c r="AC313" s="114" t="str">
        <f ca="1" t="shared" si="3543" ref="AC313">IFERROR(IF($C312="","",INDIRECT("第"&amp;VLOOKUP(AC$7,INDIRECT($A$7&amp;"!A:D"),2,FALSE)&amp;"周"&amp;"!"&amp;ADDRESS(ROW(),VLOOKUP(AC$7,INDIRECT($A$7&amp;"!A:D"),4,FALSE)+4))),"")</f>
        <v/>
      </c>
      <c r="AD313" s="114" t="str">
        <f ca="1" t="shared" si="3544" ref="AD313">IFERROR(IF($C312="","",INDIRECT("第"&amp;VLOOKUP(AD$7,INDIRECT($A$7&amp;"!A:D"),2,FALSE)&amp;"周"&amp;"!"&amp;ADDRESS(ROW(),VLOOKUP(AD$7,INDIRECT($A$7&amp;"!A:D"),4,FALSE)+4))),"")</f>
        <v/>
      </c>
      <c r="AE313" s="114" t="str">
        <f ca="1" t="shared" si="3545" ref="AE313">IFERROR(IF($C312="","",INDIRECT("第"&amp;VLOOKUP(AE$7,INDIRECT($A$7&amp;"!A:D"),2,FALSE)&amp;"周"&amp;"!"&amp;ADDRESS(ROW(),VLOOKUP(AE$7,INDIRECT($A$7&amp;"!A:D"),4,FALSE)+4))),"")</f>
        <v/>
      </c>
      <c r="AF313" s="114" t="str">
        <f ca="1" t="shared" si="3546" ref="AF313">IFERROR(IF($C312="","",INDIRECT("第"&amp;VLOOKUP(AF$7,INDIRECT($A$7&amp;"!A:D"),2,FALSE)&amp;"周"&amp;"!"&amp;ADDRESS(ROW(),VLOOKUP(AF$7,INDIRECT($A$7&amp;"!A:D"),4,FALSE)+4))),"")</f>
        <v/>
      </c>
      <c r="AG313" s="114" t="str">
        <f ca="1" t="shared" si="3547" ref="AG313">IFERROR(IF($C312="","",INDIRECT("第"&amp;VLOOKUP(AG$7,INDIRECT($A$7&amp;"!A:D"),2,FALSE)&amp;"周"&amp;"!"&amp;ADDRESS(ROW(),VLOOKUP(AG$7,INDIRECT($A$7&amp;"!A:D"),4,FALSE)+4))),"")</f>
        <v/>
      </c>
      <c r="AH313" s="114" t="str">
        <f ca="1" t="shared" si="3548" ref="AH313">IFERROR(IF($C312="","",INDIRECT("第"&amp;VLOOKUP(AH$7,INDIRECT($A$7&amp;"!A:D"),2,FALSE)&amp;"周"&amp;"!"&amp;ADDRESS(ROW(),VLOOKUP(AH$7,INDIRECT($A$7&amp;"!A:D"),4,FALSE)+4))),"")</f>
        <v/>
      </c>
      <c r="AI313" s="114" t="str">
        <f ca="1" t="shared" si="3549" ref="AI313">IFERROR(IF($C312="","",INDIRECT("第"&amp;VLOOKUP(AI$7,INDIRECT($A$7&amp;"!A:D"),2,FALSE)&amp;"周"&amp;"!"&amp;ADDRESS(ROW(),VLOOKUP(AI$7,INDIRECT($A$7&amp;"!A:D"),4,FALSE)+4))),"")</f>
        <v/>
      </c>
      <c r="AJ313" s="25"/>
      <c r="AK313" s="25"/>
      <c r="AL313" s="25"/>
      <c r="AM313" s="25"/>
      <c r="AN313" s="25"/>
      <c r="AO313" s="25"/>
      <c r="AP313" s="25"/>
      <c r="AQ313" s="25"/>
      <c r="AR313" s="25"/>
    </row>
    <row r="314" spans="1:44" ht="18" customHeight="1">
      <c r="A314" s="7"/>
      <c r="B314" s="115"/>
      <c r="C314" s="27"/>
      <c r="D314" s="25" t="s">
        <v>26</v>
      </c>
      <c r="E314" s="114" t="str">
        <f ca="1" t="shared" si="3550" ref="E314:AI314">IFERROR(IF($C312="","",INDIRECT("第"&amp;VLOOKUP(E$7,INDIRECT($A$7&amp;"!A:D"),2,FALSE)&amp;"周"&amp;"!"&amp;ADDRESS(ROW(),VLOOKUP(E$7,INDIRECT($A$7&amp;"!A:D"),4,FALSE)+4))),"")</f>
        <v/>
      </c>
      <c r="F314" s="114" t="str">
        <f t="shared" ca="1" si="3550"/>
        <v/>
      </c>
      <c r="G314" s="114" t="str">
        <f t="shared" ca="1" si="3550"/>
        <v/>
      </c>
      <c r="H314" s="114" t="str">
        <f t="shared" ca="1" si="3550"/>
        <v/>
      </c>
      <c r="I314" s="114" t="str">
        <f t="shared" ca="1" si="3550"/>
        <v/>
      </c>
      <c r="J314" s="114" t="str">
        <f t="shared" ca="1" si="3550"/>
        <v/>
      </c>
      <c r="K314" s="114" t="str">
        <f t="shared" ca="1" si="3550"/>
        <v/>
      </c>
      <c r="L314" s="114" t="str">
        <f t="shared" ca="1" si="3550"/>
        <v/>
      </c>
      <c r="M314" s="114" t="str">
        <f t="shared" ca="1" si="3550"/>
        <v/>
      </c>
      <c r="N314" s="114" t="str">
        <f t="shared" ca="1" si="3550"/>
        <v/>
      </c>
      <c r="O314" s="114" t="str">
        <f t="shared" ca="1" si="3550"/>
        <v/>
      </c>
      <c r="P314" s="114" t="str">
        <f t="shared" ca="1" si="3550"/>
        <v/>
      </c>
      <c r="Q314" s="114" t="str">
        <f t="shared" ca="1" si="3550"/>
        <v/>
      </c>
      <c r="R314" s="114" t="str">
        <f t="shared" ca="1" si="3550"/>
        <v/>
      </c>
      <c r="S314" s="114" t="str">
        <f t="shared" ca="1" si="3550"/>
        <v/>
      </c>
      <c r="T314" s="114" t="str">
        <f t="shared" ca="1" si="3550"/>
        <v/>
      </c>
      <c r="U314" s="114" t="str">
        <f t="shared" ca="1" si="3550"/>
        <v/>
      </c>
      <c r="V314" s="114" t="str">
        <f t="shared" ca="1" si="3550"/>
        <v/>
      </c>
      <c r="W314" s="114" t="str">
        <f t="shared" ca="1" si="3550"/>
        <v/>
      </c>
      <c r="X314" s="114" t="str">
        <f t="shared" ca="1" si="3550"/>
        <v/>
      </c>
      <c r="Y314" s="114" t="str">
        <f t="shared" ca="1" si="3550"/>
        <v/>
      </c>
      <c r="Z314" s="114" t="str">
        <f t="shared" ca="1" si="3550"/>
        <v/>
      </c>
      <c r="AA314" s="114" t="str">
        <f t="shared" ca="1" si="3550"/>
        <v/>
      </c>
      <c r="AB314" s="114" t="str">
        <f t="shared" ca="1" si="3550"/>
        <v/>
      </c>
      <c r="AC314" s="114" t="str">
        <f t="shared" ca="1" si="3550"/>
        <v/>
      </c>
      <c r="AD314" s="114" t="str">
        <f t="shared" ca="1" si="3550"/>
        <v/>
      </c>
      <c r="AE314" s="114" t="str">
        <f t="shared" ca="1" si="3550"/>
        <v/>
      </c>
      <c r="AF314" s="114" t="str">
        <f t="shared" ca="1" si="3550"/>
        <v/>
      </c>
      <c r="AG314" s="114" t="str">
        <f t="shared" ca="1" si="3550"/>
        <v/>
      </c>
      <c r="AH314" s="114" t="str">
        <f t="shared" ca="1" si="3550"/>
        <v/>
      </c>
      <c r="AI314" s="114" t="str">
        <f t="shared" ca="1" si="3550"/>
        <v/>
      </c>
      <c r="AJ314" s="25"/>
      <c r="AK314" s="25"/>
      <c r="AL314" s="25"/>
      <c r="AM314" s="25"/>
      <c r="AN314" s="25"/>
      <c r="AO314" s="25"/>
      <c r="AP314" s="25"/>
      <c r="AQ314" s="25"/>
      <c r="AR314" s="25"/>
    </row>
    <row r="315" spans="1:44" ht="18" customHeight="1">
      <c r="A315" s="7"/>
      <c r="B315" s="116">
        <f t="shared" si="3305"/>
        <v>103</v>
      </c>
      <c r="C315" s="20" t="str">
        <f ca="1">INDIRECT("员工信息表!C"&amp;(B315+3))&amp;IF(INDIRECT("员工信息表!O"&amp;(B315+3))="离职","(离职)","")</f>
        <v/>
      </c>
      <c r="D315" s="25" t="s">
        <v>24</v>
      </c>
      <c r="E315" s="114" t="str">
        <f ca="1" t="shared" si="3551" ref="E315:T315">IFERROR(IF($C315="","",INDIRECT("第"&amp;VLOOKUP(E$7,INDIRECT($A$7&amp;"!A:D"),2,FALSE)&amp;"周"&amp;"!"&amp;ADDRESS(ROW(),VLOOKUP(E$7,INDIRECT($A$7&amp;"!A:D"),4,FALSE)+4))),"")</f>
        <v/>
      </c>
      <c r="F315" s="114" t="str">
        <f t="shared" ca="1" si="3551"/>
        <v/>
      </c>
      <c r="G315" s="114" t="str">
        <f t="shared" ca="1" si="3551"/>
        <v/>
      </c>
      <c r="H315" s="114" t="str">
        <f t="shared" ca="1" si="3551"/>
        <v/>
      </c>
      <c r="I315" s="114" t="str">
        <f t="shared" ca="1" si="3551"/>
        <v/>
      </c>
      <c r="J315" s="114" t="str">
        <f t="shared" ca="1" si="3551"/>
        <v/>
      </c>
      <c r="K315" s="114" t="str">
        <f t="shared" ca="1" si="3551"/>
        <v/>
      </c>
      <c r="L315" s="114" t="str">
        <f t="shared" ca="1" si="3551"/>
        <v/>
      </c>
      <c r="M315" s="114" t="str">
        <f t="shared" ca="1" si="3551"/>
        <v/>
      </c>
      <c r="N315" s="114" t="str">
        <f t="shared" ca="1" si="3551"/>
        <v/>
      </c>
      <c r="O315" s="114" t="str">
        <f t="shared" ca="1" si="3551"/>
        <v/>
      </c>
      <c r="P315" s="114" t="str">
        <f t="shared" ca="1" si="3551"/>
        <v/>
      </c>
      <c r="Q315" s="114" t="str">
        <f t="shared" ca="1" si="3551"/>
        <v/>
      </c>
      <c r="R315" s="114" t="str">
        <f t="shared" ca="1" si="3551"/>
        <v/>
      </c>
      <c r="S315" s="114" t="str">
        <f t="shared" ca="1" si="3551"/>
        <v/>
      </c>
      <c r="T315" s="114" t="str">
        <f t="shared" ca="1" si="3551"/>
        <v/>
      </c>
      <c r="U315" s="114" t="str">
        <f ca="1" t="shared" si="3552" ref="U315:AI315">IFERROR(IF($C315="","",INDIRECT("第"&amp;VLOOKUP(U$7,INDIRECT($A$7&amp;"!A:D"),2,FALSE)&amp;"周"&amp;"!"&amp;ADDRESS(ROW(),VLOOKUP(U$7,INDIRECT($A$7&amp;"!A:D"),4,FALSE)+4))),"")</f>
        <v/>
      </c>
      <c r="V315" s="114" t="str">
        <f t="shared" ca="1" si="3552"/>
        <v/>
      </c>
      <c r="W315" s="114" t="str">
        <f t="shared" ca="1" si="3552"/>
        <v/>
      </c>
      <c r="X315" s="114" t="str">
        <f t="shared" ca="1" si="3552"/>
        <v/>
      </c>
      <c r="Y315" s="114" t="str">
        <f t="shared" ca="1" si="3552"/>
        <v/>
      </c>
      <c r="Z315" s="114" t="str">
        <f t="shared" ca="1" si="3552"/>
        <v/>
      </c>
      <c r="AA315" s="114" t="str">
        <f t="shared" ca="1" si="3552"/>
        <v/>
      </c>
      <c r="AB315" s="114" t="str">
        <f t="shared" ca="1" si="3552"/>
        <v/>
      </c>
      <c r="AC315" s="114" t="str">
        <f t="shared" ca="1" si="3552"/>
        <v/>
      </c>
      <c r="AD315" s="114" t="str">
        <f t="shared" ca="1" si="3552"/>
        <v/>
      </c>
      <c r="AE315" s="114" t="str">
        <f t="shared" ca="1" si="3552"/>
        <v/>
      </c>
      <c r="AF315" s="114" t="str">
        <f t="shared" ca="1" si="3552"/>
        <v/>
      </c>
      <c r="AG315" s="114" t="str">
        <f t="shared" ca="1" si="3552"/>
        <v/>
      </c>
      <c r="AH315" s="114" t="str">
        <f t="shared" ca="1" si="3552"/>
        <v/>
      </c>
      <c r="AI315" s="114" t="str">
        <f t="shared" ca="1" si="3552"/>
        <v/>
      </c>
      <c r="AJ315" s="25">
        <f ca="1" t="shared" si="3553" ref="AJ315:AR315">COUNTIF($E315:$AI317,AJ$8)</f>
        <v>0</v>
      </c>
      <c r="AK315" s="25">
        <f t="shared" ca="1" si="3553"/>
        <v>0</v>
      </c>
      <c r="AL315" s="25">
        <f t="shared" ca="1" si="3553"/>
        <v>0</v>
      </c>
      <c r="AM315" s="25">
        <f t="shared" ca="1" si="3553"/>
        <v>0</v>
      </c>
      <c r="AN315" s="25">
        <f t="shared" ca="1" si="3553"/>
        <v>0</v>
      </c>
      <c r="AO315" s="25">
        <f t="shared" ca="1" si="3553"/>
        <v>0</v>
      </c>
      <c r="AP315" s="25">
        <f t="shared" ca="1" si="3553"/>
        <v>0</v>
      </c>
      <c r="AQ315" s="25">
        <f t="shared" ca="1" si="3553"/>
        <v>0</v>
      </c>
      <c r="AR315" s="25">
        <f t="shared" ca="1" si="3553"/>
        <v>0</v>
      </c>
    </row>
    <row r="316" spans="1:44" ht="18" customHeight="1">
      <c r="A316" s="7"/>
      <c r="B316" s="113"/>
      <c r="C316" s="20"/>
      <c r="D316" s="25" t="s">
        <v>25</v>
      </c>
      <c r="E316" s="114" t="str">
        <f ca="1" t="shared" si="3554" ref="E316">IFERROR(IF($C315="","",INDIRECT("第"&amp;VLOOKUP(E$7,INDIRECT($A$7&amp;"!A:D"),2,FALSE)&amp;"周"&amp;"!"&amp;ADDRESS(ROW(),VLOOKUP(E$7,INDIRECT($A$7&amp;"!A:D"),4,FALSE)+4))),"")</f>
        <v/>
      </c>
      <c r="F316" s="114" t="str">
        <f ca="1" t="shared" si="3555" ref="F316">IFERROR(IF($C315="","",INDIRECT("第"&amp;VLOOKUP(F$7,INDIRECT($A$7&amp;"!A:D"),2,FALSE)&amp;"周"&amp;"!"&amp;ADDRESS(ROW(),VLOOKUP(F$7,INDIRECT($A$7&amp;"!A:D"),4,FALSE)+4))),"")</f>
        <v/>
      </c>
      <c r="G316" s="114" t="str">
        <f ca="1" t="shared" si="3556" ref="G316">IFERROR(IF($C315="","",INDIRECT("第"&amp;VLOOKUP(G$7,INDIRECT($A$7&amp;"!A:D"),2,FALSE)&amp;"周"&amp;"!"&amp;ADDRESS(ROW(),VLOOKUP(G$7,INDIRECT($A$7&amp;"!A:D"),4,FALSE)+4))),"")</f>
        <v/>
      </c>
      <c r="H316" s="114" t="str">
        <f ca="1" t="shared" si="3557" ref="H316">IFERROR(IF($C315="","",INDIRECT("第"&amp;VLOOKUP(H$7,INDIRECT($A$7&amp;"!A:D"),2,FALSE)&amp;"周"&amp;"!"&amp;ADDRESS(ROW(),VLOOKUP(H$7,INDIRECT($A$7&amp;"!A:D"),4,FALSE)+4))),"")</f>
        <v/>
      </c>
      <c r="I316" s="114" t="str">
        <f ca="1" t="shared" si="3558" ref="I316">IFERROR(IF($C315="","",INDIRECT("第"&amp;VLOOKUP(I$7,INDIRECT($A$7&amp;"!A:D"),2,FALSE)&amp;"周"&amp;"!"&amp;ADDRESS(ROW(),VLOOKUP(I$7,INDIRECT($A$7&amp;"!A:D"),4,FALSE)+4))),"")</f>
        <v/>
      </c>
      <c r="J316" s="114" t="str">
        <f ca="1" t="shared" si="3559" ref="J316">IFERROR(IF($C315="","",INDIRECT("第"&amp;VLOOKUP(J$7,INDIRECT($A$7&amp;"!A:D"),2,FALSE)&amp;"周"&amp;"!"&amp;ADDRESS(ROW(),VLOOKUP(J$7,INDIRECT($A$7&amp;"!A:D"),4,FALSE)+4))),"")</f>
        <v/>
      </c>
      <c r="K316" s="114" t="str">
        <f ca="1" t="shared" si="3560" ref="K316">IFERROR(IF($C315="","",INDIRECT("第"&amp;VLOOKUP(K$7,INDIRECT($A$7&amp;"!A:D"),2,FALSE)&amp;"周"&amp;"!"&amp;ADDRESS(ROW(),VLOOKUP(K$7,INDIRECT($A$7&amp;"!A:D"),4,FALSE)+4))),"")</f>
        <v/>
      </c>
      <c r="L316" s="114" t="str">
        <f ca="1" t="shared" si="3561" ref="L316">IFERROR(IF($C315="","",INDIRECT("第"&amp;VLOOKUP(L$7,INDIRECT($A$7&amp;"!A:D"),2,FALSE)&amp;"周"&amp;"!"&amp;ADDRESS(ROW(),VLOOKUP(L$7,INDIRECT($A$7&amp;"!A:D"),4,FALSE)+4))),"")</f>
        <v/>
      </c>
      <c r="M316" s="114" t="str">
        <f ca="1" t="shared" si="3562" ref="M316">IFERROR(IF($C315="","",INDIRECT("第"&amp;VLOOKUP(M$7,INDIRECT($A$7&amp;"!A:D"),2,FALSE)&amp;"周"&amp;"!"&amp;ADDRESS(ROW(),VLOOKUP(M$7,INDIRECT($A$7&amp;"!A:D"),4,FALSE)+4))),"")</f>
        <v/>
      </c>
      <c r="N316" s="114" t="str">
        <f ca="1" t="shared" si="3563" ref="N316">IFERROR(IF($C315="","",INDIRECT("第"&amp;VLOOKUP(N$7,INDIRECT($A$7&amp;"!A:D"),2,FALSE)&amp;"周"&amp;"!"&amp;ADDRESS(ROW(),VLOOKUP(N$7,INDIRECT($A$7&amp;"!A:D"),4,FALSE)+4))),"")</f>
        <v/>
      </c>
      <c r="O316" s="114" t="str">
        <f ca="1" t="shared" si="3564" ref="O316">IFERROR(IF($C315="","",INDIRECT("第"&amp;VLOOKUP(O$7,INDIRECT($A$7&amp;"!A:D"),2,FALSE)&amp;"周"&amp;"!"&amp;ADDRESS(ROW(),VLOOKUP(O$7,INDIRECT($A$7&amp;"!A:D"),4,FALSE)+4))),"")</f>
        <v/>
      </c>
      <c r="P316" s="114" t="str">
        <f ca="1" t="shared" si="3565" ref="P316">IFERROR(IF($C315="","",INDIRECT("第"&amp;VLOOKUP(P$7,INDIRECT($A$7&amp;"!A:D"),2,FALSE)&amp;"周"&amp;"!"&amp;ADDRESS(ROW(),VLOOKUP(P$7,INDIRECT($A$7&amp;"!A:D"),4,FALSE)+4))),"")</f>
        <v/>
      </c>
      <c r="Q316" s="114" t="str">
        <f ca="1" t="shared" si="3566" ref="Q316">IFERROR(IF($C315="","",INDIRECT("第"&amp;VLOOKUP(Q$7,INDIRECT($A$7&amp;"!A:D"),2,FALSE)&amp;"周"&amp;"!"&amp;ADDRESS(ROW(),VLOOKUP(Q$7,INDIRECT($A$7&amp;"!A:D"),4,FALSE)+4))),"")</f>
        <v/>
      </c>
      <c r="R316" s="114" t="str">
        <f ca="1" t="shared" si="3567" ref="R316">IFERROR(IF($C315="","",INDIRECT("第"&amp;VLOOKUP(R$7,INDIRECT($A$7&amp;"!A:D"),2,FALSE)&amp;"周"&amp;"!"&amp;ADDRESS(ROW(),VLOOKUP(R$7,INDIRECT($A$7&amp;"!A:D"),4,FALSE)+4))),"")</f>
        <v/>
      </c>
      <c r="S316" s="114" t="str">
        <f ca="1" t="shared" si="3568" ref="S316">IFERROR(IF($C315="","",INDIRECT("第"&amp;VLOOKUP(S$7,INDIRECT($A$7&amp;"!A:D"),2,FALSE)&amp;"周"&amp;"!"&amp;ADDRESS(ROW(),VLOOKUP(S$7,INDIRECT($A$7&amp;"!A:D"),4,FALSE)+4))),"")</f>
        <v/>
      </c>
      <c r="T316" s="114" t="str">
        <f ca="1" t="shared" si="3569" ref="T316">IFERROR(IF($C315="","",INDIRECT("第"&amp;VLOOKUP(T$7,INDIRECT($A$7&amp;"!A:D"),2,FALSE)&amp;"周"&amp;"!"&amp;ADDRESS(ROW(),VLOOKUP(T$7,INDIRECT($A$7&amp;"!A:D"),4,FALSE)+4))),"")</f>
        <v/>
      </c>
      <c r="U316" s="114" t="str">
        <f ca="1" t="shared" si="3570" ref="U316">IFERROR(IF($C315="","",INDIRECT("第"&amp;VLOOKUP(U$7,INDIRECT($A$7&amp;"!A:D"),2,FALSE)&amp;"周"&amp;"!"&amp;ADDRESS(ROW(),VLOOKUP(U$7,INDIRECT($A$7&amp;"!A:D"),4,FALSE)+4))),"")</f>
        <v/>
      </c>
      <c r="V316" s="114" t="str">
        <f ca="1" t="shared" si="3571" ref="V316">IFERROR(IF($C315="","",INDIRECT("第"&amp;VLOOKUP(V$7,INDIRECT($A$7&amp;"!A:D"),2,FALSE)&amp;"周"&amp;"!"&amp;ADDRESS(ROW(),VLOOKUP(V$7,INDIRECT($A$7&amp;"!A:D"),4,FALSE)+4))),"")</f>
        <v/>
      </c>
      <c r="W316" s="114" t="str">
        <f ca="1" t="shared" si="3572" ref="W316">IFERROR(IF($C315="","",INDIRECT("第"&amp;VLOOKUP(W$7,INDIRECT($A$7&amp;"!A:D"),2,FALSE)&amp;"周"&amp;"!"&amp;ADDRESS(ROW(),VLOOKUP(W$7,INDIRECT($A$7&amp;"!A:D"),4,FALSE)+4))),"")</f>
        <v/>
      </c>
      <c r="X316" s="114" t="str">
        <f ca="1" t="shared" si="3573" ref="X316">IFERROR(IF($C315="","",INDIRECT("第"&amp;VLOOKUP(X$7,INDIRECT($A$7&amp;"!A:D"),2,FALSE)&amp;"周"&amp;"!"&amp;ADDRESS(ROW(),VLOOKUP(X$7,INDIRECT($A$7&amp;"!A:D"),4,FALSE)+4))),"")</f>
        <v/>
      </c>
      <c r="Y316" s="114" t="str">
        <f ca="1" t="shared" si="3574" ref="Y316">IFERROR(IF($C315="","",INDIRECT("第"&amp;VLOOKUP(Y$7,INDIRECT($A$7&amp;"!A:D"),2,FALSE)&amp;"周"&amp;"!"&amp;ADDRESS(ROW(),VLOOKUP(Y$7,INDIRECT($A$7&amp;"!A:D"),4,FALSE)+4))),"")</f>
        <v/>
      </c>
      <c r="Z316" s="114" t="str">
        <f ca="1" t="shared" si="3575" ref="Z316">IFERROR(IF($C315="","",INDIRECT("第"&amp;VLOOKUP(Z$7,INDIRECT($A$7&amp;"!A:D"),2,FALSE)&amp;"周"&amp;"!"&amp;ADDRESS(ROW(),VLOOKUP(Z$7,INDIRECT($A$7&amp;"!A:D"),4,FALSE)+4))),"")</f>
        <v/>
      </c>
      <c r="AA316" s="114" t="str">
        <f ca="1" t="shared" si="3576" ref="AA316">IFERROR(IF($C315="","",INDIRECT("第"&amp;VLOOKUP(AA$7,INDIRECT($A$7&amp;"!A:D"),2,FALSE)&amp;"周"&amp;"!"&amp;ADDRESS(ROW(),VLOOKUP(AA$7,INDIRECT($A$7&amp;"!A:D"),4,FALSE)+4))),"")</f>
        <v/>
      </c>
      <c r="AB316" s="114" t="str">
        <f ca="1" t="shared" si="3577" ref="AB316">IFERROR(IF($C315="","",INDIRECT("第"&amp;VLOOKUP(AB$7,INDIRECT($A$7&amp;"!A:D"),2,FALSE)&amp;"周"&amp;"!"&amp;ADDRESS(ROW(),VLOOKUP(AB$7,INDIRECT($A$7&amp;"!A:D"),4,FALSE)+4))),"")</f>
        <v/>
      </c>
      <c r="AC316" s="114" t="str">
        <f ca="1" t="shared" si="3578" ref="AC316">IFERROR(IF($C315="","",INDIRECT("第"&amp;VLOOKUP(AC$7,INDIRECT($A$7&amp;"!A:D"),2,FALSE)&amp;"周"&amp;"!"&amp;ADDRESS(ROW(),VLOOKUP(AC$7,INDIRECT($A$7&amp;"!A:D"),4,FALSE)+4))),"")</f>
        <v/>
      </c>
      <c r="AD316" s="114" t="str">
        <f ca="1" t="shared" si="3579" ref="AD316">IFERROR(IF($C315="","",INDIRECT("第"&amp;VLOOKUP(AD$7,INDIRECT($A$7&amp;"!A:D"),2,FALSE)&amp;"周"&amp;"!"&amp;ADDRESS(ROW(),VLOOKUP(AD$7,INDIRECT($A$7&amp;"!A:D"),4,FALSE)+4))),"")</f>
        <v/>
      </c>
      <c r="AE316" s="114" t="str">
        <f ca="1" t="shared" si="3580" ref="AE316">IFERROR(IF($C315="","",INDIRECT("第"&amp;VLOOKUP(AE$7,INDIRECT($A$7&amp;"!A:D"),2,FALSE)&amp;"周"&amp;"!"&amp;ADDRESS(ROW(),VLOOKUP(AE$7,INDIRECT($A$7&amp;"!A:D"),4,FALSE)+4))),"")</f>
        <v/>
      </c>
      <c r="AF316" s="114" t="str">
        <f ca="1" t="shared" si="3581" ref="AF316">IFERROR(IF($C315="","",INDIRECT("第"&amp;VLOOKUP(AF$7,INDIRECT($A$7&amp;"!A:D"),2,FALSE)&amp;"周"&amp;"!"&amp;ADDRESS(ROW(),VLOOKUP(AF$7,INDIRECT($A$7&amp;"!A:D"),4,FALSE)+4))),"")</f>
        <v/>
      </c>
      <c r="AG316" s="114" t="str">
        <f ca="1" t="shared" si="3582" ref="AG316">IFERROR(IF($C315="","",INDIRECT("第"&amp;VLOOKUP(AG$7,INDIRECT($A$7&amp;"!A:D"),2,FALSE)&amp;"周"&amp;"!"&amp;ADDRESS(ROW(),VLOOKUP(AG$7,INDIRECT($A$7&amp;"!A:D"),4,FALSE)+4))),"")</f>
        <v/>
      </c>
      <c r="AH316" s="114" t="str">
        <f ca="1" t="shared" si="3583" ref="AH316">IFERROR(IF($C315="","",INDIRECT("第"&amp;VLOOKUP(AH$7,INDIRECT($A$7&amp;"!A:D"),2,FALSE)&amp;"周"&amp;"!"&amp;ADDRESS(ROW(),VLOOKUP(AH$7,INDIRECT($A$7&amp;"!A:D"),4,FALSE)+4))),"")</f>
        <v/>
      </c>
      <c r="AI316" s="114" t="str">
        <f ca="1" t="shared" si="3584" ref="AI316">IFERROR(IF($C315="","",INDIRECT("第"&amp;VLOOKUP(AI$7,INDIRECT($A$7&amp;"!A:D"),2,FALSE)&amp;"周"&amp;"!"&amp;ADDRESS(ROW(),VLOOKUP(AI$7,INDIRECT($A$7&amp;"!A:D"),4,FALSE)+4))),"")</f>
        <v/>
      </c>
      <c r="AJ316" s="25"/>
      <c r="AK316" s="25"/>
      <c r="AL316" s="25"/>
      <c r="AM316" s="25"/>
      <c r="AN316" s="25"/>
      <c r="AO316" s="25"/>
      <c r="AP316" s="25"/>
      <c r="AQ316" s="25"/>
      <c r="AR316" s="25"/>
    </row>
    <row r="317" spans="1:44" ht="18" customHeight="1">
      <c r="A317" s="7"/>
      <c r="B317" s="115"/>
      <c r="C317" s="27"/>
      <c r="D317" s="25" t="s">
        <v>26</v>
      </c>
      <c r="E317" s="114" t="str">
        <f ca="1" t="shared" si="3585" ref="E317:AI317">IFERROR(IF($C315="","",INDIRECT("第"&amp;VLOOKUP(E$7,INDIRECT($A$7&amp;"!A:D"),2,FALSE)&amp;"周"&amp;"!"&amp;ADDRESS(ROW(),VLOOKUP(E$7,INDIRECT($A$7&amp;"!A:D"),4,FALSE)+4))),"")</f>
        <v/>
      </c>
      <c r="F317" s="114" t="str">
        <f t="shared" ca="1" si="3585"/>
        <v/>
      </c>
      <c r="G317" s="114" t="str">
        <f t="shared" ca="1" si="3585"/>
        <v/>
      </c>
      <c r="H317" s="114" t="str">
        <f t="shared" ca="1" si="3585"/>
        <v/>
      </c>
      <c r="I317" s="114" t="str">
        <f t="shared" ca="1" si="3585"/>
        <v/>
      </c>
      <c r="J317" s="114" t="str">
        <f t="shared" ca="1" si="3585"/>
        <v/>
      </c>
      <c r="K317" s="114" t="str">
        <f t="shared" ca="1" si="3585"/>
        <v/>
      </c>
      <c r="L317" s="114" t="str">
        <f t="shared" ca="1" si="3585"/>
        <v/>
      </c>
      <c r="M317" s="114" t="str">
        <f t="shared" ca="1" si="3585"/>
        <v/>
      </c>
      <c r="N317" s="114" t="str">
        <f t="shared" ca="1" si="3585"/>
        <v/>
      </c>
      <c r="O317" s="114" t="str">
        <f t="shared" ca="1" si="3585"/>
        <v/>
      </c>
      <c r="P317" s="114" t="str">
        <f t="shared" ca="1" si="3585"/>
        <v/>
      </c>
      <c r="Q317" s="114" t="str">
        <f t="shared" ca="1" si="3585"/>
        <v/>
      </c>
      <c r="R317" s="114" t="str">
        <f t="shared" ca="1" si="3585"/>
        <v/>
      </c>
      <c r="S317" s="114" t="str">
        <f t="shared" ca="1" si="3585"/>
        <v/>
      </c>
      <c r="T317" s="114" t="str">
        <f t="shared" ca="1" si="3585"/>
        <v/>
      </c>
      <c r="U317" s="114" t="str">
        <f t="shared" ca="1" si="3585"/>
        <v/>
      </c>
      <c r="V317" s="114" t="str">
        <f t="shared" ca="1" si="3585"/>
        <v/>
      </c>
      <c r="W317" s="114" t="str">
        <f t="shared" ca="1" si="3585"/>
        <v/>
      </c>
      <c r="X317" s="114" t="str">
        <f t="shared" ca="1" si="3585"/>
        <v/>
      </c>
      <c r="Y317" s="114" t="str">
        <f t="shared" ca="1" si="3585"/>
        <v/>
      </c>
      <c r="Z317" s="114" t="str">
        <f t="shared" ca="1" si="3585"/>
        <v/>
      </c>
      <c r="AA317" s="114" t="str">
        <f t="shared" ca="1" si="3585"/>
        <v/>
      </c>
      <c r="AB317" s="114" t="str">
        <f t="shared" ca="1" si="3585"/>
        <v/>
      </c>
      <c r="AC317" s="114" t="str">
        <f t="shared" ca="1" si="3585"/>
        <v/>
      </c>
      <c r="AD317" s="114" t="str">
        <f t="shared" ca="1" si="3585"/>
        <v/>
      </c>
      <c r="AE317" s="114" t="str">
        <f t="shared" ca="1" si="3585"/>
        <v/>
      </c>
      <c r="AF317" s="114" t="str">
        <f t="shared" ca="1" si="3585"/>
        <v/>
      </c>
      <c r="AG317" s="114" t="str">
        <f t="shared" ca="1" si="3585"/>
        <v/>
      </c>
      <c r="AH317" s="114" t="str">
        <f t="shared" ca="1" si="3585"/>
        <v/>
      </c>
      <c r="AI317" s="114" t="str">
        <f t="shared" ca="1" si="3585"/>
        <v/>
      </c>
      <c r="AJ317" s="25"/>
      <c r="AK317" s="25"/>
      <c r="AL317" s="25"/>
      <c r="AM317" s="25"/>
      <c r="AN317" s="25"/>
      <c r="AO317" s="25"/>
      <c r="AP317" s="25"/>
      <c r="AQ317" s="25"/>
      <c r="AR317" s="25"/>
    </row>
    <row r="318" spans="1:44" ht="18" customHeight="1">
      <c r="A318" s="7"/>
      <c r="B318" s="116">
        <f t="shared" si="3305"/>
        <v>104</v>
      </c>
      <c r="C318" s="20" t="str">
        <f ca="1">INDIRECT("员工信息表!C"&amp;(B318+3))&amp;IF(INDIRECT("员工信息表!O"&amp;(B318+3))="离职","(离职)","")</f>
        <v/>
      </c>
      <c r="D318" s="25" t="s">
        <v>24</v>
      </c>
      <c r="E318" s="114" t="str">
        <f ca="1" t="shared" si="3586" ref="E318:T318">IFERROR(IF($C318="","",INDIRECT("第"&amp;VLOOKUP(E$7,INDIRECT($A$7&amp;"!A:D"),2,FALSE)&amp;"周"&amp;"!"&amp;ADDRESS(ROW(),VLOOKUP(E$7,INDIRECT($A$7&amp;"!A:D"),4,FALSE)+4))),"")</f>
        <v/>
      </c>
      <c r="F318" s="114" t="str">
        <f t="shared" ca="1" si="3586"/>
        <v/>
      </c>
      <c r="G318" s="114" t="str">
        <f t="shared" ca="1" si="3586"/>
        <v/>
      </c>
      <c r="H318" s="114" t="str">
        <f t="shared" ca="1" si="3586"/>
        <v/>
      </c>
      <c r="I318" s="114" t="str">
        <f t="shared" ca="1" si="3586"/>
        <v/>
      </c>
      <c r="J318" s="114" t="str">
        <f t="shared" ca="1" si="3586"/>
        <v/>
      </c>
      <c r="K318" s="114" t="str">
        <f t="shared" ca="1" si="3586"/>
        <v/>
      </c>
      <c r="L318" s="114" t="str">
        <f t="shared" ca="1" si="3586"/>
        <v/>
      </c>
      <c r="M318" s="114" t="str">
        <f t="shared" ca="1" si="3586"/>
        <v/>
      </c>
      <c r="N318" s="114" t="str">
        <f t="shared" ca="1" si="3586"/>
        <v/>
      </c>
      <c r="O318" s="114" t="str">
        <f t="shared" ca="1" si="3586"/>
        <v/>
      </c>
      <c r="P318" s="114" t="str">
        <f t="shared" ca="1" si="3586"/>
        <v/>
      </c>
      <c r="Q318" s="114" t="str">
        <f t="shared" ca="1" si="3586"/>
        <v/>
      </c>
      <c r="R318" s="114" t="str">
        <f t="shared" ca="1" si="3586"/>
        <v/>
      </c>
      <c r="S318" s="114" t="str">
        <f t="shared" ca="1" si="3586"/>
        <v/>
      </c>
      <c r="T318" s="114" t="str">
        <f t="shared" ca="1" si="3586"/>
        <v/>
      </c>
      <c r="U318" s="114" t="str">
        <f ca="1" t="shared" si="3587" ref="U318:AI318">IFERROR(IF($C318="","",INDIRECT("第"&amp;VLOOKUP(U$7,INDIRECT($A$7&amp;"!A:D"),2,FALSE)&amp;"周"&amp;"!"&amp;ADDRESS(ROW(),VLOOKUP(U$7,INDIRECT($A$7&amp;"!A:D"),4,FALSE)+4))),"")</f>
        <v/>
      </c>
      <c r="V318" s="114" t="str">
        <f t="shared" ca="1" si="3587"/>
        <v/>
      </c>
      <c r="W318" s="114" t="str">
        <f t="shared" ca="1" si="3587"/>
        <v/>
      </c>
      <c r="X318" s="114" t="str">
        <f t="shared" ca="1" si="3587"/>
        <v/>
      </c>
      <c r="Y318" s="114" t="str">
        <f t="shared" ca="1" si="3587"/>
        <v/>
      </c>
      <c r="Z318" s="114" t="str">
        <f t="shared" ca="1" si="3587"/>
        <v/>
      </c>
      <c r="AA318" s="114" t="str">
        <f t="shared" ca="1" si="3587"/>
        <v/>
      </c>
      <c r="AB318" s="114" t="str">
        <f t="shared" ca="1" si="3587"/>
        <v/>
      </c>
      <c r="AC318" s="114" t="str">
        <f t="shared" ca="1" si="3587"/>
        <v/>
      </c>
      <c r="AD318" s="114" t="str">
        <f t="shared" ca="1" si="3587"/>
        <v/>
      </c>
      <c r="AE318" s="114" t="str">
        <f t="shared" ca="1" si="3587"/>
        <v/>
      </c>
      <c r="AF318" s="114" t="str">
        <f t="shared" ca="1" si="3587"/>
        <v/>
      </c>
      <c r="AG318" s="114" t="str">
        <f t="shared" ca="1" si="3587"/>
        <v/>
      </c>
      <c r="AH318" s="114" t="str">
        <f t="shared" ca="1" si="3587"/>
        <v/>
      </c>
      <c r="AI318" s="114" t="str">
        <f t="shared" ca="1" si="3587"/>
        <v/>
      </c>
      <c r="AJ318" s="25">
        <f ca="1" t="shared" si="3588" ref="AJ318:AR318">COUNTIF($E318:$AI320,AJ$8)</f>
        <v>0</v>
      </c>
      <c r="AK318" s="25">
        <f t="shared" ca="1" si="3588"/>
        <v>0</v>
      </c>
      <c r="AL318" s="25">
        <f t="shared" ca="1" si="3588"/>
        <v>0</v>
      </c>
      <c r="AM318" s="25">
        <f t="shared" ca="1" si="3588"/>
        <v>0</v>
      </c>
      <c r="AN318" s="25">
        <f t="shared" ca="1" si="3588"/>
        <v>0</v>
      </c>
      <c r="AO318" s="25">
        <f t="shared" ca="1" si="3588"/>
        <v>0</v>
      </c>
      <c r="AP318" s="25">
        <f t="shared" ca="1" si="3588"/>
        <v>0</v>
      </c>
      <c r="AQ318" s="25">
        <f t="shared" ca="1" si="3588"/>
        <v>0</v>
      </c>
      <c r="AR318" s="25">
        <f t="shared" ca="1" si="3588"/>
        <v>0</v>
      </c>
    </row>
    <row r="319" spans="1:44" ht="18" customHeight="1">
      <c r="A319" s="7"/>
      <c r="B319" s="113"/>
      <c r="C319" s="20"/>
      <c r="D319" s="25" t="s">
        <v>25</v>
      </c>
      <c r="E319" s="114" t="str">
        <f ca="1" t="shared" si="3589" ref="E319">IFERROR(IF($C318="","",INDIRECT("第"&amp;VLOOKUP(E$7,INDIRECT($A$7&amp;"!A:D"),2,FALSE)&amp;"周"&amp;"!"&amp;ADDRESS(ROW(),VLOOKUP(E$7,INDIRECT($A$7&amp;"!A:D"),4,FALSE)+4))),"")</f>
        <v/>
      </c>
      <c r="F319" s="114" t="str">
        <f ca="1" t="shared" si="3590" ref="F319">IFERROR(IF($C318="","",INDIRECT("第"&amp;VLOOKUP(F$7,INDIRECT($A$7&amp;"!A:D"),2,FALSE)&amp;"周"&amp;"!"&amp;ADDRESS(ROW(),VLOOKUP(F$7,INDIRECT($A$7&amp;"!A:D"),4,FALSE)+4))),"")</f>
        <v/>
      </c>
      <c r="G319" s="114" t="str">
        <f ca="1" t="shared" si="3591" ref="G319">IFERROR(IF($C318="","",INDIRECT("第"&amp;VLOOKUP(G$7,INDIRECT($A$7&amp;"!A:D"),2,FALSE)&amp;"周"&amp;"!"&amp;ADDRESS(ROW(),VLOOKUP(G$7,INDIRECT($A$7&amp;"!A:D"),4,FALSE)+4))),"")</f>
        <v/>
      </c>
      <c r="H319" s="114" t="str">
        <f ca="1" t="shared" si="3592" ref="H319">IFERROR(IF($C318="","",INDIRECT("第"&amp;VLOOKUP(H$7,INDIRECT($A$7&amp;"!A:D"),2,FALSE)&amp;"周"&amp;"!"&amp;ADDRESS(ROW(),VLOOKUP(H$7,INDIRECT($A$7&amp;"!A:D"),4,FALSE)+4))),"")</f>
        <v/>
      </c>
      <c r="I319" s="114" t="str">
        <f ca="1" t="shared" si="3593" ref="I319">IFERROR(IF($C318="","",INDIRECT("第"&amp;VLOOKUP(I$7,INDIRECT($A$7&amp;"!A:D"),2,FALSE)&amp;"周"&amp;"!"&amp;ADDRESS(ROW(),VLOOKUP(I$7,INDIRECT($A$7&amp;"!A:D"),4,FALSE)+4))),"")</f>
        <v/>
      </c>
      <c r="J319" s="114" t="str">
        <f ca="1" t="shared" si="3594" ref="J319">IFERROR(IF($C318="","",INDIRECT("第"&amp;VLOOKUP(J$7,INDIRECT($A$7&amp;"!A:D"),2,FALSE)&amp;"周"&amp;"!"&amp;ADDRESS(ROW(),VLOOKUP(J$7,INDIRECT($A$7&amp;"!A:D"),4,FALSE)+4))),"")</f>
        <v/>
      </c>
      <c r="K319" s="114" t="str">
        <f ca="1" t="shared" si="3595" ref="K319">IFERROR(IF($C318="","",INDIRECT("第"&amp;VLOOKUP(K$7,INDIRECT($A$7&amp;"!A:D"),2,FALSE)&amp;"周"&amp;"!"&amp;ADDRESS(ROW(),VLOOKUP(K$7,INDIRECT($A$7&amp;"!A:D"),4,FALSE)+4))),"")</f>
        <v/>
      </c>
      <c r="L319" s="114" t="str">
        <f ca="1" t="shared" si="3596" ref="L319">IFERROR(IF($C318="","",INDIRECT("第"&amp;VLOOKUP(L$7,INDIRECT($A$7&amp;"!A:D"),2,FALSE)&amp;"周"&amp;"!"&amp;ADDRESS(ROW(),VLOOKUP(L$7,INDIRECT($A$7&amp;"!A:D"),4,FALSE)+4))),"")</f>
        <v/>
      </c>
      <c r="M319" s="114" t="str">
        <f ca="1" t="shared" si="3597" ref="M319">IFERROR(IF($C318="","",INDIRECT("第"&amp;VLOOKUP(M$7,INDIRECT($A$7&amp;"!A:D"),2,FALSE)&amp;"周"&amp;"!"&amp;ADDRESS(ROW(),VLOOKUP(M$7,INDIRECT($A$7&amp;"!A:D"),4,FALSE)+4))),"")</f>
        <v/>
      </c>
      <c r="N319" s="114" t="str">
        <f ca="1" t="shared" si="3598" ref="N319">IFERROR(IF($C318="","",INDIRECT("第"&amp;VLOOKUP(N$7,INDIRECT($A$7&amp;"!A:D"),2,FALSE)&amp;"周"&amp;"!"&amp;ADDRESS(ROW(),VLOOKUP(N$7,INDIRECT($A$7&amp;"!A:D"),4,FALSE)+4))),"")</f>
        <v/>
      </c>
      <c r="O319" s="114" t="str">
        <f ca="1" t="shared" si="3599" ref="O319">IFERROR(IF($C318="","",INDIRECT("第"&amp;VLOOKUP(O$7,INDIRECT($A$7&amp;"!A:D"),2,FALSE)&amp;"周"&amp;"!"&amp;ADDRESS(ROW(),VLOOKUP(O$7,INDIRECT($A$7&amp;"!A:D"),4,FALSE)+4))),"")</f>
        <v/>
      </c>
      <c r="P319" s="114" t="str">
        <f ca="1" t="shared" si="3600" ref="P319">IFERROR(IF($C318="","",INDIRECT("第"&amp;VLOOKUP(P$7,INDIRECT($A$7&amp;"!A:D"),2,FALSE)&amp;"周"&amp;"!"&amp;ADDRESS(ROW(),VLOOKUP(P$7,INDIRECT($A$7&amp;"!A:D"),4,FALSE)+4))),"")</f>
        <v/>
      </c>
      <c r="Q319" s="114" t="str">
        <f ca="1" t="shared" si="3601" ref="Q319">IFERROR(IF($C318="","",INDIRECT("第"&amp;VLOOKUP(Q$7,INDIRECT($A$7&amp;"!A:D"),2,FALSE)&amp;"周"&amp;"!"&amp;ADDRESS(ROW(),VLOOKUP(Q$7,INDIRECT($A$7&amp;"!A:D"),4,FALSE)+4))),"")</f>
        <v/>
      </c>
      <c r="R319" s="114" t="str">
        <f ca="1" t="shared" si="3602" ref="R319">IFERROR(IF($C318="","",INDIRECT("第"&amp;VLOOKUP(R$7,INDIRECT($A$7&amp;"!A:D"),2,FALSE)&amp;"周"&amp;"!"&amp;ADDRESS(ROW(),VLOOKUP(R$7,INDIRECT($A$7&amp;"!A:D"),4,FALSE)+4))),"")</f>
        <v/>
      </c>
      <c r="S319" s="114" t="str">
        <f ca="1" t="shared" si="3603" ref="S319">IFERROR(IF($C318="","",INDIRECT("第"&amp;VLOOKUP(S$7,INDIRECT($A$7&amp;"!A:D"),2,FALSE)&amp;"周"&amp;"!"&amp;ADDRESS(ROW(),VLOOKUP(S$7,INDIRECT($A$7&amp;"!A:D"),4,FALSE)+4))),"")</f>
        <v/>
      </c>
      <c r="T319" s="114" t="str">
        <f ca="1" t="shared" si="3604" ref="T319">IFERROR(IF($C318="","",INDIRECT("第"&amp;VLOOKUP(T$7,INDIRECT($A$7&amp;"!A:D"),2,FALSE)&amp;"周"&amp;"!"&amp;ADDRESS(ROW(),VLOOKUP(T$7,INDIRECT($A$7&amp;"!A:D"),4,FALSE)+4))),"")</f>
        <v/>
      </c>
      <c r="U319" s="114" t="str">
        <f ca="1" t="shared" si="3605" ref="U319">IFERROR(IF($C318="","",INDIRECT("第"&amp;VLOOKUP(U$7,INDIRECT($A$7&amp;"!A:D"),2,FALSE)&amp;"周"&amp;"!"&amp;ADDRESS(ROW(),VLOOKUP(U$7,INDIRECT($A$7&amp;"!A:D"),4,FALSE)+4))),"")</f>
        <v/>
      </c>
      <c r="V319" s="114" t="str">
        <f ca="1" t="shared" si="3606" ref="V319">IFERROR(IF($C318="","",INDIRECT("第"&amp;VLOOKUP(V$7,INDIRECT($A$7&amp;"!A:D"),2,FALSE)&amp;"周"&amp;"!"&amp;ADDRESS(ROW(),VLOOKUP(V$7,INDIRECT($A$7&amp;"!A:D"),4,FALSE)+4))),"")</f>
        <v/>
      </c>
      <c r="W319" s="114" t="str">
        <f ca="1" t="shared" si="3607" ref="W319">IFERROR(IF($C318="","",INDIRECT("第"&amp;VLOOKUP(W$7,INDIRECT($A$7&amp;"!A:D"),2,FALSE)&amp;"周"&amp;"!"&amp;ADDRESS(ROW(),VLOOKUP(W$7,INDIRECT($A$7&amp;"!A:D"),4,FALSE)+4))),"")</f>
        <v/>
      </c>
      <c r="X319" s="114" t="str">
        <f ca="1" t="shared" si="3608" ref="X319">IFERROR(IF($C318="","",INDIRECT("第"&amp;VLOOKUP(X$7,INDIRECT($A$7&amp;"!A:D"),2,FALSE)&amp;"周"&amp;"!"&amp;ADDRESS(ROW(),VLOOKUP(X$7,INDIRECT($A$7&amp;"!A:D"),4,FALSE)+4))),"")</f>
        <v/>
      </c>
      <c r="Y319" s="114" t="str">
        <f ca="1" t="shared" si="3609" ref="Y319">IFERROR(IF($C318="","",INDIRECT("第"&amp;VLOOKUP(Y$7,INDIRECT($A$7&amp;"!A:D"),2,FALSE)&amp;"周"&amp;"!"&amp;ADDRESS(ROW(),VLOOKUP(Y$7,INDIRECT($A$7&amp;"!A:D"),4,FALSE)+4))),"")</f>
        <v/>
      </c>
      <c r="Z319" s="114" t="str">
        <f ca="1" t="shared" si="3610" ref="Z319">IFERROR(IF($C318="","",INDIRECT("第"&amp;VLOOKUP(Z$7,INDIRECT($A$7&amp;"!A:D"),2,FALSE)&amp;"周"&amp;"!"&amp;ADDRESS(ROW(),VLOOKUP(Z$7,INDIRECT($A$7&amp;"!A:D"),4,FALSE)+4))),"")</f>
        <v/>
      </c>
      <c r="AA319" s="114" t="str">
        <f ca="1" t="shared" si="3611" ref="AA319">IFERROR(IF($C318="","",INDIRECT("第"&amp;VLOOKUP(AA$7,INDIRECT($A$7&amp;"!A:D"),2,FALSE)&amp;"周"&amp;"!"&amp;ADDRESS(ROW(),VLOOKUP(AA$7,INDIRECT($A$7&amp;"!A:D"),4,FALSE)+4))),"")</f>
        <v/>
      </c>
      <c r="AB319" s="114" t="str">
        <f ca="1" t="shared" si="3612" ref="AB319">IFERROR(IF($C318="","",INDIRECT("第"&amp;VLOOKUP(AB$7,INDIRECT($A$7&amp;"!A:D"),2,FALSE)&amp;"周"&amp;"!"&amp;ADDRESS(ROW(),VLOOKUP(AB$7,INDIRECT($A$7&amp;"!A:D"),4,FALSE)+4))),"")</f>
        <v/>
      </c>
      <c r="AC319" s="114" t="str">
        <f ca="1" t="shared" si="3613" ref="AC319">IFERROR(IF($C318="","",INDIRECT("第"&amp;VLOOKUP(AC$7,INDIRECT($A$7&amp;"!A:D"),2,FALSE)&amp;"周"&amp;"!"&amp;ADDRESS(ROW(),VLOOKUP(AC$7,INDIRECT($A$7&amp;"!A:D"),4,FALSE)+4))),"")</f>
        <v/>
      </c>
      <c r="AD319" s="114" t="str">
        <f ca="1" t="shared" si="3614" ref="AD319">IFERROR(IF($C318="","",INDIRECT("第"&amp;VLOOKUP(AD$7,INDIRECT($A$7&amp;"!A:D"),2,FALSE)&amp;"周"&amp;"!"&amp;ADDRESS(ROW(),VLOOKUP(AD$7,INDIRECT($A$7&amp;"!A:D"),4,FALSE)+4))),"")</f>
        <v/>
      </c>
      <c r="AE319" s="114" t="str">
        <f ca="1" t="shared" si="3615" ref="AE319">IFERROR(IF($C318="","",INDIRECT("第"&amp;VLOOKUP(AE$7,INDIRECT($A$7&amp;"!A:D"),2,FALSE)&amp;"周"&amp;"!"&amp;ADDRESS(ROW(),VLOOKUP(AE$7,INDIRECT($A$7&amp;"!A:D"),4,FALSE)+4))),"")</f>
        <v/>
      </c>
      <c r="AF319" s="114" t="str">
        <f ca="1" t="shared" si="3616" ref="AF319">IFERROR(IF($C318="","",INDIRECT("第"&amp;VLOOKUP(AF$7,INDIRECT($A$7&amp;"!A:D"),2,FALSE)&amp;"周"&amp;"!"&amp;ADDRESS(ROW(),VLOOKUP(AF$7,INDIRECT($A$7&amp;"!A:D"),4,FALSE)+4))),"")</f>
        <v/>
      </c>
      <c r="AG319" s="114" t="str">
        <f ca="1" t="shared" si="3617" ref="AG319">IFERROR(IF($C318="","",INDIRECT("第"&amp;VLOOKUP(AG$7,INDIRECT($A$7&amp;"!A:D"),2,FALSE)&amp;"周"&amp;"!"&amp;ADDRESS(ROW(),VLOOKUP(AG$7,INDIRECT($A$7&amp;"!A:D"),4,FALSE)+4))),"")</f>
        <v/>
      </c>
      <c r="AH319" s="114" t="str">
        <f ca="1" t="shared" si="3618" ref="AH319">IFERROR(IF($C318="","",INDIRECT("第"&amp;VLOOKUP(AH$7,INDIRECT($A$7&amp;"!A:D"),2,FALSE)&amp;"周"&amp;"!"&amp;ADDRESS(ROW(),VLOOKUP(AH$7,INDIRECT($A$7&amp;"!A:D"),4,FALSE)+4))),"")</f>
        <v/>
      </c>
      <c r="AI319" s="114" t="str">
        <f ca="1" t="shared" si="3619" ref="AI319">IFERROR(IF($C318="","",INDIRECT("第"&amp;VLOOKUP(AI$7,INDIRECT($A$7&amp;"!A:D"),2,FALSE)&amp;"周"&amp;"!"&amp;ADDRESS(ROW(),VLOOKUP(AI$7,INDIRECT($A$7&amp;"!A:D"),4,FALSE)+4))),"")</f>
        <v/>
      </c>
      <c r="AJ319" s="25"/>
      <c r="AK319" s="25"/>
      <c r="AL319" s="25"/>
      <c r="AM319" s="25"/>
      <c r="AN319" s="25"/>
      <c r="AO319" s="25"/>
      <c r="AP319" s="25"/>
      <c r="AQ319" s="25"/>
      <c r="AR319" s="25"/>
    </row>
    <row r="320" spans="1:44" ht="18" customHeight="1">
      <c r="A320" s="7"/>
      <c r="B320" s="115"/>
      <c r="C320" s="27"/>
      <c r="D320" s="25" t="s">
        <v>26</v>
      </c>
      <c r="E320" s="114" t="str">
        <f ca="1" t="shared" si="3620" ref="E320:AI320">IFERROR(IF($C318="","",INDIRECT("第"&amp;VLOOKUP(E$7,INDIRECT($A$7&amp;"!A:D"),2,FALSE)&amp;"周"&amp;"!"&amp;ADDRESS(ROW(),VLOOKUP(E$7,INDIRECT($A$7&amp;"!A:D"),4,FALSE)+4))),"")</f>
        <v/>
      </c>
      <c r="F320" s="114" t="str">
        <f t="shared" ca="1" si="3620"/>
        <v/>
      </c>
      <c r="G320" s="114" t="str">
        <f t="shared" ca="1" si="3620"/>
        <v/>
      </c>
      <c r="H320" s="114" t="str">
        <f t="shared" ca="1" si="3620"/>
        <v/>
      </c>
      <c r="I320" s="114" t="str">
        <f t="shared" ca="1" si="3620"/>
        <v/>
      </c>
      <c r="J320" s="114" t="str">
        <f t="shared" ca="1" si="3620"/>
        <v/>
      </c>
      <c r="K320" s="114" t="str">
        <f t="shared" ca="1" si="3620"/>
        <v/>
      </c>
      <c r="L320" s="114" t="str">
        <f t="shared" ca="1" si="3620"/>
        <v/>
      </c>
      <c r="M320" s="114" t="str">
        <f t="shared" ca="1" si="3620"/>
        <v/>
      </c>
      <c r="N320" s="114" t="str">
        <f t="shared" ca="1" si="3620"/>
        <v/>
      </c>
      <c r="O320" s="114" t="str">
        <f t="shared" ca="1" si="3620"/>
        <v/>
      </c>
      <c r="P320" s="114" t="str">
        <f t="shared" ca="1" si="3620"/>
        <v/>
      </c>
      <c r="Q320" s="114" t="str">
        <f t="shared" ca="1" si="3620"/>
        <v/>
      </c>
      <c r="R320" s="114" t="str">
        <f t="shared" ca="1" si="3620"/>
        <v/>
      </c>
      <c r="S320" s="114" t="str">
        <f t="shared" ca="1" si="3620"/>
        <v/>
      </c>
      <c r="T320" s="114" t="str">
        <f t="shared" ca="1" si="3620"/>
        <v/>
      </c>
      <c r="U320" s="114" t="str">
        <f t="shared" ca="1" si="3620"/>
        <v/>
      </c>
      <c r="V320" s="114" t="str">
        <f t="shared" ca="1" si="3620"/>
        <v/>
      </c>
      <c r="W320" s="114" t="str">
        <f t="shared" ca="1" si="3620"/>
        <v/>
      </c>
      <c r="X320" s="114" t="str">
        <f t="shared" ca="1" si="3620"/>
        <v/>
      </c>
      <c r="Y320" s="114" t="str">
        <f t="shared" ca="1" si="3620"/>
        <v/>
      </c>
      <c r="Z320" s="114" t="str">
        <f t="shared" ca="1" si="3620"/>
        <v/>
      </c>
      <c r="AA320" s="114" t="str">
        <f t="shared" ca="1" si="3620"/>
        <v/>
      </c>
      <c r="AB320" s="114" t="str">
        <f t="shared" ca="1" si="3620"/>
        <v/>
      </c>
      <c r="AC320" s="114" t="str">
        <f t="shared" ca="1" si="3620"/>
        <v/>
      </c>
      <c r="AD320" s="114" t="str">
        <f t="shared" ca="1" si="3620"/>
        <v/>
      </c>
      <c r="AE320" s="114" t="str">
        <f t="shared" ca="1" si="3620"/>
        <v/>
      </c>
      <c r="AF320" s="114" t="str">
        <f t="shared" ca="1" si="3620"/>
        <v/>
      </c>
      <c r="AG320" s="114" t="str">
        <f t="shared" ca="1" si="3620"/>
        <v/>
      </c>
      <c r="AH320" s="114" t="str">
        <f t="shared" ca="1" si="3620"/>
        <v/>
      </c>
      <c r="AI320" s="114" t="str">
        <f t="shared" ca="1" si="3620"/>
        <v/>
      </c>
      <c r="AJ320" s="25"/>
      <c r="AK320" s="25"/>
      <c r="AL320" s="25"/>
      <c r="AM320" s="25"/>
      <c r="AN320" s="25"/>
      <c r="AO320" s="25"/>
      <c r="AP320" s="25"/>
      <c r="AQ320" s="25"/>
      <c r="AR320" s="25"/>
    </row>
    <row r="321" spans="1:44" ht="18" customHeight="1">
      <c r="A321" s="7"/>
      <c r="B321" s="116">
        <f t="shared" si="3305"/>
        <v>105</v>
      </c>
      <c r="C321" s="20" t="str">
        <f ca="1">INDIRECT("员工信息表!C"&amp;(B321+3))&amp;IF(INDIRECT("员工信息表!O"&amp;(B321+3))="离职","(离职)","")</f>
        <v/>
      </c>
      <c r="D321" s="25" t="s">
        <v>24</v>
      </c>
      <c r="E321" s="114" t="str">
        <f ca="1" t="shared" si="3621" ref="E321:T321">IFERROR(IF($C321="","",INDIRECT("第"&amp;VLOOKUP(E$7,INDIRECT($A$7&amp;"!A:D"),2,FALSE)&amp;"周"&amp;"!"&amp;ADDRESS(ROW(),VLOOKUP(E$7,INDIRECT($A$7&amp;"!A:D"),4,FALSE)+4))),"")</f>
        <v/>
      </c>
      <c r="F321" s="114" t="str">
        <f t="shared" ca="1" si="3621"/>
        <v/>
      </c>
      <c r="G321" s="114" t="str">
        <f t="shared" ca="1" si="3621"/>
        <v/>
      </c>
      <c r="H321" s="114" t="str">
        <f t="shared" ca="1" si="3621"/>
        <v/>
      </c>
      <c r="I321" s="114" t="str">
        <f t="shared" ca="1" si="3621"/>
        <v/>
      </c>
      <c r="J321" s="114" t="str">
        <f t="shared" ca="1" si="3621"/>
        <v/>
      </c>
      <c r="K321" s="114" t="str">
        <f t="shared" ca="1" si="3621"/>
        <v/>
      </c>
      <c r="L321" s="114" t="str">
        <f t="shared" ca="1" si="3621"/>
        <v/>
      </c>
      <c r="M321" s="114" t="str">
        <f t="shared" ca="1" si="3621"/>
        <v/>
      </c>
      <c r="N321" s="114" t="str">
        <f t="shared" ca="1" si="3621"/>
        <v/>
      </c>
      <c r="O321" s="114" t="str">
        <f t="shared" ca="1" si="3621"/>
        <v/>
      </c>
      <c r="P321" s="114" t="str">
        <f t="shared" ca="1" si="3621"/>
        <v/>
      </c>
      <c r="Q321" s="114" t="str">
        <f t="shared" ca="1" si="3621"/>
        <v/>
      </c>
      <c r="R321" s="114" t="str">
        <f t="shared" ca="1" si="3621"/>
        <v/>
      </c>
      <c r="S321" s="114" t="str">
        <f t="shared" ca="1" si="3621"/>
        <v/>
      </c>
      <c r="T321" s="114" t="str">
        <f t="shared" ca="1" si="3621"/>
        <v/>
      </c>
      <c r="U321" s="114" t="str">
        <f ca="1" t="shared" si="3622" ref="U321:AI321">IFERROR(IF($C321="","",INDIRECT("第"&amp;VLOOKUP(U$7,INDIRECT($A$7&amp;"!A:D"),2,FALSE)&amp;"周"&amp;"!"&amp;ADDRESS(ROW(),VLOOKUP(U$7,INDIRECT($A$7&amp;"!A:D"),4,FALSE)+4))),"")</f>
        <v/>
      </c>
      <c r="V321" s="114" t="str">
        <f t="shared" ca="1" si="3622"/>
        <v/>
      </c>
      <c r="W321" s="114" t="str">
        <f t="shared" ca="1" si="3622"/>
        <v/>
      </c>
      <c r="X321" s="114" t="str">
        <f t="shared" ca="1" si="3622"/>
        <v/>
      </c>
      <c r="Y321" s="114" t="str">
        <f t="shared" ca="1" si="3622"/>
        <v/>
      </c>
      <c r="Z321" s="114" t="str">
        <f t="shared" ca="1" si="3622"/>
        <v/>
      </c>
      <c r="AA321" s="114" t="str">
        <f t="shared" ca="1" si="3622"/>
        <v/>
      </c>
      <c r="AB321" s="114" t="str">
        <f t="shared" ca="1" si="3622"/>
        <v/>
      </c>
      <c r="AC321" s="114" t="str">
        <f t="shared" ca="1" si="3622"/>
        <v/>
      </c>
      <c r="AD321" s="114" t="str">
        <f t="shared" ca="1" si="3622"/>
        <v/>
      </c>
      <c r="AE321" s="114" t="str">
        <f t="shared" ca="1" si="3622"/>
        <v/>
      </c>
      <c r="AF321" s="114" t="str">
        <f t="shared" ca="1" si="3622"/>
        <v/>
      </c>
      <c r="AG321" s="114" t="str">
        <f t="shared" ca="1" si="3622"/>
        <v/>
      </c>
      <c r="AH321" s="114" t="str">
        <f t="shared" ca="1" si="3622"/>
        <v/>
      </c>
      <c r="AI321" s="114" t="str">
        <f t="shared" ca="1" si="3622"/>
        <v/>
      </c>
      <c r="AJ321" s="25">
        <f ca="1" t="shared" si="3623" ref="AJ321:AR321">COUNTIF($E321:$AI323,AJ$8)</f>
        <v>0</v>
      </c>
      <c r="AK321" s="25">
        <f t="shared" ca="1" si="3623"/>
        <v>0</v>
      </c>
      <c r="AL321" s="25">
        <f t="shared" ca="1" si="3623"/>
        <v>0</v>
      </c>
      <c r="AM321" s="25">
        <f t="shared" ca="1" si="3623"/>
        <v>0</v>
      </c>
      <c r="AN321" s="25">
        <f t="shared" ca="1" si="3623"/>
        <v>0</v>
      </c>
      <c r="AO321" s="25">
        <f t="shared" ca="1" si="3623"/>
        <v>0</v>
      </c>
      <c r="AP321" s="25">
        <f t="shared" ca="1" si="3623"/>
        <v>0</v>
      </c>
      <c r="AQ321" s="25">
        <f t="shared" ca="1" si="3623"/>
        <v>0</v>
      </c>
      <c r="AR321" s="25">
        <f t="shared" ca="1" si="3623"/>
        <v>0</v>
      </c>
    </row>
    <row r="322" spans="1:44" ht="18" customHeight="1">
      <c r="A322" s="7"/>
      <c r="B322" s="113"/>
      <c r="C322" s="20"/>
      <c r="D322" s="25" t="s">
        <v>25</v>
      </c>
      <c r="E322" s="114" t="str">
        <f ca="1" t="shared" si="3624" ref="E322">IFERROR(IF($C321="","",INDIRECT("第"&amp;VLOOKUP(E$7,INDIRECT($A$7&amp;"!A:D"),2,FALSE)&amp;"周"&amp;"!"&amp;ADDRESS(ROW(),VLOOKUP(E$7,INDIRECT($A$7&amp;"!A:D"),4,FALSE)+4))),"")</f>
        <v/>
      </c>
      <c r="F322" s="114" t="str">
        <f ca="1" t="shared" si="3625" ref="F322">IFERROR(IF($C321="","",INDIRECT("第"&amp;VLOOKUP(F$7,INDIRECT($A$7&amp;"!A:D"),2,FALSE)&amp;"周"&amp;"!"&amp;ADDRESS(ROW(),VLOOKUP(F$7,INDIRECT($A$7&amp;"!A:D"),4,FALSE)+4))),"")</f>
        <v/>
      </c>
      <c r="G322" s="114" t="str">
        <f ca="1" t="shared" si="3626" ref="G322">IFERROR(IF($C321="","",INDIRECT("第"&amp;VLOOKUP(G$7,INDIRECT($A$7&amp;"!A:D"),2,FALSE)&amp;"周"&amp;"!"&amp;ADDRESS(ROW(),VLOOKUP(G$7,INDIRECT($A$7&amp;"!A:D"),4,FALSE)+4))),"")</f>
        <v/>
      </c>
      <c r="H322" s="114" t="str">
        <f ca="1" t="shared" si="3627" ref="H322">IFERROR(IF($C321="","",INDIRECT("第"&amp;VLOOKUP(H$7,INDIRECT($A$7&amp;"!A:D"),2,FALSE)&amp;"周"&amp;"!"&amp;ADDRESS(ROW(),VLOOKUP(H$7,INDIRECT($A$7&amp;"!A:D"),4,FALSE)+4))),"")</f>
        <v/>
      </c>
      <c r="I322" s="114" t="str">
        <f ca="1" t="shared" si="3628" ref="I322">IFERROR(IF($C321="","",INDIRECT("第"&amp;VLOOKUP(I$7,INDIRECT($A$7&amp;"!A:D"),2,FALSE)&amp;"周"&amp;"!"&amp;ADDRESS(ROW(),VLOOKUP(I$7,INDIRECT($A$7&amp;"!A:D"),4,FALSE)+4))),"")</f>
        <v/>
      </c>
      <c r="J322" s="114" t="str">
        <f ca="1" t="shared" si="3629" ref="J322">IFERROR(IF($C321="","",INDIRECT("第"&amp;VLOOKUP(J$7,INDIRECT($A$7&amp;"!A:D"),2,FALSE)&amp;"周"&amp;"!"&amp;ADDRESS(ROW(),VLOOKUP(J$7,INDIRECT($A$7&amp;"!A:D"),4,FALSE)+4))),"")</f>
        <v/>
      </c>
      <c r="K322" s="114" t="str">
        <f ca="1" t="shared" si="3630" ref="K322">IFERROR(IF($C321="","",INDIRECT("第"&amp;VLOOKUP(K$7,INDIRECT($A$7&amp;"!A:D"),2,FALSE)&amp;"周"&amp;"!"&amp;ADDRESS(ROW(),VLOOKUP(K$7,INDIRECT($A$7&amp;"!A:D"),4,FALSE)+4))),"")</f>
        <v/>
      </c>
      <c r="L322" s="114" t="str">
        <f ca="1" t="shared" si="3631" ref="L322">IFERROR(IF($C321="","",INDIRECT("第"&amp;VLOOKUP(L$7,INDIRECT($A$7&amp;"!A:D"),2,FALSE)&amp;"周"&amp;"!"&amp;ADDRESS(ROW(),VLOOKUP(L$7,INDIRECT($A$7&amp;"!A:D"),4,FALSE)+4))),"")</f>
        <v/>
      </c>
      <c r="M322" s="114" t="str">
        <f ca="1" t="shared" si="3632" ref="M322">IFERROR(IF($C321="","",INDIRECT("第"&amp;VLOOKUP(M$7,INDIRECT($A$7&amp;"!A:D"),2,FALSE)&amp;"周"&amp;"!"&amp;ADDRESS(ROW(),VLOOKUP(M$7,INDIRECT($A$7&amp;"!A:D"),4,FALSE)+4))),"")</f>
        <v/>
      </c>
      <c r="N322" s="114" t="str">
        <f ca="1" t="shared" si="3633" ref="N322">IFERROR(IF($C321="","",INDIRECT("第"&amp;VLOOKUP(N$7,INDIRECT($A$7&amp;"!A:D"),2,FALSE)&amp;"周"&amp;"!"&amp;ADDRESS(ROW(),VLOOKUP(N$7,INDIRECT($A$7&amp;"!A:D"),4,FALSE)+4))),"")</f>
        <v/>
      </c>
      <c r="O322" s="114" t="str">
        <f ca="1" t="shared" si="3634" ref="O322">IFERROR(IF($C321="","",INDIRECT("第"&amp;VLOOKUP(O$7,INDIRECT($A$7&amp;"!A:D"),2,FALSE)&amp;"周"&amp;"!"&amp;ADDRESS(ROW(),VLOOKUP(O$7,INDIRECT($A$7&amp;"!A:D"),4,FALSE)+4))),"")</f>
        <v/>
      </c>
      <c r="P322" s="114" t="str">
        <f ca="1" t="shared" si="3635" ref="P322">IFERROR(IF($C321="","",INDIRECT("第"&amp;VLOOKUP(P$7,INDIRECT($A$7&amp;"!A:D"),2,FALSE)&amp;"周"&amp;"!"&amp;ADDRESS(ROW(),VLOOKUP(P$7,INDIRECT($A$7&amp;"!A:D"),4,FALSE)+4))),"")</f>
        <v/>
      </c>
      <c r="Q322" s="114" t="str">
        <f ca="1" t="shared" si="3636" ref="Q322">IFERROR(IF($C321="","",INDIRECT("第"&amp;VLOOKUP(Q$7,INDIRECT($A$7&amp;"!A:D"),2,FALSE)&amp;"周"&amp;"!"&amp;ADDRESS(ROW(),VLOOKUP(Q$7,INDIRECT($A$7&amp;"!A:D"),4,FALSE)+4))),"")</f>
        <v/>
      </c>
      <c r="R322" s="114" t="str">
        <f ca="1" t="shared" si="3637" ref="R322">IFERROR(IF($C321="","",INDIRECT("第"&amp;VLOOKUP(R$7,INDIRECT($A$7&amp;"!A:D"),2,FALSE)&amp;"周"&amp;"!"&amp;ADDRESS(ROW(),VLOOKUP(R$7,INDIRECT($A$7&amp;"!A:D"),4,FALSE)+4))),"")</f>
        <v/>
      </c>
      <c r="S322" s="114" t="str">
        <f ca="1" t="shared" si="3638" ref="S322">IFERROR(IF($C321="","",INDIRECT("第"&amp;VLOOKUP(S$7,INDIRECT($A$7&amp;"!A:D"),2,FALSE)&amp;"周"&amp;"!"&amp;ADDRESS(ROW(),VLOOKUP(S$7,INDIRECT($A$7&amp;"!A:D"),4,FALSE)+4))),"")</f>
        <v/>
      </c>
      <c r="T322" s="114" t="str">
        <f ca="1" t="shared" si="3639" ref="T322">IFERROR(IF($C321="","",INDIRECT("第"&amp;VLOOKUP(T$7,INDIRECT($A$7&amp;"!A:D"),2,FALSE)&amp;"周"&amp;"!"&amp;ADDRESS(ROW(),VLOOKUP(T$7,INDIRECT($A$7&amp;"!A:D"),4,FALSE)+4))),"")</f>
        <v/>
      </c>
      <c r="U322" s="114" t="str">
        <f ca="1" t="shared" si="3640" ref="U322">IFERROR(IF($C321="","",INDIRECT("第"&amp;VLOOKUP(U$7,INDIRECT($A$7&amp;"!A:D"),2,FALSE)&amp;"周"&amp;"!"&amp;ADDRESS(ROW(),VLOOKUP(U$7,INDIRECT($A$7&amp;"!A:D"),4,FALSE)+4))),"")</f>
        <v/>
      </c>
      <c r="V322" s="114" t="str">
        <f ca="1" t="shared" si="3641" ref="V322">IFERROR(IF($C321="","",INDIRECT("第"&amp;VLOOKUP(V$7,INDIRECT($A$7&amp;"!A:D"),2,FALSE)&amp;"周"&amp;"!"&amp;ADDRESS(ROW(),VLOOKUP(V$7,INDIRECT($A$7&amp;"!A:D"),4,FALSE)+4))),"")</f>
        <v/>
      </c>
      <c r="W322" s="114" t="str">
        <f ca="1" t="shared" si="3642" ref="W322">IFERROR(IF($C321="","",INDIRECT("第"&amp;VLOOKUP(W$7,INDIRECT($A$7&amp;"!A:D"),2,FALSE)&amp;"周"&amp;"!"&amp;ADDRESS(ROW(),VLOOKUP(W$7,INDIRECT($A$7&amp;"!A:D"),4,FALSE)+4))),"")</f>
        <v/>
      </c>
      <c r="X322" s="114" t="str">
        <f ca="1" t="shared" si="3643" ref="X322">IFERROR(IF($C321="","",INDIRECT("第"&amp;VLOOKUP(X$7,INDIRECT($A$7&amp;"!A:D"),2,FALSE)&amp;"周"&amp;"!"&amp;ADDRESS(ROW(),VLOOKUP(X$7,INDIRECT($A$7&amp;"!A:D"),4,FALSE)+4))),"")</f>
        <v/>
      </c>
      <c r="Y322" s="114" t="str">
        <f ca="1" t="shared" si="3644" ref="Y322">IFERROR(IF($C321="","",INDIRECT("第"&amp;VLOOKUP(Y$7,INDIRECT($A$7&amp;"!A:D"),2,FALSE)&amp;"周"&amp;"!"&amp;ADDRESS(ROW(),VLOOKUP(Y$7,INDIRECT($A$7&amp;"!A:D"),4,FALSE)+4))),"")</f>
        <v/>
      </c>
      <c r="Z322" s="114" t="str">
        <f ca="1" t="shared" si="3645" ref="Z322">IFERROR(IF($C321="","",INDIRECT("第"&amp;VLOOKUP(Z$7,INDIRECT($A$7&amp;"!A:D"),2,FALSE)&amp;"周"&amp;"!"&amp;ADDRESS(ROW(),VLOOKUP(Z$7,INDIRECT($A$7&amp;"!A:D"),4,FALSE)+4))),"")</f>
        <v/>
      </c>
      <c r="AA322" s="114" t="str">
        <f ca="1" t="shared" si="3646" ref="AA322">IFERROR(IF($C321="","",INDIRECT("第"&amp;VLOOKUP(AA$7,INDIRECT($A$7&amp;"!A:D"),2,FALSE)&amp;"周"&amp;"!"&amp;ADDRESS(ROW(),VLOOKUP(AA$7,INDIRECT($A$7&amp;"!A:D"),4,FALSE)+4))),"")</f>
        <v/>
      </c>
      <c r="AB322" s="114" t="str">
        <f ca="1" t="shared" si="3647" ref="AB322">IFERROR(IF($C321="","",INDIRECT("第"&amp;VLOOKUP(AB$7,INDIRECT($A$7&amp;"!A:D"),2,FALSE)&amp;"周"&amp;"!"&amp;ADDRESS(ROW(),VLOOKUP(AB$7,INDIRECT($A$7&amp;"!A:D"),4,FALSE)+4))),"")</f>
        <v/>
      </c>
      <c r="AC322" s="114" t="str">
        <f ca="1" t="shared" si="3648" ref="AC322">IFERROR(IF($C321="","",INDIRECT("第"&amp;VLOOKUP(AC$7,INDIRECT($A$7&amp;"!A:D"),2,FALSE)&amp;"周"&amp;"!"&amp;ADDRESS(ROW(),VLOOKUP(AC$7,INDIRECT($A$7&amp;"!A:D"),4,FALSE)+4))),"")</f>
        <v/>
      </c>
      <c r="AD322" s="114" t="str">
        <f ca="1" t="shared" si="3649" ref="AD322">IFERROR(IF($C321="","",INDIRECT("第"&amp;VLOOKUP(AD$7,INDIRECT($A$7&amp;"!A:D"),2,FALSE)&amp;"周"&amp;"!"&amp;ADDRESS(ROW(),VLOOKUP(AD$7,INDIRECT($A$7&amp;"!A:D"),4,FALSE)+4))),"")</f>
        <v/>
      </c>
      <c r="AE322" s="114" t="str">
        <f ca="1" t="shared" si="3650" ref="AE322">IFERROR(IF($C321="","",INDIRECT("第"&amp;VLOOKUP(AE$7,INDIRECT($A$7&amp;"!A:D"),2,FALSE)&amp;"周"&amp;"!"&amp;ADDRESS(ROW(),VLOOKUP(AE$7,INDIRECT($A$7&amp;"!A:D"),4,FALSE)+4))),"")</f>
        <v/>
      </c>
      <c r="AF322" s="114" t="str">
        <f ca="1" t="shared" si="3651" ref="AF322">IFERROR(IF($C321="","",INDIRECT("第"&amp;VLOOKUP(AF$7,INDIRECT($A$7&amp;"!A:D"),2,FALSE)&amp;"周"&amp;"!"&amp;ADDRESS(ROW(),VLOOKUP(AF$7,INDIRECT($A$7&amp;"!A:D"),4,FALSE)+4))),"")</f>
        <v/>
      </c>
      <c r="AG322" s="114" t="str">
        <f ca="1" t="shared" si="3652" ref="AG322">IFERROR(IF($C321="","",INDIRECT("第"&amp;VLOOKUP(AG$7,INDIRECT($A$7&amp;"!A:D"),2,FALSE)&amp;"周"&amp;"!"&amp;ADDRESS(ROW(),VLOOKUP(AG$7,INDIRECT($A$7&amp;"!A:D"),4,FALSE)+4))),"")</f>
        <v/>
      </c>
      <c r="AH322" s="114" t="str">
        <f ca="1" t="shared" si="3653" ref="AH322">IFERROR(IF($C321="","",INDIRECT("第"&amp;VLOOKUP(AH$7,INDIRECT($A$7&amp;"!A:D"),2,FALSE)&amp;"周"&amp;"!"&amp;ADDRESS(ROW(),VLOOKUP(AH$7,INDIRECT($A$7&amp;"!A:D"),4,FALSE)+4))),"")</f>
        <v/>
      </c>
      <c r="AI322" s="114" t="str">
        <f ca="1" t="shared" si="3654" ref="AI322">IFERROR(IF($C321="","",INDIRECT("第"&amp;VLOOKUP(AI$7,INDIRECT($A$7&amp;"!A:D"),2,FALSE)&amp;"周"&amp;"!"&amp;ADDRESS(ROW(),VLOOKUP(AI$7,INDIRECT($A$7&amp;"!A:D"),4,FALSE)+4))),"")</f>
        <v/>
      </c>
      <c r="AJ322" s="25"/>
      <c r="AK322" s="25"/>
      <c r="AL322" s="25"/>
      <c r="AM322" s="25"/>
      <c r="AN322" s="25"/>
      <c r="AO322" s="25"/>
      <c r="AP322" s="25"/>
      <c r="AQ322" s="25"/>
      <c r="AR322" s="25"/>
    </row>
    <row r="323" spans="1:44" ht="18" customHeight="1">
      <c r="A323" s="7"/>
      <c r="B323" s="115"/>
      <c r="C323" s="27"/>
      <c r="D323" s="25" t="s">
        <v>26</v>
      </c>
      <c r="E323" s="114" t="str">
        <f ca="1" t="shared" si="3655" ref="E323:AI323">IFERROR(IF($C321="","",INDIRECT("第"&amp;VLOOKUP(E$7,INDIRECT($A$7&amp;"!A:D"),2,FALSE)&amp;"周"&amp;"!"&amp;ADDRESS(ROW(),VLOOKUP(E$7,INDIRECT($A$7&amp;"!A:D"),4,FALSE)+4))),"")</f>
        <v/>
      </c>
      <c r="F323" s="114" t="str">
        <f t="shared" ca="1" si="3655"/>
        <v/>
      </c>
      <c r="G323" s="114" t="str">
        <f t="shared" ca="1" si="3655"/>
        <v/>
      </c>
      <c r="H323" s="114" t="str">
        <f t="shared" ca="1" si="3655"/>
        <v/>
      </c>
      <c r="I323" s="114" t="str">
        <f t="shared" ca="1" si="3655"/>
        <v/>
      </c>
      <c r="J323" s="114" t="str">
        <f t="shared" ca="1" si="3655"/>
        <v/>
      </c>
      <c r="K323" s="114" t="str">
        <f t="shared" ca="1" si="3655"/>
        <v/>
      </c>
      <c r="L323" s="114" t="str">
        <f t="shared" ca="1" si="3655"/>
        <v/>
      </c>
      <c r="M323" s="114" t="str">
        <f t="shared" ca="1" si="3655"/>
        <v/>
      </c>
      <c r="N323" s="114" t="str">
        <f t="shared" ca="1" si="3655"/>
        <v/>
      </c>
      <c r="O323" s="114" t="str">
        <f t="shared" ca="1" si="3655"/>
        <v/>
      </c>
      <c r="P323" s="114" t="str">
        <f t="shared" ca="1" si="3655"/>
        <v/>
      </c>
      <c r="Q323" s="114" t="str">
        <f t="shared" ca="1" si="3655"/>
        <v/>
      </c>
      <c r="R323" s="114" t="str">
        <f t="shared" ca="1" si="3655"/>
        <v/>
      </c>
      <c r="S323" s="114" t="str">
        <f t="shared" ca="1" si="3655"/>
        <v/>
      </c>
      <c r="T323" s="114" t="str">
        <f t="shared" ca="1" si="3655"/>
        <v/>
      </c>
      <c r="U323" s="114" t="str">
        <f t="shared" ca="1" si="3655"/>
        <v/>
      </c>
      <c r="V323" s="114" t="str">
        <f t="shared" ca="1" si="3655"/>
        <v/>
      </c>
      <c r="W323" s="114" t="str">
        <f t="shared" ca="1" si="3655"/>
        <v/>
      </c>
      <c r="X323" s="114" t="str">
        <f t="shared" ca="1" si="3655"/>
        <v/>
      </c>
      <c r="Y323" s="114" t="str">
        <f t="shared" ca="1" si="3655"/>
        <v/>
      </c>
      <c r="Z323" s="114" t="str">
        <f t="shared" ca="1" si="3655"/>
        <v/>
      </c>
      <c r="AA323" s="114" t="str">
        <f t="shared" ca="1" si="3655"/>
        <v/>
      </c>
      <c r="AB323" s="114" t="str">
        <f t="shared" ca="1" si="3655"/>
        <v/>
      </c>
      <c r="AC323" s="114" t="str">
        <f t="shared" ca="1" si="3655"/>
        <v/>
      </c>
      <c r="AD323" s="114" t="str">
        <f t="shared" ca="1" si="3655"/>
        <v/>
      </c>
      <c r="AE323" s="114" t="str">
        <f t="shared" ca="1" si="3655"/>
        <v/>
      </c>
      <c r="AF323" s="114" t="str">
        <f t="shared" ca="1" si="3655"/>
        <v/>
      </c>
      <c r="AG323" s="114" t="str">
        <f t="shared" ca="1" si="3655"/>
        <v/>
      </c>
      <c r="AH323" s="114" t="str">
        <f t="shared" ca="1" si="3655"/>
        <v/>
      </c>
      <c r="AI323" s="114" t="str">
        <f t="shared" ca="1" si="3655"/>
        <v/>
      </c>
      <c r="AJ323" s="25"/>
      <c r="AK323" s="25"/>
      <c r="AL323" s="25"/>
      <c r="AM323" s="25"/>
      <c r="AN323" s="25"/>
      <c r="AO323" s="25"/>
      <c r="AP323" s="25"/>
      <c r="AQ323" s="25"/>
      <c r="AR323" s="25"/>
    </row>
    <row r="324" spans="1:44" ht="18" customHeight="1">
      <c r="A324" s="7"/>
      <c r="B324" s="116">
        <f t="shared" si="3305"/>
        <v>106</v>
      </c>
      <c r="C324" s="20" t="str">
        <f ca="1">INDIRECT("员工信息表!C"&amp;(B324+3))&amp;IF(INDIRECT("员工信息表!O"&amp;(B324+3))="离职","(离职)","")</f>
        <v/>
      </c>
      <c r="D324" s="25" t="s">
        <v>24</v>
      </c>
      <c r="E324" s="114" t="str">
        <f ca="1" t="shared" si="3656" ref="E324:T324">IFERROR(IF($C324="","",INDIRECT("第"&amp;VLOOKUP(E$7,INDIRECT($A$7&amp;"!A:D"),2,FALSE)&amp;"周"&amp;"!"&amp;ADDRESS(ROW(),VLOOKUP(E$7,INDIRECT($A$7&amp;"!A:D"),4,FALSE)+4))),"")</f>
        <v/>
      </c>
      <c r="F324" s="114" t="str">
        <f t="shared" ca="1" si="3656"/>
        <v/>
      </c>
      <c r="G324" s="114" t="str">
        <f t="shared" ca="1" si="3656"/>
        <v/>
      </c>
      <c r="H324" s="114" t="str">
        <f t="shared" ca="1" si="3656"/>
        <v/>
      </c>
      <c r="I324" s="114" t="str">
        <f t="shared" ca="1" si="3656"/>
        <v/>
      </c>
      <c r="J324" s="114" t="str">
        <f t="shared" ca="1" si="3656"/>
        <v/>
      </c>
      <c r="K324" s="114" t="str">
        <f t="shared" ca="1" si="3656"/>
        <v/>
      </c>
      <c r="L324" s="114" t="str">
        <f t="shared" ca="1" si="3656"/>
        <v/>
      </c>
      <c r="M324" s="114" t="str">
        <f t="shared" ca="1" si="3656"/>
        <v/>
      </c>
      <c r="N324" s="114" t="str">
        <f t="shared" ca="1" si="3656"/>
        <v/>
      </c>
      <c r="O324" s="114" t="str">
        <f t="shared" ca="1" si="3656"/>
        <v/>
      </c>
      <c r="P324" s="114" t="str">
        <f t="shared" ca="1" si="3656"/>
        <v/>
      </c>
      <c r="Q324" s="114" t="str">
        <f t="shared" ca="1" si="3656"/>
        <v/>
      </c>
      <c r="R324" s="114" t="str">
        <f t="shared" ca="1" si="3656"/>
        <v/>
      </c>
      <c r="S324" s="114" t="str">
        <f t="shared" ca="1" si="3656"/>
        <v/>
      </c>
      <c r="T324" s="114" t="str">
        <f t="shared" ca="1" si="3656"/>
        <v/>
      </c>
      <c r="U324" s="114" t="str">
        <f ca="1" t="shared" si="3657" ref="U324:AI324">IFERROR(IF($C324="","",INDIRECT("第"&amp;VLOOKUP(U$7,INDIRECT($A$7&amp;"!A:D"),2,FALSE)&amp;"周"&amp;"!"&amp;ADDRESS(ROW(),VLOOKUP(U$7,INDIRECT($A$7&amp;"!A:D"),4,FALSE)+4))),"")</f>
        <v/>
      </c>
      <c r="V324" s="114" t="str">
        <f t="shared" ca="1" si="3657"/>
        <v/>
      </c>
      <c r="W324" s="114" t="str">
        <f t="shared" ca="1" si="3657"/>
        <v/>
      </c>
      <c r="X324" s="114" t="str">
        <f t="shared" ca="1" si="3657"/>
        <v/>
      </c>
      <c r="Y324" s="114" t="str">
        <f t="shared" ca="1" si="3657"/>
        <v/>
      </c>
      <c r="Z324" s="114" t="str">
        <f t="shared" ca="1" si="3657"/>
        <v/>
      </c>
      <c r="AA324" s="114" t="str">
        <f t="shared" ca="1" si="3657"/>
        <v/>
      </c>
      <c r="AB324" s="114" t="str">
        <f t="shared" ca="1" si="3657"/>
        <v/>
      </c>
      <c r="AC324" s="114" t="str">
        <f t="shared" ca="1" si="3657"/>
        <v/>
      </c>
      <c r="AD324" s="114" t="str">
        <f t="shared" ca="1" si="3657"/>
        <v/>
      </c>
      <c r="AE324" s="114" t="str">
        <f t="shared" ca="1" si="3657"/>
        <v/>
      </c>
      <c r="AF324" s="114" t="str">
        <f t="shared" ca="1" si="3657"/>
        <v/>
      </c>
      <c r="AG324" s="114" t="str">
        <f t="shared" ca="1" si="3657"/>
        <v/>
      </c>
      <c r="AH324" s="114" t="str">
        <f t="shared" ca="1" si="3657"/>
        <v/>
      </c>
      <c r="AI324" s="114" t="str">
        <f t="shared" ca="1" si="3657"/>
        <v/>
      </c>
      <c r="AJ324" s="25">
        <f ca="1" t="shared" si="3658" ref="AJ324:AR324">COUNTIF($E324:$AI326,AJ$8)</f>
        <v>0</v>
      </c>
      <c r="AK324" s="25">
        <f t="shared" ca="1" si="3658"/>
        <v>0</v>
      </c>
      <c r="AL324" s="25">
        <f t="shared" ca="1" si="3658"/>
        <v>0</v>
      </c>
      <c r="AM324" s="25">
        <f t="shared" ca="1" si="3658"/>
        <v>0</v>
      </c>
      <c r="AN324" s="25">
        <f t="shared" ca="1" si="3658"/>
        <v>0</v>
      </c>
      <c r="AO324" s="25">
        <f t="shared" ca="1" si="3658"/>
        <v>0</v>
      </c>
      <c r="AP324" s="25">
        <f t="shared" ca="1" si="3658"/>
        <v>0</v>
      </c>
      <c r="AQ324" s="25">
        <f t="shared" ca="1" si="3658"/>
        <v>0</v>
      </c>
      <c r="AR324" s="25">
        <f t="shared" ca="1" si="3658"/>
        <v>0</v>
      </c>
    </row>
    <row r="325" spans="1:44" ht="18" customHeight="1">
      <c r="A325" s="7"/>
      <c r="B325" s="113"/>
      <c r="C325" s="20"/>
      <c r="D325" s="25" t="s">
        <v>25</v>
      </c>
      <c r="E325" s="114" t="str">
        <f ca="1" t="shared" si="3659" ref="E325">IFERROR(IF($C324="","",INDIRECT("第"&amp;VLOOKUP(E$7,INDIRECT($A$7&amp;"!A:D"),2,FALSE)&amp;"周"&amp;"!"&amp;ADDRESS(ROW(),VLOOKUP(E$7,INDIRECT($A$7&amp;"!A:D"),4,FALSE)+4))),"")</f>
        <v/>
      </c>
      <c r="F325" s="114" t="str">
        <f ca="1" t="shared" si="3660" ref="F325">IFERROR(IF($C324="","",INDIRECT("第"&amp;VLOOKUP(F$7,INDIRECT($A$7&amp;"!A:D"),2,FALSE)&amp;"周"&amp;"!"&amp;ADDRESS(ROW(),VLOOKUP(F$7,INDIRECT($A$7&amp;"!A:D"),4,FALSE)+4))),"")</f>
        <v/>
      </c>
      <c r="G325" s="114" t="str">
        <f ca="1" t="shared" si="3661" ref="G325">IFERROR(IF($C324="","",INDIRECT("第"&amp;VLOOKUP(G$7,INDIRECT($A$7&amp;"!A:D"),2,FALSE)&amp;"周"&amp;"!"&amp;ADDRESS(ROW(),VLOOKUP(G$7,INDIRECT($A$7&amp;"!A:D"),4,FALSE)+4))),"")</f>
        <v/>
      </c>
      <c r="H325" s="114" t="str">
        <f ca="1" t="shared" si="3662" ref="H325">IFERROR(IF($C324="","",INDIRECT("第"&amp;VLOOKUP(H$7,INDIRECT($A$7&amp;"!A:D"),2,FALSE)&amp;"周"&amp;"!"&amp;ADDRESS(ROW(),VLOOKUP(H$7,INDIRECT($A$7&amp;"!A:D"),4,FALSE)+4))),"")</f>
        <v/>
      </c>
      <c r="I325" s="114" t="str">
        <f ca="1" t="shared" si="3663" ref="I325">IFERROR(IF($C324="","",INDIRECT("第"&amp;VLOOKUP(I$7,INDIRECT($A$7&amp;"!A:D"),2,FALSE)&amp;"周"&amp;"!"&amp;ADDRESS(ROW(),VLOOKUP(I$7,INDIRECT($A$7&amp;"!A:D"),4,FALSE)+4))),"")</f>
        <v/>
      </c>
      <c r="J325" s="114" t="str">
        <f ca="1" t="shared" si="3664" ref="J325">IFERROR(IF($C324="","",INDIRECT("第"&amp;VLOOKUP(J$7,INDIRECT($A$7&amp;"!A:D"),2,FALSE)&amp;"周"&amp;"!"&amp;ADDRESS(ROW(),VLOOKUP(J$7,INDIRECT($A$7&amp;"!A:D"),4,FALSE)+4))),"")</f>
        <v/>
      </c>
      <c r="K325" s="114" t="str">
        <f ca="1" t="shared" si="3665" ref="K325">IFERROR(IF($C324="","",INDIRECT("第"&amp;VLOOKUP(K$7,INDIRECT($A$7&amp;"!A:D"),2,FALSE)&amp;"周"&amp;"!"&amp;ADDRESS(ROW(),VLOOKUP(K$7,INDIRECT($A$7&amp;"!A:D"),4,FALSE)+4))),"")</f>
        <v/>
      </c>
      <c r="L325" s="114" t="str">
        <f ca="1" t="shared" si="3666" ref="L325">IFERROR(IF($C324="","",INDIRECT("第"&amp;VLOOKUP(L$7,INDIRECT($A$7&amp;"!A:D"),2,FALSE)&amp;"周"&amp;"!"&amp;ADDRESS(ROW(),VLOOKUP(L$7,INDIRECT($A$7&amp;"!A:D"),4,FALSE)+4))),"")</f>
        <v/>
      </c>
      <c r="M325" s="114" t="str">
        <f ca="1" t="shared" si="3667" ref="M325">IFERROR(IF($C324="","",INDIRECT("第"&amp;VLOOKUP(M$7,INDIRECT($A$7&amp;"!A:D"),2,FALSE)&amp;"周"&amp;"!"&amp;ADDRESS(ROW(),VLOOKUP(M$7,INDIRECT($A$7&amp;"!A:D"),4,FALSE)+4))),"")</f>
        <v/>
      </c>
      <c r="N325" s="114" t="str">
        <f ca="1" t="shared" si="3668" ref="N325">IFERROR(IF($C324="","",INDIRECT("第"&amp;VLOOKUP(N$7,INDIRECT($A$7&amp;"!A:D"),2,FALSE)&amp;"周"&amp;"!"&amp;ADDRESS(ROW(),VLOOKUP(N$7,INDIRECT($A$7&amp;"!A:D"),4,FALSE)+4))),"")</f>
        <v/>
      </c>
      <c r="O325" s="114" t="str">
        <f ca="1" t="shared" si="3669" ref="O325">IFERROR(IF($C324="","",INDIRECT("第"&amp;VLOOKUP(O$7,INDIRECT($A$7&amp;"!A:D"),2,FALSE)&amp;"周"&amp;"!"&amp;ADDRESS(ROW(),VLOOKUP(O$7,INDIRECT($A$7&amp;"!A:D"),4,FALSE)+4))),"")</f>
        <v/>
      </c>
      <c r="P325" s="114" t="str">
        <f ca="1" t="shared" si="3670" ref="P325">IFERROR(IF($C324="","",INDIRECT("第"&amp;VLOOKUP(P$7,INDIRECT($A$7&amp;"!A:D"),2,FALSE)&amp;"周"&amp;"!"&amp;ADDRESS(ROW(),VLOOKUP(P$7,INDIRECT($A$7&amp;"!A:D"),4,FALSE)+4))),"")</f>
        <v/>
      </c>
      <c r="Q325" s="114" t="str">
        <f ca="1" t="shared" si="3671" ref="Q325">IFERROR(IF($C324="","",INDIRECT("第"&amp;VLOOKUP(Q$7,INDIRECT($A$7&amp;"!A:D"),2,FALSE)&amp;"周"&amp;"!"&amp;ADDRESS(ROW(),VLOOKUP(Q$7,INDIRECT($A$7&amp;"!A:D"),4,FALSE)+4))),"")</f>
        <v/>
      </c>
      <c r="R325" s="114" t="str">
        <f ca="1" t="shared" si="3672" ref="R325">IFERROR(IF($C324="","",INDIRECT("第"&amp;VLOOKUP(R$7,INDIRECT($A$7&amp;"!A:D"),2,FALSE)&amp;"周"&amp;"!"&amp;ADDRESS(ROW(),VLOOKUP(R$7,INDIRECT($A$7&amp;"!A:D"),4,FALSE)+4))),"")</f>
        <v/>
      </c>
      <c r="S325" s="114" t="str">
        <f ca="1" t="shared" si="3673" ref="S325">IFERROR(IF($C324="","",INDIRECT("第"&amp;VLOOKUP(S$7,INDIRECT($A$7&amp;"!A:D"),2,FALSE)&amp;"周"&amp;"!"&amp;ADDRESS(ROW(),VLOOKUP(S$7,INDIRECT($A$7&amp;"!A:D"),4,FALSE)+4))),"")</f>
        <v/>
      </c>
      <c r="T325" s="114" t="str">
        <f ca="1" t="shared" si="3674" ref="T325">IFERROR(IF($C324="","",INDIRECT("第"&amp;VLOOKUP(T$7,INDIRECT($A$7&amp;"!A:D"),2,FALSE)&amp;"周"&amp;"!"&amp;ADDRESS(ROW(),VLOOKUP(T$7,INDIRECT($A$7&amp;"!A:D"),4,FALSE)+4))),"")</f>
        <v/>
      </c>
      <c r="U325" s="114" t="str">
        <f ca="1" t="shared" si="3675" ref="U325">IFERROR(IF($C324="","",INDIRECT("第"&amp;VLOOKUP(U$7,INDIRECT($A$7&amp;"!A:D"),2,FALSE)&amp;"周"&amp;"!"&amp;ADDRESS(ROW(),VLOOKUP(U$7,INDIRECT($A$7&amp;"!A:D"),4,FALSE)+4))),"")</f>
        <v/>
      </c>
      <c r="V325" s="114" t="str">
        <f ca="1" t="shared" si="3676" ref="V325">IFERROR(IF($C324="","",INDIRECT("第"&amp;VLOOKUP(V$7,INDIRECT($A$7&amp;"!A:D"),2,FALSE)&amp;"周"&amp;"!"&amp;ADDRESS(ROW(),VLOOKUP(V$7,INDIRECT($A$7&amp;"!A:D"),4,FALSE)+4))),"")</f>
        <v/>
      </c>
      <c r="W325" s="114" t="str">
        <f ca="1" t="shared" si="3677" ref="W325">IFERROR(IF($C324="","",INDIRECT("第"&amp;VLOOKUP(W$7,INDIRECT($A$7&amp;"!A:D"),2,FALSE)&amp;"周"&amp;"!"&amp;ADDRESS(ROW(),VLOOKUP(W$7,INDIRECT($A$7&amp;"!A:D"),4,FALSE)+4))),"")</f>
        <v/>
      </c>
      <c r="X325" s="114" t="str">
        <f ca="1" t="shared" si="3678" ref="X325">IFERROR(IF($C324="","",INDIRECT("第"&amp;VLOOKUP(X$7,INDIRECT($A$7&amp;"!A:D"),2,FALSE)&amp;"周"&amp;"!"&amp;ADDRESS(ROW(),VLOOKUP(X$7,INDIRECT($A$7&amp;"!A:D"),4,FALSE)+4))),"")</f>
        <v/>
      </c>
      <c r="Y325" s="114" t="str">
        <f ca="1" t="shared" si="3679" ref="Y325">IFERROR(IF($C324="","",INDIRECT("第"&amp;VLOOKUP(Y$7,INDIRECT($A$7&amp;"!A:D"),2,FALSE)&amp;"周"&amp;"!"&amp;ADDRESS(ROW(),VLOOKUP(Y$7,INDIRECT($A$7&amp;"!A:D"),4,FALSE)+4))),"")</f>
        <v/>
      </c>
      <c r="Z325" s="114" t="str">
        <f ca="1" t="shared" si="3680" ref="Z325">IFERROR(IF($C324="","",INDIRECT("第"&amp;VLOOKUP(Z$7,INDIRECT($A$7&amp;"!A:D"),2,FALSE)&amp;"周"&amp;"!"&amp;ADDRESS(ROW(),VLOOKUP(Z$7,INDIRECT($A$7&amp;"!A:D"),4,FALSE)+4))),"")</f>
        <v/>
      </c>
      <c r="AA325" s="114" t="str">
        <f ca="1" t="shared" si="3681" ref="AA325">IFERROR(IF($C324="","",INDIRECT("第"&amp;VLOOKUP(AA$7,INDIRECT($A$7&amp;"!A:D"),2,FALSE)&amp;"周"&amp;"!"&amp;ADDRESS(ROW(),VLOOKUP(AA$7,INDIRECT($A$7&amp;"!A:D"),4,FALSE)+4))),"")</f>
        <v/>
      </c>
      <c r="AB325" s="114" t="str">
        <f ca="1" t="shared" si="3682" ref="AB325">IFERROR(IF($C324="","",INDIRECT("第"&amp;VLOOKUP(AB$7,INDIRECT($A$7&amp;"!A:D"),2,FALSE)&amp;"周"&amp;"!"&amp;ADDRESS(ROW(),VLOOKUP(AB$7,INDIRECT($A$7&amp;"!A:D"),4,FALSE)+4))),"")</f>
        <v/>
      </c>
      <c r="AC325" s="114" t="str">
        <f ca="1" t="shared" si="3683" ref="AC325">IFERROR(IF($C324="","",INDIRECT("第"&amp;VLOOKUP(AC$7,INDIRECT($A$7&amp;"!A:D"),2,FALSE)&amp;"周"&amp;"!"&amp;ADDRESS(ROW(),VLOOKUP(AC$7,INDIRECT($A$7&amp;"!A:D"),4,FALSE)+4))),"")</f>
        <v/>
      </c>
      <c r="AD325" s="114" t="str">
        <f ca="1" t="shared" si="3684" ref="AD325">IFERROR(IF($C324="","",INDIRECT("第"&amp;VLOOKUP(AD$7,INDIRECT($A$7&amp;"!A:D"),2,FALSE)&amp;"周"&amp;"!"&amp;ADDRESS(ROW(),VLOOKUP(AD$7,INDIRECT($A$7&amp;"!A:D"),4,FALSE)+4))),"")</f>
        <v/>
      </c>
      <c r="AE325" s="114" t="str">
        <f ca="1" t="shared" si="3685" ref="AE325">IFERROR(IF($C324="","",INDIRECT("第"&amp;VLOOKUP(AE$7,INDIRECT($A$7&amp;"!A:D"),2,FALSE)&amp;"周"&amp;"!"&amp;ADDRESS(ROW(),VLOOKUP(AE$7,INDIRECT($A$7&amp;"!A:D"),4,FALSE)+4))),"")</f>
        <v/>
      </c>
      <c r="AF325" s="114" t="str">
        <f ca="1" t="shared" si="3686" ref="AF325">IFERROR(IF($C324="","",INDIRECT("第"&amp;VLOOKUP(AF$7,INDIRECT($A$7&amp;"!A:D"),2,FALSE)&amp;"周"&amp;"!"&amp;ADDRESS(ROW(),VLOOKUP(AF$7,INDIRECT($A$7&amp;"!A:D"),4,FALSE)+4))),"")</f>
        <v/>
      </c>
      <c r="AG325" s="114" t="str">
        <f ca="1" t="shared" si="3687" ref="AG325">IFERROR(IF($C324="","",INDIRECT("第"&amp;VLOOKUP(AG$7,INDIRECT($A$7&amp;"!A:D"),2,FALSE)&amp;"周"&amp;"!"&amp;ADDRESS(ROW(),VLOOKUP(AG$7,INDIRECT($A$7&amp;"!A:D"),4,FALSE)+4))),"")</f>
        <v/>
      </c>
      <c r="AH325" s="114" t="str">
        <f ca="1" t="shared" si="3688" ref="AH325">IFERROR(IF($C324="","",INDIRECT("第"&amp;VLOOKUP(AH$7,INDIRECT($A$7&amp;"!A:D"),2,FALSE)&amp;"周"&amp;"!"&amp;ADDRESS(ROW(),VLOOKUP(AH$7,INDIRECT($A$7&amp;"!A:D"),4,FALSE)+4))),"")</f>
        <v/>
      </c>
      <c r="AI325" s="114" t="str">
        <f ca="1" t="shared" si="3689" ref="AI325">IFERROR(IF($C324="","",INDIRECT("第"&amp;VLOOKUP(AI$7,INDIRECT($A$7&amp;"!A:D"),2,FALSE)&amp;"周"&amp;"!"&amp;ADDRESS(ROW(),VLOOKUP(AI$7,INDIRECT($A$7&amp;"!A:D"),4,FALSE)+4))),"")</f>
        <v/>
      </c>
      <c r="AJ325" s="25"/>
      <c r="AK325" s="25"/>
      <c r="AL325" s="25"/>
      <c r="AM325" s="25"/>
      <c r="AN325" s="25"/>
      <c r="AO325" s="25"/>
      <c r="AP325" s="25"/>
      <c r="AQ325" s="25"/>
      <c r="AR325" s="25"/>
    </row>
    <row r="326" spans="1:44" ht="18" customHeight="1">
      <c r="A326" s="7"/>
      <c r="B326" s="115"/>
      <c r="C326" s="27"/>
      <c r="D326" s="25" t="s">
        <v>26</v>
      </c>
      <c r="E326" s="114" t="str">
        <f ca="1" t="shared" si="3690" ref="E326:AI326">IFERROR(IF($C324="","",INDIRECT("第"&amp;VLOOKUP(E$7,INDIRECT($A$7&amp;"!A:D"),2,FALSE)&amp;"周"&amp;"!"&amp;ADDRESS(ROW(),VLOOKUP(E$7,INDIRECT($A$7&amp;"!A:D"),4,FALSE)+4))),"")</f>
        <v/>
      </c>
      <c r="F326" s="114" t="str">
        <f t="shared" ca="1" si="3690"/>
        <v/>
      </c>
      <c r="G326" s="114" t="str">
        <f t="shared" ca="1" si="3690"/>
        <v/>
      </c>
      <c r="H326" s="114" t="str">
        <f t="shared" ca="1" si="3690"/>
        <v/>
      </c>
      <c r="I326" s="114" t="str">
        <f t="shared" ca="1" si="3690"/>
        <v/>
      </c>
      <c r="J326" s="114" t="str">
        <f t="shared" ca="1" si="3690"/>
        <v/>
      </c>
      <c r="K326" s="114" t="str">
        <f t="shared" ca="1" si="3690"/>
        <v/>
      </c>
      <c r="L326" s="114" t="str">
        <f t="shared" ca="1" si="3690"/>
        <v/>
      </c>
      <c r="M326" s="114" t="str">
        <f t="shared" ca="1" si="3690"/>
        <v/>
      </c>
      <c r="N326" s="114" t="str">
        <f t="shared" ca="1" si="3690"/>
        <v/>
      </c>
      <c r="O326" s="114" t="str">
        <f t="shared" ca="1" si="3690"/>
        <v/>
      </c>
      <c r="P326" s="114" t="str">
        <f t="shared" ca="1" si="3690"/>
        <v/>
      </c>
      <c r="Q326" s="114" t="str">
        <f t="shared" ca="1" si="3690"/>
        <v/>
      </c>
      <c r="R326" s="114" t="str">
        <f t="shared" ca="1" si="3690"/>
        <v/>
      </c>
      <c r="S326" s="114" t="str">
        <f t="shared" ca="1" si="3690"/>
        <v/>
      </c>
      <c r="T326" s="114" t="str">
        <f t="shared" ca="1" si="3690"/>
        <v/>
      </c>
      <c r="U326" s="114" t="str">
        <f t="shared" ca="1" si="3690"/>
        <v/>
      </c>
      <c r="V326" s="114" t="str">
        <f t="shared" ca="1" si="3690"/>
        <v/>
      </c>
      <c r="W326" s="114" t="str">
        <f t="shared" ca="1" si="3690"/>
        <v/>
      </c>
      <c r="X326" s="114" t="str">
        <f t="shared" ca="1" si="3690"/>
        <v/>
      </c>
      <c r="Y326" s="114" t="str">
        <f t="shared" ca="1" si="3690"/>
        <v/>
      </c>
      <c r="Z326" s="114" t="str">
        <f t="shared" ca="1" si="3690"/>
        <v/>
      </c>
      <c r="AA326" s="114" t="str">
        <f t="shared" ca="1" si="3690"/>
        <v/>
      </c>
      <c r="AB326" s="114" t="str">
        <f t="shared" ca="1" si="3690"/>
        <v/>
      </c>
      <c r="AC326" s="114" t="str">
        <f t="shared" ca="1" si="3690"/>
        <v/>
      </c>
      <c r="AD326" s="114" t="str">
        <f t="shared" ca="1" si="3690"/>
        <v/>
      </c>
      <c r="AE326" s="114" t="str">
        <f t="shared" ca="1" si="3690"/>
        <v/>
      </c>
      <c r="AF326" s="114" t="str">
        <f t="shared" ca="1" si="3690"/>
        <v/>
      </c>
      <c r="AG326" s="114" t="str">
        <f t="shared" ca="1" si="3690"/>
        <v/>
      </c>
      <c r="AH326" s="114" t="str">
        <f t="shared" ca="1" si="3690"/>
        <v/>
      </c>
      <c r="AI326" s="114" t="str">
        <f t="shared" ca="1" si="3690"/>
        <v/>
      </c>
      <c r="AJ326" s="25"/>
      <c r="AK326" s="25"/>
      <c r="AL326" s="25"/>
      <c r="AM326" s="25"/>
      <c r="AN326" s="25"/>
      <c r="AO326" s="25"/>
      <c r="AP326" s="25"/>
      <c r="AQ326" s="25"/>
      <c r="AR326" s="25"/>
    </row>
    <row r="327" spans="1:44" ht="18" customHeight="1">
      <c r="A327" s="7"/>
      <c r="B327" s="116">
        <f t="shared" si="3305"/>
        <v>107</v>
      </c>
      <c r="C327" s="20" t="str">
        <f ca="1">INDIRECT("员工信息表!C"&amp;(B327+3))&amp;IF(INDIRECT("员工信息表!O"&amp;(B327+3))="离职","(离职)","")</f>
        <v/>
      </c>
      <c r="D327" s="25" t="s">
        <v>24</v>
      </c>
      <c r="E327" s="114" t="str">
        <f ca="1" t="shared" si="3691" ref="E327:T327">IFERROR(IF($C327="","",INDIRECT("第"&amp;VLOOKUP(E$7,INDIRECT($A$7&amp;"!A:D"),2,FALSE)&amp;"周"&amp;"!"&amp;ADDRESS(ROW(),VLOOKUP(E$7,INDIRECT($A$7&amp;"!A:D"),4,FALSE)+4))),"")</f>
        <v/>
      </c>
      <c r="F327" s="114" t="str">
        <f t="shared" ca="1" si="3691"/>
        <v/>
      </c>
      <c r="G327" s="114" t="str">
        <f t="shared" ca="1" si="3691"/>
        <v/>
      </c>
      <c r="H327" s="114" t="str">
        <f t="shared" ca="1" si="3691"/>
        <v/>
      </c>
      <c r="I327" s="114" t="str">
        <f t="shared" ca="1" si="3691"/>
        <v/>
      </c>
      <c r="J327" s="114" t="str">
        <f t="shared" ca="1" si="3691"/>
        <v/>
      </c>
      <c r="K327" s="114" t="str">
        <f t="shared" ca="1" si="3691"/>
        <v/>
      </c>
      <c r="L327" s="114" t="str">
        <f t="shared" ca="1" si="3691"/>
        <v/>
      </c>
      <c r="M327" s="114" t="str">
        <f t="shared" ca="1" si="3691"/>
        <v/>
      </c>
      <c r="N327" s="114" t="str">
        <f t="shared" ca="1" si="3691"/>
        <v/>
      </c>
      <c r="O327" s="114" t="str">
        <f t="shared" ca="1" si="3691"/>
        <v/>
      </c>
      <c r="P327" s="114" t="str">
        <f t="shared" ca="1" si="3691"/>
        <v/>
      </c>
      <c r="Q327" s="114" t="str">
        <f t="shared" ca="1" si="3691"/>
        <v/>
      </c>
      <c r="R327" s="114" t="str">
        <f t="shared" ca="1" si="3691"/>
        <v/>
      </c>
      <c r="S327" s="114" t="str">
        <f t="shared" ca="1" si="3691"/>
        <v/>
      </c>
      <c r="T327" s="114" t="str">
        <f t="shared" ca="1" si="3691"/>
        <v/>
      </c>
      <c r="U327" s="114" t="str">
        <f ca="1" t="shared" si="3692" ref="U327:AI327">IFERROR(IF($C327="","",INDIRECT("第"&amp;VLOOKUP(U$7,INDIRECT($A$7&amp;"!A:D"),2,FALSE)&amp;"周"&amp;"!"&amp;ADDRESS(ROW(),VLOOKUP(U$7,INDIRECT($A$7&amp;"!A:D"),4,FALSE)+4))),"")</f>
        <v/>
      </c>
      <c r="V327" s="114" t="str">
        <f t="shared" ca="1" si="3692"/>
        <v/>
      </c>
      <c r="W327" s="114" t="str">
        <f t="shared" ca="1" si="3692"/>
        <v/>
      </c>
      <c r="X327" s="114" t="str">
        <f t="shared" ca="1" si="3692"/>
        <v/>
      </c>
      <c r="Y327" s="114" t="str">
        <f t="shared" ca="1" si="3692"/>
        <v/>
      </c>
      <c r="Z327" s="114" t="str">
        <f t="shared" ca="1" si="3692"/>
        <v/>
      </c>
      <c r="AA327" s="114" t="str">
        <f t="shared" ca="1" si="3692"/>
        <v/>
      </c>
      <c r="AB327" s="114" t="str">
        <f t="shared" ca="1" si="3692"/>
        <v/>
      </c>
      <c r="AC327" s="114" t="str">
        <f t="shared" ca="1" si="3692"/>
        <v/>
      </c>
      <c r="AD327" s="114" t="str">
        <f t="shared" ca="1" si="3692"/>
        <v/>
      </c>
      <c r="AE327" s="114" t="str">
        <f t="shared" ca="1" si="3692"/>
        <v/>
      </c>
      <c r="AF327" s="114" t="str">
        <f t="shared" ca="1" si="3692"/>
        <v/>
      </c>
      <c r="AG327" s="114" t="str">
        <f t="shared" ca="1" si="3692"/>
        <v/>
      </c>
      <c r="AH327" s="114" t="str">
        <f t="shared" ca="1" si="3692"/>
        <v/>
      </c>
      <c r="AI327" s="114" t="str">
        <f t="shared" ca="1" si="3692"/>
        <v/>
      </c>
      <c r="AJ327" s="25">
        <f ca="1" t="shared" si="3693" ref="AJ327:AR327">COUNTIF($E327:$AI329,AJ$8)</f>
        <v>0</v>
      </c>
      <c r="AK327" s="25">
        <f t="shared" ca="1" si="3693"/>
        <v>0</v>
      </c>
      <c r="AL327" s="25">
        <f t="shared" ca="1" si="3693"/>
        <v>0</v>
      </c>
      <c r="AM327" s="25">
        <f t="shared" ca="1" si="3693"/>
        <v>0</v>
      </c>
      <c r="AN327" s="25">
        <f t="shared" ca="1" si="3693"/>
        <v>0</v>
      </c>
      <c r="AO327" s="25">
        <f t="shared" ca="1" si="3693"/>
        <v>0</v>
      </c>
      <c r="AP327" s="25">
        <f t="shared" ca="1" si="3693"/>
        <v>0</v>
      </c>
      <c r="AQ327" s="25">
        <f t="shared" ca="1" si="3693"/>
        <v>0</v>
      </c>
      <c r="AR327" s="25">
        <f t="shared" ca="1" si="3693"/>
        <v>0</v>
      </c>
    </row>
    <row r="328" spans="1:44" ht="18" customHeight="1">
      <c r="A328" s="7"/>
      <c r="B328" s="113"/>
      <c r="C328" s="20"/>
      <c r="D328" s="25" t="s">
        <v>25</v>
      </c>
      <c r="E328" s="114" t="str">
        <f ca="1" t="shared" si="3694" ref="E328">IFERROR(IF($C327="","",INDIRECT("第"&amp;VLOOKUP(E$7,INDIRECT($A$7&amp;"!A:D"),2,FALSE)&amp;"周"&amp;"!"&amp;ADDRESS(ROW(),VLOOKUP(E$7,INDIRECT($A$7&amp;"!A:D"),4,FALSE)+4))),"")</f>
        <v/>
      </c>
      <c r="F328" s="114" t="str">
        <f ca="1" t="shared" si="3695" ref="F328">IFERROR(IF($C327="","",INDIRECT("第"&amp;VLOOKUP(F$7,INDIRECT($A$7&amp;"!A:D"),2,FALSE)&amp;"周"&amp;"!"&amp;ADDRESS(ROW(),VLOOKUP(F$7,INDIRECT($A$7&amp;"!A:D"),4,FALSE)+4))),"")</f>
        <v/>
      </c>
      <c r="G328" s="114" t="str">
        <f ca="1" t="shared" si="3696" ref="G328">IFERROR(IF($C327="","",INDIRECT("第"&amp;VLOOKUP(G$7,INDIRECT($A$7&amp;"!A:D"),2,FALSE)&amp;"周"&amp;"!"&amp;ADDRESS(ROW(),VLOOKUP(G$7,INDIRECT($A$7&amp;"!A:D"),4,FALSE)+4))),"")</f>
        <v/>
      </c>
      <c r="H328" s="114" t="str">
        <f ca="1" t="shared" si="3697" ref="H328">IFERROR(IF($C327="","",INDIRECT("第"&amp;VLOOKUP(H$7,INDIRECT($A$7&amp;"!A:D"),2,FALSE)&amp;"周"&amp;"!"&amp;ADDRESS(ROW(),VLOOKUP(H$7,INDIRECT($A$7&amp;"!A:D"),4,FALSE)+4))),"")</f>
        <v/>
      </c>
      <c r="I328" s="114" t="str">
        <f ca="1" t="shared" si="3698" ref="I328">IFERROR(IF($C327="","",INDIRECT("第"&amp;VLOOKUP(I$7,INDIRECT($A$7&amp;"!A:D"),2,FALSE)&amp;"周"&amp;"!"&amp;ADDRESS(ROW(),VLOOKUP(I$7,INDIRECT($A$7&amp;"!A:D"),4,FALSE)+4))),"")</f>
        <v/>
      </c>
      <c r="J328" s="114" t="str">
        <f ca="1" t="shared" si="3699" ref="J328">IFERROR(IF($C327="","",INDIRECT("第"&amp;VLOOKUP(J$7,INDIRECT($A$7&amp;"!A:D"),2,FALSE)&amp;"周"&amp;"!"&amp;ADDRESS(ROW(),VLOOKUP(J$7,INDIRECT($A$7&amp;"!A:D"),4,FALSE)+4))),"")</f>
        <v/>
      </c>
      <c r="K328" s="114" t="str">
        <f ca="1" t="shared" si="3700" ref="K328">IFERROR(IF($C327="","",INDIRECT("第"&amp;VLOOKUP(K$7,INDIRECT($A$7&amp;"!A:D"),2,FALSE)&amp;"周"&amp;"!"&amp;ADDRESS(ROW(),VLOOKUP(K$7,INDIRECT($A$7&amp;"!A:D"),4,FALSE)+4))),"")</f>
        <v/>
      </c>
      <c r="L328" s="114" t="str">
        <f ca="1" t="shared" si="3701" ref="L328">IFERROR(IF($C327="","",INDIRECT("第"&amp;VLOOKUP(L$7,INDIRECT($A$7&amp;"!A:D"),2,FALSE)&amp;"周"&amp;"!"&amp;ADDRESS(ROW(),VLOOKUP(L$7,INDIRECT($A$7&amp;"!A:D"),4,FALSE)+4))),"")</f>
        <v/>
      </c>
      <c r="M328" s="114" t="str">
        <f ca="1" t="shared" si="3702" ref="M328">IFERROR(IF($C327="","",INDIRECT("第"&amp;VLOOKUP(M$7,INDIRECT($A$7&amp;"!A:D"),2,FALSE)&amp;"周"&amp;"!"&amp;ADDRESS(ROW(),VLOOKUP(M$7,INDIRECT($A$7&amp;"!A:D"),4,FALSE)+4))),"")</f>
        <v/>
      </c>
      <c r="N328" s="114" t="str">
        <f ca="1" t="shared" si="3703" ref="N328">IFERROR(IF($C327="","",INDIRECT("第"&amp;VLOOKUP(N$7,INDIRECT($A$7&amp;"!A:D"),2,FALSE)&amp;"周"&amp;"!"&amp;ADDRESS(ROW(),VLOOKUP(N$7,INDIRECT($A$7&amp;"!A:D"),4,FALSE)+4))),"")</f>
        <v/>
      </c>
      <c r="O328" s="114" t="str">
        <f ca="1" t="shared" si="3704" ref="O328">IFERROR(IF($C327="","",INDIRECT("第"&amp;VLOOKUP(O$7,INDIRECT($A$7&amp;"!A:D"),2,FALSE)&amp;"周"&amp;"!"&amp;ADDRESS(ROW(),VLOOKUP(O$7,INDIRECT($A$7&amp;"!A:D"),4,FALSE)+4))),"")</f>
        <v/>
      </c>
      <c r="P328" s="114" t="str">
        <f ca="1" t="shared" si="3705" ref="P328">IFERROR(IF($C327="","",INDIRECT("第"&amp;VLOOKUP(P$7,INDIRECT($A$7&amp;"!A:D"),2,FALSE)&amp;"周"&amp;"!"&amp;ADDRESS(ROW(),VLOOKUP(P$7,INDIRECT($A$7&amp;"!A:D"),4,FALSE)+4))),"")</f>
        <v/>
      </c>
      <c r="Q328" s="114" t="str">
        <f ca="1" t="shared" si="3706" ref="Q328">IFERROR(IF($C327="","",INDIRECT("第"&amp;VLOOKUP(Q$7,INDIRECT($A$7&amp;"!A:D"),2,FALSE)&amp;"周"&amp;"!"&amp;ADDRESS(ROW(),VLOOKUP(Q$7,INDIRECT($A$7&amp;"!A:D"),4,FALSE)+4))),"")</f>
        <v/>
      </c>
      <c r="R328" s="114" t="str">
        <f ca="1" t="shared" si="3707" ref="R328">IFERROR(IF($C327="","",INDIRECT("第"&amp;VLOOKUP(R$7,INDIRECT($A$7&amp;"!A:D"),2,FALSE)&amp;"周"&amp;"!"&amp;ADDRESS(ROW(),VLOOKUP(R$7,INDIRECT($A$7&amp;"!A:D"),4,FALSE)+4))),"")</f>
        <v/>
      </c>
      <c r="S328" s="114" t="str">
        <f ca="1" t="shared" si="3708" ref="S328">IFERROR(IF($C327="","",INDIRECT("第"&amp;VLOOKUP(S$7,INDIRECT($A$7&amp;"!A:D"),2,FALSE)&amp;"周"&amp;"!"&amp;ADDRESS(ROW(),VLOOKUP(S$7,INDIRECT($A$7&amp;"!A:D"),4,FALSE)+4))),"")</f>
        <v/>
      </c>
      <c r="T328" s="114" t="str">
        <f ca="1" t="shared" si="3709" ref="T328">IFERROR(IF($C327="","",INDIRECT("第"&amp;VLOOKUP(T$7,INDIRECT($A$7&amp;"!A:D"),2,FALSE)&amp;"周"&amp;"!"&amp;ADDRESS(ROW(),VLOOKUP(T$7,INDIRECT($A$7&amp;"!A:D"),4,FALSE)+4))),"")</f>
        <v/>
      </c>
      <c r="U328" s="114" t="str">
        <f ca="1" t="shared" si="3710" ref="U328">IFERROR(IF($C327="","",INDIRECT("第"&amp;VLOOKUP(U$7,INDIRECT($A$7&amp;"!A:D"),2,FALSE)&amp;"周"&amp;"!"&amp;ADDRESS(ROW(),VLOOKUP(U$7,INDIRECT($A$7&amp;"!A:D"),4,FALSE)+4))),"")</f>
        <v/>
      </c>
      <c r="V328" s="114" t="str">
        <f ca="1" t="shared" si="3711" ref="V328">IFERROR(IF($C327="","",INDIRECT("第"&amp;VLOOKUP(V$7,INDIRECT($A$7&amp;"!A:D"),2,FALSE)&amp;"周"&amp;"!"&amp;ADDRESS(ROW(),VLOOKUP(V$7,INDIRECT($A$7&amp;"!A:D"),4,FALSE)+4))),"")</f>
        <v/>
      </c>
      <c r="W328" s="114" t="str">
        <f ca="1" t="shared" si="3712" ref="W328">IFERROR(IF($C327="","",INDIRECT("第"&amp;VLOOKUP(W$7,INDIRECT($A$7&amp;"!A:D"),2,FALSE)&amp;"周"&amp;"!"&amp;ADDRESS(ROW(),VLOOKUP(W$7,INDIRECT($A$7&amp;"!A:D"),4,FALSE)+4))),"")</f>
        <v/>
      </c>
      <c r="X328" s="114" t="str">
        <f ca="1" t="shared" si="3713" ref="X328">IFERROR(IF($C327="","",INDIRECT("第"&amp;VLOOKUP(X$7,INDIRECT($A$7&amp;"!A:D"),2,FALSE)&amp;"周"&amp;"!"&amp;ADDRESS(ROW(),VLOOKUP(X$7,INDIRECT($A$7&amp;"!A:D"),4,FALSE)+4))),"")</f>
        <v/>
      </c>
      <c r="Y328" s="114" t="str">
        <f ca="1" t="shared" si="3714" ref="Y328">IFERROR(IF($C327="","",INDIRECT("第"&amp;VLOOKUP(Y$7,INDIRECT($A$7&amp;"!A:D"),2,FALSE)&amp;"周"&amp;"!"&amp;ADDRESS(ROW(),VLOOKUP(Y$7,INDIRECT($A$7&amp;"!A:D"),4,FALSE)+4))),"")</f>
        <v/>
      </c>
      <c r="Z328" s="114" t="str">
        <f ca="1" t="shared" si="3715" ref="Z328">IFERROR(IF($C327="","",INDIRECT("第"&amp;VLOOKUP(Z$7,INDIRECT($A$7&amp;"!A:D"),2,FALSE)&amp;"周"&amp;"!"&amp;ADDRESS(ROW(),VLOOKUP(Z$7,INDIRECT($A$7&amp;"!A:D"),4,FALSE)+4))),"")</f>
        <v/>
      </c>
      <c r="AA328" s="114" t="str">
        <f ca="1" t="shared" si="3716" ref="AA328">IFERROR(IF($C327="","",INDIRECT("第"&amp;VLOOKUP(AA$7,INDIRECT($A$7&amp;"!A:D"),2,FALSE)&amp;"周"&amp;"!"&amp;ADDRESS(ROW(),VLOOKUP(AA$7,INDIRECT($A$7&amp;"!A:D"),4,FALSE)+4))),"")</f>
        <v/>
      </c>
      <c r="AB328" s="114" t="str">
        <f ca="1" t="shared" si="3717" ref="AB328">IFERROR(IF($C327="","",INDIRECT("第"&amp;VLOOKUP(AB$7,INDIRECT($A$7&amp;"!A:D"),2,FALSE)&amp;"周"&amp;"!"&amp;ADDRESS(ROW(),VLOOKUP(AB$7,INDIRECT($A$7&amp;"!A:D"),4,FALSE)+4))),"")</f>
        <v/>
      </c>
      <c r="AC328" s="114" t="str">
        <f ca="1" t="shared" si="3718" ref="AC328">IFERROR(IF($C327="","",INDIRECT("第"&amp;VLOOKUP(AC$7,INDIRECT($A$7&amp;"!A:D"),2,FALSE)&amp;"周"&amp;"!"&amp;ADDRESS(ROW(),VLOOKUP(AC$7,INDIRECT($A$7&amp;"!A:D"),4,FALSE)+4))),"")</f>
        <v/>
      </c>
      <c r="AD328" s="114" t="str">
        <f ca="1" t="shared" si="3719" ref="AD328">IFERROR(IF($C327="","",INDIRECT("第"&amp;VLOOKUP(AD$7,INDIRECT($A$7&amp;"!A:D"),2,FALSE)&amp;"周"&amp;"!"&amp;ADDRESS(ROW(),VLOOKUP(AD$7,INDIRECT($A$7&amp;"!A:D"),4,FALSE)+4))),"")</f>
        <v/>
      </c>
      <c r="AE328" s="114" t="str">
        <f ca="1" t="shared" si="3720" ref="AE328">IFERROR(IF($C327="","",INDIRECT("第"&amp;VLOOKUP(AE$7,INDIRECT($A$7&amp;"!A:D"),2,FALSE)&amp;"周"&amp;"!"&amp;ADDRESS(ROW(),VLOOKUP(AE$7,INDIRECT($A$7&amp;"!A:D"),4,FALSE)+4))),"")</f>
        <v/>
      </c>
      <c r="AF328" s="114" t="str">
        <f ca="1" t="shared" si="3721" ref="AF328">IFERROR(IF($C327="","",INDIRECT("第"&amp;VLOOKUP(AF$7,INDIRECT($A$7&amp;"!A:D"),2,FALSE)&amp;"周"&amp;"!"&amp;ADDRESS(ROW(),VLOOKUP(AF$7,INDIRECT($A$7&amp;"!A:D"),4,FALSE)+4))),"")</f>
        <v/>
      </c>
      <c r="AG328" s="114" t="str">
        <f ca="1" t="shared" si="3722" ref="AG328">IFERROR(IF($C327="","",INDIRECT("第"&amp;VLOOKUP(AG$7,INDIRECT($A$7&amp;"!A:D"),2,FALSE)&amp;"周"&amp;"!"&amp;ADDRESS(ROW(),VLOOKUP(AG$7,INDIRECT($A$7&amp;"!A:D"),4,FALSE)+4))),"")</f>
        <v/>
      </c>
      <c r="AH328" s="114" t="str">
        <f ca="1" t="shared" si="3723" ref="AH328">IFERROR(IF($C327="","",INDIRECT("第"&amp;VLOOKUP(AH$7,INDIRECT($A$7&amp;"!A:D"),2,FALSE)&amp;"周"&amp;"!"&amp;ADDRESS(ROW(),VLOOKUP(AH$7,INDIRECT($A$7&amp;"!A:D"),4,FALSE)+4))),"")</f>
        <v/>
      </c>
      <c r="AI328" s="114" t="str">
        <f ca="1" t="shared" si="3724" ref="AI328">IFERROR(IF($C327="","",INDIRECT("第"&amp;VLOOKUP(AI$7,INDIRECT($A$7&amp;"!A:D"),2,FALSE)&amp;"周"&amp;"!"&amp;ADDRESS(ROW(),VLOOKUP(AI$7,INDIRECT($A$7&amp;"!A:D"),4,FALSE)+4))),"")</f>
        <v/>
      </c>
      <c r="AJ328" s="25"/>
      <c r="AK328" s="25"/>
      <c r="AL328" s="25"/>
      <c r="AM328" s="25"/>
      <c r="AN328" s="25"/>
      <c r="AO328" s="25"/>
      <c r="AP328" s="25"/>
      <c r="AQ328" s="25"/>
      <c r="AR328" s="25"/>
    </row>
    <row r="329" spans="1:44" ht="18" customHeight="1">
      <c r="A329" s="7"/>
      <c r="B329" s="115"/>
      <c r="C329" s="27"/>
      <c r="D329" s="25" t="s">
        <v>26</v>
      </c>
      <c r="E329" s="114" t="str">
        <f ca="1" t="shared" si="3725" ref="E329:AI329">IFERROR(IF($C327="","",INDIRECT("第"&amp;VLOOKUP(E$7,INDIRECT($A$7&amp;"!A:D"),2,FALSE)&amp;"周"&amp;"!"&amp;ADDRESS(ROW(),VLOOKUP(E$7,INDIRECT($A$7&amp;"!A:D"),4,FALSE)+4))),"")</f>
        <v/>
      </c>
      <c r="F329" s="114" t="str">
        <f t="shared" ca="1" si="3725"/>
        <v/>
      </c>
      <c r="G329" s="114" t="str">
        <f t="shared" ca="1" si="3725"/>
        <v/>
      </c>
      <c r="H329" s="114" t="str">
        <f t="shared" ca="1" si="3725"/>
        <v/>
      </c>
      <c r="I329" s="114" t="str">
        <f t="shared" ca="1" si="3725"/>
        <v/>
      </c>
      <c r="J329" s="114" t="str">
        <f t="shared" ca="1" si="3725"/>
        <v/>
      </c>
      <c r="K329" s="114" t="str">
        <f t="shared" ca="1" si="3725"/>
        <v/>
      </c>
      <c r="L329" s="114" t="str">
        <f t="shared" ca="1" si="3725"/>
        <v/>
      </c>
      <c r="M329" s="114" t="str">
        <f t="shared" ca="1" si="3725"/>
        <v/>
      </c>
      <c r="N329" s="114" t="str">
        <f t="shared" ca="1" si="3725"/>
        <v/>
      </c>
      <c r="O329" s="114" t="str">
        <f t="shared" ca="1" si="3725"/>
        <v/>
      </c>
      <c r="P329" s="114" t="str">
        <f t="shared" ca="1" si="3725"/>
        <v/>
      </c>
      <c r="Q329" s="114" t="str">
        <f t="shared" ca="1" si="3725"/>
        <v/>
      </c>
      <c r="R329" s="114" t="str">
        <f t="shared" ca="1" si="3725"/>
        <v/>
      </c>
      <c r="S329" s="114" t="str">
        <f t="shared" ca="1" si="3725"/>
        <v/>
      </c>
      <c r="T329" s="114" t="str">
        <f t="shared" ca="1" si="3725"/>
        <v/>
      </c>
      <c r="U329" s="114" t="str">
        <f t="shared" ca="1" si="3725"/>
        <v/>
      </c>
      <c r="V329" s="114" t="str">
        <f t="shared" ca="1" si="3725"/>
        <v/>
      </c>
      <c r="W329" s="114" t="str">
        <f t="shared" ca="1" si="3725"/>
        <v/>
      </c>
      <c r="X329" s="114" t="str">
        <f t="shared" ca="1" si="3725"/>
        <v/>
      </c>
      <c r="Y329" s="114" t="str">
        <f t="shared" ca="1" si="3725"/>
        <v/>
      </c>
      <c r="Z329" s="114" t="str">
        <f t="shared" ca="1" si="3725"/>
        <v/>
      </c>
      <c r="AA329" s="114" t="str">
        <f t="shared" ca="1" si="3725"/>
        <v/>
      </c>
      <c r="AB329" s="114" t="str">
        <f t="shared" ca="1" si="3725"/>
        <v/>
      </c>
      <c r="AC329" s="114" t="str">
        <f t="shared" ca="1" si="3725"/>
        <v/>
      </c>
      <c r="AD329" s="114" t="str">
        <f t="shared" ca="1" si="3725"/>
        <v/>
      </c>
      <c r="AE329" s="114" t="str">
        <f t="shared" ca="1" si="3725"/>
        <v/>
      </c>
      <c r="AF329" s="114" t="str">
        <f t="shared" ca="1" si="3725"/>
        <v/>
      </c>
      <c r="AG329" s="114" t="str">
        <f t="shared" ca="1" si="3725"/>
        <v/>
      </c>
      <c r="AH329" s="114" t="str">
        <f t="shared" ca="1" si="3725"/>
        <v/>
      </c>
      <c r="AI329" s="114" t="str">
        <f t="shared" ca="1" si="3725"/>
        <v/>
      </c>
      <c r="AJ329" s="25"/>
      <c r="AK329" s="25"/>
      <c r="AL329" s="25"/>
      <c r="AM329" s="25"/>
      <c r="AN329" s="25"/>
      <c r="AO329" s="25"/>
      <c r="AP329" s="25"/>
      <c r="AQ329" s="25"/>
      <c r="AR329" s="25"/>
    </row>
    <row r="330" spans="1:44" ht="18" customHeight="1">
      <c r="A330" s="7"/>
      <c r="B330" s="116">
        <f t="shared" si="3305"/>
        <v>108</v>
      </c>
      <c r="C330" s="20" t="str">
        <f ca="1">INDIRECT("员工信息表!C"&amp;(B330+3))&amp;IF(INDIRECT("员工信息表!O"&amp;(B330+3))="离职","(离职)","")</f>
        <v/>
      </c>
      <c r="D330" s="25" t="s">
        <v>24</v>
      </c>
      <c r="E330" s="114" t="str">
        <f ca="1" t="shared" si="3726" ref="E330:T330">IFERROR(IF($C330="","",INDIRECT("第"&amp;VLOOKUP(E$7,INDIRECT($A$7&amp;"!A:D"),2,FALSE)&amp;"周"&amp;"!"&amp;ADDRESS(ROW(),VLOOKUP(E$7,INDIRECT($A$7&amp;"!A:D"),4,FALSE)+4))),"")</f>
        <v/>
      </c>
      <c r="F330" s="114" t="str">
        <f t="shared" ca="1" si="3726"/>
        <v/>
      </c>
      <c r="G330" s="114" t="str">
        <f t="shared" ca="1" si="3726"/>
        <v/>
      </c>
      <c r="H330" s="114" t="str">
        <f t="shared" ca="1" si="3726"/>
        <v/>
      </c>
      <c r="I330" s="114" t="str">
        <f t="shared" ca="1" si="3726"/>
        <v/>
      </c>
      <c r="J330" s="114" t="str">
        <f t="shared" ca="1" si="3726"/>
        <v/>
      </c>
      <c r="K330" s="114" t="str">
        <f t="shared" ca="1" si="3726"/>
        <v/>
      </c>
      <c r="L330" s="114" t="str">
        <f t="shared" ca="1" si="3726"/>
        <v/>
      </c>
      <c r="M330" s="114" t="str">
        <f t="shared" ca="1" si="3726"/>
        <v/>
      </c>
      <c r="N330" s="114" t="str">
        <f t="shared" ca="1" si="3726"/>
        <v/>
      </c>
      <c r="O330" s="114" t="str">
        <f t="shared" ca="1" si="3726"/>
        <v/>
      </c>
      <c r="P330" s="114" t="str">
        <f t="shared" ca="1" si="3726"/>
        <v/>
      </c>
      <c r="Q330" s="114" t="str">
        <f t="shared" ca="1" si="3726"/>
        <v/>
      </c>
      <c r="R330" s="114" t="str">
        <f t="shared" ca="1" si="3726"/>
        <v/>
      </c>
      <c r="S330" s="114" t="str">
        <f t="shared" ca="1" si="3726"/>
        <v/>
      </c>
      <c r="T330" s="114" t="str">
        <f t="shared" ca="1" si="3726"/>
        <v/>
      </c>
      <c r="U330" s="114" t="str">
        <f ca="1" t="shared" si="3727" ref="U330:AI330">IFERROR(IF($C330="","",INDIRECT("第"&amp;VLOOKUP(U$7,INDIRECT($A$7&amp;"!A:D"),2,FALSE)&amp;"周"&amp;"!"&amp;ADDRESS(ROW(),VLOOKUP(U$7,INDIRECT($A$7&amp;"!A:D"),4,FALSE)+4))),"")</f>
        <v/>
      </c>
      <c r="V330" s="114" t="str">
        <f t="shared" ca="1" si="3727"/>
        <v/>
      </c>
      <c r="W330" s="114" t="str">
        <f t="shared" ca="1" si="3727"/>
        <v/>
      </c>
      <c r="X330" s="114" t="str">
        <f t="shared" ca="1" si="3727"/>
        <v/>
      </c>
      <c r="Y330" s="114" t="str">
        <f t="shared" ca="1" si="3727"/>
        <v/>
      </c>
      <c r="Z330" s="114" t="str">
        <f t="shared" ca="1" si="3727"/>
        <v/>
      </c>
      <c r="AA330" s="114" t="str">
        <f t="shared" ca="1" si="3727"/>
        <v/>
      </c>
      <c r="AB330" s="114" t="str">
        <f t="shared" ca="1" si="3727"/>
        <v/>
      </c>
      <c r="AC330" s="114" t="str">
        <f t="shared" ca="1" si="3727"/>
        <v/>
      </c>
      <c r="AD330" s="114" t="str">
        <f t="shared" ca="1" si="3727"/>
        <v/>
      </c>
      <c r="AE330" s="114" t="str">
        <f t="shared" ca="1" si="3727"/>
        <v/>
      </c>
      <c r="AF330" s="114" t="str">
        <f t="shared" ca="1" si="3727"/>
        <v/>
      </c>
      <c r="AG330" s="114" t="str">
        <f t="shared" ca="1" si="3727"/>
        <v/>
      </c>
      <c r="AH330" s="114" t="str">
        <f t="shared" ca="1" si="3727"/>
        <v/>
      </c>
      <c r="AI330" s="114" t="str">
        <f t="shared" ca="1" si="3727"/>
        <v/>
      </c>
      <c r="AJ330" s="25">
        <f ca="1" t="shared" si="3728" ref="AJ330:AR330">COUNTIF($E330:$AI332,AJ$8)</f>
        <v>0</v>
      </c>
      <c r="AK330" s="25">
        <f t="shared" ca="1" si="3728"/>
        <v>0</v>
      </c>
      <c r="AL330" s="25">
        <f t="shared" ca="1" si="3728"/>
        <v>0</v>
      </c>
      <c r="AM330" s="25">
        <f t="shared" ca="1" si="3728"/>
        <v>0</v>
      </c>
      <c r="AN330" s="25">
        <f t="shared" ca="1" si="3728"/>
        <v>0</v>
      </c>
      <c r="AO330" s="25">
        <f t="shared" ca="1" si="3728"/>
        <v>0</v>
      </c>
      <c r="AP330" s="25">
        <f t="shared" ca="1" si="3728"/>
        <v>0</v>
      </c>
      <c r="AQ330" s="25">
        <f t="shared" ca="1" si="3728"/>
        <v>0</v>
      </c>
      <c r="AR330" s="25">
        <f t="shared" ca="1" si="3728"/>
        <v>0</v>
      </c>
    </row>
    <row r="331" spans="1:44" ht="18" customHeight="1">
      <c r="A331" s="7"/>
      <c r="B331" s="113"/>
      <c r="C331" s="20"/>
      <c r="D331" s="25" t="s">
        <v>25</v>
      </c>
      <c r="E331" s="114" t="str">
        <f ca="1" t="shared" si="3729" ref="E331">IFERROR(IF($C330="","",INDIRECT("第"&amp;VLOOKUP(E$7,INDIRECT($A$7&amp;"!A:D"),2,FALSE)&amp;"周"&amp;"!"&amp;ADDRESS(ROW(),VLOOKUP(E$7,INDIRECT($A$7&amp;"!A:D"),4,FALSE)+4))),"")</f>
        <v/>
      </c>
      <c r="F331" s="114" t="str">
        <f ca="1" t="shared" si="3730" ref="F331">IFERROR(IF($C330="","",INDIRECT("第"&amp;VLOOKUP(F$7,INDIRECT($A$7&amp;"!A:D"),2,FALSE)&amp;"周"&amp;"!"&amp;ADDRESS(ROW(),VLOOKUP(F$7,INDIRECT($A$7&amp;"!A:D"),4,FALSE)+4))),"")</f>
        <v/>
      </c>
      <c r="G331" s="114" t="str">
        <f ca="1" t="shared" si="3731" ref="G331">IFERROR(IF($C330="","",INDIRECT("第"&amp;VLOOKUP(G$7,INDIRECT($A$7&amp;"!A:D"),2,FALSE)&amp;"周"&amp;"!"&amp;ADDRESS(ROW(),VLOOKUP(G$7,INDIRECT($A$7&amp;"!A:D"),4,FALSE)+4))),"")</f>
        <v/>
      </c>
      <c r="H331" s="114" t="str">
        <f ca="1" t="shared" si="3732" ref="H331">IFERROR(IF($C330="","",INDIRECT("第"&amp;VLOOKUP(H$7,INDIRECT($A$7&amp;"!A:D"),2,FALSE)&amp;"周"&amp;"!"&amp;ADDRESS(ROW(),VLOOKUP(H$7,INDIRECT($A$7&amp;"!A:D"),4,FALSE)+4))),"")</f>
        <v/>
      </c>
      <c r="I331" s="114" t="str">
        <f ca="1" t="shared" si="3733" ref="I331">IFERROR(IF($C330="","",INDIRECT("第"&amp;VLOOKUP(I$7,INDIRECT($A$7&amp;"!A:D"),2,FALSE)&amp;"周"&amp;"!"&amp;ADDRESS(ROW(),VLOOKUP(I$7,INDIRECT($A$7&amp;"!A:D"),4,FALSE)+4))),"")</f>
        <v/>
      </c>
      <c r="J331" s="114" t="str">
        <f ca="1" t="shared" si="3734" ref="J331">IFERROR(IF($C330="","",INDIRECT("第"&amp;VLOOKUP(J$7,INDIRECT($A$7&amp;"!A:D"),2,FALSE)&amp;"周"&amp;"!"&amp;ADDRESS(ROW(),VLOOKUP(J$7,INDIRECT($A$7&amp;"!A:D"),4,FALSE)+4))),"")</f>
        <v/>
      </c>
      <c r="K331" s="114" t="str">
        <f ca="1" t="shared" si="3735" ref="K331">IFERROR(IF($C330="","",INDIRECT("第"&amp;VLOOKUP(K$7,INDIRECT($A$7&amp;"!A:D"),2,FALSE)&amp;"周"&amp;"!"&amp;ADDRESS(ROW(),VLOOKUP(K$7,INDIRECT($A$7&amp;"!A:D"),4,FALSE)+4))),"")</f>
        <v/>
      </c>
      <c r="L331" s="114" t="str">
        <f ca="1" t="shared" si="3736" ref="L331">IFERROR(IF($C330="","",INDIRECT("第"&amp;VLOOKUP(L$7,INDIRECT($A$7&amp;"!A:D"),2,FALSE)&amp;"周"&amp;"!"&amp;ADDRESS(ROW(),VLOOKUP(L$7,INDIRECT($A$7&amp;"!A:D"),4,FALSE)+4))),"")</f>
        <v/>
      </c>
      <c r="M331" s="114" t="str">
        <f ca="1" t="shared" si="3737" ref="M331">IFERROR(IF($C330="","",INDIRECT("第"&amp;VLOOKUP(M$7,INDIRECT($A$7&amp;"!A:D"),2,FALSE)&amp;"周"&amp;"!"&amp;ADDRESS(ROW(),VLOOKUP(M$7,INDIRECT($A$7&amp;"!A:D"),4,FALSE)+4))),"")</f>
        <v/>
      </c>
      <c r="N331" s="114" t="str">
        <f ca="1" t="shared" si="3738" ref="N331">IFERROR(IF($C330="","",INDIRECT("第"&amp;VLOOKUP(N$7,INDIRECT($A$7&amp;"!A:D"),2,FALSE)&amp;"周"&amp;"!"&amp;ADDRESS(ROW(),VLOOKUP(N$7,INDIRECT($A$7&amp;"!A:D"),4,FALSE)+4))),"")</f>
        <v/>
      </c>
      <c r="O331" s="114" t="str">
        <f ca="1" t="shared" si="3739" ref="O331">IFERROR(IF($C330="","",INDIRECT("第"&amp;VLOOKUP(O$7,INDIRECT($A$7&amp;"!A:D"),2,FALSE)&amp;"周"&amp;"!"&amp;ADDRESS(ROW(),VLOOKUP(O$7,INDIRECT($A$7&amp;"!A:D"),4,FALSE)+4))),"")</f>
        <v/>
      </c>
      <c r="P331" s="114" t="str">
        <f ca="1" t="shared" si="3740" ref="P331">IFERROR(IF($C330="","",INDIRECT("第"&amp;VLOOKUP(P$7,INDIRECT($A$7&amp;"!A:D"),2,FALSE)&amp;"周"&amp;"!"&amp;ADDRESS(ROW(),VLOOKUP(P$7,INDIRECT($A$7&amp;"!A:D"),4,FALSE)+4))),"")</f>
        <v/>
      </c>
      <c r="Q331" s="114" t="str">
        <f ca="1" t="shared" si="3741" ref="Q331">IFERROR(IF($C330="","",INDIRECT("第"&amp;VLOOKUP(Q$7,INDIRECT($A$7&amp;"!A:D"),2,FALSE)&amp;"周"&amp;"!"&amp;ADDRESS(ROW(),VLOOKUP(Q$7,INDIRECT($A$7&amp;"!A:D"),4,FALSE)+4))),"")</f>
        <v/>
      </c>
      <c r="R331" s="114" t="str">
        <f ca="1" t="shared" si="3742" ref="R331">IFERROR(IF($C330="","",INDIRECT("第"&amp;VLOOKUP(R$7,INDIRECT($A$7&amp;"!A:D"),2,FALSE)&amp;"周"&amp;"!"&amp;ADDRESS(ROW(),VLOOKUP(R$7,INDIRECT($A$7&amp;"!A:D"),4,FALSE)+4))),"")</f>
        <v/>
      </c>
      <c r="S331" s="114" t="str">
        <f ca="1" t="shared" si="3743" ref="S331">IFERROR(IF($C330="","",INDIRECT("第"&amp;VLOOKUP(S$7,INDIRECT($A$7&amp;"!A:D"),2,FALSE)&amp;"周"&amp;"!"&amp;ADDRESS(ROW(),VLOOKUP(S$7,INDIRECT($A$7&amp;"!A:D"),4,FALSE)+4))),"")</f>
        <v/>
      </c>
      <c r="T331" s="114" t="str">
        <f ca="1" t="shared" si="3744" ref="T331">IFERROR(IF($C330="","",INDIRECT("第"&amp;VLOOKUP(T$7,INDIRECT($A$7&amp;"!A:D"),2,FALSE)&amp;"周"&amp;"!"&amp;ADDRESS(ROW(),VLOOKUP(T$7,INDIRECT($A$7&amp;"!A:D"),4,FALSE)+4))),"")</f>
        <v/>
      </c>
      <c r="U331" s="114" t="str">
        <f ca="1" t="shared" si="3745" ref="U331">IFERROR(IF($C330="","",INDIRECT("第"&amp;VLOOKUP(U$7,INDIRECT($A$7&amp;"!A:D"),2,FALSE)&amp;"周"&amp;"!"&amp;ADDRESS(ROW(),VLOOKUP(U$7,INDIRECT($A$7&amp;"!A:D"),4,FALSE)+4))),"")</f>
        <v/>
      </c>
      <c r="V331" s="114" t="str">
        <f ca="1" t="shared" si="3746" ref="V331">IFERROR(IF($C330="","",INDIRECT("第"&amp;VLOOKUP(V$7,INDIRECT($A$7&amp;"!A:D"),2,FALSE)&amp;"周"&amp;"!"&amp;ADDRESS(ROW(),VLOOKUP(V$7,INDIRECT($A$7&amp;"!A:D"),4,FALSE)+4))),"")</f>
        <v/>
      </c>
      <c r="W331" s="114" t="str">
        <f ca="1" t="shared" si="3747" ref="W331">IFERROR(IF($C330="","",INDIRECT("第"&amp;VLOOKUP(W$7,INDIRECT($A$7&amp;"!A:D"),2,FALSE)&amp;"周"&amp;"!"&amp;ADDRESS(ROW(),VLOOKUP(W$7,INDIRECT($A$7&amp;"!A:D"),4,FALSE)+4))),"")</f>
        <v/>
      </c>
      <c r="X331" s="114" t="str">
        <f ca="1" t="shared" si="3748" ref="X331">IFERROR(IF($C330="","",INDIRECT("第"&amp;VLOOKUP(X$7,INDIRECT($A$7&amp;"!A:D"),2,FALSE)&amp;"周"&amp;"!"&amp;ADDRESS(ROW(),VLOOKUP(X$7,INDIRECT($A$7&amp;"!A:D"),4,FALSE)+4))),"")</f>
        <v/>
      </c>
      <c r="Y331" s="114" t="str">
        <f ca="1" t="shared" si="3749" ref="Y331">IFERROR(IF($C330="","",INDIRECT("第"&amp;VLOOKUP(Y$7,INDIRECT($A$7&amp;"!A:D"),2,FALSE)&amp;"周"&amp;"!"&amp;ADDRESS(ROW(),VLOOKUP(Y$7,INDIRECT($A$7&amp;"!A:D"),4,FALSE)+4))),"")</f>
        <v/>
      </c>
      <c r="Z331" s="114" t="str">
        <f ca="1" t="shared" si="3750" ref="Z331">IFERROR(IF($C330="","",INDIRECT("第"&amp;VLOOKUP(Z$7,INDIRECT($A$7&amp;"!A:D"),2,FALSE)&amp;"周"&amp;"!"&amp;ADDRESS(ROW(),VLOOKUP(Z$7,INDIRECT($A$7&amp;"!A:D"),4,FALSE)+4))),"")</f>
        <v/>
      </c>
      <c r="AA331" s="114" t="str">
        <f ca="1" t="shared" si="3751" ref="AA331">IFERROR(IF($C330="","",INDIRECT("第"&amp;VLOOKUP(AA$7,INDIRECT($A$7&amp;"!A:D"),2,FALSE)&amp;"周"&amp;"!"&amp;ADDRESS(ROW(),VLOOKUP(AA$7,INDIRECT($A$7&amp;"!A:D"),4,FALSE)+4))),"")</f>
        <v/>
      </c>
      <c r="AB331" s="114" t="str">
        <f ca="1" t="shared" si="3752" ref="AB331">IFERROR(IF($C330="","",INDIRECT("第"&amp;VLOOKUP(AB$7,INDIRECT($A$7&amp;"!A:D"),2,FALSE)&amp;"周"&amp;"!"&amp;ADDRESS(ROW(),VLOOKUP(AB$7,INDIRECT($A$7&amp;"!A:D"),4,FALSE)+4))),"")</f>
        <v/>
      </c>
      <c r="AC331" s="114" t="str">
        <f ca="1" t="shared" si="3753" ref="AC331">IFERROR(IF($C330="","",INDIRECT("第"&amp;VLOOKUP(AC$7,INDIRECT($A$7&amp;"!A:D"),2,FALSE)&amp;"周"&amp;"!"&amp;ADDRESS(ROW(),VLOOKUP(AC$7,INDIRECT($A$7&amp;"!A:D"),4,FALSE)+4))),"")</f>
        <v/>
      </c>
      <c r="AD331" s="114" t="str">
        <f ca="1" t="shared" si="3754" ref="AD331">IFERROR(IF($C330="","",INDIRECT("第"&amp;VLOOKUP(AD$7,INDIRECT($A$7&amp;"!A:D"),2,FALSE)&amp;"周"&amp;"!"&amp;ADDRESS(ROW(),VLOOKUP(AD$7,INDIRECT($A$7&amp;"!A:D"),4,FALSE)+4))),"")</f>
        <v/>
      </c>
      <c r="AE331" s="114" t="str">
        <f ca="1" t="shared" si="3755" ref="AE331">IFERROR(IF($C330="","",INDIRECT("第"&amp;VLOOKUP(AE$7,INDIRECT($A$7&amp;"!A:D"),2,FALSE)&amp;"周"&amp;"!"&amp;ADDRESS(ROW(),VLOOKUP(AE$7,INDIRECT($A$7&amp;"!A:D"),4,FALSE)+4))),"")</f>
        <v/>
      </c>
      <c r="AF331" s="114" t="str">
        <f ca="1" t="shared" si="3756" ref="AF331">IFERROR(IF($C330="","",INDIRECT("第"&amp;VLOOKUP(AF$7,INDIRECT($A$7&amp;"!A:D"),2,FALSE)&amp;"周"&amp;"!"&amp;ADDRESS(ROW(),VLOOKUP(AF$7,INDIRECT($A$7&amp;"!A:D"),4,FALSE)+4))),"")</f>
        <v/>
      </c>
      <c r="AG331" s="114" t="str">
        <f ca="1" t="shared" si="3757" ref="AG331">IFERROR(IF($C330="","",INDIRECT("第"&amp;VLOOKUP(AG$7,INDIRECT($A$7&amp;"!A:D"),2,FALSE)&amp;"周"&amp;"!"&amp;ADDRESS(ROW(),VLOOKUP(AG$7,INDIRECT($A$7&amp;"!A:D"),4,FALSE)+4))),"")</f>
        <v/>
      </c>
      <c r="AH331" s="114" t="str">
        <f ca="1" t="shared" si="3758" ref="AH331">IFERROR(IF($C330="","",INDIRECT("第"&amp;VLOOKUP(AH$7,INDIRECT($A$7&amp;"!A:D"),2,FALSE)&amp;"周"&amp;"!"&amp;ADDRESS(ROW(),VLOOKUP(AH$7,INDIRECT($A$7&amp;"!A:D"),4,FALSE)+4))),"")</f>
        <v/>
      </c>
      <c r="AI331" s="114" t="str">
        <f ca="1" t="shared" si="3759" ref="AI331">IFERROR(IF($C330="","",INDIRECT("第"&amp;VLOOKUP(AI$7,INDIRECT($A$7&amp;"!A:D"),2,FALSE)&amp;"周"&amp;"!"&amp;ADDRESS(ROW(),VLOOKUP(AI$7,INDIRECT($A$7&amp;"!A:D"),4,FALSE)+4))),"")</f>
        <v/>
      </c>
      <c r="AJ331" s="25"/>
      <c r="AK331" s="25"/>
      <c r="AL331" s="25"/>
      <c r="AM331" s="25"/>
      <c r="AN331" s="25"/>
      <c r="AO331" s="25"/>
      <c r="AP331" s="25"/>
      <c r="AQ331" s="25"/>
      <c r="AR331" s="25"/>
    </row>
    <row r="332" spans="1:44" ht="18" customHeight="1">
      <c r="A332" s="7"/>
      <c r="B332" s="115"/>
      <c r="C332" s="27"/>
      <c r="D332" s="25" t="s">
        <v>26</v>
      </c>
      <c r="E332" s="114" t="str">
        <f ca="1" t="shared" si="3760" ref="E332:AI332">IFERROR(IF($C330="","",INDIRECT("第"&amp;VLOOKUP(E$7,INDIRECT($A$7&amp;"!A:D"),2,FALSE)&amp;"周"&amp;"!"&amp;ADDRESS(ROW(),VLOOKUP(E$7,INDIRECT($A$7&amp;"!A:D"),4,FALSE)+4))),"")</f>
        <v/>
      </c>
      <c r="F332" s="114" t="str">
        <f t="shared" ca="1" si="3760"/>
        <v/>
      </c>
      <c r="G332" s="114" t="str">
        <f t="shared" ca="1" si="3760"/>
        <v/>
      </c>
      <c r="H332" s="114" t="str">
        <f t="shared" ca="1" si="3760"/>
        <v/>
      </c>
      <c r="I332" s="114" t="str">
        <f t="shared" ca="1" si="3760"/>
        <v/>
      </c>
      <c r="J332" s="114" t="str">
        <f t="shared" ca="1" si="3760"/>
        <v/>
      </c>
      <c r="K332" s="114" t="str">
        <f t="shared" ca="1" si="3760"/>
        <v/>
      </c>
      <c r="L332" s="114" t="str">
        <f t="shared" ca="1" si="3760"/>
        <v/>
      </c>
      <c r="M332" s="114" t="str">
        <f t="shared" ca="1" si="3760"/>
        <v/>
      </c>
      <c r="N332" s="114" t="str">
        <f t="shared" ca="1" si="3760"/>
        <v/>
      </c>
      <c r="O332" s="114" t="str">
        <f t="shared" ca="1" si="3760"/>
        <v/>
      </c>
      <c r="P332" s="114" t="str">
        <f t="shared" ca="1" si="3760"/>
        <v/>
      </c>
      <c r="Q332" s="114" t="str">
        <f t="shared" ca="1" si="3760"/>
        <v/>
      </c>
      <c r="R332" s="114" t="str">
        <f t="shared" ca="1" si="3760"/>
        <v/>
      </c>
      <c r="S332" s="114" t="str">
        <f t="shared" ca="1" si="3760"/>
        <v/>
      </c>
      <c r="T332" s="114" t="str">
        <f t="shared" ca="1" si="3760"/>
        <v/>
      </c>
      <c r="U332" s="114" t="str">
        <f t="shared" ca="1" si="3760"/>
        <v/>
      </c>
      <c r="V332" s="114" t="str">
        <f t="shared" ca="1" si="3760"/>
        <v/>
      </c>
      <c r="W332" s="114" t="str">
        <f t="shared" ca="1" si="3760"/>
        <v/>
      </c>
      <c r="X332" s="114" t="str">
        <f t="shared" ca="1" si="3760"/>
        <v/>
      </c>
      <c r="Y332" s="114" t="str">
        <f t="shared" ca="1" si="3760"/>
        <v/>
      </c>
      <c r="Z332" s="114" t="str">
        <f t="shared" ca="1" si="3760"/>
        <v/>
      </c>
      <c r="AA332" s="114" t="str">
        <f t="shared" ca="1" si="3760"/>
        <v/>
      </c>
      <c r="AB332" s="114" t="str">
        <f t="shared" ca="1" si="3760"/>
        <v/>
      </c>
      <c r="AC332" s="114" t="str">
        <f t="shared" ca="1" si="3760"/>
        <v/>
      </c>
      <c r="AD332" s="114" t="str">
        <f t="shared" ca="1" si="3760"/>
        <v/>
      </c>
      <c r="AE332" s="114" t="str">
        <f t="shared" ca="1" si="3760"/>
        <v/>
      </c>
      <c r="AF332" s="114" t="str">
        <f t="shared" ca="1" si="3760"/>
        <v/>
      </c>
      <c r="AG332" s="114" t="str">
        <f t="shared" ca="1" si="3760"/>
        <v/>
      </c>
      <c r="AH332" s="114" t="str">
        <f t="shared" ca="1" si="3760"/>
        <v/>
      </c>
      <c r="AI332" s="114" t="str">
        <f t="shared" ca="1" si="3760"/>
        <v/>
      </c>
      <c r="AJ332" s="25"/>
      <c r="AK332" s="25"/>
      <c r="AL332" s="25"/>
      <c r="AM332" s="25"/>
      <c r="AN332" s="25"/>
      <c r="AO332" s="25"/>
      <c r="AP332" s="25"/>
      <c r="AQ332" s="25"/>
      <c r="AR332" s="25"/>
    </row>
    <row r="333" spans="1:44" ht="18" customHeight="1">
      <c r="A333" s="7"/>
      <c r="B333" s="116">
        <f t="shared" si="3305"/>
        <v>109</v>
      </c>
      <c r="C333" s="20" t="str">
        <f ca="1">INDIRECT("员工信息表!C"&amp;(B333+3))&amp;IF(INDIRECT("员工信息表!O"&amp;(B333+3))="离职","(离职)","")</f>
        <v/>
      </c>
      <c r="D333" s="25" t="s">
        <v>24</v>
      </c>
      <c r="E333" s="114" t="str">
        <f ca="1" t="shared" si="3761" ref="E333:T333">IFERROR(IF($C333="","",INDIRECT("第"&amp;VLOOKUP(E$7,INDIRECT($A$7&amp;"!A:D"),2,FALSE)&amp;"周"&amp;"!"&amp;ADDRESS(ROW(),VLOOKUP(E$7,INDIRECT($A$7&amp;"!A:D"),4,FALSE)+4))),"")</f>
        <v/>
      </c>
      <c r="F333" s="114" t="str">
        <f t="shared" ca="1" si="3761"/>
        <v/>
      </c>
      <c r="G333" s="114" t="str">
        <f t="shared" ca="1" si="3761"/>
        <v/>
      </c>
      <c r="H333" s="114" t="str">
        <f t="shared" ca="1" si="3761"/>
        <v/>
      </c>
      <c r="I333" s="114" t="str">
        <f t="shared" ca="1" si="3761"/>
        <v/>
      </c>
      <c r="J333" s="114" t="str">
        <f t="shared" ca="1" si="3761"/>
        <v/>
      </c>
      <c r="K333" s="114" t="str">
        <f t="shared" ca="1" si="3761"/>
        <v/>
      </c>
      <c r="L333" s="114" t="str">
        <f t="shared" ca="1" si="3761"/>
        <v/>
      </c>
      <c r="M333" s="114" t="str">
        <f t="shared" ca="1" si="3761"/>
        <v/>
      </c>
      <c r="N333" s="114" t="str">
        <f t="shared" ca="1" si="3761"/>
        <v/>
      </c>
      <c r="O333" s="114" t="str">
        <f t="shared" ca="1" si="3761"/>
        <v/>
      </c>
      <c r="P333" s="114" t="str">
        <f t="shared" ca="1" si="3761"/>
        <v/>
      </c>
      <c r="Q333" s="114" t="str">
        <f t="shared" ca="1" si="3761"/>
        <v/>
      </c>
      <c r="R333" s="114" t="str">
        <f t="shared" ca="1" si="3761"/>
        <v/>
      </c>
      <c r="S333" s="114" t="str">
        <f t="shared" ca="1" si="3761"/>
        <v/>
      </c>
      <c r="T333" s="114" t="str">
        <f t="shared" ca="1" si="3761"/>
        <v/>
      </c>
      <c r="U333" s="114" t="str">
        <f ca="1" t="shared" si="3762" ref="U333:AI333">IFERROR(IF($C333="","",INDIRECT("第"&amp;VLOOKUP(U$7,INDIRECT($A$7&amp;"!A:D"),2,FALSE)&amp;"周"&amp;"!"&amp;ADDRESS(ROW(),VLOOKUP(U$7,INDIRECT($A$7&amp;"!A:D"),4,FALSE)+4))),"")</f>
        <v/>
      </c>
      <c r="V333" s="114" t="str">
        <f t="shared" ca="1" si="3762"/>
        <v/>
      </c>
      <c r="W333" s="114" t="str">
        <f t="shared" ca="1" si="3762"/>
        <v/>
      </c>
      <c r="X333" s="114" t="str">
        <f t="shared" ca="1" si="3762"/>
        <v/>
      </c>
      <c r="Y333" s="114" t="str">
        <f t="shared" ca="1" si="3762"/>
        <v/>
      </c>
      <c r="Z333" s="114" t="str">
        <f t="shared" ca="1" si="3762"/>
        <v/>
      </c>
      <c r="AA333" s="114" t="str">
        <f t="shared" ca="1" si="3762"/>
        <v/>
      </c>
      <c r="AB333" s="114" t="str">
        <f t="shared" ca="1" si="3762"/>
        <v/>
      </c>
      <c r="AC333" s="114" t="str">
        <f t="shared" ca="1" si="3762"/>
        <v/>
      </c>
      <c r="AD333" s="114" t="str">
        <f t="shared" ca="1" si="3762"/>
        <v/>
      </c>
      <c r="AE333" s="114" t="str">
        <f t="shared" ca="1" si="3762"/>
        <v/>
      </c>
      <c r="AF333" s="114" t="str">
        <f t="shared" ca="1" si="3762"/>
        <v/>
      </c>
      <c r="AG333" s="114" t="str">
        <f t="shared" ca="1" si="3762"/>
        <v/>
      </c>
      <c r="AH333" s="114" t="str">
        <f t="shared" ca="1" si="3762"/>
        <v/>
      </c>
      <c r="AI333" s="114" t="str">
        <f t="shared" ca="1" si="3762"/>
        <v/>
      </c>
      <c r="AJ333" s="25">
        <f ca="1" t="shared" si="3763" ref="AJ333:AR333">COUNTIF($E333:$AI335,AJ$8)</f>
        <v>0</v>
      </c>
      <c r="AK333" s="25">
        <f t="shared" ca="1" si="3763"/>
        <v>0</v>
      </c>
      <c r="AL333" s="25">
        <f t="shared" ca="1" si="3763"/>
        <v>0</v>
      </c>
      <c r="AM333" s="25">
        <f t="shared" ca="1" si="3763"/>
        <v>0</v>
      </c>
      <c r="AN333" s="25">
        <f t="shared" ca="1" si="3763"/>
        <v>0</v>
      </c>
      <c r="AO333" s="25">
        <f t="shared" ca="1" si="3763"/>
        <v>0</v>
      </c>
      <c r="AP333" s="25">
        <f t="shared" ca="1" si="3763"/>
        <v>0</v>
      </c>
      <c r="AQ333" s="25">
        <f t="shared" ca="1" si="3763"/>
        <v>0</v>
      </c>
      <c r="AR333" s="25">
        <f t="shared" ca="1" si="3763"/>
        <v>0</v>
      </c>
    </row>
    <row r="334" spans="1:44" ht="18" customHeight="1">
      <c r="A334" s="7"/>
      <c r="B334" s="113"/>
      <c r="C334" s="20"/>
      <c r="D334" s="25" t="s">
        <v>25</v>
      </c>
      <c r="E334" s="114" t="str">
        <f ca="1" t="shared" si="3764" ref="E334">IFERROR(IF($C333="","",INDIRECT("第"&amp;VLOOKUP(E$7,INDIRECT($A$7&amp;"!A:D"),2,FALSE)&amp;"周"&amp;"!"&amp;ADDRESS(ROW(),VLOOKUP(E$7,INDIRECT($A$7&amp;"!A:D"),4,FALSE)+4))),"")</f>
        <v/>
      </c>
      <c r="F334" s="114" t="str">
        <f ca="1" t="shared" si="3765" ref="F334">IFERROR(IF($C333="","",INDIRECT("第"&amp;VLOOKUP(F$7,INDIRECT($A$7&amp;"!A:D"),2,FALSE)&amp;"周"&amp;"!"&amp;ADDRESS(ROW(),VLOOKUP(F$7,INDIRECT($A$7&amp;"!A:D"),4,FALSE)+4))),"")</f>
        <v/>
      </c>
      <c r="G334" s="114" t="str">
        <f ca="1" t="shared" si="3766" ref="G334">IFERROR(IF($C333="","",INDIRECT("第"&amp;VLOOKUP(G$7,INDIRECT($A$7&amp;"!A:D"),2,FALSE)&amp;"周"&amp;"!"&amp;ADDRESS(ROW(),VLOOKUP(G$7,INDIRECT($A$7&amp;"!A:D"),4,FALSE)+4))),"")</f>
        <v/>
      </c>
      <c r="H334" s="114" t="str">
        <f ca="1" t="shared" si="3767" ref="H334">IFERROR(IF($C333="","",INDIRECT("第"&amp;VLOOKUP(H$7,INDIRECT($A$7&amp;"!A:D"),2,FALSE)&amp;"周"&amp;"!"&amp;ADDRESS(ROW(),VLOOKUP(H$7,INDIRECT($A$7&amp;"!A:D"),4,FALSE)+4))),"")</f>
        <v/>
      </c>
      <c r="I334" s="114" t="str">
        <f ca="1" t="shared" si="3768" ref="I334">IFERROR(IF($C333="","",INDIRECT("第"&amp;VLOOKUP(I$7,INDIRECT($A$7&amp;"!A:D"),2,FALSE)&amp;"周"&amp;"!"&amp;ADDRESS(ROW(),VLOOKUP(I$7,INDIRECT($A$7&amp;"!A:D"),4,FALSE)+4))),"")</f>
        <v/>
      </c>
      <c r="J334" s="114" t="str">
        <f ca="1" t="shared" si="3769" ref="J334">IFERROR(IF($C333="","",INDIRECT("第"&amp;VLOOKUP(J$7,INDIRECT($A$7&amp;"!A:D"),2,FALSE)&amp;"周"&amp;"!"&amp;ADDRESS(ROW(),VLOOKUP(J$7,INDIRECT($A$7&amp;"!A:D"),4,FALSE)+4))),"")</f>
        <v/>
      </c>
      <c r="K334" s="114" t="str">
        <f ca="1" t="shared" si="3770" ref="K334">IFERROR(IF($C333="","",INDIRECT("第"&amp;VLOOKUP(K$7,INDIRECT($A$7&amp;"!A:D"),2,FALSE)&amp;"周"&amp;"!"&amp;ADDRESS(ROW(),VLOOKUP(K$7,INDIRECT($A$7&amp;"!A:D"),4,FALSE)+4))),"")</f>
        <v/>
      </c>
      <c r="L334" s="114" t="str">
        <f ca="1" t="shared" si="3771" ref="L334">IFERROR(IF($C333="","",INDIRECT("第"&amp;VLOOKUP(L$7,INDIRECT($A$7&amp;"!A:D"),2,FALSE)&amp;"周"&amp;"!"&amp;ADDRESS(ROW(),VLOOKUP(L$7,INDIRECT($A$7&amp;"!A:D"),4,FALSE)+4))),"")</f>
        <v/>
      </c>
      <c r="M334" s="114" t="str">
        <f ca="1" t="shared" si="3772" ref="M334">IFERROR(IF($C333="","",INDIRECT("第"&amp;VLOOKUP(M$7,INDIRECT($A$7&amp;"!A:D"),2,FALSE)&amp;"周"&amp;"!"&amp;ADDRESS(ROW(),VLOOKUP(M$7,INDIRECT($A$7&amp;"!A:D"),4,FALSE)+4))),"")</f>
        <v/>
      </c>
      <c r="N334" s="114" t="str">
        <f ca="1" t="shared" si="3773" ref="N334">IFERROR(IF($C333="","",INDIRECT("第"&amp;VLOOKUP(N$7,INDIRECT($A$7&amp;"!A:D"),2,FALSE)&amp;"周"&amp;"!"&amp;ADDRESS(ROW(),VLOOKUP(N$7,INDIRECT($A$7&amp;"!A:D"),4,FALSE)+4))),"")</f>
        <v/>
      </c>
      <c r="O334" s="114" t="str">
        <f ca="1" t="shared" si="3774" ref="O334">IFERROR(IF($C333="","",INDIRECT("第"&amp;VLOOKUP(O$7,INDIRECT($A$7&amp;"!A:D"),2,FALSE)&amp;"周"&amp;"!"&amp;ADDRESS(ROW(),VLOOKUP(O$7,INDIRECT($A$7&amp;"!A:D"),4,FALSE)+4))),"")</f>
        <v/>
      </c>
      <c r="P334" s="114" t="str">
        <f ca="1" t="shared" si="3775" ref="P334">IFERROR(IF($C333="","",INDIRECT("第"&amp;VLOOKUP(P$7,INDIRECT($A$7&amp;"!A:D"),2,FALSE)&amp;"周"&amp;"!"&amp;ADDRESS(ROW(),VLOOKUP(P$7,INDIRECT($A$7&amp;"!A:D"),4,FALSE)+4))),"")</f>
        <v/>
      </c>
      <c r="Q334" s="114" t="str">
        <f ca="1" t="shared" si="3776" ref="Q334">IFERROR(IF($C333="","",INDIRECT("第"&amp;VLOOKUP(Q$7,INDIRECT($A$7&amp;"!A:D"),2,FALSE)&amp;"周"&amp;"!"&amp;ADDRESS(ROW(),VLOOKUP(Q$7,INDIRECT($A$7&amp;"!A:D"),4,FALSE)+4))),"")</f>
        <v/>
      </c>
      <c r="R334" s="114" t="str">
        <f ca="1" t="shared" si="3777" ref="R334">IFERROR(IF($C333="","",INDIRECT("第"&amp;VLOOKUP(R$7,INDIRECT($A$7&amp;"!A:D"),2,FALSE)&amp;"周"&amp;"!"&amp;ADDRESS(ROW(),VLOOKUP(R$7,INDIRECT($A$7&amp;"!A:D"),4,FALSE)+4))),"")</f>
        <v/>
      </c>
      <c r="S334" s="114" t="str">
        <f ca="1" t="shared" si="3778" ref="S334">IFERROR(IF($C333="","",INDIRECT("第"&amp;VLOOKUP(S$7,INDIRECT($A$7&amp;"!A:D"),2,FALSE)&amp;"周"&amp;"!"&amp;ADDRESS(ROW(),VLOOKUP(S$7,INDIRECT($A$7&amp;"!A:D"),4,FALSE)+4))),"")</f>
        <v/>
      </c>
      <c r="T334" s="114" t="str">
        <f ca="1" t="shared" si="3779" ref="T334">IFERROR(IF($C333="","",INDIRECT("第"&amp;VLOOKUP(T$7,INDIRECT($A$7&amp;"!A:D"),2,FALSE)&amp;"周"&amp;"!"&amp;ADDRESS(ROW(),VLOOKUP(T$7,INDIRECT($A$7&amp;"!A:D"),4,FALSE)+4))),"")</f>
        <v/>
      </c>
      <c r="U334" s="114" t="str">
        <f ca="1" t="shared" si="3780" ref="U334">IFERROR(IF($C333="","",INDIRECT("第"&amp;VLOOKUP(U$7,INDIRECT($A$7&amp;"!A:D"),2,FALSE)&amp;"周"&amp;"!"&amp;ADDRESS(ROW(),VLOOKUP(U$7,INDIRECT($A$7&amp;"!A:D"),4,FALSE)+4))),"")</f>
        <v/>
      </c>
      <c r="V334" s="114" t="str">
        <f ca="1" t="shared" si="3781" ref="V334">IFERROR(IF($C333="","",INDIRECT("第"&amp;VLOOKUP(V$7,INDIRECT($A$7&amp;"!A:D"),2,FALSE)&amp;"周"&amp;"!"&amp;ADDRESS(ROW(),VLOOKUP(V$7,INDIRECT($A$7&amp;"!A:D"),4,FALSE)+4))),"")</f>
        <v/>
      </c>
      <c r="W334" s="114" t="str">
        <f ca="1" t="shared" si="3782" ref="W334">IFERROR(IF($C333="","",INDIRECT("第"&amp;VLOOKUP(W$7,INDIRECT($A$7&amp;"!A:D"),2,FALSE)&amp;"周"&amp;"!"&amp;ADDRESS(ROW(),VLOOKUP(W$7,INDIRECT($A$7&amp;"!A:D"),4,FALSE)+4))),"")</f>
        <v/>
      </c>
      <c r="X334" s="114" t="str">
        <f ca="1" t="shared" si="3783" ref="X334">IFERROR(IF($C333="","",INDIRECT("第"&amp;VLOOKUP(X$7,INDIRECT($A$7&amp;"!A:D"),2,FALSE)&amp;"周"&amp;"!"&amp;ADDRESS(ROW(),VLOOKUP(X$7,INDIRECT($A$7&amp;"!A:D"),4,FALSE)+4))),"")</f>
        <v/>
      </c>
      <c r="Y334" s="114" t="str">
        <f ca="1" t="shared" si="3784" ref="Y334">IFERROR(IF($C333="","",INDIRECT("第"&amp;VLOOKUP(Y$7,INDIRECT($A$7&amp;"!A:D"),2,FALSE)&amp;"周"&amp;"!"&amp;ADDRESS(ROW(),VLOOKUP(Y$7,INDIRECT($A$7&amp;"!A:D"),4,FALSE)+4))),"")</f>
        <v/>
      </c>
      <c r="Z334" s="114" t="str">
        <f ca="1" t="shared" si="3785" ref="Z334">IFERROR(IF($C333="","",INDIRECT("第"&amp;VLOOKUP(Z$7,INDIRECT($A$7&amp;"!A:D"),2,FALSE)&amp;"周"&amp;"!"&amp;ADDRESS(ROW(),VLOOKUP(Z$7,INDIRECT($A$7&amp;"!A:D"),4,FALSE)+4))),"")</f>
        <v/>
      </c>
      <c r="AA334" s="114" t="str">
        <f ca="1" t="shared" si="3786" ref="AA334">IFERROR(IF($C333="","",INDIRECT("第"&amp;VLOOKUP(AA$7,INDIRECT($A$7&amp;"!A:D"),2,FALSE)&amp;"周"&amp;"!"&amp;ADDRESS(ROW(),VLOOKUP(AA$7,INDIRECT($A$7&amp;"!A:D"),4,FALSE)+4))),"")</f>
        <v/>
      </c>
      <c r="AB334" s="114" t="str">
        <f ca="1" t="shared" si="3787" ref="AB334">IFERROR(IF($C333="","",INDIRECT("第"&amp;VLOOKUP(AB$7,INDIRECT($A$7&amp;"!A:D"),2,FALSE)&amp;"周"&amp;"!"&amp;ADDRESS(ROW(),VLOOKUP(AB$7,INDIRECT($A$7&amp;"!A:D"),4,FALSE)+4))),"")</f>
        <v/>
      </c>
      <c r="AC334" s="114" t="str">
        <f ca="1" t="shared" si="3788" ref="AC334">IFERROR(IF($C333="","",INDIRECT("第"&amp;VLOOKUP(AC$7,INDIRECT($A$7&amp;"!A:D"),2,FALSE)&amp;"周"&amp;"!"&amp;ADDRESS(ROW(),VLOOKUP(AC$7,INDIRECT($A$7&amp;"!A:D"),4,FALSE)+4))),"")</f>
        <v/>
      </c>
      <c r="AD334" s="114" t="str">
        <f ca="1" t="shared" si="3789" ref="AD334">IFERROR(IF($C333="","",INDIRECT("第"&amp;VLOOKUP(AD$7,INDIRECT($A$7&amp;"!A:D"),2,FALSE)&amp;"周"&amp;"!"&amp;ADDRESS(ROW(),VLOOKUP(AD$7,INDIRECT($A$7&amp;"!A:D"),4,FALSE)+4))),"")</f>
        <v/>
      </c>
      <c r="AE334" s="114" t="str">
        <f ca="1" t="shared" si="3790" ref="AE334">IFERROR(IF($C333="","",INDIRECT("第"&amp;VLOOKUP(AE$7,INDIRECT($A$7&amp;"!A:D"),2,FALSE)&amp;"周"&amp;"!"&amp;ADDRESS(ROW(),VLOOKUP(AE$7,INDIRECT($A$7&amp;"!A:D"),4,FALSE)+4))),"")</f>
        <v/>
      </c>
      <c r="AF334" s="114" t="str">
        <f ca="1" t="shared" si="3791" ref="AF334">IFERROR(IF($C333="","",INDIRECT("第"&amp;VLOOKUP(AF$7,INDIRECT($A$7&amp;"!A:D"),2,FALSE)&amp;"周"&amp;"!"&amp;ADDRESS(ROW(),VLOOKUP(AF$7,INDIRECT($A$7&amp;"!A:D"),4,FALSE)+4))),"")</f>
        <v/>
      </c>
      <c r="AG334" s="114" t="str">
        <f ca="1" t="shared" si="3792" ref="AG334">IFERROR(IF($C333="","",INDIRECT("第"&amp;VLOOKUP(AG$7,INDIRECT($A$7&amp;"!A:D"),2,FALSE)&amp;"周"&amp;"!"&amp;ADDRESS(ROW(),VLOOKUP(AG$7,INDIRECT($A$7&amp;"!A:D"),4,FALSE)+4))),"")</f>
        <v/>
      </c>
      <c r="AH334" s="114" t="str">
        <f ca="1" t="shared" si="3793" ref="AH334">IFERROR(IF($C333="","",INDIRECT("第"&amp;VLOOKUP(AH$7,INDIRECT($A$7&amp;"!A:D"),2,FALSE)&amp;"周"&amp;"!"&amp;ADDRESS(ROW(),VLOOKUP(AH$7,INDIRECT($A$7&amp;"!A:D"),4,FALSE)+4))),"")</f>
        <v/>
      </c>
      <c r="AI334" s="114" t="str">
        <f ca="1" t="shared" si="3794" ref="AI334">IFERROR(IF($C333="","",INDIRECT("第"&amp;VLOOKUP(AI$7,INDIRECT($A$7&amp;"!A:D"),2,FALSE)&amp;"周"&amp;"!"&amp;ADDRESS(ROW(),VLOOKUP(AI$7,INDIRECT($A$7&amp;"!A:D"),4,FALSE)+4))),"")</f>
        <v/>
      </c>
      <c r="AJ334" s="25"/>
      <c r="AK334" s="25"/>
      <c r="AL334" s="25"/>
      <c r="AM334" s="25"/>
      <c r="AN334" s="25"/>
      <c r="AO334" s="25"/>
      <c r="AP334" s="25"/>
      <c r="AQ334" s="25"/>
      <c r="AR334" s="25"/>
    </row>
    <row r="335" spans="1:44" ht="18" customHeight="1">
      <c r="A335" s="7"/>
      <c r="B335" s="115"/>
      <c r="C335" s="27"/>
      <c r="D335" s="25" t="s">
        <v>26</v>
      </c>
      <c r="E335" s="114" t="str">
        <f ca="1" t="shared" si="3795" ref="E335:AI335">IFERROR(IF($C333="","",INDIRECT("第"&amp;VLOOKUP(E$7,INDIRECT($A$7&amp;"!A:D"),2,FALSE)&amp;"周"&amp;"!"&amp;ADDRESS(ROW(),VLOOKUP(E$7,INDIRECT($A$7&amp;"!A:D"),4,FALSE)+4))),"")</f>
        <v/>
      </c>
      <c r="F335" s="114" t="str">
        <f t="shared" ca="1" si="3795"/>
        <v/>
      </c>
      <c r="G335" s="114" t="str">
        <f t="shared" ca="1" si="3795"/>
        <v/>
      </c>
      <c r="H335" s="114" t="str">
        <f t="shared" ca="1" si="3795"/>
        <v/>
      </c>
      <c r="I335" s="114" t="str">
        <f t="shared" ca="1" si="3795"/>
        <v/>
      </c>
      <c r="J335" s="114" t="str">
        <f t="shared" ca="1" si="3795"/>
        <v/>
      </c>
      <c r="K335" s="114" t="str">
        <f t="shared" ca="1" si="3795"/>
        <v/>
      </c>
      <c r="L335" s="114" t="str">
        <f t="shared" ca="1" si="3795"/>
        <v/>
      </c>
      <c r="M335" s="114" t="str">
        <f t="shared" ca="1" si="3795"/>
        <v/>
      </c>
      <c r="N335" s="114" t="str">
        <f t="shared" ca="1" si="3795"/>
        <v/>
      </c>
      <c r="O335" s="114" t="str">
        <f t="shared" ca="1" si="3795"/>
        <v/>
      </c>
      <c r="P335" s="114" t="str">
        <f t="shared" ca="1" si="3795"/>
        <v/>
      </c>
      <c r="Q335" s="114" t="str">
        <f t="shared" ca="1" si="3795"/>
        <v/>
      </c>
      <c r="R335" s="114" t="str">
        <f t="shared" ca="1" si="3795"/>
        <v/>
      </c>
      <c r="S335" s="114" t="str">
        <f t="shared" ca="1" si="3795"/>
        <v/>
      </c>
      <c r="T335" s="114" t="str">
        <f t="shared" ca="1" si="3795"/>
        <v/>
      </c>
      <c r="U335" s="114" t="str">
        <f t="shared" ca="1" si="3795"/>
        <v/>
      </c>
      <c r="V335" s="114" t="str">
        <f t="shared" ca="1" si="3795"/>
        <v/>
      </c>
      <c r="W335" s="114" t="str">
        <f t="shared" ca="1" si="3795"/>
        <v/>
      </c>
      <c r="X335" s="114" t="str">
        <f t="shared" ca="1" si="3795"/>
        <v/>
      </c>
      <c r="Y335" s="114" t="str">
        <f t="shared" ca="1" si="3795"/>
        <v/>
      </c>
      <c r="Z335" s="114" t="str">
        <f t="shared" ca="1" si="3795"/>
        <v/>
      </c>
      <c r="AA335" s="114" t="str">
        <f t="shared" ca="1" si="3795"/>
        <v/>
      </c>
      <c r="AB335" s="114" t="str">
        <f t="shared" ca="1" si="3795"/>
        <v/>
      </c>
      <c r="AC335" s="114" t="str">
        <f t="shared" ca="1" si="3795"/>
        <v/>
      </c>
      <c r="AD335" s="114" t="str">
        <f t="shared" ca="1" si="3795"/>
        <v/>
      </c>
      <c r="AE335" s="114" t="str">
        <f t="shared" ca="1" si="3795"/>
        <v/>
      </c>
      <c r="AF335" s="114" t="str">
        <f t="shared" ca="1" si="3795"/>
        <v/>
      </c>
      <c r="AG335" s="114" t="str">
        <f t="shared" ca="1" si="3795"/>
        <v/>
      </c>
      <c r="AH335" s="114" t="str">
        <f t="shared" ca="1" si="3795"/>
        <v/>
      </c>
      <c r="AI335" s="114" t="str">
        <f t="shared" ca="1" si="3795"/>
        <v/>
      </c>
      <c r="AJ335" s="25"/>
      <c r="AK335" s="25"/>
      <c r="AL335" s="25"/>
      <c r="AM335" s="25"/>
      <c r="AN335" s="25"/>
      <c r="AO335" s="25"/>
      <c r="AP335" s="25"/>
      <c r="AQ335" s="25"/>
      <c r="AR335" s="25"/>
    </row>
    <row r="336" spans="1:44" ht="18" customHeight="1">
      <c r="A336" s="7"/>
      <c r="B336" s="116">
        <f t="shared" si="3305"/>
        <v>110</v>
      </c>
      <c r="C336" s="20" t="str">
        <f ca="1">INDIRECT("员工信息表!C"&amp;(B336+3))&amp;IF(INDIRECT("员工信息表!O"&amp;(B336+3))="离职","(离职)","")</f>
        <v/>
      </c>
      <c r="D336" s="25" t="s">
        <v>24</v>
      </c>
      <c r="E336" s="114" t="str">
        <f ca="1" t="shared" si="3796" ref="E336:T336">IFERROR(IF($C336="","",INDIRECT("第"&amp;VLOOKUP(E$7,INDIRECT($A$7&amp;"!A:D"),2,FALSE)&amp;"周"&amp;"!"&amp;ADDRESS(ROW(),VLOOKUP(E$7,INDIRECT($A$7&amp;"!A:D"),4,FALSE)+4))),"")</f>
        <v/>
      </c>
      <c r="F336" s="114" t="str">
        <f t="shared" ca="1" si="3796"/>
        <v/>
      </c>
      <c r="G336" s="114" t="str">
        <f t="shared" ca="1" si="3796"/>
        <v/>
      </c>
      <c r="H336" s="114" t="str">
        <f t="shared" ca="1" si="3796"/>
        <v/>
      </c>
      <c r="I336" s="114" t="str">
        <f t="shared" ca="1" si="3796"/>
        <v/>
      </c>
      <c r="J336" s="114" t="str">
        <f t="shared" ca="1" si="3796"/>
        <v/>
      </c>
      <c r="K336" s="114" t="str">
        <f t="shared" ca="1" si="3796"/>
        <v/>
      </c>
      <c r="L336" s="114" t="str">
        <f t="shared" ca="1" si="3796"/>
        <v/>
      </c>
      <c r="M336" s="114" t="str">
        <f t="shared" ca="1" si="3796"/>
        <v/>
      </c>
      <c r="N336" s="114" t="str">
        <f t="shared" ca="1" si="3796"/>
        <v/>
      </c>
      <c r="O336" s="114" t="str">
        <f t="shared" ca="1" si="3796"/>
        <v/>
      </c>
      <c r="P336" s="114" t="str">
        <f t="shared" ca="1" si="3796"/>
        <v/>
      </c>
      <c r="Q336" s="114" t="str">
        <f t="shared" ca="1" si="3796"/>
        <v/>
      </c>
      <c r="R336" s="114" t="str">
        <f t="shared" ca="1" si="3796"/>
        <v/>
      </c>
      <c r="S336" s="114" t="str">
        <f t="shared" ca="1" si="3796"/>
        <v/>
      </c>
      <c r="T336" s="114" t="str">
        <f t="shared" ca="1" si="3796"/>
        <v/>
      </c>
      <c r="U336" s="114" t="str">
        <f ca="1" t="shared" si="3797" ref="U336:AI336">IFERROR(IF($C336="","",INDIRECT("第"&amp;VLOOKUP(U$7,INDIRECT($A$7&amp;"!A:D"),2,FALSE)&amp;"周"&amp;"!"&amp;ADDRESS(ROW(),VLOOKUP(U$7,INDIRECT($A$7&amp;"!A:D"),4,FALSE)+4))),"")</f>
        <v/>
      </c>
      <c r="V336" s="114" t="str">
        <f t="shared" ca="1" si="3797"/>
        <v/>
      </c>
      <c r="W336" s="114" t="str">
        <f t="shared" ca="1" si="3797"/>
        <v/>
      </c>
      <c r="X336" s="114" t="str">
        <f t="shared" ca="1" si="3797"/>
        <v/>
      </c>
      <c r="Y336" s="114" t="str">
        <f t="shared" ca="1" si="3797"/>
        <v/>
      </c>
      <c r="Z336" s="114" t="str">
        <f t="shared" ca="1" si="3797"/>
        <v/>
      </c>
      <c r="AA336" s="114" t="str">
        <f t="shared" ca="1" si="3797"/>
        <v/>
      </c>
      <c r="AB336" s="114" t="str">
        <f t="shared" ca="1" si="3797"/>
        <v/>
      </c>
      <c r="AC336" s="114" t="str">
        <f t="shared" ca="1" si="3797"/>
        <v/>
      </c>
      <c r="AD336" s="114" t="str">
        <f t="shared" ca="1" si="3797"/>
        <v/>
      </c>
      <c r="AE336" s="114" t="str">
        <f t="shared" ca="1" si="3797"/>
        <v/>
      </c>
      <c r="AF336" s="114" t="str">
        <f t="shared" ca="1" si="3797"/>
        <v/>
      </c>
      <c r="AG336" s="114" t="str">
        <f t="shared" ca="1" si="3797"/>
        <v/>
      </c>
      <c r="AH336" s="114" t="str">
        <f t="shared" ca="1" si="3797"/>
        <v/>
      </c>
      <c r="AI336" s="114" t="str">
        <f t="shared" ca="1" si="3797"/>
        <v/>
      </c>
      <c r="AJ336" s="25">
        <f ca="1" t="shared" si="3798" ref="AJ336:AR336">COUNTIF($E336:$AI338,AJ$8)</f>
        <v>0</v>
      </c>
      <c r="AK336" s="25">
        <f t="shared" ca="1" si="3798"/>
        <v>0</v>
      </c>
      <c r="AL336" s="25">
        <f t="shared" ca="1" si="3798"/>
        <v>0</v>
      </c>
      <c r="AM336" s="25">
        <f t="shared" ca="1" si="3798"/>
        <v>0</v>
      </c>
      <c r="AN336" s="25">
        <f t="shared" ca="1" si="3798"/>
        <v>0</v>
      </c>
      <c r="AO336" s="25">
        <f t="shared" ca="1" si="3798"/>
        <v>0</v>
      </c>
      <c r="AP336" s="25">
        <f t="shared" ca="1" si="3798"/>
        <v>0</v>
      </c>
      <c r="AQ336" s="25">
        <f t="shared" ca="1" si="3798"/>
        <v>0</v>
      </c>
      <c r="AR336" s="25">
        <f t="shared" ca="1" si="3798"/>
        <v>0</v>
      </c>
    </row>
    <row r="337" spans="1:44" ht="18" customHeight="1">
      <c r="A337" s="7"/>
      <c r="B337" s="113"/>
      <c r="C337" s="20"/>
      <c r="D337" s="25" t="s">
        <v>25</v>
      </c>
      <c r="E337" s="114" t="str">
        <f ca="1" t="shared" si="3799" ref="E337">IFERROR(IF($C336="","",INDIRECT("第"&amp;VLOOKUP(E$7,INDIRECT($A$7&amp;"!A:D"),2,FALSE)&amp;"周"&amp;"!"&amp;ADDRESS(ROW(),VLOOKUP(E$7,INDIRECT($A$7&amp;"!A:D"),4,FALSE)+4))),"")</f>
        <v/>
      </c>
      <c r="F337" s="114" t="str">
        <f ca="1" t="shared" si="3800" ref="F337">IFERROR(IF($C336="","",INDIRECT("第"&amp;VLOOKUP(F$7,INDIRECT($A$7&amp;"!A:D"),2,FALSE)&amp;"周"&amp;"!"&amp;ADDRESS(ROW(),VLOOKUP(F$7,INDIRECT($A$7&amp;"!A:D"),4,FALSE)+4))),"")</f>
        <v/>
      </c>
      <c r="G337" s="114" t="str">
        <f ca="1" t="shared" si="3801" ref="G337">IFERROR(IF($C336="","",INDIRECT("第"&amp;VLOOKUP(G$7,INDIRECT($A$7&amp;"!A:D"),2,FALSE)&amp;"周"&amp;"!"&amp;ADDRESS(ROW(),VLOOKUP(G$7,INDIRECT($A$7&amp;"!A:D"),4,FALSE)+4))),"")</f>
        <v/>
      </c>
      <c r="H337" s="114" t="str">
        <f ca="1" t="shared" si="3802" ref="H337">IFERROR(IF($C336="","",INDIRECT("第"&amp;VLOOKUP(H$7,INDIRECT($A$7&amp;"!A:D"),2,FALSE)&amp;"周"&amp;"!"&amp;ADDRESS(ROW(),VLOOKUP(H$7,INDIRECT($A$7&amp;"!A:D"),4,FALSE)+4))),"")</f>
        <v/>
      </c>
      <c r="I337" s="114" t="str">
        <f ca="1" t="shared" si="3803" ref="I337">IFERROR(IF($C336="","",INDIRECT("第"&amp;VLOOKUP(I$7,INDIRECT($A$7&amp;"!A:D"),2,FALSE)&amp;"周"&amp;"!"&amp;ADDRESS(ROW(),VLOOKUP(I$7,INDIRECT($A$7&amp;"!A:D"),4,FALSE)+4))),"")</f>
        <v/>
      </c>
      <c r="J337" s="114" t="str">
        <f ca="1" t="shared" si="3804" ref="J337">IFERROR(IF($C336="","",INDIRECT("第"&amp;VLOOKUP(J$7,INDIRECT($A$7&amp;"!A:D"),2,FALSE)&amp;"周"&amp;"!"&amp;ADDRESS(ROW(),VLOOKUP(J$7,INDIRECT($A$7&amp;"!A:D"),4,FALSE)+4))),"")</f>
        <v/>
      </c>
      <c r="K337" s="114" t="str">
        <f ca="1" t="shared" si="3805" ref="K337">IFERROR(IF($C336="","",INDIRECT("第"&amp;VLOOKUP(K$7,INDIRECT($A$7&amp;"!A:D"),2,FALSE)&amp;"周"&amp;"!"&amp;ADDRESS(ROW(),VLOOKUP(K$7,INDIRECT($A$7&amp;"!A:D"),4,FALSE)+4))),"")</f>
        <v/>
      </c>
      <c r="L337" s="114" t="str">
        <f ca="1" t="shared" si="3806" ref="L337">IFERROR(IF($C336="","",INDIRECT("第"&amp;VLOOKUP(L$7,INDIRECT($A$7&amp;"!A:D"),2,FALSE)&amp;"周"&amp;"!"&amp;ADDRESS(ROW(),VLOOKUP(L$7,INDIRECT($A$7&amp;"!A:D"),4,FALSE)+4))),"")</f>
        <v/>
      </c>
      <c r="M337" s="114" t="str">
        <f ca="1" t="shared" si="3807" ref="M337">IFERROR(IF($C336="","",INDIRECT("第"&amp;VLOOKUP(M$7,INDIRECT($A$7&amp;"!A:D"),2,FALSE)&amp;"周"&amp;"!"&amp;ADDRESS(ROW(),VLOOKUP(M$7,INDIRECT($A$7&amp;"!A:D"),4,FALSE)+4))),"")</f>
        <v/>
      </c>
      <c r="N337" s="114" t="str">
        <f ca="1" t="shared" si="3808" ref="N337">IFERROR(IF($C336="","",INDIRECT("第"&amp;VLOOKUP(N$7,INDIRECT($A$7&amp;"!A:D"),2,FALSE)&amp;"周"&amp;"!"&amp;ADDRESS(ROW(),VLOOKUP(N$7,INDIRECT($A$7&amp;"!A:D"),4,FALSE)+4))),"")</f>
        <v/>
      </c>
      <c r="O337" s="114" t="str">
        <f ca="1" t="shared" si="3809" ref="O337">IFERROR(IF($C336="","",INDIRECT("第"&amp;VLOOKUP(O$7,INDIRECT($A$7&amp;"!A:D"),2,FALSE)&amp;"周"&amp;"!"&amp;ADDRESS(ROW(),VLOOKUP(O$7,INDIRECT($A$7&amp;"!A:D"),4,FALSE)+4))),"")</f>
        <v/>
      </c>
      <c r="P337" s="114" t="str">
        <f ca="1" t="shared" si="3810" ref="P337">IFERROR(IF($C336="","",INDIRECT("第"&amp;VLOOKUP(P$7,INDIRECT($A$7&amp;"!A:D"),2,FALSE)&amp;"周"&amp;"!"&amp;ADDRESS(ROW(),VLOOKUP(P$7,INDIRECT($A$7&amp;"!A:D"),4,FALSE)+4))),"")</f>
        <v/>
      </c>
      <c r="Q337" s="114" t="str">
        <f ca="1" t="shared" si="3811" ref="Q337">IFERROR(IF($C336="","",INDIRECT("第"&amp;VLOOKUP(Q$7,INDIRECT($A$7&amp;"!A:D"),2,FALSE)&amp;"周"&amp;"!"&amp;ADDRESS(ROW(),VLOOKUP(Q$7,INDIRECT($A$7&amp;"!A:D"),4,FALSE)+4))),"")</f>
        <v/>
      </c>
      <c r="R337" s="114" t="str">
        <f ca="1" t="shared" si="3812" ref="R337">IFERROR(IF($C336="","",INDIRECT("第"&amp;VLOOKUP(R$7,INDIRECT($A$7&amp;"!A:D"),2,FALSE)&amp;"周"&amp;"!"&amp;ADDRESS(ROW(),VLOOKUP(R$7,INDIRECT($A$7&amp;"!A:D"),4,FALSE)+4))),"")</f>
        <v/>
      </c>
      <c r="S337" s="114" t="str">
        <f ca="1" t="shared" si="3813" ref="S337">IFERROR(IF($C336="","",INDIRECT("第"&amp;VLOOKUP(S$7,INDIRECT($A$7&amp;"!A:D"),2,FALSE)&amp;"周"&amp;"!"&amp;ADDRESS(ROW(),VLOOKUP(S$7,INDIRECT($A$7&amp;"!A:D"),4,FALSE)+4))),"")</f>
        <v/>
      </c>
      <c r="T337" s="114" t="str">
        <f ca="1" t="shared" si="3814" ref="T337">IFERROR(IF($C336="","",INDIRECT("第"&amp;VLOOKUP(T$7,INDIRECT($A$7&amp;"!A:D"),2,FALSE)&amp;"周"&amp;"!"&amp;ADDRESS(ROW(),VLOOKUP(T$7,INDIRECT($A$7&amp;"!A:D"),4,FALSE)+4))),"")</f>
        <v/>
      </c>
      <c r="U337" s="114" t="str">
        <f ca="1" t="shared" si="3815" ref="U337">IFERROR(IF($C336="","",INDIRECT("第"&amp;VLOOKUP(U$7,INDIRECT($A$7&amp;"!A:D"),2,FALSE)&amp;"周"&amp;"!"&amp;ADDRESS(ROW(),VLOOKUP(U$7,INDIRECT($A$7&amp;"!A:D"),4,FALSE)+4))),"")</f>
        <v/>
      </c>
      <c r="V337" s="114" t="str">
        <f ca="1" t="shared" si="3816" ref="V337">IFERROR(IF($C336="","",INDIRECT("第"&amp;VLOOKUP(V$7,INDIRECT($A$7&amp;"!A:D"),2,FALSE)&amp;"周"&amp;"!"&amp;ADDRESS(ROW(),VLOOKUP(V$7,INDIRECT($A$7&amp;"!A:D"),4,FALSE)+4))),"")</f>
        <v/>
      </c>
      <c r="W337" s="114" t="str">
        <f ca="1" t="shared" si="3817" ref="W337">IFERROR(IF($C336="","",INDIRECT("第"&amp;VLOOKUP(W$7,INDIRECT($A$7&amp;"!A:D"),2,FALSE)&amp;"周"&amp;"!"&amp;ADDRESS(ROW(),VLOOKUP(W$7,INDIRECT($A$7&amp;"!A:D"),4,FALSE)+4))),"")</f>
        <v/>
      </c>
      <c r="X337" s="114" t="str">
        <f ca="1" t="shared" si="3818" ref="X337">IFERROR(IF($C336="","",INDIRECT("第"&amp;VLOOKUP(X$7,INDIRECT($A$7&amp;"!A:D"),2,FALSE)&amp;"周"&amp;"!"&amp;ADDRESS(ROW(),VLOOKUP(X$7,INDIRECT($A$7&amp;"!A:D"),4,FALSE)+4))),"")</f>
        <v/>
      </c>
      <c r="Y337" s="114" t="str">
        <f ca="1" t="shared" si="3819" ref="Y337">IFERROR(IF($C336="","",INDIRECT("第"&amp;VLOOKUP(Y$7,INDIRECT($A$7&amp;"!A:D"),2,FALSE)&amp;"周"&amp;"!"&amp;ADDRESS(ROW(),VLOOKUP(Y$7,INDIRECT($A$7&amp;"!A:D"),4,FALSE)+4))),"")</f>
        <v/>
      </c>
      <c r="Z337" s="114" t="str">
        <f ca="1" t="shared" si="3820" ref="Z337">IFERROR(IF($C336="","",INDIRECT("第"&amp;VLOOKUP(Z$7,INDIRECT($A$7&amp;"!A:D"),2,FALSE)&amp;"周"&amp;"!"&amp;ADDRESS(ROW(),VLOOKUP(Z$7,INDIRECT($A$7&amp;"!A:D"),4,FALSE)+4))),"")</f>
        <v/>
      </c>
      <c r="AA337" s="114" t="str">
        <f ca="1" t="shared" si="3821" ref="AA337">IFERROR(IF($C336="","",INDIRECT("第"&amp;VLOOKUP(AA$7,INDIRECT($A$7&amp;"!A:D"),2,FALSE)&amp;"周"&amp;"!"&amp;ADDRESS(ROW(),VLOOKUP(AA$7,INDIRECT($A$7&amp;"!A:D"),4,FALSE)+4))),"")</f>
        <v/>
      </c>
      <c r="AB337" s="114" t="str">
        <f ca="1" t="shared" si="3822" ref="AB337">IFERROR(IF($C336="","",INDIRECT("第"&amp;VLOOKUP(AB$7,INDIRECT($A$7&amp;"!A:D"),2,FALSE)&amp;"周"&amp;"!"&amp;ADDRESS(ROW(),VLOOKUP(AB$7,INDIRECT($A$7&amp;"!A:D"),4,FALSE)+4))),"")</f>
        <v/>
      </c>
      <c r="AC337" s="114" t="str">
        <f ca="1" t="shared" si="3823" ref="AC337">IFERROR(IF($C336="","",INDIRECT("第"&amp;VLOOKUP(AC$7,INDIRECT($A$7&amp;"!A:D"),2,FALSE)&amp;"周"&amp;"!"&amp;ADDRESS(ROW(),VLOOKUP(AC$7,INDIRECT($A$7&amp;"!A:D"),4,FALSE)+4))),"")</f>
        <v/>
      </c>
      <c r="AD337" s="114" t="str">
        <f ca="1" t="shared" si="3824" ref="AD337">IFERROR(IF($C336="","",INDIRECT("第"&amp;VLOOKUP(AD$7,INDIRECT($A$7&amp;"!A:D"),2,FALSE)&amp;"周"&amp;"!"&amp;ADDRESS(ROW(),VLOOKUP(AD$7,INDIRECT($A$7&amp;"!A:D"),4,FALSE)+4))),"")</f>
        <v/>
      </c>
      <c r="AE337" s="114" t="str">
        <f ca="1" t="shared" si="3825" ref="AE337">IFERROR(IF($C336="","",INDIRECT("第"&amp;VLOOKUP(AE$7,INDIRECT($A$7&amp;"!A:D"),2,FALSE)&amp;"周"&amp;"!"&amp;ADDRESS(ROW(),VLOOKUP(AE$7,INDIRECT($A$7&amp;"!A:D"),4,FALSE)+4))),"")</f>
        <v/>
      </c>
      <c r="AF337" s="114" t="str">
        <f ca="1" t="shared" si="3826" ref="AF337">IFERROR(IF($C336="","",INDIRECT("第"&amp;VLOOKUP(AF$7,INDIRECT($A$7&amp;"!A:D"),2,FALSE)&amp;"周"&amp;"!"&amp;ADDRESS(ROW(),VLOOKUP(AF$7,INDIRECT($A$7&amp;"!A:D"),4,FALSE)+4))),"")</f>
        <v/>
      </c>
      <c r="AG337" s="114" t="str">
        <f ca="1" t="shared" si="3827" ref="AG337">IFERROR(IF($C336="","",INDIRECT("第"&amp;VLOOKUP(AG$7,INDIRECT($A$7&amp;"!A:D"),2,FALSE)&amp;"周"&amp;"!"&amp;ADDRESS(ROW(),VLOOKUP(AG$7,INDIRECT($A$7&amp;"!A:D"),4,FALSE)+4))),"")</f>
        <v/>
      </c>
      <c r="AH337" s="114" t="str">
        <f ca="1" t="shared" si="3828" ref="AH337">IFERROR(IF($C336="","",INDIRECT("第"&amp;VLOOKUP(AH$7,INDIRECT($A$7&amp;"!A:D"),2,FALSE)&amp;"周"&amp;"!"&amp;ADDRESS(ROW(),VLOOKUP(AH$7,INDIRECT($A$7&amp;"!A:D"),4,FALSE)+4))),"")</f>
        <v/>
      </c>
      <c r="AI337" s="114" t="str">
        <f ca="1" t="shared" si="3829" ref="AI337">IFERROR(IF($C336="","",INDIRECT("第"&amp;VLOOKUP(AI$7,INDIRECT($A$7&amp;"!A:D"),2,FALSE)&amp;"周"&amp;"!"&amp;ADDRESS(ROW(),VLOOKUP(AI$7,INDIRECT($A$7&amp;"!A:D"),4,FALSE)+4))),"")</f>
        <v/>
      </c>
      <c r="AJ337" s="25"/>
      <c r="AK337" s="25"/>
      <c r="AL337" s="25"/>
      <c r="AM337" s="25"/>
      <c r="AN337" s="25"/>
      <c r="AO337" s="25"/>
      <c r="AP337" s="25"/>
      <c r="AQ337" s="25"/>
      <c r="AR337" s="25"/>
    </row>
    <row r="338" spans="1:44" ht="18" customHeight="1">
      <c r="A338" s="7"/>
      <c r="B338" s="115"/>
      <c r="C338" s="27"/>
      <c r="D338" s="25" t="s">
        <v>26</v>
      </c>
      <c r="E338" s="114" t="str">
        <f ca="1" t="shared" si="3830" ref="E338:AI338">IFERROR(IF($C336="","",INDIRECT("第"&amp;VLOOKUP(E$7,INDIRECT($A$7&amp;"!A:D"),2,FALSE)&amp;"周"&amp;"!"&amp;ADDRESS(ROW(),VLOOKUP(E$7,INDIRECT($A$7&amp;"!A:D"),4,FALSE)+4))),"")</f>
        <v/>
      </c>
      <c r="F338" s="114" t="str">
        <f t="shared" ca="1" si="3830"/>
        <v/>
      </c>
      <c r="G338" s="114" t="str">
        <f t="shared" ca="1" si="3830"/>
        <v/>
      </c>
      <c r="H338" s="114" t="str">
        <f t="shared" ca="1" si="3830"/>
        <v/>
      </c>
      <c r="I338" s="114" t="str">
        <f t="shared" ca="1" si="3830"/>
        <v/>
      </c>
      <c r="J338" s="114" t="str">
        <f t="shared" ca="1" si="3830"/>
        <v/>
      </c>
      <c r="K338" s="114" t="str">
        <f t="shared" ca="1" si="3830"/>
        <v/>
      </c>
      <c r="L338" s="114" t="str">
        <f t="shared" ca="1" si="3830"/>
        <v/>
      </c>
      <c r="M338" s="114" t="str">
        <f t="shared" ca="1" si="3830"/>
        <v/>
      </c>
      <c r="N338" s="114" t="str">
        <f t="shared" ca="1" si="3830"/>
        <v/>
      </c>
      <c r="O338" s="114" t="str">
        <f t="shared" ca="1" si="3830"/>
        <v/>
      </c>
      <c r="P338" s="114" t="str">
        <f t="shared" ca="1" si="3830"/>
        <v/>
      </c>
      <c r="Q338" s="114" t="str">
        <f t="shared" ca="1" si="3830"/>
        <v/>
      </c>
      <c r="R338" s="114" t="str">
        <f t="shared" ca="1" si="3830"/>
        <v/>
      </c>
      <c r="S338" s="114" t="str">
        <f t="shared" ca="1" si="3830"/>
        <v/>
      </c>
      <c r="T338" s="114" t="str">
        <f t="shared" ca="1" si="3830"/>
        <v/>
      </c>
      <c r="U338" s="114" t="str">
        <f t="shared" ca="1" si="3830"/>
        <v/>
      </c>
      <c r="V338" s="114" t="str">
        <f t="shared" ca="1" si="3830"/>
        <v/>
      </c>
      <c r="W338" s="114" t="str">
        <f t="shared" ca="1" si="3830"/>
        <v/>
      </c>
      <c r="X338" s="114" t="str">
        <f t="shared" ca="1" si="3830"/>
        <v/>
      </c>
      <c r="Y338" s="114" t="str">
        <f t="shared" ca="1" si="3830"/>
        <v/>
      </c>
      <c r="Z338" s="114" t="str">
        <f t="shared" ca="1" si="3830"/>
        <v/>
      </c>
      <c r="AA338" s="114" t="str">
        <f t="shared" ca="1" si="3830"/>
        <v/>
      </c>
      <c r="AB338" s="114" t="str">
        <f t="shared" ca="1" si="3830"/>
        <v/>
      </c>
      <c r="AC338" s="114" t="str">
        <f t="shared" ca="1" si="3830"/>
        <v/>
      </c>
      <c r="AD338" s="114" t="str">
        <f t="shared" ca="1" si="3830"/>
        <v/>
      </c>
      <c r="AE338" s="114" t="str">
        <f t="shared" ca="1" si="3830"/>
        <v/>
      </c>
      <c r="AF338" s="114" t="str">
        <f t="shared" ca="1" si="3830"/>
        <v/>
      </c>
      <c r="AG338" s="114" t="str">
        <f t="shared" ca="1" si="3830"/>
        <v/>
      </c>
      <c r="AH338" s="114" t="str">
        <f t="shared" ca="1" si="3830"/>
        <v/>
      </c>
      <c r="AI338" s="114" t="str">
        <f t="shared" ca="1" si="3830"/>
        <v/>
      </c>
      <c r="AJ338" s="25"/>
      <c r="AK338" s="25"/>
      <c r="AL338" s="25"/>
      <c r="AM338" s="25"/>
      <c r="AN338" s="25"/>
      <c r="AO338" s="25"/>
      <c r="AP338" s="25"/>
      <c r="AQ338" s="25"/>
      <c r="AR338" s="25"/>
    </row>
    <row r="339" spans="1:44" ht="18" customHeight="1">
      <c r="A339" s="7"/>
      <c r="B339" s="116">
        <f t="shared" si="3305"/>
        <v>111</v>
      </c>
      <c r="C339" s="20" t="str">
        <f ca="1">INDIRECT("员工信息表!C"&amp;(B339+3))&amp;IF(INDIRECT("员工信息表!O"&amp;(B339+3))="离职","(离职)","")</f>
        <v/>
      </c>
      <c r="D339" s="25" t="s">
        <v>24</v>
      </c>
      <c r="E339" s="114" t="str">
        <f ca="1" t="shared" si="3831" ref="E339:T339">IFERROR(IF($C339="","",INDIRECT("第"&amp;VLOOKUP(E$7,INDIRECT($A$7&amp;"!A:D"),2,FALSE)&amp;"周"&amp;"!"&amp;ADDRESS(ROW(),VLOOKUP(E$7,INDIRECT($A$7&amp;"!A:D"),4,FALSE)+4))),"")</f>
        <v/>
      </c>
      <c r="F339" s="114" t="str">
        <f t="shared" ca="1" si="3831"/>
        <v/>
      </c>
      <c r="G339" s="114" t="str">
        <f t="shared" ca="1" si="3831"/>
        <v/>
      </c>
      <c r="H339" s="114" t="str">
        <f t="shared" ca="1" si="3831"/>
        <v/>
      </c>
      <c r="I339" s="114" t="str">
        <f t="shared" ca="1" si="3831"/>
        <v/>
      </c>
      <c r="J339" s="114" t="str">
        <f t="shared" ca="1" si="3831"/>
        <v/>
      </c>
      <c r="K339" s="114" t="str">
        <f t="shared" ca="1" si="3831"/>
        <v/>
      </c>
      <c r="L339" s="114" t="str">
        <f t="shared" ca="1" si="3831"/>
        <v/>
      </c>
      <c r="M339" s="114" t="str">
        <f t="shared" ca="1" si="3831"/>
        <v/>
      </c>
      <c r="N339" s="114" t="str">
        <f t="shared" ca="1" si="3831"/>
        <v/>
      </c>
      <c r="O339" s="114" t="str">
        <f t="shared" ca="1" si="3831"/>
        <v/>
      </c>
      <c r="P339" s="114" t="str">
        <f t="shared" ca="1" si="3831"/>
        <v/>
      </c>
      <c r="Q339" s="114" t="str">
        <f t="shared" ca="1" si="3831"/>
        <v/>
      </c>
      <c r="R339" s="114" t="str">
        <f t="shared" ca="1" si="3831"/>
        <v/>
      </c>
      <c r="S339" s="114" t="str">
        <f t="shared" ca="1" si="3831"/>
        <v/>
      </c>
      <c r="T339" s="114" t="str">
        <f t="shared" ca="1" si="3831"/>
        <v/>
      </c>
      <c r="U339" s="114" t="str">
        <f ca="1" t="shared" si="3832" ref="U339:AI339">IFERROR(IF($C339="","",INDIRECT("第"&amp;VLOOKUP(U$7,INDIRECT($A$7&amp;"!A:D"),2,FALSE)&amp;"周"&amp;"!"&amp;ADDRESS(ROW(),VLOOKUP(U$7,INDIRECT($A$7&amp;"!A:D"),4,FALSE)+4))),"")</f>
        <v/>
      </c>
      <c r="V339" s="114" t="str">
        <f t="shared" ca="1" si="3832"/>
        <v/>
      </c>
      <c r="W339" s="114" t="str">
        <f t="shared" ca="1" si="3832"/>
        <v/>
      </c>
      <c r="X339" s="114" t="str">
        <f t="shared" ca="1" si="3832"/>
        <v/>
      </c>
      <c r="Y339" s="114" t="str">
        <f t="shared" ca="1" si="3832"/>
        <v/>
      </c>
      <c r="Z339" s="114" t="str">
        <f t="shared" ca="1" si="3832"/>
        <v/>
      </c>
      <c r="AA339" s="114" t="str">
        <f t="shared" ca="1" si="3832"/>
        <v/>
      </c>
      <c r="AB339" s="114" t="str">
        <f t="shared" ca="1" si="3832"/>
        <v/>
      </c>
      <c r="AC339" s="114" t="str">
        <f t="shared" ca="1" si="3832"/>
        <v/>
      </c>
      <c r="AD339" s="114" t="str">
        <f t="shared" ca="1" si="3832"/>
        <v/>
      </c>
      <c r="AE339" s="114" t="str">
        <f t="shared" ca="1" si="3832"/>
        <v/>
      </c>
      <c r="AF339" s="114" t="str">
        <f t="shared" ca="1" si="3832"/>
        <v/>
      </c>
      <c r="AG339" s="114" t="str">
        <f t="shared" ca="1" si="3832"/>
        <v/>
      </c>
      <c r="AH339" s="114" t="str">
        <f t="shared" ca="1" si="3832"/>
        <v/>
      </c>
      <c r="AI339" s="114" t="str">
        <f t="shared" ca="1" si="3832"/>
        <v/>
      </c>
      <c r="AJ339" s="25">
        <f ca="1" t="shared" si="3833" ref="AJ339:AR339">COUNTIF($E339:$AI341,AJ$8)</f>
        <v>0</v>
      </c>
      <c r="AK339" s="25">
        <f t="shared" ca="1" si="3833"/>
        <v>0</v>
      </c>
      <c r="AL339" s="25">
        <f t="shared" ca="1" si="3833"/>
        <v>0</v>
      </c>
      <c r="AM339" s="25">
        <f t="shared" ca="1" si="3833"/>
        <v>0</v>
      </c>
      <c r="AN339" s="25">
        <f t="shared" ca="1" si="3833"/>
        <v>0</v>
      </c>
      <c r="AO339" s="25">
        <f t="shared" ca="1" si="3833"/>
        <v>0</v>
      </c>
      <c r="AP339" s="25">
        <f t="shared" ca="1" si="3833"/>
        <v>0</v>
      </c>
      <c r="AQ339" s="25">
        <f t="shared" ca="1" si="3833"/>
        <v>0</v>
      </c>
      <c r="AR339" s="25">
        <f t="shared" ca="1" si="3833"/>
        <v>0</v>
      </c>
    </row>
    <row r="340" spans="1:44" ht="18" customHeight="1">
      <c r="A340" s="7"/>
      <c r="B340" s="113"/>
      <c r="C340" s="20"/>
      <c r="D340" s="25" t="s">
        <v>25</v>
      </c>
      <c r="E340" s="114" t="str">
        <f ca="1" t="shared" si="3834" ref="E340">IFERROR(IF($C339="","",INDIRECT("第"&amp;VLOOKUP(E$7,INDIRECT($A$7&amp;"!A:D"),2,FALSE)&amp;"周"&amp;"!"&amp;ADDRESS(ROW(),VLOOKUP(E$7,INDIRECT($A$7&amp;"!A:D"),4,FALSE)+4))),"")</f>
        <v/>
      </c>
      <c r="F340" s="114" t="str">
        <f ca="1" t="shared" si="3835" ref="F340">IFERROR(IF($C339="","",INDIRECT("第"&amp;VLOOKUP(F$7,INDIRECT($A$7&amp;"!A:D"),2,FALSE)&amp;"周"&amp;"!"&amp;ADDRESS(ROW(),VLOOKUP(F$7,INDIRECT($A$7&amp;"!A:D"),4,FALSE)+4))),"")</f>
        <v/>
      </c>
      <c r="G340" s="114" t="str">
        <f ca="1" t="shared" si="3836" ref="G340">IFERROR(IF($C339="","",INDIRECT("第"&amp;VLOOKUP(G$7,INDIRECT($A$7&amp;"!A:D"),2,FALSE)&amp;"周"&amp;"!"&amp;ADDRESS(ROW(),VLOOKUP(G$7,INDIRECT($A$7&amp;"!A:D"),4,FALSE)+4))),"")</f>
        <v/>
      </c>
      <c r="H340" s="114" t="str">
        <f ca="1" t="shared" si="3837" ref="H340">IFERROR(IF($C339="","",INDIRECT("第"&amp;VLOOKUP(H$7,INDIRECT($A$7&amp;"!A:D"),2,FALSE)&amp;"周"&amp;"!"&amp;ADDRESS(ROW(),VLOOKUP(H$7,INDIRECT($A$7&amp;"!A:D"),4,FALSE)+4))),"")</f>
        <v/>
      </c>
      <c r="I340" s="114" t="str">
        <f ca="1" t="shared" si="3838" ref="I340">IFERROR(IF($C339="","",INDIRECT("第"&amp;VLOOKUP(I$7,INDIRECT($A$7&amp;"!A:D"),2,FALSE)&amp;"周"&amp;"!"&amp;ADDRESS(ROW(),VLOOKUP(I$7,INDIRECT($A$7&amp;"!A:D"),4,FALSE)+4))),"")</f>
        <v/>
      </c>
      <c r="J340" s="114" t="str">
        <f ca="1" t="shared" si="3839" ref="J340">IFERROR(IF($C339="","",INDIRECT("第"&amp;VLOOKUP(J$7,INDIRECT($A$7&amp;"!A:D"),2,FALSE)&amp;"周"&amp;"!"&amp;ADDRESS(ROW(),VLOOKUP(J$7,INDIRECT($A$7&amp;"!A:D"),4,FALSE)+4))),"")</f>
        <v/>
      </c>
      <c r="K340" s="114" t="str">
        <f ca="1" t="shared" si="3840" ref="K340">IFERROR(IF($C339="","",INDIRECT("第"&amp;VLOOKUP(K$7,INDIRECT($A$7&amp;"!A:D"),2,FALSE)&amp;"周"&amp;"!"&amp;ADDRESS(ROW(),VLOOKUP(K$7,INDIRECT($A$7&amp;"!A:D"),4,FALSE)+4))),"")</f>
        <v/>
      </c>
      <c r="L340" s="114" t="str">
        <f ca="1" t="shared" si="3841" ref="L340">IFERROR(IF($C339="","",INDIRECT("第"&amp;VLOOKUP(L$7,INDIRECT($A$7&amp;"!A:D"),2,FALSE)&amp;"周"&amp;"!"&amp;ADDRESS(ROW(),VLOOKUP(L$7,INDIRECT($A$7&amp;"!A:D"),4,FALSE)+4))),"")</f>
        <v/>
      </c>
      <c r="M340" s="114" t="str">
        <f ca="1" t="shared" si="3842" ref="M340">IFERROR(IF($C339="","",INDIRECT("第"&amp;VLOOKUP(M$7,INDIRECT($A$7&amp;"!A:D"),2,FALSE)&amp;"周"&amp;"!"&amp;ADDRESS(ROW(),VLOOKUP(M$7,INDIRECT($A$7&amp;"!A:D"),4,FALSE)+4))),"")</f>
        <v/>
      </c>
      <c r="N340" s="114" t="str">
        <f ca="1" t="shared" si="3843" ref="N340">IFERROR(IF($C339="","",INDIRECT("第"&amp;VLOOKUP(N$7,INDIRECT($A$7&amp;"!A:D"),2,FALSE)&amp;"周"&amp;"!"&amp;ADDRESS(ROW(),VLOOKUP(N$7,INDIRECT($A$7&amp;"!A:D"),4,FALSE)+4))),"")</f>
        <v/>
      </c>
      <c r="O340" s="114" t="str">
        <f ca="1" t="shared" si="3844" ref="O340">IFERROR(IF($C339="","",INDIRECT("第"&amp;VLOOKUP(O$7,INDIRECT($A$7&amp;"!A:D"),2,FALSE)&amp;"周"&amp;"!"&amp;ADDRESS(ROW(),VLOOKUP(O$7,INDIRECT($A$7&amp;"!A:D"),4,FALSE)+4))),"")</f>
        <v/>
      </c>
      <c r="P340" s="114" t="str">
        <f ca="1" t="shared" si="3845" ref="P340">IFERROR(IF($C339="","",INDIRECT("第"&amp;VLOOKUP(P$7,INDIRECT($A$7&amp;"!A:D"),2,FALSE)&amp;"周"&amp;"!"&amp;ADDRESS(ROW(),VLOOKUP(P$7,INDIRECT($A$7&amp;"!A:D"),4,FALSE)+4))),"")</f>
        <v/>
      </c>
      <c r="Q340" s="114" t="str">
        <f ca="1" t="shared" si="3846" ref="Q340">IFERROR(IF($C339="","",INDIRECT("第"&amp;VLOOKUP(Q$7,INDIRECT($A$7&amp;"!A:D"),2,FALSE)&amp;"周"&amp;"!"&amp;ADDRESS(ROW(),VLOOKUP(Q$7,INDIRECT($A$7&amp;"!A:D"),4,FALSE)+4))),"")</f>
        <v/>
      </c>
      <c r="R340" s="114" t="str">
        <f ca="1" t="shared" si="3847" ref="R340">IFERROR(IF($C339="","",INDIRECT("第"&amp;VLOOKUP(R$7,INDIRECT($A$7&amp;"!A:D"),2,FALSE)&amp;"周"&amp;"!"&amp;ADDRESS(ROW(),VLOOKUP(R$7,INDIRECT($A$7&amp;"!A:D"),4,FALSE)+4))),"")</f>
        <v/>
      </c>
      <c r="S340" s="114" t="str">
        <f ca="1" t="shared" si="3848" ref="S340">IFERROR(IF($C339="","",INDIRECT("第"&amp;VLOOKUP(S$7,INDIRECT($A$7&amp;"!A:D"),2,FALSE)&amp;"周"&amp;"!"&amp;ADDRESS(ROW(),VLOOKUP(S$7,INDIRECT($A$7&amp;"!A:D"),4,FALSE)+4))),"")</f>
        <v/>
      </c>
      <c r="T340" s="114" t="str">
        <f ca="1" t="shared" si="3849" ref="T340">IFERROR(IF($C339="","",INDIRECT("第"&amp;VLOOKUP(T$7,INDIRECT($A$7&amp;"!A:D"),2,FALSE)&amp;"周"&amp;"!"&amp;ADDRESS(ROW(),VLOOKUP(T$7,INDIRECT($A$7&amp;"!A:D"),4,FALSE)+4))),"")</f>
        <v/>
      </c>
      <c r="U340" s="114" t="str">
        <f ca="1" t="shared" si="3850" ref="U340">IFERROR(IF($C339="","",INDIRECT("第"&amp;VLOOKUP(U$7,INDIRECT($A$7&amp;"!A:D"),2,FALSE)&amp;"周"&amp;"!"&amp;ADDRESS(ROW(),VLOOKUP(U$7,INDIRECT($A$7&amp;"!A:D"),4,FALSE)+4))),"")</f>
        <v/>
      </c>
      <c r="V340" s="114" t="str">
        <f ca="1" t="shared" si="3851" ref="V340">IFERROR(IF($C339="","",INDIRECT("第"&amp;VLOOKUP(V$7,INDIRECT($A$7&amp;"!A:D"),2,FALSE)&amp;"周"&amp;"!"&amp;ADDRESS(ROW(),VLOOKUP(V$7,INDIRECT($A$7&amp;"!A:D"),4,FALSE)+4))),"")</f>
        <v/>
      </c>
      <c r="W340" s="114" t="str">
        <f ca="1" t="shared" si="3852" ref="W340">IFERROR(IF($C339="","",INDIRECT("第"&amp;VLOOKUP(W$7,INDIRECT($A$7&amp;"!A:D"),2,FALSE)&amp;"周"&amp;"!"&amp;ADDRESS(ROW(),VLOOKUP(W$7,INDIRECT($A$7&amp;"!A:D"),4,FALSE)+4))),"")</f>
        <v/>
      </c>
      <c r="X340" s="114" t="str">
        <f ca="1" t="shared" si="3853" ref="X340">IFERROR(IF($C339="","",INDIRECT("第"&amp;VLOOKUP(X$7,INDIRECT($A$7&amp;"!A:D"),2,FALSE)&amp;"周"&amp;"!"&amp;ADDRESS(ROW(),VLOOKUP(X$7,INDIRECT($A$7&amp;"!A:D"),4,FALSE)+4))),"")</f>
        <v/>
      </c>
      <c r="Y340" s="114" t="str">
        <f ca="1" t="shared" si="3854" ref="Y340">IFERROR(IF($C339="","",INDIRECT("第"&amp;VLOOKUP(Y$7,INDIRECT($A$7&amp;"!A:D"),2,FALSE)&amp;"周"&amp;"!"&amp;ADDRESS(ROW(),VLOOKUP(Y$7,INDIRECT($A$7&amp;"!A:D"),4,FALSE)+4))),"")</f>
        <v/>
      </c>
      <c r="Z340" s="114" t="str">
        <f ca="1" t="shared" si="3855" ref="Z340">IFERROR(IF($C339="","",INDIRECT("第"&amp;VLOOKUP(Z$7,INDIRECT($A$7&amp;"!A:D"),2,FALSE)&amp;"周"&amp;"!"&amp;ADDRESS(ROW(),VLOOKUP(Z$7,INDIRECT($A$7&amp;"!A:D"),4,FALSE)+4))),"")</f>
        <v/>
      </c>
      <c r="AA340" s="114" t="str">
        <f ca="1" t="shared" si="3856" ref="AA340">IFERROR(IF($C339="","",INDIRECT("第"&amp;VLOOKUP(AA$7,INDIRECT($A$7&amp;"!A:D"),2,FALSE)&amp;"周"&amp;"!"&amp;ADDRESS(ROW(),VLOOKUP(AA$7,INDIRECT($A$7&amp;"!A:D"),4,FALSE)+4))),"")</f>
        <v/>
      </c>
      <c r="AB340" s="114" t="str">
        <f ca="1" t="shared" si="3857" ref="AB340">IFERROR(IF($C339="","",INDIRECT("第"&amp;VLOOKUP(AB$7,INDIRECT($A$7&amp;"!A:D"),2,FALSE)&amp;"周"&amp;"!"&amp;ADDRESS(ROW(),VLOOKUP(AB$7,INDIRECT($A$7&amp;"!A:D"),4,FALSE)+4))),"")</f>
        <v/>
      </c>
      <c r="AC340" s="114" t="str">
        <f ca="1" t="shared" si="3858" ref="AC340">IFERROR(IF($C339="","",INDIRECT("第"&amp;VLOOKUP(AC$7,INDIRECT($A$7&amp;"!A:D"),2,FALSE)&amp;"周"&amp;"!"&amp;ADDRESS(ROW(),VLOOKUP(AC$7,INDIRECT($A$7&amp;"!A:D"),4,FALSE)+4))),"")</f>
        <v/>
      </c>
      <c r="AD340" s="114" t="str">
        <f ca="1" t="shared" si="3859" ref="AD340">IFERROR(IF($C339="","",INDIRECT("第"&amp;VLOOKUP(AD$7,INDIRECT($A$7&amp;"!A:D"),2,FALSE)&amp;"周"&amp;"!"&amp;ADDRESS(ROW(),VLOOKUP(AD$7,INDIRECT($A$7&amp;"!A:D"),4,FALSE)+4))),"")</f>
        <v/>
      </c>
      <c r="AE340" s="114" t="str">
        <f ca="1" t="shared" si="3860" ref="AE340">IFERROR(IF($C339="","",INDIRECT("第"&amp;VLOOKUP(AE$7,INDIRECT($A$7&amp;"!A:D"),2,FALSE)&amp;"周"&amp;"!"&amp;ADDRESS(ROW(),VLOOKUP(AE$7,INDIRECT($A$7&amp;"!A:D"),4,FALSE)+4))),"")</f>
        <v/>
      </c>
      <c r="AF340" s="114" t="str">
        <f ca="1" t="shared" si="3861" ref="AF340">IFERROR(IF($C339="","",INDIRECT("第"&amp;VLOOKUP(AF$7,INDIRECT($A$7&amp;"!A:D"),2,FALSE)&amp;"周"&amp;"!"&amp;ADDRESS(ROW(),VLOOKUP(AF$7,INDIRECT($A$7&amp;"!A:D"),4,FALSE)+4))),"")</f>
        <v/>
      </c>
      <c r="AG340" s="114" t="str">
        <f ca="1" t="shared" si="3862" ref="AG340">IFERROR(IF($C339="","",INDIRECT("第"&amp;VLOOKUP(AG$7,INDIRECT($A$7&amp;"!A:D"),2,FALSE)&amp;"周"&amp;"!"&amp;ADDRESS(ROW(),VLOOKUP(AG$7,INDIRECT($A$7&amp;"!A:D"),4,FALSE)+4))),"")</f>
        <v/>
      </c>
      <c r="AH340" s="114" t="str">
        <f ca="1" t="shared" si="3863" ref="AH340">IFERROR(IF($C339="","",INDIRECT("第"&amp;VLOOKUP(AH$7,INDIRECT($A$7&amp;"!A:D"),2,FALSE)&amp;"周"&amp;"!"&amp;ADDRESS(ROW(),VLOOKUP(AH$7,INDIRECT($A$7&amp;"!A:D"),4,FALSE)+4))),"")</f>
        <v/>
      </c>
      <c r="AI340" s="114" t="str">
        <f ca="1" t="shared" si="3864" ref="AI340">IFERROR(IF($C339="","",INDIRECT("第"&amp;VLOOKUP(AI$7,INDIRECT($A$7&amp;"!A:D"),2,FALSE)&amp;"周"&amp;"!"&amp;ADDRESS(ROW(),VLOOKUP(AI$7,INDIRECT($A$7&amp;"!A:D"),4,FALSE)+4))),"")</f>
        <v/>
      </c>
      <c r="AJ340" s="25"/>
      <c r="AK340" s="25"/>
      <c r="AL340" s="25"/>
      <c r="AM340" s="25"/>
      <c r="AN340" s="25"/>
      <c r="AO340" s="25"/>
      <c r="AP340" s="25"/>
      <c r="AQ340" s="25"/>
      <c r="AR340" s="25"/>
    </row>
    <row r="341" spans="1:44" ht="18" customHeight="1">
      <c r="A341" s="7"/>
      <c r="B341" s="115"/>
      <c r="C341" s="27"/>
      <c r="D341" s="25" t="s">
        <v>26</v>
      </c>
      <c r="E341" s="114" t="str">
        <f ca="1" t="shared" si="3865" ref="E341:AI341">IFERROR(IF($C339="","",INDIRECT("第"&amp;VLOOKUP(E$7,INDIRECT($A$7&amp;"!A:D"),2,FALSE)&amp;"周"&amp;"!"&amp;ADDRESS(ROW(),VLOOKUP(E$7,INDIRECT($A$7&amp;"!A:D"),4,FALSE)+4))),"")</f>
        <v/>
      </c>
      <c r="F341" s="114" t="str">
        <f t="shared" ca="1" si="3865"/>
        <v/>
      </c>
      <c r="G341" s="114" t="str">
        <f t="shared" ca="1" si="3865"/>
        <v/>
      </c>
      <c r="H341" s="114" t="str">
        <f t="shared" ca="1" si="3865"/>
        <v/>
      </c>
      <c r="I341" s="114" t="str">
        <f t="shared" ca="1" si="3865"/>
        <v/>
      </c>
      <c r="J341" s="114" t="str">
        <f t="shared" ca="1" si="3865"/>
        <v/>
      </c>
      <c r="K341" s="114" t="str">
        <f t="shared" ca="1" si="3865"/>
        <v/>
      </c>
      <c r="L341" s="114" t="str">
        <f t="shared" ca="1" si="3865"/>
        <v/>
      </c>
      <c r="M341" s="114" t="str">
        <f t="shared" ca="1" si="3865"/>
        <v/>
      </c>
      <c r="N341" s="114" t="str">
        <f t="shared" ca="1" si="3865"/>
        <v/>
      </c>
      <c r="O341" s="114" t="str">
        <f t="shared" ca="1" si="3865"/>
        <v/>
      </c>
      <c r="P341" s="114" t="str">
        <f t="shared" ca="1" si="3865"/>
        <v/>
      </c>
      <c r="Q341" s="114" t="str">
        <f t="shared" ca="1" si="3865"/>
        <v/>
      </c>
      <c r="R341" s="114" t="str">
        <f t="shared" ca="1" si="3865"/>
        <v/>
      </c>
      <c r="S341" s="114" t="str">
        <f t="shared" ca="1" si="3865"/>
        <v/>
      </c>
      <c r="T341" s="114" t="str">
        <f t="shared" ca="1" si="3865"/>
        <v/>
      </c>
      <c r="U341" s="114" t="str">
        <f t="shared" ca="1" si="3865"/>
        <v/>
      </c>
      <c r="V341" s="114" t="str">
        <f t="shared" ca="1" si="3865"/>
        <v/>
      </c>
      <c r="W341" s="114" t="str">
        <f t="shared" ca="1" si="3865"/>
        <v/>
      </c>
      <c r="X341" s="114" t="str">
        <f t="shared" ca="1" si="3865"/>
        <v/>
      </c>
      <c r="Y341" s="114" t="str">
        <f t="shared" ca="1" si="3865"/>
        <v/>
      </c>
      <c r="Z341" s="114" t="str">
        <f t="shared" ca="1" si="3865"/>
        <v/>
      </c>
      <c r="AA341" s="114" t="str">
        <f t="shared" ca="1" si="3865"/>
        <v/>
      </c>
      <c r="AB341" s="114" t="str">
        <f t="shared" ca="1" si="3865"/>
        <v/>
      </c>
      <c r="AC341" s="114" t="str">
        <f t="shared" ca="1" si="3865"/>
        <v/>
      </c>
      <c r="AD341" s="114" t="str">
        <f t="shared" ca="1" si="3865"/>
        <v/>
      </c>
      <c r="AE341" s="114" t="str">
        <f t="shared" ca="1" si="3865"/>
        <v/>
      </c>
      <c r="AF341" s="114" t="str">
        <f t="shared" ca="1" si="3865"/>
        <v/>
      </c>
      <c r="AG341" s="114" t="str">
        <f t="shared" ca="1" si="3865"/>
        <v/>
      </c>
      <c r="AH341" s="114" t="str">
        <f t="shared" ca="1" si="3865"/>
        <v/>
      </c>
      <c r="AI341" s="114" t="str">
        <f t="shared" ca="1" si="3865"/>
        <v/>
      </c>
      <c r="AJ341" s="25"/>
      <c r="AK341" s="25"/>
      <c r="AL341" s="25"/>
      <c r="AM341" s="25"/>
      <c r="AN341" s="25"/>
      <c r="AO341" s="25"/>
      <c r="AP341" s="25"/>
      <c r="AQ341" s="25"/>
      <c r="AR341" s="25"/>
    </row>
    <row r="342" spans="1:44" ht="18" customHeight="1">
      <c r="A342" s="7"/>
      <c r="B342" s="116">
        <f t="shared" si="3305"/>
        <v>112</v>
      </c>
      <c r="C342" s="20" t="str">
        <f ca="1">INDIRECT("员工信息表!C"&amp;(B342+3))&amp;IF(INDIRECT("员工信息表!O"&amp;(B342+3))="离职","(离职)","")</f>
        <v/>
      </c>
      <c r="D342" s="25" t="s">
        <v>24</v>
      </c>
      <c r="E342" s="114" t="str">
        <f ca="1" t="shared" si="3866" ref="E342:T342">IFERROR(IF($C342="","",INDIRECT("第"&amp;VLOOKUP(E$7,INDIRECT($A$7&amp;"!A:D"),2,FALSE)&amp;"周"&amp;"!"&amp;ADDRESS(ROW(),VLOOKUP(E$7,INDIRECT($A$7&amp;"!A:D"),4,FALSE)+4))),"")</f>
        <v/>
      </c>
      <c r="F342" s="114" t="str">
        <f t="shared" ca="1" si="3866"/>
        <v/>
      </c>
      <c r="G342" s="114" t="str">
        <f t="shared" ca="1" si="3866"/>
        <v/>
      </c>
      <c r="H342" s="114" t="str">
        <f t="shared" ca="1" si="3866"/>
        <v/>
      </c>
      <c r="I342" s="114" t="str">
        <f t="shared" ca="1" si="3866"/>
        <v/>
      </c>
      <c r="J342" s="114" t="str">
        <f t="shared" ca="1" si="3866"/>
        <v/>
      </c>
      <c r="K342" s="114" t="str">
        <f t="shared" ca="1" si="3866"/>
        <v/>
      </c>
      <c r="L342" s="114" t="str">
        <f t="shared" ca="1" si="3866"/>
        <v/>
      </c>
      <c r="M342" s="114" t="str">
        <f t="shared" ca="1" si="3866"/>
        <v/>
      </c>
      <c r="N342" s="114" t="str">
        <f t="shared" ca="1" si="3866"/>
        <v/>
      </c>
      <c r="O342" s="114" t="str">
        <f t="shared" ca="1" si="3866"/>
        <v/>
      </c>
      <c r="P342" s="114" t="str">
        <f t="shared" ca="1" si="3866"/>
        <v/>
      </c>
      <c r="Q342" s="114" t="str">
        <f t="shared" ca="1" si="3866"/>
        <v/>
      </c>
      <c r="R342" s="114" t="str">
        <f t="shared" ca="1" si="3866"/>
        <v/>
      </c>
      <c r="S342" s="114" t="str">
        <f t="shared" ca="1" si="3866"/>
        <v/>
      </c>
      <c r="T342" s="114" t="str">
        <f t="shared" ca="1" si="3866"/>
        <v/>
      </c>
      <c r="U342" s="114" t="str">
        <f ca="1" t="shared" si="3867" ref="U342:AI342">IFERROR(IF($C342="","",INDIRECT("第"&amp;VLOOKUP(U$7,INDIRECT($A$7&amp;"!A:D"),2,FALSE)&amp;"周"&amp;"!"&amp;ADDRESS(ROW(),VLOOKUP(U$7,INDIRECT($A$7&amp;"!A:D"),4,FALSE)+4))),"")</f>
        <v/>
      </c>
      <c r="V342" s="114" t="str">
        <f t="shared" ca="1" si="3867"/>
        <v/>
      </c>
      <c r="W342" s="114" t="str">
        <f t="shared" ca="1" si="3867"/>
        <v/>
      </c>
      <c r="X342" s="114" t="str">
        <f t="shared" ca="1" si="3867"/>
        <v/>
      </c>
      <c r="Y342" s="114" t="str">
        <f t="shared" ca="1" si="3867"/>
        <v/>
      </c>
      <c r="Z342" s="114" t="str">
        <f t="shared" ca="1" si="3867"/>
        <v/>
      </c>
      <c r="AA342" s="114" t="str">
        <f t="shared" ca="1" si="3867"/>
        <v/>
      </c>
      <c r="AB342" s="114" t="str">
        <f t="shared" ca="1" si="3867"/>
        <v/>
      </c>
      <c r="AC342" s="114" t="str">
        <f t="shared" ca="1" si="3867"/>
        <v/>
      </c>
      <c r="AD342" s="114" t="str">
        <f t="shared" ca="1" si="3867"/>
        <v/>
      </c>
      <c r="AE342" s="114" t="str">
        <f t="shared" ca="1" si="3867"/>
        <v/>
      </c>
      <c r="AF342" s="114" t="str">
        <f t="shared" ca="1" si="3867"/>
        <v/>
      </c>
      <c r="AG342" s="114" t="str">
        <f t="shared" ca="1" si="3867"/>
        <v/>
      </c>
      <c r="AH342" s="114" t="str">
        <f t="shared" ca="1" si="3867"/>
        <v/>
      </c>
      <c r="AI342" s="114" t="str">
        <f t="shared" ca="1" si="3867"/>
        <v/>
      </c>
      <c r="AJ342" s="25">
        <f ca="1" t="shared" si="3868" ref="AJ342:AR342">COUNTIF($E342:$AI344,AJ$8)</f>
        <v>0</v>
      </c>
      <c r="AK342" s="25">
        <f t="shared" ca="1" si="3868"/>
        <v>0</v>
      </c>
      <c r="AL342" s="25">
        <f t="shared" ca="1" si="3868"/>
        <v>0</v>
      </c>
      <c r="AM342" s="25">
        <f t="shared" ca="1" si="3868"/>
        <v>0</v>
      </c>
      <c r="AN342" s="25">
        <f t="shared" ca="1" si="3868"/>
        <v>0</v>
      </c>
      <c r="AO342" s="25">
        <f t="shared" ca="1" si="3868"/>
        <v>0</v>
      </c>
      <c r="AP342" s="25">
        <f t="shared" ca="1" si="3868"/>
        <v>0</v>
      </c>
      <c r="AQ342" s="25">
        <f t="shared" ca="1" si="3868"/>
        <v>0</v>
      </c>
      <c r="AR342" s="25">
        <f t="shared" ca="1" si="3868"/>
        <v>0</v>
      </c>
    </row>
    <row r="343" spans="1:44" ht="18" customHeight="1">
      <c r="A343" s="7"/>
      <c r="B343" s="113"/>
      <c r="C343" s="20"/>
      <c r="D343" s="25" t="s">
        <v>25</v>
      </c>
      <c r="E343" s="114" t="str">
        <f ca="1" t="shared" si="3869" ref="E343">IFERROR(IF($C342="","",INDIRECT("第"&amp;VLOOKUP(E$7,INDIRECT($A$7&amp;"!A:D"),2,FALSE)&amp;"周"&amp;"!"&amp;ADDRESS(ROW(),VLOOKUP(E$7,INDIRECT($A$7&amp;"!A:D"),4,FALSE)+4))),"")</f>
        <v/>
      </c>
      <c r="F343" s="114" t="str">
        <f ca="1" t="shared" si="3870" ref="F343">IFERROR(IF($C342="","",INDIRECT("第"&amp;VLOOKUP(F$7,INDIRECT($A$7&amp;"!A:D"),2,FALSE)&amp;"周"&amp;"!"&amp;ADDRESS(ROW(),VLOOKUP(F$7,INDIRECT($A$7&amp;"!A:D"),4,FALSE)+4))),"")</f>
        <v/>
      </c>
      <c r="G343" s="114" t="str">
        <f ca="1" t="shared" si="3871" ref="G343">IFERROR(IF($C342="","",INDIRECT("第"&amp;VLOOKUP(G$7,INDIRECT($A$7&amp;"!A:D"),2,FALSE)&amp;"周"&amp;"!"&amp;ADDRESS(ROW(),VLOOKUP(G$7,INDIRECT($A$7&amp;"!A:D"),4,FALSE)+4))),"")</f>
        <v/>
      </c>
      <c r="H343" s="114" t="str">
        <f ca="1" t="shared" si="3872" ref="H343">IFERROR(IF($C342="","",INDIRECT("第"&amp;VLOOKUP(H$7,INDIRECT($A$7&amp;"!A:D"),2,FALSE)&amp;"周"&amp;"!"&amp;ADDRESS(ROW(),VLOOKUP(H$7,INDIRECT($A$7&amp;"!A:D"),4,FALSE)+4))),"")</f>
        <v/>
      </c>
      <c r="I343" s="114" t="str">
        <f ca="1" t="shared" si="3873" ref="I343">IFERROR(IF($C342="","",INDIRECT("第"&amp;VLOOKUP(I$7,INDIRECT($A$7&amp;"!A:D"),2,FALSE)&amp;"周"&amp;"!"&amp;ADDRESS(ROW(),VLOOKUP(I$7,INDIRECT($A$7&amp;"!A:D"),4,FALSE)+4))),"")</f>
        <v/>
      </c>
      <c r="J343" s="114" t="str">
        <f ca="1" t="shared" si="3874" ref="J343">IFERROR(IF($C342="","",INDIRECT("第"&amp;VLOOKUP(J$7,INDIRECT($A$7&amp;"!A:D"),2,FALSE)&amp;"周"&amp;"!"&amp;ADDRESS(ROW(),VLOOKUP(J$7,INDIRECT($A$7&amp;"!A:D"),4,FALSE)+4))),"")</f>
        <v/>
      </c>
      <c r="K343" s="114" t="str">
        <f ca="1" t="shared" si="3875" ref="K343">IFERROR(IF($C342="","",INDIRECT("第"&amp;VLOOKUP(K$7,INDIRECT($A$7&amp;"!A:D"),2,FALSE)&amp;"周"&amp;"!"&amp;ADDRESS(ROW(),VLOOKUP(K$7,INDIRECT($A$7&amp;"!A:D"),4,FALSE)+4))),"")</f>
        <v/>
      </c>
      <c r="L343" s="114" t="str">
        <f ca="1" t="shared" si="3876" ref="L343">IFERROR(IF($C342="","",INDIRECT("第"&amp;VLOOKUP(L$7,INDIRECT($A$7&amp;"!A:D"),2,FALSE)&amp;"周"&amp;"!"&amp;ADDRESS(ROW(),VLOOKUP(L$7,INDIRECT($A$7&amp;"!A:D"),4,FALSE)+4))),"")</f>
        <v/>
      </c>
      <c r="M343" s="114" t="str">
        <f ca="1" t="shared" si="3877" ref="M343">IFERROR(IF($C342="","",INDIRECT("第"&amp;VLOOKUP(M$7,INDIRECT($A$7&amp;"!A:D"),2,FALSE)&amp;"周"&amp;"!"&amp;ADDRESS(ROW(),VLOOKUP(M$7,INDIRECT($A$7&amp;"!A:D"),4,FALSE)+4))),"")</f>
        <v/>
      </c>
      <c r="N343" s="114" t="str">
        <f ca="1" t="shared" si="3878" ref="N343">IFERROR(IF($C342="","",INDIRECT("第"&amp;VLOOKUP(N$7,INDIRECT($A$7&amp;"!A:D"),2,FALSE)&amp;"周"&amp;"!"&amp;ADDRESS(ROW(),VLOOKUP(N$7,INDIRECT($A$7&amp;"!A:D"),4,FALSE)+4))),"")</f>
        <v/>
      </c>
      <c r="O343" s="114" t="str">
        <f ca="1" t="shared" si="3879" ref="O343">IFERROR(IF($C342="","",INDIRECT("第"&amp;VLOOKUP(O$7,INDIRECT($A$7&amp;"!A:D"),2,FALSE)&amp;"周"&amp;"!"&amp;ADDRESS(ROW(),VLOOKUP(O$7,INDIRECT($A$7&amp;"!A:D"),4,FALSE)+4))),"")</f>
        <v/>
      </c>
      <c r="P343" s="114" t="str">
        <f ca="1" t="shared" si="3880" ref="P343">IFERROR(IF($C342="","",INDIRECT("第"&amp;VLOOKUP(P$7,INDIRECT($A$7&amp;"!A:D"),2,FALSE)&amp;"周"&amp;"!"&amp;ADDRESS(ROW(),VLOOKUP(P$7,INDIRECT($A$7&amp;"!A:D"),4,FALSE)+4))),"")</f>
        <v/>
      </c>
      <c r="Q343" s="114" t="str">
        <f ca="1" t="shared" si="3881" ref="Q343">IFERROR(IF($C342="","",INDIRECT("第"&amp;VLOOKUP(Q$7,INDIRECT($A$7&amp;"!A:D"),2,FALSE)&amp;"周"&amp;"!"&amp;ADDRESS(ROW(),VLOOKUP(Q$7,INDIRECT($A$7&amp;"!A:D"),4,FALSE)+4))),"")</f>
        <v/>
      </c>
      <c r="R343" s="114" t="str">
        <f ca="1" t="shared" si="3882" ref="R343">IFERROR(IF($C342="","",INDIRECT("第"&amp;VLOOKUP(R$7,INDIRECT($A$7&amp;"!A:D"),2,FALSE)&amp;"周"&amp;"!"&amp;ADDRESS(ROW(),VLOOKUP(R$7,INDIRECT($A$7&amp;"!A:D"),4,FALSE)+4))),"")</f>
        <v/>
      </c>
      <c r="S343" s="114" t="str">
        <f ca="1" t="shared" si="3883" ref="S343">IFERROR(IF($C342="","",INDIRECT("第"&amp;VLOOKUP(S$7,INDIRECT($A$7&amp;"!A:D"),2,FALSE)&amp;"周"&amp;"!"&amp;ADDRESS(ROW(),VLOOKUP(S$7,INDIRECT($A$7&amp;"!A:D"),4,FALSE)+4))),"")</f>
        <v/>
      </c>
      <c r="T343" s="114" t="str">
        <f ca="1" t="shared" si="3884" ref="T343">IFERROR(IF($C342="","",INDIRECT("第"&amp;VLOOKUP(T$7,INDIRECT($A$7&amp;"!A:D"),2,FALSE)&amp;"周"&amp;"!"&amp;ADDRESS(ROW(),VLOOKUP(T$7,INDIRECT($A$7&amp;"!A:D"),4,FALSE)+4))),"")</f>
        <v/>
      </c>
      <c r="U343" s="114" t="str">
        <f ca="1" t="shared" si="3885" ref="U343">IFERROR(IF($C342="","",INDIRECT("第"&amp;VLOOKUP(U$7,INDIRECT($A$7&amp;"!A:D"),2,FALSE)&amp;"周"&amp;"!"&amp;ADDRESS(ROW(),VLOOKUP(U$7,INDIRECT($A$7&amp;"!A:D"),4,FALSE)+4))),"")</f>
        <v/>
      </c>
      <c r="V343" s="114" t="str">
        <f ca="1" t="shared" si="3886" ref="V343">IFERROR(IF($C342="","",INDIRECT("第"&amp;VLOOKUP(V$7,INDIRECT($A$7&amp;"!A:D"),2,FALSE)&amp;"周"&amp;"!"&amp;ADDRESS(ROW(),VLOOKUP(V$7,INDIRECT($A$7&amp;"!A:D"),4,FALSE)+4))),"")</f>
        <v/>
      </c>
      <c r="W343" s="114" t="str">
        <f ca="1" t="shared" si="3887" ref="W343">IFERROR(IF($C342="","",INDIRECT("第"&amp;VLOOKUP(W$7,INDIRECT($A$7&amp;"!A:D"),2,FALSE)&amp;"周"&amp;"!"&amp;ADDRESS(ROW(),VLOOKUP(W$7,INDIRECT($A$7&amp;"!A:D"),4,FALSE)+4))),"")</f>
        <v/>
      </c>
      <c r="X343" s="114" t="str">
        <f ca="1" t="shared" si="3888" ref="X343">IFERROR(IF($C342="","",INDIRECT("第"&amp;VLOOKUP(X$7,INDIRECT($A$7&amp;"!A:D"),2,FALSE)&amp;"周"&amp;"!"&amp;ADDRESS(ROW(),VLOOKUP(X$7,INDIRECT($A$7&amp;"!A:D"),4,FALSE)+4))),"")</f>
        <v/>
      </c>
      <c r="Y343" s="114" t="str">
        <f ca="1" t="shared" si="3889" ref="Y343">IFERROR(IF($C342="","",INDIRECT("第"&amp;VLOOKUP(Y$7,INDIRECT($A$7&amp;"!A:D"),2,FALSE)&amp;"周"&amp;"!"&amp;ADDRESS(ROW(),VLOOKUP(Y$7,INDIRECT($A$7&amp;"!A:D"),4,FALSE)+4))),"")</f>
        <v/>
      </c>
      <c r="Z343" s="114" t="str">
        <f ca="1" t="shared" si="3890" ref="Z343">IFERROR(IF($C342="","",INDIRECT("第"&amp;VLOOKUP(Z$7,INDIRECT($A$7&amp;"!A:D"),2,FALSE)&amp;"周"&amp;"!"&amp;ADDRESS(ROW(),VLOOKUP(Z$7,INDIRECT($A$7&amp;"!A:D"),4,FALSE)+4))),"")</f>
        <v/>
      </c>
      <c r="AA343" s="114" t="str">
        <f ca="1" t="shared" si="3891" ref="AA343">IFERROR(IF($C342="","",INDIRECT("第"&amp;VLOOKUP(AA$7,INDIRECT($A$7&amp;"!A:D"),2,FALSE)&amp;"周"&amp;"!"&amp;ADDRESS(ROW(),VLOOKUP(AA$7,INDIRECT($A$7&amp;"!A:D"),4,FALSE)+4))),"")</f>
        <v/>
      </c>
      <c r="AB343" s="114" t="str">
        <f ca="1" t="shared" si="3892" ref="AB343">IFERROR(IF($C342="","",INDIRECT("第"&amp;VLOOKUP(AB$7,INDIRECT($A$7&amp;"!A:D"),2,FALSE)&amp;"周"&amp;"!"&amp;ADDRESS(ROW(),VLOOKUP(AB$7,INDIRECT($A$7&amp;"!A:D"),4,FALSE)+4))),"")</f>
        <v/>
      </c>
      <c r="AC343" s="114" t="str">
        <f ca="1" t="shared" si="3893" ref="AC343">IFERROR(IF($C342="","",INDIRECT("第"&amp;VLOOKUP(AC$7,INDIRECT($A$7&amp;"!A:D"),2,FALSE)&amp;"周"&amp;"!"&amp;ADDRESS(ROW(),VLOOKUP(AC$7,INDIRECT($A$7&amp;"!A:D"),4,FALSE)+4))),"")</f>
        <v/>
      </c>
      <c r="AD343" s="114" t="str">
        <f ca="1" t="shared" si="3894" ref="AD343">IFERROR(IF($C342="","",INDIRECT("第"&amp;VLOOKUP(AD$7,INDIRECT($A$7&amp;"!A:D"),2,FALSE)&amp;"周"&amp;"!"&amp;ADDRESS(ROW(),VLOOKUP(AD$7,INDIRECT($A$7&amp;"!A:D"),4,FALSE)+4))),"")</f>
        <v/>
      </c>
      <c r="AE343" s="114" t="str">
        <f ca="1" t="shared" si="3895" ref="AE343">IFERROR(IF($C342="","",INDIRECT("第"&amp;VLOOKUP(AE$7,INDIRECT($A$7&amp;"!A:D"),2,FALSE)&amp;"周"&amp;"!"&amp;ADDRESS(ROW(),VLOOKUP(AE$7,INDIRECT($A$7&amp;"!A:D"),4,FALSE)+4))),"")</f>
        <v/>
      </c>
      <c r="AF343" s="114" t="str">
        <f ca="1" t="shared" si="3896" ref="AF343">IFERROR(IF($C342="","",INDIRECT("第"&amp;VLOOKUP(AF$7,INDIRECT($A$7&amp;"!A:D"),2,FALSE)&amp;"周"&amp;"!"&amp;ADDRESS(ROW(),VLOOKUP(AF$7,INDIRECT($A$7&amp;"!A:D"),4,FALSE)+4))),"")</f>
        <v/>
      </c>
      <c r="AG343" s="114" t="str">
        <f ca="1" t="shared" si="3897" ref="AG343">IFERROR(IF($C342="","",INDIRECT("第"&amp;VLOOKUP(AG$7,INDIRECT($A$7&amp;"!A:D"),2,FALSE)&amp;"周"&amp;"!"&amp;ADDRESS(ROW(),VLOOKUP(AG$7,INDIRECT($A$7&amp;"!A:D"),4,FALSE)+4))),"")</f>
        <v/>
      </c>
      <c r="AH343" s="114" t="str">
        <f ca="1" t="shared" si="3898" ref="AH343">IFERROR(IF($C342="","",INDIRECT("第"&amp;VLOOKUP(AH$7,INDIRECT($A$7&amp;"!A:D"),2,FALSE)&amp;"周"&amp;"!"&amp;ADDRESS(ROW(),VLOOKUP(AH$7,INDIRECT($A$7&amp;"!A:D"),4,FALSE)+4))),"")</f>
        <v/>
      </c>
      <c r="AI343" s="114" t="str">
        <f ca="1" t="shared" si="3899" ref="AI343">IFERROR(IF($C342="","",INDIRECT("第"&amp;VLOOKUP(AI$7,INDIRECT($A$7&amp;"!A:D"),2,FALSE)&amp;"周"&amp;"!"&amp;ADDRESS(ROW(),VLOOKUP(AI$7,INDIRECT($A$7&amp;"!A:D"),4,FALSE)+4))),"")</f>
        <v/>
      </c>
      <c r="AJ343" s="25"/>
      <c r="AK343" s="25"/>
      <c r="AL343" s="25"/>
      <c r="AM343" s="25"/>
      <c r="AN343" s="25"/>
      <c r="AO343" s="25"/>
      <c r="AP343" s="25"/>
      <c r="AQ343" s="25"/>
      <c r="AR343" s="25"/>
    </row>
    <row r="344" spans="1:44" ht="18" customHeight="1">
      <c r="A344" s="7"/>
      <c r="B344" s="115"/>
      <c r="C344" s="27"/>
      <c r="D344" s="25" t="s">
        <v>26</v>
      </c>
      <c r="E344" s="114" t="str">
        <f ca="1" t="shared" si="3900" ref="E344:AI344">IFERROR(IF($C342="","",INDIRECT("第"&amp;VLOOKUP(E$7,INDIRECT($A$7&amp;"!A:D"),2,FALSE)&amp;"周"&amp;"!"&amp;ADDRESS(ROW(),VLOOKUP(E$7,INDIRECT($A$7&amp;"!A:D"),4,FALSE)+4))),"")</f>
        <v/>
      </c>
      <c r="F344" s="114" t="str">
        <f t="shared" ca="1" si="3900"/>
        <v/>
      </c>
      <c r="G344" s="114" t="str">
        <f t="shared" ca="1" si="3900"/>
        <v/>
      </c>
      <c r="H344" s="114" t="str">
        <f t="shared" ca="1" si="3900"/>
        <v/>
      </c>
      <c r="I344" s="114" t="str">
        <f t="shared" ca="1" si="3900"/>
        <v/>
      </c>
      <c r="J344" s="114" t="str">
        <f t="shared" ca="1" si="3900"/>
        <v/>
      </c>
      <c r="K344" s="114" t="str">
        <f t="shared" ca="1" si="3900"/>
        <v/>
      </c>
      <c r="L344" s="114" t="str">
        <f t="shared" ca="1" si="3900"/>
        <v/>
      </c>
      <c r="M344" s="114" t="str">
        <f t="shared" ca="1" si="3900"/>
        <v/>
      </c>
      <c r="N344" s="114" t="str">
        <f t="shared" ca="1" si="3900"/>
        <v/>
      </c>
      <c r="O344" s="114" t="str">
        <f t="shared" ca="1" si="3900"/>
        <v/>
      </c>
      <c r="P344" s="114" t="str">
        <f t="shared" ca="1" si="3900"/>
        <v/>
      </c>
      <c r="Q344" s="114" t="str">
        <f t="shared" ca="1" si="3900"/>
        <v/>
      </c>
      <c r="R344" s="114" t="str">
        <f t="shared" ca="1" si="3900"/>
        <v/>
      </c>
      <c r="S344" s="114" t="str">
        <f t="shared" ca="1" si="3900"/>
        <v/>
      </c>
      <c r="T344" s="114" t="str">
        <f t="shared" ca="1" si="3900"/>
        <v/>
      </c>
      <c r="U344" s="114" t="str">
        <f t="shared" ca="1" si="3900"/>
        <v/>
      </c>
      <c r="V344" s="114" t="str">
        <f t="shared" ca="1" si="3900"/>
        <v/>
      </c>
      <c r="W344" s="114" t="str">
        <f t="shared" ca="1" si="3900"/>
        <v/>
      </c>
      <c r="X344" s="114" t="str">
        <f t="shared" ca="1" si="3900"/>
        <v/>
      </c>
      <c r="Y344" s="114" t="str">
        <f t="shared" ca="1" si="3900"/>
        <v/>
      </c>
      <c r="Z344" s="114" t="str">
        <f t="shared" ca="1" si="3900"/>
        <v/>
      </c>
      <c r="AA344" s="114" t="str">
        <f t="shared" ca="1" si="3900"/>
        <v/>
      </c>
      <c r="AB344" s="114" t="str">
        <f t="shared" ca="1" si="3900"/>
        <v/>
      </c>
      <c r="AC344" s="114" t="str">
        <f t="shared" ca="1" si="3900"/>
        <v/>
      </c>
      <c r="AD344" s="114" t="str">
        <f t="shared" ca="1" si="3900"/>
        <v/>
      </c>
      <c r="AE344" s="114" t="str">
        <f t="shared" ca="1" si="3900"/>
        <v/>
      </c>
      <c r="AF344" s="114" t="str">
        <f t="shared" ca="1" si="3900"/>
        <v/>
      </c>
      <c r="AG344" s="114" t="str">
        <f t="shared" ca="1" si="3900"/>
        <v/>
      </c>
      <c r="AH344" s="114" t="str">
        <f t="shared" ca="1" si="3900"/>
        <v/>
      </c>
      <c r="AI344" s="114" t="str">
        <f t="shared" ca="1" si="3900"/>
        <v/>
      </c>
      <c r="AJ344" s="25"/>
      <c r="AK344" s="25"/>
      <c r="AL344" s="25"/>
      <c r="AM344" s="25"/>
      <c r="AN344" s="25"/>
      <c r="AO344" s="25"/>
      <c r="AP344" s="25"/>
      <c r="AQ344" s="25"/>
      <c r="AR344" s="25"/>
    </row>
    <row r="345" spans="1:44" ht="18" customHeight="1">
      <c r="A345" s="7"/>
      <c r="B345" s="116">
        <f t="shared" si="3305"/>
        <v>113</v>
      </c>
      <c r="C345" s="20" t="str">
        <f ca="1">INDIRECT("员工信息表!C"&amp;(B345+3))&amp;IF(INDIRECT("员工信息表!O"&amp;(B345+3))="离职","(离职)","")</f>
        <v/>
      </c>
      <c r="D345" s="25" t="s">
        <v>24</v>
      </c>
      <c r="E345" s="114" t="str">
        <f ca="1" t="shared" si="3901" ref="E345:T345">IFERROR(IF($C345="","",INDIRECT("第"&amp;VLOOKUP(E$7,INDIRECT($A$7&amp;"!A:D"),2,FALSE)&amp;"周"&amp;"!"&amp;ADDRESS(ROW(),VLOOKUP(E$7,INDIRECT($A$7&amp;"!A:D"),4,FALSE)+4))),"")</f>
        <v/>
      </c>
      <c r="F345" s="114" t="str">
        <f t="shared" ca="1" si="3901"/>
        <v/>
      </c>
      <c r="G345" s="114" t="str">
        <f t="shared" ca="1" si="3901"/>
        <v/>
      </c>
      <c r="H345" s="114" t="str">
        <f t="shared" ca="1" si="3901"/>
        <v/>
      </c>
      <c r="I345" s="114" t="str">
        <f t="shared" ca="1" si="3901"/>
        <v/>
      </c>
      <c r="J345" s="114" t="str">
        <f t="shared" ca="1" si="3901"/>
        <v/>
      </c>
      <c r="K345" s="114" t="str">
        <f t="shared" ca="1" si="3901"/>
        <v/>
      </c>
      <c r="L345" s="114" t="str">
        <f t="shared" ca="1" si="3901"/>
        <v/>
      </c>
      <c r="M345" s="114" t="str">
        <f t="shared" ca="1" si="3901"/>
        <v/>
      </c>
      <c r="N345" s="114" t="str">
        <f t="shared" ca="1" si="3901"/>
        <v/>
      </c>
      <c r="O345" s="114" t="str">
        <f t="shared" ca="1" si="3901"/>
        <v/>
      </c>
      <c r="P345" s="114" t="str">
        <f t="shared" ca="1" si="3901"/>
        <v/>
      </c>
      <c r="Q345" s="114" t="str">
        <f t="shared" ca="1" si="3901"/>
        <v/>
      </c>
      <c r="R345" s="114" t="str">
        <f t="shared" ca="1" si="3901"/>
        <v/>
      </c>
      <c r="S345" s="114" t="str">
        <f t="shared" ca="1" si="3901"/>
        <v/>
      </c>
      <c r="T345" s="114" t="str">
        <f t="shared" ca="1" si="3901"/>
        <v/>
      </c>
      <c r="U345" s="114" t="str">
        <f ca="1" t="shared" si="3902" ref="U345:AI345">IFERROR(IF($C345="","",INDIRECT("第"&amp;VLOOKUP(U$7,INDIRECT($A$7&amp;"!A:D"),2,FALSE)&amp;"周"&amp;"!"&amp;ADDRESS(ROW(),VLOOKUP(U$7,INDIRECT($A$7&amp;"!A:D"),4,FALSE)+4))),"")</f>
        <v/>
      </c>
      <c r="V345" s="114" t="str">
        <f t="shared" ca="1" si="3902"/>
        <v/>
      </c>
      <c r="W345" s="114" t="str">
        <f t="shared" ca="1" si="3902"/>
        <v/>
      </c>
      <c r="X345" s="114" t="str">
        <f t="shared" ca="1" si="3902"/>
        <v/>
      </c>
      <c r="Y345" s="114" t="str">
        <f t="shared" ca="1" si="3902"/>
        <v/>
      </c>
      <c r="Z345" s="114" t="str">
        <f t="shared" ca="1" si="3902"/>
        <v/>
      </c>
      <c r="AA345" s="114" t="str">
        <f t="shared" ca="1" si="3902"/>
        <v/>
      </c>
      <c r="AB345" s="114" t="str">
        <f t="shared" ca="1" si="3902"/>
        <v/>
      </c>
      <c r="AC345" s="114" t="str">
        <f t="shared" ca="1" si="3902"/>
        <v/>
      </c>
      <c r="AD345" s="114" t="str">
        <f t="shared" ca="1" si="3902"/>
        <v/>
      </c>
      <c r="AE345" s="114" t="str">
        <f t="shared" ca="1" si="3902"/>
        <v/>
      </c>
      <c r="AF345" s="114" t="str">
        <f t="shared" ca="1" si="3902"/>
        <v/>
      </c>
      <c r="AG345" s="114" t="str">
        <f t="shared" ca="1" si="3902"/>
        <v/>
      </c>
      <c r="AH345" s="114" t="str">
        <f t="shared" ca="1" si="3902"/>
        <v/>
      </c>
      <c r="AI345" s="114" t="str">
        <f t="shared" ca="1" si="3902"/>
        <v/>
      </c>
      <c r="AJ345" s="25">
        <f ca="1" t="shared" si="3903" ref="AJ345:AR345">COUNTIF($E345:$AI347,AJ$8)</f>
        <v>0</v>
      </c>
      <c r="AK345" s="25">
        <f t="shared" ca="1" si="3903"/>
        <v>0</v>
      </c>
      <c r="AL345" s="25">
        <f t="shared" ca="1" si="3903"/>
        <v>0</v>
      </c>
      <c r="AM345" s="25">
        <f t="shared" ca="1" si="3903"/>
        <v>0</v>
      </c>
      <c r="AN345" s="25">
        <f t="shared" ca="1" si="3903"/>
        <v>0</v>
      </c>
      <c r="AO345" s="25">
        <f t="shared" ca="1" si="3903"/>
        <v>0</v>
      </c>
      <c r="AP345" s="25">
        <f t="shared" ca="1" si="3903"/>
        <v>0</v>
      </c>
      <c r="AQ345" s="25">
        <f t="shared" ca="1" si="3903"/>
        <v>0</v>
      </c>
      <c r="AR345" s="25">
        <f t="shared" ca="1" si="3903"/>
        <v>0</v>
      </c>
    </row>
    <row r="346" spans="1:44" ht="18" customHeight="1">
      <c r="A346" s="7"/>
      <c r="B346" s="113"/>
      <c r="C346" s="20"/>
      <c r="D346" s="25" t="s">
        <v>25</v>
      </c>
      <c r="E346" s="114" t="str">
        <f ca="1" t="shared" si="3904" ref="E346">IFERROR(IF($C345="","",INDIRECT("第"&amp;VLOOKUP(E$7,INDIRECT($A$7&amp;"!A:D"),2,FALSE)&amp;"周"&amp;"!"&amp;ADDRESS(ROW(),VLOOKUP(E$7,INDIRECT($A$7&amp;"!A:D"),4,FALSE)+4))),"")</f>
        <v/>
      </c>
      <c r="F346" s="114" t="str">
        <f ca="1" t="shared" si="3905" ref="F346">IFERROR(IF($C345="","",INDIRECT("第"&amp;VLOOKUP(F$7,INDIRECT($A$7&amp;"!A:D"),2,FALSE)&amp;"周"&amp;"!"&amp;ADDRESS(ROW(),VLOOKUP(F$7,INDIRECT($A$7&amp;"!A:D"),4,FALSE)+4))),"")</f>
        <v/>
      </c>
      <c r="G346" s="114" t="str">
        <f ca="1" t="shared" si="3906" ref="G346">IFERROR(IF($C345="","",INDIRECT("第"&amp;VLOOKUP(G$7,INDIRECT($A$7&amp;"!A:D"),2,FALSE)&amp;"周"&amp;"!"&amp;ADDRESS(ROW(),VLOOKUP(G$7,INDIRECT($A$7&amp;"!A:D"),4,FALSE)+4))),"")</f>
        <v/>
      </c>
      <c r="H346" s="114" t="str">
        <f ca="1" t="shared" si="3907" ref="H346">IFERROR(IF($C345="","",INDIRECT("第"&amp;VLOOKUP(H$7,INDIRECT($A$7&amp;"!A:D"),2,FALSE)&amp;"周"&amp;"!"&amp;ADDRESS(ROW(),VLOOKUP(H$7,INDIRECT($A$7&amp;"!A:D"),4,FALSE)+4))),"")</f>
        <v/>
      </c>
      <c r="I346" s="114" t="str">
        <f ca="1" t="shared" si="3908" ref="I346">IFERROR(IF($C345="","",INDIRECT("第"&amp;VLOOKUP(I$7,INDIRECT($A$7&amp;"!A:D"),2,FALSE)&amp;"周"&amp;"!"&amp;ADDRESS(ROW(),VLOOKUP(I$7,INDIRECT($A$7&amp;"!A:D"),4,FALSE)+4))),"")</f>
        <v/>
      </c>
      <c r="J346" s="114" t="str">
        <f ca="1" t="shared" si="3909" ref="J346">IFERROR(IF($C345="","",INDIRECT("第"&amp;VLOOKUP(J$7,INDIRECT($A$7&amp;"!A:D"),2,FALSE)&amp;"周"&amp;"!"&amp;ADDRESS(ROW(),VLOOKUP(J$7,INDIRECT($A$7&amp;"!A:D"),4,FALSE)+4))),"")</f>
        <v/>
      </c>
      <c r="K346" s="114" t="str">
        <f ca="1" t="shared" si="3910" ref="K346">IFERROR(IF($C345="","",INDIRECT("第"&amp;VLOOKUP(K$7,INDIRECT($A$7&amp;"!A:D"),2,FALSE)&amp;"周"&amp;"!"&amp;ADDRESS(ROW(),VLOOKUP(K$7,INDIRECT($A$7&amp;"!A:D"),4,FALSE)+4))),"")</f>
        <v/>
      </c>
      <c r="L346" s="114" t="str">
        <f ca="1" t="shared" si="3911" ref="L346">IFERROR(IF($C345="","",INDIRECT("第"&amp;VLOOKUP(L$7,INDIRECT($A$7&amp;"!A:D"),2,FALSE)&amp;"周"&amp;"!"&amp;ADDRESS(ROW(),VLOOKUP(L$7,INDIRECT($A$7&amp;"!A:D"),4,FALSE)+4))),"")</f>
        <v/>
      </c>
      <c r="M346" s="114" t="str">
        <f ca="1" t="shared" si="3912" ref="M346">IFERROR(IF($C345="","",INDIRECT("第"&amp;VLOOKUP(M$7,INDIRECT($A$7&amp;"!A:D"),2,FALSE)&amp;"周"&amp;"!"&amp;ADDRESS(ROW(),VLOOKUP(M$7,INDIRECT($A$7&amp;"!A:D"),4,FALSE)+4))),"")</f>
        <v/>
      </c>
      <c r="N346" s="114" t="str">
        <f ca="1" t="shared" si="3913" ref="N346">IFERROR(IF($C345="","",INDIRECT("第"&amp;VLOOKUP(N$7,INDIRECT($A$7&amp;"!A:D"),2,FALSE)&amp;"周"&amp;"!"&amp;ADDRESS(ROW(),VLOOKUP(N$7,INDIRECT($A$7&amp;"!A:D"),4,FALSE)+4))),"")</f>
        <v/>
      </c>
      <c r="O346" s="114" t="str">
        <f ca="1" t="shared" si="3914" ref="O346">IFERROR(IF($C345="","",INDIRECT("第"&amp;VLOOKUP(O$7,INDIRECT($A$7&amp;"!A:D"),2,FALSE)&amp;"周"&amp;"!"&amp;ADDRESS(ROW(),VLOOKUP(O$7,INDIRECT($A$7&amp;"!A:D"),4,FALSE)+4))),"")</f>
        <v/>
      </c>
      <c r="P346" s="114" t="str">
        <f ca="1" t="shared" si="3915" ref="P346">IFERROR(IF($C345="","",INDIRECT("第"&amp;VLOOKUP(P$7,INDIRECT($A$7&amp;"!A:D"),2,FALSE)&amp;"周"&amp;"!"&amp;ADDRESS(ROW(),VLOOKUP(P$7,INDIRECT($A$7&amp;"!A:D"),4,FALSE)+4))),"")</f>
        <v/>
      </c>
      <c r="Q346" s="114" t="str">
        <f ca="1" t="shared" si="3916" ref="Q346">IFERROR(IF($C345="","",INDIRECT("第"&amp;VLOOKUP(Q$7,INDIRECT($A$7&amp;"!A:D"),2,FALSE)&amp;"周"&amp;"!"&amp;ADDRESS(ROW(),VLOOKUP(Q$7,INDIRECT($A$7&amp;"!A:D"),4,FALSE)+4))),"")</f>
        <v/>
      </c>
      <c r="R346" s="114" t="str">
        <f ca="1" t="shared" si="3917" ref="R346">IFERROR(IF($C345="","",INDIRECT("第"&amp;VLOOKUP(R$7,INDIRECT($A$7&amp;"!A:D"),2,FALSE)&amp;"周"&amp;"!"&amp;ADDRESS(ROW(),VLOOKUP(R$7,INDIRECT($A$7&amp;"!A:D"),4,FALSE)+4))),"")</f>
        <v/>
      </c>
      <c r="S346" s="114" t="str">
        <f ca="1" t="shared" si="3918" ref="S346">IFERROR(IF($C345="","",INDIRECT("第"&amp;VLOOKUP(S$7,INDIRECT($A$7&amp;"!A:D"),2,FALSE)&amp;"周"&amp;"!"&amp;ADDRESS(ROW(),VLOOKUP(S$7,INDIRECT($A$7&amp;"!A:D"),4,FALSE)+4))),"")</f>
        <v/>
      </c>
      <c r="T346" s="114" t="str">
        <f ca="1" t="shared" si="3919" ref="T346">IFERROR(IF($C345="","",INDIRECT("第"&amp;VLOOKUP(T$7,INDIRECT($A$7&amp;"!A:D"),2,FALSE)&amp;"周"&amp;"!"&amp;ADDRESS(ROW(),VLOOKUP(T$7,INDIRECT($A$7&amp;"!A:D"),4,FALSE)+4))),"")</f>
        <v/>
      </c>
      <c r="U346" s="114" t="str">
        <f ca="1" t="shared" si="3920" ref="U346">IFERROR(IF($C345="","",INDIRECT("第"&amp;VLOOKUP(U$7,INDIRECT($A$7&amp;"!A:D"),2,FALSE)&amp;"周"&amp;"!"&amp;ADDRESS(ROW(),VLOOKUP(U$7,INDIRECT($A$7&amp;"!A:D"),4,FALSE)+4))),"")</f>
        <v/>
      </c>
      <c r="V346" s="114" t="str">
        <f ca="1" t="shared" si="3921" ref="V346">IFERROR(IF($C345="","",INDIRECT("第"&amp;VLOOKUP(V$7,INDIRECT($A$7&amp;"!A:D"),2,FALSE)&amp;"周"&amp;"!"&amp;ADDRESS(ROW(),VLOOKUP(V$7,INDIRECT($A$7&amp;"!A:D"),4,FALSE)+4))),"")</f>
        <v/>
      </c>
      <c r="W346" s="114" t="str">
        <f ca="1" t="shared" si="3922" ref="W346">IFERROR(IF($C345="","",INDIRECT("第"&amp;VLOOKUP(W$7,INDIRECT($A$7&amp;"!A:D"),2,FALSE)&amp;"周"&amp;"!"&amp;ADDRESS(ROW(),VLOOKUP(W$7,INDIRECT($A$7&amp;"!A:D"),4,FALSE)+4))),"")</f>
        <v/>
      </c>
      <c r="X346" s="114" t="str">
        <f ca="1" t="shared" si="3923" ref="X346">IFERROR(IF($C345="","",INDIRECT("第"&amp;VLOOKUP(X$7,INDIRECT($A$7&amp;"!A:D"),2,FALSE)&amp;"周"&amp;"!"&amp;ADDRESS(ROW(),VLOOKUP(X$7,INDIRECT($A$7&amp;"!A:D"),4,FALSE)+4))),"")</f>
        <v/>
      </c>
      <c r="Y346" s="114" t="str">
        <f ca="1" t="shared" si="3924" ref="Y346">IFERROR(IF($C345="","",INDIRECT("第"&amp;VLOOKUP(Y$7,INDIRECT($A$7&amp;"!A:D"),2,FALSE)&amp;"周"&amp;"!"&amp;ADDRESS(ROW(),VLOOKUP(Y$7,INDIRECT($A$7&amp;"!A:D"),4,FALSE)+4))),"")</f>
        <v/>
      </c>
      <c r="Z346" s="114" t="str">
        <f ca="1" t="shared" si="3925" ref="Z346">IFERROR(IF($C345="","",INDIRECT("第"&amp;VLOOKUP(Z$7,INDIRECT($A$7&amp;"!A:D"),2,FALSE)&amp;"周"&amp;"!"&amp;ADDRESS(ROW(),VLOOKUP(Z$7,INDIRECT($A$7&amp;"!A:D"),4,FALSE)+4))),"")</f>
        <v/>
      </c>
      <c r="AA346" s="114" t="str">
        <f ca="1" t="shared" si="3926" ref="AA346">IFERROR(IF($C345="","",INDIRECT("第"&amp;VLOOKUP(AA$7,INDIRECT($A$7&amp;"!A:D"),2,FALSE)&amp;"周"&amp;"!"&amp;ADDRESS(ROW(),VLOOKUP(AA$7,INDIRECT($A$7&amp;"!A:D"),4,FALSE)+4))),"")</f>
        <v/>
      </c>
      <c r="AB346" s="114" t="str">
        <f ca="1" t="shared" si="3927" ref="AB346">IFERROR(IF($C345="","",INDIRECT("第"&amp;VLOOKUP(AB$7,INDIRECT($A$7&amp;"!A:D"),2,FALSE)&amp;"周"&amp;"!"&amp;ADDRESS(ROW(),VLOOKUP(AB$7,INDIRECT($A$7&amp;"!A:D"),4,FALSE)+4))),"")</f>
        <v/>
      </c>
      <c r="AC346" s="114" t="str">
        <f ca="1" t="shared" si="3928" ref="AC346">IFERROR(IF($C345="","",INDIRECT("第"&amp;VLOOKUP(AC$7,INDIRECT($A$7&amp;"!A:D"),2,FALSE)&amp;"周"&amp;"!"&amp;ADDRESS(ROW(),VLOOKUP(AC$7,INDIRECT($A$7&amp;"!A:D"),4,FALSE)+4))),"")</f>
        <v/>
      </c>
      <c r="AD346" s="114" t="str">
        <f ca="1" t="shared" si="3929" ref="AD346">IFERROR(IF($C345="","",INDIRECT("第"&amp;VLOOKUP(AD$7,INDIRECT($A$7&amp;"!A:D"),2,FALSE)&amp;"周"&amp;"!"&amp;ADDRESS(ROW(),VLOOKUP(AD$7,INDIRECT($A$7&amp;"!A:D"),4,FALSE)+4))),"")</f>
        <v/>
      </c>
      <c r="AE346" s="114" t="str">
        <f ca="1" t="shared" si="3930" ref="AE346">IFERROR(IF($C345="","",INDIRECT("第"&amp;VLOOKUP(AE$7,INDIRECT($A$7&amp;"!A:D"),2,FALSE)&amp;"周"&amp;"!"&amp;ADDRESS(ROW(),VLOOKUP(AE$7,INDIRECT($A$7&amp;"!A:D"),4,FALSE)+4))),"")</f>
        <v/>
      </c>
      <c r="AF346" s="114" t="str">
        <f ca="1" t="shared" si="3931" ref="AF346">IFERROR(IF($C345="","",INDIRECT("第"&amp;VLOOKUP(AF$7,INDIRECT($A$7&amp;"!A:D"),2,FALSE)&amp;"周"&amp;"!"&amp;ADDRESS(ROW(),VLOOKUP(AF$7,INDIRECT($A$7&amp;"!A:D"),4,FALSE)+4))),"")</f>
        <v/>
      </c>
      <c r="AG346" s="114" t="str">
        <f ca="1" t="shared" si="3932" ref="AG346">IFERROR(IF($C345="","",INDIRECT("第"&amp;VLOOKUP(AG$7,INDIRECT($A$7&amp;"!A:D"),2,FALSE)&amp;"周"&amp;"!"&amp;ADDRESS(ROW(),VLOOKUP(AG$7,INDIRECT($A$7&amp;"!A:D"),4,FALSE)+4))),"")</f>
        <v/>
      </c>
      <c r="AH346" s="114" t="str">
        <f ca="1" t="shared" si="3933" ref="AH346">IFERROR(IF($C345="","",INDIRECT("第"&amp;VLOOKUP(AH$7,INDIRECT($A$7&amp;"!A:D"),2,FALSE)&amp;"周"&amp;"!"&amp;ADDRESS(ROW(),VLOOKUP(AH$7,INDIRECT($A$7&amp;"!A:D"),4,FALSE)+4))),"")</f>
        <v/>
      </c>
      <c r="AI346" s="114" t="str">
        <f ca="1" t="shared" si="3934" ref="AI346">IFERROR(IF($C345="","",INDIRECT("第"&amp;VLOOKUP(AI$7,INDIRECT($A$7&amp;"!A:D"),2,FALSE)&amp;"周"&amp;"!"&amp;ADDRESS(ROW(),VLOOKUP(AI$7,INDIRECT($A$7&amp;"!A:D"),4,FALSE)+4))),"")</f>
        <v/>
      </c>
      <c r="AJ346" s="25"/>
      <c r="AK346" s="25"/>
      <c r="AL346" s="25"/>
      <c r="AM346" s="25"/>
      <c r="AN346" s="25"/>
      <c r="AO346" s="25"/>
      <c r="AP346" s="25"/>
      <c r="AQ346" s="25"/>
      <c r="AR346" s="25"/>
    </row>
    <row r="347" spans="1:44" ht="18" customHeight="1">
      <c r="A347" s="7"/>
      <c r="B347" s="115"/>
      <c r="C347" s="27"/>
      <c r="D347" s="25" t="s">
        <v>26</v>
      </c>
      <c r="E347" s="114" t="str">
        <f ca="1" t="shared" si="3935" ref="E347:AI347">IFERROR(IF($C345="","",INDIRECT("第"&amp;VLOOKUP(E$7,INDIRECT($A$7&amp;"!A:D"),2,FALSE)&amp;"周"&amp;"!"&amp;ADDRESS(ROW(),VLOOKUP(E$7,INDIRECT($A$7&amp;"!A:D"),4,FALSE)+4))),"")</f>
        <v/>
      </c>
      <c r="F347" s="114" t="str">
        <f t="shared" ca="1" si="3935"/>
        <v/>
      </c>
      <c r="G347" s="114" t="str">
        <f t="shared" ca="1" si="3935"/>
        <v/>
      </c>
      <c r="H347" s="114" t="str">
        <f t="shared" ca="1" si="3935"/>
        <v/>
      </c>
      <c r="I347" s="114" t="str">
        <f t="shared" ca="1" si="3935"/>
        <v/>
      </c>
      <c r="J347" s="114" t="str">
        <f t="shared" ca="1" si="3935"/>
        <v/>
      </c>
      <c r="K347" s="114" t="str">
        <f t="shared" ca="1" si="3935"/>
        <v/>
      </c>
      <c r="L347" s="114" t="str">
        <f t="shared" ca="1" si="3935"/>
        <v/>
      </c>
      <c r="M347" s="114" t="str">
        <f t="shared" ca="1" si="3935"/>
        <v/>
      </c>
      <c r="N347" s="114" t="str">
        <f t="shared" ca="1" si="3935"/>
        <v/>
      </c>
      <c r="O347" s="114" t="str">
        <f t="shared" ca="1" si="3935"/>
        <v/>
      </c>
      <c r="P347" s="114" t="str">
        <f t="shared" ca="1" si="3935"/>
        <v/>
      </c>
      <c r="Q347" s="114" t="str">
        <f t="shared" ca="1" si="3935"/>
        <v/>
      </c>
      <c r="R347" s="114" t="str">
        <f t="shared" ca="1" si="3935"/>
        <v/>
      </c>
      <c r="S347" s="114" t="str">
        <f t="shared" ca="1" si="3935"/>
        <v/>
      </c>
      <c r="T347" s="114" t="str">
        <f t="shared" ca="1" si="3935"/>
        <v/>
      </c>
      <c r="U347" s="114" t="str">
        <f t="shared" ca="1" si="3935"/>
        <v/>
      </c>
      <c r="V347" s="114" t="str">
        <f t="shared" ca="1" si="3935"/>
        <v/>
      </c>
      <c r="W347" s="114" t="str">
        <f t="shared" ca="1" si="3935"/>
        <v/>
      </c>
      <c r="X347" s="114" t="str">
        <f t="shared" ca="1" si="3935"/>
        <v/>
      </c>
      <c r="Y347" s="114" t="str">
        <f t="shared" ca="1" si="3935"/>
        <v/>
      </c>
      <c r="Z347" s="114" t="str">
        <f t="shared" ca="1" si="3935"/>
        <v/>
      </c>
      <c r="AA347" s="114" t="str">
        <f t="shared" ca="1" si="3935"/>
        <v/>
      </c>
      <c r="AB347" s="114" t="str">
        <f t="shared" ca="1" si="3935"/>
        <v/>
      </c>
      <c r="AC347" s="114" t="str">
        <f t="shared" ca="1" si="3935"/>
        <v/>
      </c>
      <c r="AD347" s="114" t="str">
        <f t="shared" ca="1" si="3935"/>
        <v/>
      </c>
      <c r="AE347" s="114" t="str">
        <f t="shared" ca="1" si="3935"/>
        <v/>
      </c>
      <c r="AF347" s="114" t="str">
        <f t="shared" ca="1" si="3935"/>
        <v/>
      </c>
      <c r="AG347" s="114" t="str">
        <f t="shared" ca="1" si="3935"/>
        <v/>
      </c>
      <c r="AH347" s="114" t="str">
        <f t="shared" ca="1" si="3935"/>
        <v/>
      </c>
      <c r="AI347" s="114" t="str">
        <f t="shared" ca="1" si="3935"/>
        <v/>
      </c>
      <c r="AJ347" s="25"/>
      <c r="AK347" s="25"/>
      <c r="AL347" s="25"/>
      <c r="AM347" s="25"/>
      <c r="AN347" s="25"/>
      <c r="AO347" s="25"/>
      <c r="AP347" s="25"/>
      <c r="AQ347" s="25"/>
      <c r="AR347" s="25"/>
    </row>
    <row r="348" spans="1:44" ht="18" customHeight="1">
      <c r="A348" s="7"/>
      <c r="B348" s="116">
        <f t="shared" si="3305"/>
        <v>114</v>
      </c>
      <c r="C348" s="20" t="str">
        <f ca="1">INDIRECT("员工信息表!C"&amp;(B348+3))&amp;IF(INDIRECT("员工信息表!O"&amp;(B348+3))="离职","(离职)","")</f>
        <v/>
      </c>
      <c r="D348" s="25" t="s">
        <v>24</v>
      </c>
      <c r="E348" s="114" t="str">
        <f ca="1" t="shared" si="3936" ref="E348:T348">IFERROR(IF($C348="","",INDIRECT("第"&amp;VLOOKUP(E$7,INDIRECT($A$7&amp;"!A:D"),2,FALSE)&amp;"周"&amp;"!"&amp;ADDRESS(ROW(),VLOOKUP(E$7,INDIRECT($A$7&amp;"!A:D"),4,FALSE)+4))),"")</f>
        <v/>
      </c>
      <c r="F348" s="114" t="str">
        <f t="shared" ca="1" si="3936"/>
        <v/>
      </c>
      <c r="G348" s="114" t="str">
        <f t="shared" ca="1" si="3936"/>
        <v/>
      </c>
      <c r="H348" s="114" t="str">
        <f t="shared" ca="1" si="3936"/>
        <v/>
      </c>
      <c r="I348" s="114" t="str">
        <f t="shared" ca="1" si="3936"/>
        <v/>
      </c>
      <c r="J348" s="114" t="str">
        <f t="shared" ca="1" si="3936"/>
        <v/>
      </c>
      <c r="K348" s="114" t="str">
        <f t="shared" ca="1" si="3936"/>
        <v/>
      </c>
      <c r="L348" s="114" t="str">
        <f t="shared" ca="1" si="3936"/>
        <v/>
      </c>
      <c r="M348" s="114" t="str">
        <f t="shared" ca="1" si="3936"/>
        <v/>
      </c>
      <c r="N348" s="114" t="str">
        <f t="shared" ca="1" si="3936"/>
        <v/>
      </c>
      <c r="O348" s="114" t="str">
        <f t="shared" ca="1" si="3936"/>
        <v/>
      </c>
      <c r="P348" s="114" t="str">
        <f t="shared" ca="1" si="3936"/>
        <v/>
      </c>
      <c r="Q348" s="114" t="str">
        <f t="shared" ca="1" si="3936"/>
        <v/>
      </c>
      <c r="R348" s="114" t="str">
        <f t="shared" ca="1" si="3936"/>
        <v/>
      </c>
      <c r="S348" s="114" t="str">
        <f t="shared" ca="1" si="3936"/>
        <v/>
      </c>
      <c r="T348" s="114" t="str">
        <f t="shared" ca="1" si="3936"/>
        <v/>
      </c>
      <c r="U348" s="114" t="str">
        <f ca="1" t="shared" si="3937" ref="U348:AI348">IFERROR(IF($C348="","",INDIRECT("第"&amp;VLOOKUP(U$7,INDIRECT($A$7&amp;"!A:D"),2,FALSE)&amp;"周"&amp;"!"&amp;ADDRESS(ROW(),VLOOKUP(U$7,INDIRECT($A$7&amp;"!A:D"),4,FALSE)+4))),"")</f>
        <v/>
      </c>
      <c r="V348" s="114" t="str">
        <f t="shared" ca="1" si="3937"/>
        <v/>
      </c>
      <c r="W348" s="114" t="str">
        <f t="shared" ca="1" si="3937"/>
        <v/>
      </c>
      <c r="X348" s="114" t="str">
        <f t="shared" ca="1" si="3937"/>
        <v/>
      </c>
      <c r="Y348" s="114" t="str">
        <f t="shared" ca="1" si="3937"/>
        <v/>
      </c>
      <c r="Z348" s="114" t="str">
        <f t="shared" ca="1" si="3937"/>
        <v/>
      </c>
      <c r="AA348" s="114" t="str">
        <f t="shared" ca="1" si="3937"/>
        <v/>
      </c>
      <c r="AB348" s="114" t="str">
        <f t="shared" ca="1" si="3937"/>
        <v/>
      </c>
      <c r="AC348" s="114" t="str">
        <f t="shared" ca="1" si="3937"/>
        <v/>
      </c>
      <c r="AD348" s="114" t="str">
        <f t="shared" ca="1" si="3937"/>
        <v/>
      </c>
      <c r="AE348" s="114" t="str">
        <f t="shared" ca="1" si="3937"/>
        <v/>
      </c>
      <c r="AF348" s="114" t="str">
        <f t="shared" ca="1" si="3937"/>
        <v/>
      </c>
      <c r="AG348" s="114" t="str">
        <f t="shared" ca="1" si="3937"/>
        <v/>
      </c>
      <c r="AH348" s="114" t="str">
        <f t="shared" ca="1" si="3937"/>
        <v/>
      </c>
      <c r="AI348" s="114" t="str">
        <f t="shared" ca="1" si="3937"/>
        <v/>
      </c>
      <c r="AJ348" s="25">
        <f ca="1" t="shared" si="3938" ref="AJ348:AR348">COUNTIF($E348:$AI350,AJ$8)</f>
        <v>0</v>
      </c>
      <c r="AK348" s="25">
        <f t="shared" ca="1" si="3938"/>
        <v>0</v>
      </c>
      <c r="AL348" s="25">
        <f t="shared" ca="1" si="3938"/>
        <v>0</v>
      </c>
      <c r="AM348" s="25">
        <f t="shared" ca="1" si="3938"/>
        <v>0</v>
      </c>
      <c r="AN348" s="25">
        <f t="shared" ca="1" si="3938"/>
        <v>0</v>
      </c>
      <c r="AO348" s="25">
        <f t="shared" ca="1" si="3938"/>
        <v>0</v>
      </c>
      <c r="AP348" s="25">
        <f t="shared" ca="1" si="3938"/>
        <v>0</v>
      </c>
      <c r="AQ348" s="25">
        <f t="shared" ca="1" si="3938"/>
        <v>0</v>
      </c>
      <c r="AR348" s="25">
        <f t="shared" ca="1" si="3938"/>
        <v>0</v>
      </c>
    </row>
    <row r="349" spans="1:44" ht="18" customHeight="1">
      <c r="A349" s="7"/>
      <c r="B349" s="113"/>
      <c r="C349" s="20"/>
      <c r="D349" s="25" t="s">
        <v>25</v>
      </c>
      <c r="E349" s="114" t="str">
        <f ca="1" t="shared" si="3939" ref="E349">IFERROR(IF($C348="","",INDIRECT("第"&amp;VLOOKUP(E$7,INDIRECT($A$7&amp;"!A:D"),2,FALSE)&amp;"周"&amp;"!"&amp;ADDRESS(ROW(),VLOOKUP(E$7,INDIRECT($A$7&amp;"!A:D"),4,FALSE)+4))),"")</f>
        <v/>
      </c>
      <c r="F349" s="114" t="str">
        <f ca="1" t="shared" si="3940" ref="F349">IFERROR(IF($C348="","",INDIRECT("第"&amp;VLOOKUP(F$7,INDIRECT($A$7&amp;"!A:D"),2,FALSE)&amp;"周"&amp;"!"&amp;ADDRESS(ROW(),VLOOKUP(F$7,INDIRECT($A$7&amp;"!A:D"),4,FALSE)+4))),"")</f>
        <v/>
      </c>
      <c r="G349" s="114" t="str">
        <f ca="1" t="shared" si="3941" ref="G349">IFERROR(IF($C348="","",INDIRECT("第"&amp;VLOOKUP(G$7,INDIRECT($A$7&amp;"!A:D"),2,FALSE)&amp;"周"&amp;"!"&amp;ADDRESS(ROW(),VLOOKUP(G$7,INDIRECT($A$7&amp;"!A:D"),4,FALSE)+4))),"")</f>
        <v/>
      </c>
      <c r="H349" s="114" t="str">
        <f ca="1" t="shared" si="3942" ref="H349">IFERROR(IF($C348="","",INDIRECT("第"&amp;VLOOKUP(H$7,INDIRECT($A$7&amp;"!A:D"),2,FALSE)&amp;"周"&amp;"!"&amp;ADDRESS(ROW(),VLOOKUP(H$7,INDIRECT($A$7&amp;"!A:D"),4,FALSE)+4))),"")</f>
        <v/>
      </c>
      <c r="I349" s="114" t="str">
        <f ca="1" t="shared" si="3943" ref="I349">IFERROR(IF($C348="","",INDIRECT("第"&amp;VLOOKUP(I$7,INDIRECT($A$7&amp;"!A:D"),2,FALSE)&amp;"周"&amp;"!"&amp;ADDRESS(ROW(),VLOOKUP(I$7,INDIRECT($A$7&amp;"!A:D"),4,FALSE)+4))),"")</f>
        <v/>
      </c>
      <c r="J349" s="114" t="str">
        <f ca="1" t="shared" si="3944" ref="J349">IFERROR(IF($C348="","",INDIRECT("第"&amp;VLOOKUP(J$7,INDIRECT($A$7&amp;"!A:D"),2,FALSE)&amp;"周"&amp;"!"&amp;ADDRESS(ROW(),VLOOKUP(J$7,INDIRECT($A$7&amp;"!A:D"),4,FALSE)+4))),"")</f>
        <v/>
      </c>
      <c r="K349" s="114" t="str">
        <f ca="1" t="shared" si="3945" ref="K349">IFERROR(IF($C348="","",INDIRECT("第"&amp;VLOOKUP(K$7,INDIRECT($A$7&amp;"!A:D"),2,FALSE)&amp;"周"&amp;"!"&amp;ADDRESS(ROW(),VLOOKUP(K$7,INDIRECT($A$7&amp;"!A:D"),4,FALSE)+4))),"")</f>
        <v/>
      </c>
      <c r="L349" s="114" t="str">
        <f ca="1" t="shared" si="3946" ref="L349">IFERROR(IF($C348="","",INDIRECT("第"&amp;VLOOKUP(L$7,INDIRECT($A$7&amp;"!A:D"),2,FALSE)&amp;"周"&amp;"!"&amp;ADDRESS(ROW(),VLOOKUP(L$7,INDIRECT($A$7&amp;"!A:D"),4,FALSE)+4))),"")</f>
        <v/>
      </c>
      <c r="M349" s="114" t="str">
        <f ca="1" t="shared" si="3947" ref="M349">IFERROR(IF($C348="","",INDIRECT("第"&amp;VLOOKUP(M$7,INDIRECT($A$7&amp;"!A:D"),2,FALSE)&amp;"周"&amp;"!"&amp;ADDRESS(ROW(),VLOOKUP(M$7,INDIRECT($A$7&amp;"!A:D"),4,FALSE)+4))),"")</f>
        <v/>
      </c>
      <c r="N349" s="114" t="str">
        <f ca="1" t="shared" si="3948" ref="N349">IFERROR(IF($C348="","",INDIRECT("第"&amp;VLOOKUP(N$7,INDIRECT($A$7&amp;"!A:D"),2,FALSE)&amp;"周"&amp;"!"&amp;ADDRESS(ROW(),VLOOKUP(N$7,INDIRECT($A$7&amp;"!A:D"),4,FALSE)+4))),"")</f>
        <v/>
      </c>
      <c r="O349" s="114" t="str">
        <f ca="1" t="shared" si="3949" ref="O349">IFERROR(IF($C348="","",INDIRECT("第"&amp;VLOOKUP(O$7,INDIRECT($A$7&amp;"!A:D"),2,FALSE)&amp;"周"&amp;"!"&amp;ADDRESS(ROW(),VLOOKUP(O$7,INDIRECT($A$7&amp;"!A:D"),4,FALSE)+4))),"")</f>
        <v/>
      </c>
      <c r="P349" s="114" t="str">
        <f ca="1" t="shared" si="3950" ref="P349">IFERROR(IF($C348="","",INDIRECT("第"&amp;VLOOKUP(P$7,INDIRECT($A$7&amp;"!A:D"),2,FALSE)&amp;"周"&amp;"!"&amp;ADDRESS(ROW(),VLOOKUP(P$7,INDIRECT($A$7&amp;"!A:D"),4,FALSE)+4))),"")</f>
        <v/>
      </c>
      <c r="Q349" s="114" t="str">
        <f ca="1" t="shared" si="3951" ref="Q349">IFERROR(IF($C348="","",INDIRECT("第"&amp;VLOOKUP(Q$7,INDIRECT($A$7&amp;"!A:D"),2,FALSE)&amp;"周"&amp;"!"&amp;ADDRESS(ROW(),VLOOKUP(Q$7,INDIRECT($A$7&amp;"!A:D"),4,FALSE)+4))),"")</f>
        <v/>
      </c>
      <c r="R349" s="114" t="str">
        <f ca="1" t="shared" si="3952" ref="R349">IFERROR(IF($C348="","",INDIRECT("第"&amp;VLOOKUP(R$7,INDIRECT($A$7&amp;"!A:D"),2,FALSE)&amp;"周"&amp;"!"&amp;ADDRESS(ROW(),VLOOKUP(R$7,INDIRECT($A$7&amp;"!A:D"),4,FALSE)+4))),"")</f>
        <v/>
      </c>
      <c r="S349" s="114" t="str">
        <f ca="1" t="shared" si="3953" ref="S349">IFERROR(IF($C348="","",INDIRECT("第"&amp;VLOOKUP(S$7,INDIRECT($A$7&amp;"!A:D"),2,FALSE)&amp;"周"&amp;"!"&amp;ADDRESS(ROW(),VLOOKUP(S$7,INDIRECT($A$7&amp;"!A:D"),4,FALSE)+4))),"")</f>
        <v/>
      </c>
      <c r="T349" s="114" t="str">
        <f ca="1" t="shared" si="3954" ref="T349">IFERROR(IF($C348="","",INDIRECT("第"&amp;VLOOKUP(T$7,INDIRECT($A$7&amp;"!A:D"),2,FALSE)&amp;"周"&amp;"!"&amp;ADDRESS(ROW(),VLOOKUP(T$7,INDIRECT($A$7&amp;"!A:D"),4,FALSE)+4))),"")</f>
        <v/>
      </c>
      <c r="U349" s="114" t="str">
        <f ca="1" t="shared" si="3955" ref="U349">IFERROR(IF($C348="","",INDIRECT("第"&amp;VLOOKUP(U$7,INDIRECT($A$7&amp;"!A:D"),2,FALSE)&amp;"周"&amp;"!"&amp;ADDRESS(ROW(),VLOOKUP(U$7,INDIRECT($A$7&amp;"!A:D"),4,FALSE)+4))),"")</f>
        <v/>
      </c>
      <c r="V349" s="114" t="str">
        <f ca="1" t="shared" si="3956" ref="V349">IFERROR(IF($C348="","",INDIRECT("第"&amp;VLOOKUP(V$7,INDIRECT($A$7&amp;"!A:D"),2,FALSE)&amp;"周"&amp;"!"&amp;ADDRESS(ROW(),VLOOKUP(V$7,INDIRECT($A$7&amp;"!A:D"),4,FALSE)+4))),"")</f>
        <v/>
      </c>
      <c r="W349" s="114" t="str">
        <f ca="1" t="shared" si="3957" ref="W349">IFERROR(IF($C348="","",INDIRECT("第"&amp;VLOOKUP(W$7,INDIRECT($A$7&amp;"!A:D"),2,FALSE)&amp;"周"&amp;"!"&amp;ADDRESS(ROW(),VLOOKUP(W$7,INDIRECT($A$7&amp;"!A:D"),4,FALSE)+4))),"")</f>
        <v/>
      </c>
      <c r="X349" s="114" t="str">
        <f ca="1" t="shared" si="3958" ref="X349">IFERROR(IF($C348="","",INDIRECT("第"&amp;VLOOKUP(X$7,INDIRECT($A$7&amp;"!A:D"),2,FALSE)&amp;"周"&amp;"!"&amp;ADDRESS(ROW(),VLOOKUP(X$7,INDIRECT($A$7&amp;"!A:D"),4,FALSE)+4))),"")</f>
        <v/>
      </c>
      <c r="Y349" s="114" t="str">
        <f ca="1" t="shared" si="3959" ref="Y349">IFERROR(IF($C348="","",INDIRECT("第"&amp;VLOOKUP(Y$7,INDIRECT($A$7&amp;"!A:D"),2,FALSE)&amp;"周"&amp;"!"&amp;ADDRESS(ROW(),VLOOKUP(Y$7,INDIRECT($A$7&amp;"!A:D"),4,FALSE)+4))),"")</f>
        <v/>
      </c>
      <c r="Z349" s="114" t="str">
        <f ca="1" t="shared" si="3960" ref="Z349">IFERROR(IF($C348="","",INDIRECT("第"&amp;VLOOKUP(Z$7,INDIRECT($A$7&amp;"!A:D"),2,FALSE)&amp;"周"&amp;"!"&amp;ADDRESS(ROW(),VLOOKUP(Z$7,INDIRECT($A$7&amp;"!A:D"),4,FALSE)+4))),"")</f>
        <v/>
      </c>
      <c r="AA349" s="114" t="str">
        <f ca="1" t="shared" si="3961" ref="AA349">IFERROR(IF($C348="","",INDIRECT("第"&amp;VLOOKUP(AA$7,INDIRECT($A$7&amp;"!A:D"),2,FALSE)&amp;"周"&amp;"!"&amp;ADDRESS(ROW(),VLOOKUP(AA$7,INDIRECT($A$7&amp;"!A:D"),4,FALSE)+4))),"")</f>
        <v/>
      </c>
      <c r="AB349" s="114" t="str">
        <f ca="1" t="shared" si="3962" ref="AB349">IFERROR(IF($C348="","",INDIRECT("第"&amp;VLOOKUP(AB$7,INDIRECT($A$7&amp;"!A:D"),2,FALSE)&amp;"周"&amp;"!"&amp;ADDRESS(ROW(),VLOOKUP(AB$7,INDIRECT($A$7&amp;"!A:D"),4,FALSE)+4))),"")</f>
        <v/>
      </c>
      <c r="AC349" s="114" t="str">
        <f ca="1" t="shared" si="3963" ref="AC349">IFERROR(IF($C348="","",INDIRECT("第"&amp;VLOOKUP(AC$7,INDIRECT($A$7&amp;"!A:D"),2,FALSE)&amp;"周"&amp;"!"&amp;ADDRESS(ROW(),VLOOKUP(AC$7,INDIRECT($A$7&amp;"!A:D"),4,FALSE)+4))),"")</f>
        <v/>
      </c>
      <c r="AD349" s="114" t="str">
        <f ca="1" t="shared" si="3964" ref="AD349">IFERROR(IF($C348="","",INDIRECT("第"&amp;VLOOKUP(AD$7,INDIRECT($A$7&amp;"!A:D"),2,FALSE)&amp;"周"&amp;"!"&amp;ADDRESS(ROW(),VLOOKUP(AD$7,INDIRECT($A$7&amp;"!A:D"),4,FALSE)+4))),"")</f>
        <v/>
      </c>
      <c r="AE349" s="114" t="str">
        <f ca="1" t="shared" si="3965" ref="AE349">IFERROR(IF($C348="","",INDIRECT("第"&amp;VLOOKUP(AE$7,INDIRECT($A$7&amp;"!A:D"),2,FALSE)&amp;"周"&amp;"!"&amp;ADDRESS(ROW(),VLOOKUP(AE$7,INDIRECT($A$7&amp;"!A:D"),4,FALSE)+4))),"")</f>
        <v/>
      </c>
      <c r="AF349" s="114" t="str">
        <f ca="1" t="shared" si="3966" ref="AF349">IFERROR(IF($C348="","",INDIRECT("第"&amp;VLOOKUP(AF$7,INDIRECT($A$7&amp;"!A:D"),2,FALSE)&amp;"周"&amp;"!"&amp;ADDRESS(ROW(),VLOOKUP(AF$7,INDIRECT($A$7&amp;"!A:D"),4,FALSE)+4))),"")</f>
        <v/>
      </c>
      <c r="AG349" s="114" t="str">
        <f ca="1" t="shared" si="3967" ref="AG349">IFERROR(IF($C348="","",INDIRECT("第"&amp;VLOOKUP(AG$7,INDIRECT($A$7&amp;"!A:D"),2,FALSE)&amp;"周"&amp;"!"&amp;ADDRESS(ROW(),VLOOKUP(AG$7,INDIRECT($A$7&amp;"!A:D"),4,FALSE)+4))),"")</f>
        <v/>
      </c>
      <c r="AH349" s="114" t="str">
        <f ca="1" t="shared" si="3968" ref="AH349">IFERROR(IF($C348="","",INDIRECT("第"&amp;VLOOKUP(AH$7,INDIRECT($A$7&amp;"!A:D"),2,FALSE)&amp;"周"&amp;"!"&amp;ADDRESS(ROW(),VLOOKUP(AH$7,INDIRECT($A$7&amp;"!A:D"),4,FALSE)+4))),"")</f>
        <v/>
      </c>
      <c r="AI349" s="114" t="str">
        <f ca="1" t="shared" si="3969" ref="AI349">IFERROR(IF($C348="","",INDIRECT("第"&amp;VLOOKUP(AI$7,INDIRECT($A$7&amp;"!A:D"),2,FALSE)&amp;"周"&amp;"!"&amp;ADDRESS(ROW(),VLOOKUP(AI$7,INDIRECT($A$7&amp;"!A:D"),4,FALSE)+4))),"")</f>
        <v/>
      </c>
      <c r="AJ349" s="25"/>
      <c r="AK349" s="25"/>
      <c r="AL349" s="25"/>
      <c r="AM349" s="25"/>
      <c r="AN349" s="25"/>
      <c r="AO349" s="25"/>
      <c r="AP349" s="25"/>
      <c r="AQ349" s="25"/>
      <c r="AR349" s="25"/>
    </row>
    <row r="350" spans="1:44" ht="18" customHeight="1">
      <c r="A350" s="7"/>
      <c r="B350" s="115"/>
      <c r="C350" s="27"/>
      <c r="D350" s="25" t="s">
        <v>26</v>
      </c>
      <c r="E350" s="114" t="str">
        <f ca="1" t="shared" si="3970" ref="E350:AI350">IFERROR(IF($C348="","",INDIRECT("第"&amp;VLOOKUP(E$7,INDIRECT($A$7&amp;"!A:D"),2,FALSE)&amp;"周"&amp;"!"&amp;ADDRESS(ROW(),VLOOKUP(E$7,INDIRECT($A$7&amp;"!A:D"),4,FALSE)+4))),"")</f>
        <v/>
      </c>
      <c r="F350" s="114" t="str">
        <f t="shared" ca="1" si="3970"/>
        <v/>
      </c>
      <c r="G350" s="114" t="str">
        <f t="shared" ca="1" si="3970"/>
        <v/>
      </c>
      <c r="H350" s="114" t="str">
        <f t="shared" ca="1" si="3970"/>
        <v/>
      </c>
      <c r="I350" s="114" t="str">
        <f t="shared" ca="1" si="3970"/>
        <v/>
      </c>
      <c r="J350" s="114" t="str">
        <f t="shared" ca="1" si="3970"/>
        <v/>
      </c>
      <c r="K350" s="114" t="str">
        <f t="shared" ca="1" si="3970"/>
        <v/>
      </c>
      <c r="L350" s="114" t="str">
        <f t="shared" ca="1" si="3970"/>
        <v/>
      </c>
      <c r="M350" s="114" t="str">
        <f t="shared" ca="1" si="3970"/>
        <v/>
      </c>
      <c r="N350" s="114" t="str">
        <f t="shared" ca="1" si="3970"/>
        <v/>
      </c>
      <c r="O350" s="114" t="str">
        <f t="shared" ca="1" si="3970"/>
        <v/>
      </c>
      <c r="P350" s="114" t="str">
        <f t="shared" ca="1" si="3970"/>
        <v/>
      </c>
      <c r="Q350" s="114" t="str">
        <f t="shared" ca="1" si="3970"/>
        <v/>
      </c>
      <c r="R350" s="114" t="str">
        <f t="shared" ca="1" si="3970"/>
        <v/>
      </c>
      <c r="S350" s="114" t="str">
        <f t="shared" ca="1" si="3970"/>
        <v/>
      </c>
      <c r="T350" s="114" t="str">
        <f t="shared" ca="1" si="3970"/>
        <v/>
      </c>
      <c r="U350" s="114" t="str">
        <f t="shared" ca="1" si="3970"/>
        <v/>
      </c>
      <c r="V350" s="114" t="str">
        <f t="shared" ca="1" si="3970"/>
        <v/>
      </c>
      <c r="W350" s="114" t="str">
        <f t="shared" ca="1" si="3970"/>
        <v/>
      </c>
      <c r="X350" s="114" t="str">
        <f t="shared" ca="1" si="3970"/>
        <v/>
      </c>
      <c r="Y350" s="114" t="str">
        <f t="shared" ca="1" si="3970"/>
        <v/>
      </c>
      <c r="Z350" s="114" t="str">
        <f t="shared" ca="1" si="3970"/>
        <v/>
      </c>
      <c r="AA350" s="114" t="str">
        <f t="shared" ca="1" si="3970"/>
        <v/>
      </c>
      <c r="AB350" s="114" t="str">
        <f t="shared" ca="1" si="3970"/>
        <v/>
      </c>
      <c r="AC350" s="114" t="str">
        <f t="shared" ca="1" si="3970"/>
        <v/>
      </c>
      <c r="AD350" s="114" t="str">
        <f t="shared" ca="1" si="3970"/>
        <v/>
      </c>
      <c r="AE350" s="114" t="str">
        <f t="shared" ca="1" si="3970"/>
        <v/>
      </c>
      <c r="AF350" s="114" t="str">
        <f t="shared" ca="1" si="3970"/>
        <v/>
      </c>
      <c r="AG350" s="114" t="str">
        <f t="shared" ca="1" si="3970"/>
        <v/>
      </c>
      <c r="AH350" s="114" t="str">
        <f t="shared" ca="1" si="3970"/>
        <v/>
      </c>
      <c r="AI350" s="114" t="str">
        <f t="shared" ca="1" si="3970"/>
        <v/>
      </c>
      <c r="AJ350" s="25"/>
      <c r="AK350" s="25"/>
      <c r="AL350" s="25"/>
      <c r="AM350" s="25"/>
      <c r="AN350" s="25"/>
      <c r="AO350" s="25"/>
      <c r="AP350" s="25"/>
      <c r="AQ350" s="25"/>
      <c r="AR350" s="25"/>
    </row>
    <row r="351" spans="1:44" ht="18" customHeight="1">
      <c r="A351" s="7"/>
      <c r="B351" s="116">
        <f t="shared" si="3305"/>
        <v>115</v>
      </c>
      <c r="C351" s="20" t="str">
        <f ca="1">INDIRECT("员工信息表!C"&amp;(B351+3))&amp;IF(INDIRECT("员工信息表!O"&amp;(B351+3))="离职","(离职)","")</f>
        <v/>
      </c>
      <c r="D351" s="25" t="s">
        <v>24</v>
      </c>
      <c r="E351" s="114" t="str">
        <f ca="1" t="shared" si="3971" ref="E351:T351">IFERROR(IF($C351="","",INDIRECT("第"&amp;VLOOKUP(E$7,INDIRECT($A$7&amp;"!A:D"),2,FALSE)&amp;"周"&amp;"!"&amp;ADDRESS(ROW(),VLOOKUP(E$7,INDIRECT($A$7&amp;"!A:D"),4,FALSE)+4))),"")</f>
        <v/>
      </c>
      <c r="F351" s="114" t="str">
        <f t="shared" ca="1" si="3971"/>
        <v/>
      </c>
      <c r="G351" s="114" t="str">
        <f t="shared" ca="1" si="3971"/>
        <v/>
      </c>
      <c r="H351" s="114" t="str">
        <f t="shared" ca="1" si="3971"/>
        <v/>
      </c>
      <c r="I351" s="114" t="str">
        <f t="shared" ca="1" si="3971"/>
        <v/>
      </c>
      <c r="J351" s="114" t="str">
        <f t="shared" ca="1" si="3971"/>
        <v/>
      </c>
      <c r="K351" s="114" t="str">
        <f t="shared" ca="1" si="3971"/>
        <v/>
      </c>
      <c r="L351" s="114" t="str">
        <f t="shared" ca="1" si="3971"/>
        <v/>
      </c>
      <c r="M351" s="114" t="str">
        <f t="shared" ca="1" si="3971"/>
        <v/>
      </c>
      <c r="N351" s="114" t="str">
        <f t="shared" ca="1" si="3971"/>
        <v/>
      </c>
      <c r="O351" s="114" t="str">
        <f t="shared" ca="1" si="3971"/>
        <v/>
      </c>
      <c r="P351" s="114" t="str">
        <f t="shared" ca="1" si="3971"/>
        <v/>
      </c>
      <c r="Q351" s="114" t="str">
        <f t="shared" ca="1" si="3971"/>
        <v/>
      </c>
      <c r="R351" s="114" t="str">
        <f t="shared" ca="1" si="3971"/>
        <v/>
      </c>
      <c r="S351" s="114" t="str">
        <f t="shared" ca="1" si="3971"/>
        <v/>
      </c>
      <c r="T351" s="114" t="str">
        <f t="shared" ca="1" si="3971"/>
        <v/>
      </c>
      <c r="U351" s="114" t="str">
        <f ca="1" t="shared" si="3972" ref="U351:AI351">IFERROR(IF($C351="","",INDIRECT("第"&amp;VLOOKUP(U$7,INDIRECT($A$7&amp;"!A:D"),2,FALSE)&amp;"周"&amp;"!"&amp;ADDRESS(ROW(),VLOOKUP(U$7,INDIRECT($A$7&amp;"!A:D"),4,FALSE)+4))),"")</f>
        <v/>
      </c>
      <c r="V351" s="114" t="str">
        <f t="shared" ca="1" si="3972"/>
        <v/>
      </c>
      <c r="W351" s="114" t="str">
        <f t="shared" ca="1" si="3972"/>
        <v/>
      </c>
      <c r="X351" s="114" t="str">
        <f t="shared" ca="1" si="3972"/>
        <v/>
      </c>
      <c r="Y351" s="114" t="str">
        <f t="shared" ca="1" si="3972"/>
        <v/>
      </c>
      <c r="Z351" s="114" t="str">
        <f t="shared" ca="1" si="3972"/>
        <v/>
      </c>
      <c r="AA351" s="114" t="str">
        <f t="shared" ca="1" si="3972"/>
        <v/>
      </c>
      <c r="AB351" s="114" t="str">
        <f t="shared" ca="1" si="3972"/>
        <v/>
      </c>
      <c r="AC351" s="114" t="str">
        <f t="shared" ca="1" si="3972"/>
        <v/>
      </c>
      <c r="AD351" s="114" t="str">
        <f t="shared" ca="1" si="3972"/>
        <v/>
      </c>
      <c r="AE351" s="114" t="str">
        <f t="shared" ca="1" si="3972"/>
        <v/>
      </c>
      <c r="AF351" s="114" t="str">
        <f t="shared" ca="1" si="3972"/>
        <v/>
      </c>
      <c r="AG351" s="114" t="str">
        <f t="shared" ca="1" si="3972"/>
        <v/>
      </c>
      <c r="AH351" s="114" t="str">
        <f t="shared" ca="1" si="3972"/>
        <v/>
      </c>
      <c r="AI351" s="114" t="str">
        <f t="shared" ca="1" si="3972"/>
        <v/>
      </c>
      <c r="AJ351" s="25">
        <f ca="1" t="shared" si="3973" ref="AJ351:AR351">COUNTIF($E351:$AI353,AJ$8)</f>
        <v>0</v>
      </c>
      <c r="AK351" s="25">
        <f t="shared" ca="1" si="3973"/>
        <v>0</v>
      </c>
      <c r="AL351" s="25">
        <f t="shared" ca="1" si="3973"/>
        <v>0</v>
      </c>
      <c r="AM351" s="25">
        <f t="shared" ca="1" si="3973"/>
        <v>0</v>
      </c>
      <c r="AN351" s="25">
        <f t="shared" ca="1" si="3973"/>
        <v>0</v>
      </c>
      <c r="AO351" s="25">
        <f t="shared" ca="1" si="3973"/>
        <v>0</v>
      </c>
      <c r="AP351" s="25">
        <f t="shared" ca="1" si="3973"/>
        <v>0</v>
      </c>
      <c r="AQ351" s="25">
        <f t="shared" ca="1" si="3973"/>
        <v>0</v>
      </c>
      <c r="AR351" s="25">
        <f t="shared" ca="1" si="3973"/>
        <v>0</v>
      </c>
    </row>
    <row r="352" spans="1:44" ht="18" customHeight="1">
      <c r="A352" s="7"/>
      <c r="B352" s="113"/>
      <c r="C352" s="20"/>
      <c r="D352" s="25" t="s">
        <v>25</v>
      </c>
      <c r="E352" s="114" t="str">
        <f ca="1" t="shared" si="3974" ref="E352">IFERROR(IF($C351="","",INDIRECT("第"&amp;VLOOKUP(E$7,INDIRECT($A$7&amp;"!A:D"),2,FALSE)&amp;"周"&amp;"!"&amp;ADDRESS(ROW(),VLOOKUP(E$7,INDIRECT($A$7&amp;"!A:D"),4,FALSE)+4))),"")</f>
        <v/>
      </c>
      <c r="F352" s="114" t="str">
        <f ca="1" t="shared" si="3975" ref="F352">IFERROR(IF($C351="","",INDIRECT("第"&amp;VLOOKUP(F$7,INDIRECT($A$7&amp;"!A:D"),2,FALSE)&amp;"周"&amp;"!"&amp;ADDRESS(ROW(),VLOOKUP(F$7,INDIRECT($A$7&amp;"!A:D"),4,FALSE)+4))),"")</f>
        <v/>
      </c>
      <c r="G352" s="114" t="str">
        <f ca="1" t="shared" si="3976" ref="G352">IFERROR(IF($C351="","",INDIRECT("第"&amp;VLOOKUP(G$7,INDIRECT($A$7&amp;"!A:D"),2,FALSE)&amp;"周"&amp;"!"&amp;ADDRESS(ROW(),VLOOKUP(G$7,INDIRECT($A$7&amp;"!A:D"),4,FALSE)+4))),"")</f>
        <v/>
      </c>
      <c r="H352" s="114" t="str">
        <f ca="1" t="shared" si="3977" ref="H352">IFERROR(IF($C351="","",INDIRECT("第"&amp;VLOOKUP(H$7,INDIRECT($A$7&amp;"!A:D"),2,FALSE)&amp;"周"&amp;"!"&amp;ADDRESS(ROW(),VLOOKUP(H$7,INDIRECT($A$7&amp;"!A:D"),4,FALSE)+4))),"")</f>
        <v/>
      </c>
      <c r="I352" s="114" t="str">
        <f ca="1" t="shared" si="3978" ref="I352">IFERROR(IF($C351="","",INDIRECT("第"&amp;VLOOKUP(I$7,INDIRECT($A$7&amp;"!A:D"),2,FALSE)&amp;"周"&amp;"!"&amp;ADDRESS(ROW(),VLOOKUP(I$7,INDIRECT($A$7&amp;"!A:D"),4,FALSE)+4))),"")</f>
        <v/>
      </c>
      <c r="J352" s="114" t="str">
        <f ca="1" t="shared" si="3979" ref="J352">IFERROR(IF($C351="","",INDIRECT("第"&amp;VLOOKUP(J$7,INDIRECT($A$7&amp;"!A:D"),2,FALSE)&amp;"周"&amp;"!"&amp;ADDRESS(ROW(),VLOOKUP(J$7,INDIRECT($A$7&amp;"!A:D"),4,FALSE)+4))),"")</f>
        <v/>
      </c>
      <c r="K352" s="114" t="str">
        <f ca="1" t="shared" si="3980" ref="K352">IFERROR(IF($C351="","",INDIRECT("第"&amp;VLOOKUP(K$7,INDIRECT($A$7&amp;"!A:D"),2,FALSE)&amp;"周"&amp;"!"&amp;ADDRESS(ROW(),VLOOKUP(K$7,INDIRECT($A$7&amp;"!A:D"),4,FALSE)+4))),"")</f>
        <v/>
      </c>
      <c r="L352" s="114" t="str">
        <f ca="1" t="shared" si="3981" ref="L352">IFERROR(IF($C351="","",INDIRECT("第"&amp;VLOOKUP(L$7,INDIRECT($A$7&amp;"!A:D"),2,FALSE)&amp;"周"&amp;"!"&amp;ADDRESS(ROW(),VLOOKUP(L$7,INDIRECT($A$7&amp;"!A:D"),4,FALSE)+4))),"")</f>
        <v/>
      </c>
      <c r="M352" s="114" t="str">
        <f ca="1" t="shared" si="3982" ref="M352">IFERROR(IF($C351="","",INDIRECT("第"&amp;VLOOKUP(M$7,INDIRECT($A$7&amp;"!A:D"),2,FALSE)&amp;"周"&amp;"!"&amp;ADDRESS(ROW(),VLOOKUP(M$7,INDIRECT($A$7&amp;"!A:D"),4,FALSE)+4))),"")</f>
        <v/>
      </c>
      <c r="N352" s="114" t="str">
        <f ca="1" t="shared" si="3983" ref="N352">IFERROR(IF($C351="","",INDIRECT("第"&amp;VLOOKUP(N$7,INDIRECT($A$7&amp;"!A:D"),2,FALSE)&amp;"周"&amp;"!"&amp;ADDRESS(ROW(),VLOOKUP(N$7,INDIRECT($A$7&amp;"!A:D"),4,FALSE)+4))),"")</f>
        <v/>
      </c>
      <c r="O352" s="114" t="str">
        <f ca="1" t="shared" si="3984" ref="O352">IFERROR(IF($C351="","",INDIRECT("第"&amp;VLOOKUP(O$7,INDIRECT($A$7&amp;"!A:D"),2,FALSE)&amp;"周"&amp;"!"&amp;ADDRESS(ROW(),VLOOKUP(O$7,INDIRECT($A$7&amp;"!A:D"),4,FALSE)+4))),"")</f>
        <v/>
      </c>
      <c r="P352" s="114" t="str">
        <f ca="1" t="shared" si="3985" ref="P352">IFERROR(IF($C351="","",INDIRECT("第"&amp;VLOOKUP(P$7,INDIRECT($A$7&amp;"!A:D"),2,FALSE)&amp;"周"&amp;"!"&amp;ADDRESS(ROW(),VLOOKUP(P$7,INDIRECT($A$7&amp;"!A:D"),4,FALSE)+4))),"")</f>
        <v/>
      </c>
      <c r="Q352" s="114" t="str">
        <f ca="1" t="shared" si="3986" ref="Q352">IFERROR(IF($C351="","",INDIRECT("第"&amp;VLOOKUP(Q$7,INDIRECT($A$7&amp;"!A:D"),2,FALSE)&amp;"周"&amp;"!"&amp;ADDRESS(ROW(),VLOOKUP(Q$7,INDIRECT($A$7&amp;"!A:D"),4,FALSE)+4))),"")</f>
        <v/>
      </c>
      <c r="R352" s="114" t="str">
        <f ca="1" t="shared" si="3987" ref="R352">IFERROR(IF($C351="","",INDIRECT("第"&amp;VLOOKUP(R$7,INDIRECT($A$7&amp;"!A:D"),2,FALSE)&amp;"周"&amp;"!"&amp;ADDRESS(ROW(),VLOOKUP(R$7,INDIRECT($A$7&amp;"!A:D"),4,FALSE)+4))),"")</f>
        <v/>
      </c>
      <c r="S352" s="114" t="str">
        <f ca="1" t="shared" si="3988" ref="S352">IFERROR(IF($C351="","",INDIRECT("第"&amp;VLOOKUP(S$7,INDIRECT($A$7&amp;"!A:D"),2,FALSE)&amp;"周"&amp;"!"&amp;ADDRESS(ROW(),VLOOKUP(S$7,INDIRECT($A$7&amp;"!A:D"),4,FALSE)+4))),"")</f>
        <v/>
      </c>
      <c r="T352" s="114" t="str">
        <f ca="1" t="shared" si="3989" ref="T352">IFERROR(IF($C351="","",INDIRECT("第"&amp;VLOOKUP(T$7,INDIRECT($A$7&amp;"!A:D"),2,FALSE)&amp;"周"&amp;"!"&amp;ADDRESS(ROW(),VLOOKUP(T$7,INDIRECT($A$7&amp;"!A:D"),4,FALSE)+4))),"")</f>
        <v/>
      </c>
      <c r="U352" s="114" t="str">
        <f ca="1" t="shared" si="3990" ref="U352">IFERROR(IF($C351="","",INDIRECT("第"&amp;VLOOKUP(U$7,INDIRECT($A$7&amp;"!A:D"),2,FALSE)&amp;"周"&amp;"!"&amp;ADDRESS(ROW(),VLOOKUP(U$7,INDIRECT($A$7&amp;"!A:D"),4,FALSE)+4))),"")</f>
        <v/>
      </c>
      <c r="V352" s="114" t="str">
        <f ca="1" t="shared" si="3991" ref="V352">IFERROR(IF($C351="","",INDIRECT("第"&amp;VLOOKUP(V$7,INDIRECT($A$7&amp;"!A:D"),2,FALSE)&amp;"周"&amp;"!"&amp;ADDRESS(ROW(),VLOOKUP(V$7,INDIRECT($A$7&amp;"!A:D"),4,FALSE)+4))),"")</f>
        <v/>
      </c>
      <c r="W352" s="114" t="str">
        <f ca="1" t="shared" si="3992" ref="W352">IFERROR(IF($C351="","",INDIRECT("第"&amp;VLOOKUP(W$7,INDIRECT($A$7&amp;"!A:D"),2,FALSE)&amp;"周"&amp;"!"&amp;ADDRESS(ROW(),VLOOKUP(W$7,INDIRECT($A$7&amp;"!A:D"),4,FALSE)+4))),"")</f>
        <v/>
      </c>
      <c r="X352" s="114" t="str">
        <f ca="1" t="shared" si="3993" ref="X352">IFERROR(IF($C351="","",INDIRECT("第"&amp;VLOOKUP(X$7,INDIRECT($A$7&amp;"!A:D"),2,FALSE)&amp;"周"&amp;"!"&amp;ADDRESS(ROW(),VLOOKUP(X$7,INDIRECT($A$7&amp;"!A:D"),4,FALSE)+4))),"")</f>
        <v/>
      </c>
      <c r="Y352" s="114" t="str">
        <f ca="1" t="shared" si="3994" ref="Y352">IFERROR(IF($C351="","",INDIRECT("第"&amp;VLOOKUP(Y$7,INDIRECT($A$7&amp;"!A:D"),2,FALSE)&amp;"周"&amp;"!"&amp;ADDRESS(ROW(),VLOOKUP(Y$7,INDIRECT($A$7&amp;"!A:D"),4,FALSE)+4))),"")</f>
        <v/>
      </c>
      <c r="Z352" s="114" t="str">
        <f ca="1" t="shared" si="3995" ref="Z352">IFERROR(IF($C351="","",INDIRECT("第"&amp;VLOOKUP(Z$7,INDIRECT($A$7&amp;"!A:D"),2,FALSE)&amp;"周"&amp;"!"&amp;ADDRESS(ROW(),VLOOKUP(Z$7,INDIRECT($A$7&amp;"!A:D"),4,FALSE)+4))),"")</f>
        <v/>
      </c>
      <c r="AA352" s="114" t="str">
        <f ca="1" t="shared" si="3996" ref="AA352">IFERROR(IF($C351="","",INDIRECT("第"&amp;VLOOKUP(AA$7,INDIRECT($A$7&amp;"!A:D"),2,FALSE)&amp;"周"&amp;"!"&amp;ADDRESS(ROW(),VLOOKUP(AA$7,INDIRECT($A$7&amp;"!A:D"),4,FALSE)+4))),"")</f>
        <v/>
      </c>
      <c r="AB352" s="114" t="str">
        <f ca="1" t="shared" si="3997" ref="AB352">IFERROR(IF($C351="","",INDIRECT("第"&amp;VLOOKUP(AB$7,INDIRECT($A$7&amp;"!A:D"),2,FALSE)&amp;"周"&amp;"!"&amp;ADDRESS(ROW(),VLOOKUP(AB$7,INDIRECT($A$7&amp;"!A:D"),4,FALSE)+4))),"")</f>
        <v/>
      </c>
      <c r="AC352" s="114" t="str">
        <f ca="1" t="shared" si="3998" ref="AC352">IFERROR(IF($C351="","",INDIRECT("第"&amp;VLOOKUP(AC$7,INDIRECT($A$7&amp;"!A:D"),2,FALSE)&amp;"周"&amp;"!"&amp;ADDRESS(ROW(),VLOOKUP(AC$7,INDIRECT($A$7&amp;"!A:D"),4,FALSE)+4))),"")</f>
        <v/>
      </c>
      <c r="AD352" s="114" t="str">
        <f ca="1" t="shared" si="3999" ref="AD352">IFERROR(IF($C351="","",INDIRECT("第"&amp;VLOOKUP(AD$7,INDIRECT($A$7&amp;"!A:D"),2,FALSE)&amp;"周"&amp;"!"&amp;ADDRESS(ROW(),VLOOKUP(AD$7,INDIRECT($A$7&amp;"!A:D"),4,FALSE)+4))),"")</f>
        <v/>
      </c>
      <c r="AE352" s="114" t="str">
        <f ca="1" t="shared" si="4000" ref="AE352">IFERROR(IF($C351="","",INDIRECT("第"&amp;VLOOKUP(AE$7,INDIRECT($A$7&amp;"!A:D"),2,FALSE)&amp;"周"&amp;"!"&amp;ADDRESS(ROW(),VLOOKUP(AE$7,INDIRECT($A$7&amp;"!A:D"),4,FALSE)+4))),"")</f>
        <v/>
      </c>
      <c r="AF352" s="114" t="str">
        <f ca="1" t="shared" si="4001" ref="AF352">IFERROR(IF($C351="","",INDIRECT("第"&amp;VLOOKUP(AF$7,INDIRECT($A$7&amp;"!A:D"),2,FALSE)&amp;"周"&amp;"!"&amp;ADDRESS(ROW(),VLOOKUP(AF$7,INDIRECT($A$7&amp;"!A:D"),4,FALSE)+4))),"")</f>
        <v/>
      </c>
      <c r="AG352" s="114" t="str">
        <f ca="1" t="shared" si="4002" ref="AG352">IFERROR(IF($C351="","",INDIRECT("第"&amp;VLOOKUP(AG$7,INDIRECT($A$7&amp;"!A:D"),2,FALSE)&amp;"周"&amp;"!"&amp;ADDRESS(ROW(),VLOOKUP(AG$7,INDIRECT($A$7&amp;"!A:D"),4,FALSE)+4))),"")</f>
        <v/>
      </c>
      <c r="AH352" s="114" t="str">
        <f ca="1" t="shared" si="4003" ref="AH352">IFERROR(IF($C351="","",INDIRECT("第"&amp;VLOOKUP(AH$7,INDIRECT($A$7&amp;"!A:D"),2,FALSE)&amp;"周"&amp;"!"&amp;ADDRESS(ROW(),VLOOKUP(AH$7,INDIRECT($A$7&amp;"!A:D"),4,FALSE)+4))),"")</f>
        <v/>
      </c>
      <c r="AI352" s="114" t="str">
        <f ca="1" t="shared" si="4004" ref="AI352">IFERROR(IF($C351="","",INDIRECT("第"&amp;VLOOKUP(AI$7,INDIRECT($A$7&amp;"!A:D"),2,FALSE)&amp;"周"&amp;"!"&amp;ADDRESS(ROW(),VLOOKUP(AI$7,INDIRECT($A$7&amp;"!A:D"),4,FALSE)+4))),"")</f>
        <v/>
      </c>
      <c r="AJ352" s="25"/>
      <c r="AK352" s="25"/>
      <c r="AL352" s="25"/>
      <c r="AM352" s="25"/>
      <c r="AN352" s="25"/>
      <c r="AO352" s="25"/>
      <c r="AP352" s="25"/>
      <c r="AQ352" s="25"/>
      <c r="AR352" s="25"/>
    </row>
    <row r="353" spans="1:44" ht="18" customHeight="1">
      <c r="A353" s="7"/>
      <c r="B353" s="115"/>
      <c r="C353" s="27"/>
      <c r="D353" s="25" t="s">
        <v>26</v>
      </c>
      <c r="E353" s="114" t="str">
        <f ca="1" t="shared" si="4005" ref="E353:AI353">IFERROR(IF($C351="","",INDIRECT("第"&amp;VLOOKUP(E$7,INDIRECT($A$7&amp;"!A:D"),2,FALSE)&amp;"周"&amp;"!"&amp;ADDRESS(ROW(),VLOOKUP(E$7,INDIRECT($A$7&amp;"!A:D"),4,FALSE)+4))),"")</f>
        <v/>
      </c>
      <c r="F353" s="114" t="str">
        <f t="shared" ca="1" si="4005"/>
        <v/>
      </c>
      <c r="G353" s="114" t="str">
        <f t="shared" ca="1" si="4005"/>
        <v/>
      </c>
      <c r="H353" s="114" t="str">
        <f t="shared" ca="1" si="4005"/>
        <v/>
      </c>
      <c r="I353" s="114" t="str">
        <f t="shared" ca="1" si="4005"/>
        <v/>
      </c>
      <c r="J353" s="114" t="str">
        <f t="shared" ca="1" si="4005"/>
        <v/>
      </c>
      <c r="K353" s="114" t="str">
        <f t="shared" ca="1" si="4005"/>
        <v/>
      </c>
      <c r="L353" s="114" t="str">
        <f t="shared" ca="1" si="4005"/>
        <v/>
      </c>
      <c r="M353" s="114" t="str">
        <f t="shared" ca="1" si="4005"/>
        <v/>
      </c>
      <c r="N353" s="114" t="str">
        <f t="shared" ca="1" si="4005"/>
        <v/>
      </c>
      <c r="O353" s="114" t="str">
        <f t="shared" ca="1" si="4005"/>
        <v/>
      </c>
      <c r="P353" s="114" t="str">
        <f t="shared" ca="1" si="4005"/>
        <v/>
      </c>
      <c r="Q353" s="114" t="str">
        <f t="shared" ca="1" si="4005"/>
        <v/>
      </c>
      <c r="R353" s="114" t="str">
        <f t="shared" ca="1" si="4005"/>
        <v/>
      </c>
      <c r="S353" s="114" t="str">
        <f t="shared" ca="1" si="4005"/>
        <v/>
      </c>
      <c r="T353" s="114" t="str">
        <f t="shared" ca="1" si="4005"/>
        <v/>
      </c>
      <c r="U353" s="114" t="str">
        <f t="shared" ca="1" si="4005"/>
        <v/>
      </c>
      <c r="V353" s="114" t="str">
        <f t="shared" ca="1" si="4005"/>
        <v/>
      </c>
      <c r="W353" s="114" t="str">
        <f t="shared" ca="1" si="4005"/>
        <v/>
      </c>
      <c r="X353" s="114" t="str">
        <f t="shared" ca="1" si="4005"/>
        <v/>
      </c>
      <c r="Y353" s="114" t="str">
        <f t="shared" ca="1" si="4005"/>
        <v/>
      </c>
      <c r="Z353" s="114" t="str">
        <f t="shared" ca="1" si="4005"/>
        <v/>
      </c>
      <c r="AA353" s="114" t="str">
        <f t="shared" ca="1" si="4005"/>
        <v/>
      </c>
      <c r="AB353" s="114" t="str">
        <f t="shared" ca="1" si="4005"/>
        <v/>
      </c>
      <c r="AC353" s="114" t="str">
        <f t="shared" ca="1" si="4005"/>
        <v/>
      </c>
      <c r="AD353" s="114" t="str">
        <f t="shared" ca="1" si="4005"/>
        <v/>
      </c>
      <c r="AE353" s="114" t="str">
        <f t="shared" ca="1" si="4005"/>
        <v/>
      </c>
      <c r="AF353" s="114" t="str">
        <f t="shared" ca="1" si="4005"/>
        <v/>
      </c>
      <c r="AG353" s="114" t="str">
        <f t="shared" ca="1" si="4005"/>
        <v/>
      </c>
      <c r="AH353" s="114" t="str">
        <f t="shared" ca="1" si="4005"/>
        <v/>
      </c>
      <c r="AI353" s="114" t="str">
        <f t="shared" ca="1" si="4005"/>
        <v/>
      </c>
      <c r="AJ353" s="25"/>
      <c r="AK353" s="25"/>
      <c r="AL353" s="25"/>
      <c r="AM353" s="25"/>
      <c r="AN353" s="25"/>
      <c r="AO353" s="25"/>
      <c r="AP353" s="25"/>
      <c r="AQ353" s="25"/>
      <c r="AR353" s="25"/>
    </row>
    <row r="354" spans="1:44" ht="18" customHeight="1">
      <c r="A354" s="7"/>
      <c r="B354" s="116">
        <f t="shared" si="3305"/>
        <v>116</v>
      </c>
      <c r="C354" s="20" t="str">
        <f ca="1">INDIRECT("员工信息表!C"&amp;(B354+3))&amp;IF(INDIRECT("员工信息表!O"&amp;(B354+3))="离职","(离职)","")</f>
        <v/>
      </c>
      <c r="D354" s="25" t="s">
        <v>24</v>
      </c>
      <c r="E354" s="114" t="str">
        <f ca="1" t="shared" si="4006" ref="E354:T354">IFERROR(IF($C354="","",INDIRECT("第"&amp;VLOOKUP(E$7,INDIRECT($A$7&amp;"!A:D"),2,FALSE)&amp;"周"&amp;"!"&amp;ADDRESS(ROW(),VLOOKUP(E$7,INDIRECT($A$7&amp;"!A:D"),4,FALSE)+4))),"")</f>
        <v/>
      </c>
      <c r="F354" s="114" t="str">
        <f t="shared" ca="1" si="4006"/>
        <v/>
      </c>
      <c r="G354" s="114" t="str">
        <f t="shared" ca="1" si="4006"/>
        <v/>
      </c>
      <c r="H354" s="114" t="str">
        <f t="shared" ca="1" si="4006"/>
        <v/>
      </c>
      <c r="I354" s="114" t="str">
        <f t="shared" ca="1" si="4006"/>
        <v/>
      </c>
      <c r="J354" s="114" t="str">
        <f t="shared" ca="1" si="4006"/>
        <v/>
      </c>
      <c r="K354" s="114" t="str">
        <f t="shared" ca="1" si="4006"/>
        <v/>
      </c>
      <c r="L354" s="114" t="str">
        <f t="shared" ca="1" si="4006"/>
        <v/>
      </c>
      <c r="M354" s="114" t="str">
        <f t="shared" ca="1" si="4006"/>
        <v/>
      </c>
      <c r="N354" s="114" t="str">
        <f t="shared" ca="1" si="4006"/>
        <v/>
      </c>
      <c r="O354" s="114" t="str">
        <f t="shared" ca="1" si="4006"/>
        <v/>
      </c>
      <c r="P354" s="114" t="str">
        <f t="shared" ca="1" si="4006"/>
        <v/>
      </c>
      <c r="Q354" s="114" t="str">
        <f t="shared" ca="1" si="4006"/>
        <v/>
      </c>
      <c r="R354" s="114" t="str">
        <f t="shared" ca="1" si="4006"/>
        <v/>
      </c>
      <c r="S354" s="114" t="str">
        <f t="shared" ca="1" si="4006"/>
        <v/>
      </c>
      <c r="T354" s="114" t="str">
        <f t="shared" ca="1" si="4006"/>
        <v/>
      </c>
      <c r="U354" s="114" t="str">
        <f ca="1" t="shared" si="4007" ref="U354:AI354">IFERROR(IF($C354="","",INDIRECT("第"&amp;VLOOKUP(U$7,INDIRECT($A$7&amp;"!A:D"),2,FALSE)&amp;"周"&amp;"!"&amp;ADDRESS(ROW(),VLOOKUP(U$7,INDIRECT($A$7&amp;"!A:D"),4,FALSE)+4))),"")</f>
        <v/>
      </c>
      <c r="V354" s="114" t="str">
        <f t="shared" ca="1" si="4007"/>
        <v/>
      </c>
      <c r="W354" s="114" t="str">
        <f t="shared" ca="1" si="4007"/>
        <v/>
      </c>
      <c r="X354" s="114" t="str">
        <f t="shared" ca="1" si="4007"/>
        <v/>
      </c>
      <c r="Y354" s="114" t="str">
        <f t="shared" ca="1" si="4007"/>
        <v/>
      </c>
      <c r="Z354" s="114" t="str">
        <f t="shared" ca="1" si="4007"/>
        <v/>
      </c>
      <c r="AA354" s="114" t="str">
        <f t="shared" ca="1" si="4007"/>
        <v/>
      </c>
      <c r="AB354" s="114" t="str">
        <f t="shared" ca="1" si="4007"/>
        <v/>
      </c>
      <c r="AC354" s="114" t="str">
        <f t="shared" ca="1" si="4007"/>
        <v/>
      </c>
      <c r="AD354" s="114" t="str">
        <f t="shared" ca="1" si="4007"/>
        <v/>
      </c>
      <c r="AE354" s="114" t="str">
        <f t="shared" ca="1" si="4007"/>
        <v/>
      </c>
      <c r="AF354" s="114" t="str">
        <f t="shared" ca="1" si="4007"/>
        <v/>
      </c>
      <c r="AG354" s="114" t="str">
        <f t="shared" ca="1" si="4007"/>
        <v/>
      </c>
      <c r="AH354" s="114" t="str">
        <f t="shared" ca="1" si="4007"/>
        <v/>
      </c>
      <c r="AI354" s="114" t="str">
        <f t="shared" ca="1" si="4007"/>
        <v/>
      </c>
      <c r="AJ354" s="25">
        <f ca="1" t="shared" si="4008" ref="AJ354:AR354">COUNTIF($E354:$AI356,AJ$8)</f>
        <v>0</v>
      </c>
      <c r="AK354" s="25">
        <f t="shared" ca="1" si="4008"/>
        <v>0</v>
      </c>
      <c r="AL354" s="25">
        <f t="shared" ca="1" si="4008"/>
        <v>0</v>
      </c>
      <c r="AM354" s="25">
        <f t="shared" ca="1" si="4008"/>
        <v>0</v>
      </c>
      <c r="AN354" s="25">
        <f t="shared" ca="1" si="4008"/>
        <v>0</v>
      </c>
      <c r="AO354" s="25">
        <f t="shared" ca="1" si="4008"/>
        <v>0</v>
      </c>
      <c r="AP354" s="25">
        <f t="shared" ca="1" si="4008"/>
        <v>0</v>
      </c>
      <c r="AQ354" s="25">
        <f t="shared" ca="1" si="4008"/>
        <v>0</v>
      </c>
      <c r="AR354" s="25">
        <f t="shared" ca="1" si="4008"/>
        <v>0</v>
      </c>
    </row>
    <row r="355" spans="1:44" ht="18" customHeight="1">
      <c r="A355" s="7"/>
      <c r="B355" s="113"/>
      <c r="C355" s="20"/>
      <c r="D355" s="25" t="s">
        <v>25</v>
      </c>
      <c r="E355" s="114" t="str">
        <f ca="1" t="shared" si="4009" ref="E355">IFERROR(IF($C354="","",INDIRECT("第"&amp;VLOOKUP(E$7,INDIRECT($A$7&amp;"!A:D"),2,FALSE)&amp;"周"&amp;"!"&amp;ADDRESS(ROW(),VLOOKUP(E$7,INDIRECT($A$7&amp;"!A:D"),4,FALSE)+4))),"")</f>
        <v/>
      </c>
      <c r="F355" s="114" t="str">
        <f ca="1" t="shared" si="4010" ref="F355">IFERROR(IF($C354="","",INDIRECT("第"&amp;VLOOKUP(F$7,INDIRECT($A$7&amp;"!A:D"),2,FALSE)&amp;"周"&amp;"!"&amp;ADDRESS(ROW(),VLOOKUP(F$7,INDIRECT($A$7&amp;"!A:D"),4,FALSE)+4))),"")</f>
        <v/>
      </c>
      <c r="G355" s="114" t="str">
        <f ca="1" t="shared" si="4011" ref="G355">IFERROR(IF($C354="","",INDIRECT("第"&amp;VLOOKUP(G$7,INDIRECT($A$7&amp;"!A:D"),2,FALSE)&amp;"周"&amp;"!"&amp;ADDRESS(ROW(),VLOOKUP(G$7,INDIRECT($A$7&amp;"!A:D"),4,FALSE)+4))),"")</f>
        <v/>
      </c>
      <c r="H355" s="114" t="str">
        <f ca="1" t="shared" si="4012" ref="H355">IFERROR(IF($C354="","",INDIRECT("第"&amp;VLOOKUP(H$7,INDIRECT($A$7&amp;"!A:D"),2,FALSE)&amp;"周"&amp;"!"&amp;ADDRESS(ROW(),VLOOKUP(H$7,INDIRECT($A$7&amp;"!A:D"),4,FALSE)+4))),"")</f>
        <v/>
      </c>
      <c r="I355" s="114" t="str">
        <f ca="1" t="shared" si="4013" ref="I355">IFERROR(IF($C354="","",INDIRECT("第"&amp;VLOOKUP(I$7,INDIRECT($A$7&amp;"!A:D"),2,FALSE)&amp;"周"&amp;"!"&amp;ADDRESS(ROW(),VLOOKUP(I$7,INDIRECT($A$7&amp;"!A:D"),4,FALSE)+4))),"")</f>
        <v/>
      </c>
      <c r="J355" s="114" t="str">
        <f ca="1" t="shared" si="4014" ref="J355">IFERROR(IF($C354="","",INDIRECT("第"&amp;VLOOKUP(J$7,INDIRECT($A$7&amp;"!A:D"),2,FALSE)&amp;"周"&amp;"!"&amp;ADDRESS(ROW(),VLOOKUP(J$7,INDIRECT($A$7&amp;"!A:D"),4,FALSE)+4))),"")</f>
        <v/>
      </c>
      <c r="K355" s="114" t="str">
        <f ca="1" t="shared" si="4015" ref="K355">IFERROR(IF($C354="","",INDIRECT("第"&amp;VLOOKUP(K$7,INDIRECT($A$7&amp;"!A:D"),2,FALSE)&amp;"周"&amp;"!"&amp;ADDRESS(ROW(),VLOOKUP(K$7,INDIRECT($A$7&amp;"!A:D"),4,FALSE)+4))),"")</f>
        <v/>
      </c>
      <c r="L355" s="114" t="str">
        <f ca="1" t="shared" si="4016" ref="L355">IFERROR(IF($C354="","",INDIRECT("第"&amp;VLOOKUP(L$7,INDIRECT($A$7&amp;"!A:D"),2,FALSE)&amp;"周"&amp;"!"&amp;ADDRESS(ROW(),VLOOKUP(L$7,INDIRECT($A$7&amp;"!A:D"),4,FALSE)+4))),"")</f>
        <v/>
      </c>
      <c r="M355" s="114" t="str">
        <f ca="1" t="shared" si="4017" ref="M355">IFERROR(IF($C354="","",INDIRECT("第"&amp;VLOOKUP(M$7,INDIRECT($A$7&amp;"!A:D"),2,FALSE)&amp;"周"&amp;"!"&amp;ADDRESS(ROW(),VLOOKUP(M$7,INDIRECT($A$7&amp;"!A:D"),4,FALSE)+4))),"")</f>
        <v/>
      </c>
      <c r="N355" s="114" t="str">
        <f ca="1" t="shared" si="4018" ref="N355">IFERROR(IF($C354="","",INDIRECT("第"&amp;VLOOKUP(N$7,INDIRECT($A$7&amp;"!A:D"),2,FALSE)&amp;"周"&amp;"!"&amp;ADDRESS(ROW(),VLOOKUP(N$7,INDIRECT($A$7&amp;"!A:D"),4,FALSE)+4))),"")</f>
        <v/>
      </c>
      <c r="O355" s="114" t="str">
        <f ca="1" t="shared" si="4019" ref="O355">IFERROR(IF($C354="","",INDIRECT("第"&amp;VLOOKUP(O$7,INDIRECT($A$7&amp;"!A:D"),2,FALSE)&amp;"周"&amp;"!"&amp;ADDRESS(ROW(),VLOOKUP(O$7,INDIRECT($A$7&amp;"!A:D"),4,FALSE)+4))),"")</f>
        <v/>
      </c>
      <c r="P355" s="114" t="str">
        <f ca="1" t="shared" si="4020" ref="P355">IFERROR(IF($C354="","",INDIRECT("第"&amp;VLOOKUP(P$7,INDIRECT($A$7&amp;"!A:D"),2,FALSE)&amp;"周"&amp;"!"&amp;ADDRESS(ROW(),VLOOKUP(P$7,INDIRECT($A$7&amp;"!A:D"),4,FALSE)+4))),"")</f>
        <v/>
      </c>
      <c r="Q355" s="114" t="str">
        <f ca="1" t="shared" si="4021" ref="Q355">IFERROR(IF($C354="","",INDIRECT("第"&amp;VLOOKUP(Q$7,INDIRECT($A$7&amp;"!A:D"),2,FALSE)&amp;"周"&amp;"!"&amp;ADDRESS(ROW(),VLOOKUP(Q$7,INDIRECT($A$7&amp;"!A:D"),4,FALSE)+4))),"")</f>
        <v/>
      </c>
      <c r="R355" s="114" t="str">
        <f ca="1" t="shared" si="4022" ref="R355">IFERROR(IF($C354="","",INDIRECT("第"&amp;VLOOKUP(R$7,INDIRECT($A$7&amp;"!A:D"),2,FALSE)&amp;"周"&amp;"!"&amp;ADDRESS(ROW(),VLOOKUP(R$7,INDIRECT($A$7&amp;"!A:D"),4,FALSE)+4))),"")</f>
        <v/>
      </c>
      <c r="S355" s="114" t="str">
        <f ca="1" t="shared" si="4023" ref="S355">IFERROR(IF($C354="","",INDIRECT("第"&amp;VLOOKUP(S$7,INDIRECT($A$7&amp;"!A:D"),2,FALSE)&amp;"周"&amp;"!"&amp;ADDRESS(ROW(),VLOOKUP(S$7,INDIRECT($A$7&amp;"!A:D"),4,FALSE)+4))),"")</f>
        <v/>
      </c>
      <c r="T355" s="114" t="str">
        <f ca="1" t="shared" si="4024" ref="T355">IFERROR(IF($C354="","",INDIRECT("第"&amp;VLOOKUP(T$7,INDIRECT($A$7&amp;"!A:D"),2,FALSE)&amp;"周"&amp;"!"&amp;ADDRESS(ROW(),VLOOKUP(T$7,INDIRECT($A$7&amp;"!A:D"),4,FALSE)+4))),"")</f>
        <v/>
      </c>
      <c r="U355" s="114" t="str">
        <f ca="1" t="shared" si="4025" ref="U355">IFERROR(IF($C354="","",INDIRECT("第"&amp;VLOOKUP(U$7,INDIRECT($A$7&amp;"!A:D"),2,FALSE)&amp;"周"&amp;"!"&amp;ADDRESS(ROW(),VLOOKUP(U$7,INDIRECT($A$7&amp;"!A:D"),4,FALSE)+4))),"")</f>
        <v/>
      </c>
      <c r="V355" s="114" t="str">
        <f ca="1" t="shared" si="4026" ref="V355">IFERROR(IF($C354="","",INDIRECT("第"&amp;VLOOKUP(V$7,INDIRECT($A$7&amp;"!A:D"),2,FALSE)&amp;"周"&amp;"!"&amp;ADDRESS(ROW(),VLOOKUP(V$7,INDIRECT($A$7&amp;"!A:D"),4,FALSE)+4))),"")</f>
        <v/>
      </c>
      <c r="W355" s="114" t="str">
        <f ca="1" t="shared" si="4027" ref="W355">IFERROR(IF($C354="","",INDIRECT("第"&amp;VLOOKUP(W$7,INDIRECT($A$7&amp;"!A:D"),2,FALSE)&amp;"周"&amp;"!"&amp;ADDRESS(ROW(),VLOOKUP(W$7,INDIRECT($A$7&amp;"!A:D"),4,FALSE)+4))),"")</f>
        <v/>
      </c>
      <c r="X355" s="114" t="str">
        <f ca="1" t="shared" si="4028" ref="X355">IFERROR(IF($C354="","",INDIRECT("第"&amp;VLOOKUP(X$7,INDIRECT($A$7&amp;"!A:D"),2,FALSE)&amp;"周"&amp;"!"&amp;ADDRESS(ROW(),VLOOKUP(X$7,INDIRECT($A$7&amp;"!A:D"),4,FALSE)+4))),"")</f>
        <v/>
      </c>
      <c r="Y355" s="114" t="str">
        <f ca="1" t="shared" si="4029" ref="Y355">IFERROR(IF($C354="","",INDIRECT("第"&amp;VLOOKUP(Y$7,INDIRECT($A$7&amp;"!A:D"),2,FALSE)&amp;"周"&amp;"!"&amp;ADDRESS(ROW(),VLOOKUP(Y$7,INDIRECT($A$7&amp;"!A:D"),4,FALSE)+4))),"")</f>
        <v/>
      </c>
      <c r="Z355" s="114" t="str">
        <f ca="1" t="shared" si="4030" ref="Z355">IFERROR(IF($C354="","",INDIRECT("第"&amp;VLOOKUP(Z$7,INDIRECT($A$7&amp;"!A:D"),2,FALSE)&amp;"周"&amp;"!"&amp;ADDRESS(ROW(),VLOOKUP(Z$7,INDIRECT($A$7&amp;"!A:D"),4,FALSE)+4))),"")</f>
        <v/>
      </c>
      <c r="AA355" s="114" t="str">
        <f ca="1" t="shared" si="4031" ref="AA355">IFERROR(IF($C354="","",INDIRECT("第"&amp;VLOOKUP(AA$7,INDIRECT($A$7&amp;"!A:D"),2,FALSE)&amp;"周"&amp;"!"&amp;ADDRESS(ROW(),VLOOKUP(AA$7,INDIRECT($A$7&amp;"!A:D"),4,FALSE)+4))),"")</f>
        <v/>
      </c>
      <c r="AB355" s="114" t="str">
        <f ca="1" t="shared" si="4032" ref="AB355">IFERROR(IF($C354="","",INDIRECT("第"&amp;VLOOKUP(AB$7,INDIRECT($A$7&amp;"!A:D"),2,FALSE)&amp;"周"&amp;"!"&amp;ADDRESS(ROW(),VLOOKUP(AB$7,INDIRECT($A$7&amp;"!A:D"),4,FALSE)+4))),"")</f>
        <v/>
      </c>
      <c r="AC355" s="114" t="str">
        <f ca="1" t="shared" si="4033" ref="AC355">IFERROR(IF($C354="","",INDIRECT("第"&amp;VLOOKUP(AC$7,INDIRECT($A$7&amp;"!A:D"),2,FALSE)&amp;"周"&amp;"!"&amp;ADDRESS(ROW(),VLOOKUP(AC$7,INDIRECT($A$7&amp;"!A:D"),4,FALSE)+4))),"")</f>
        <v/>
      </c>
      <c r="AD355" s="114" t="str">
        <f ca="1" t="shared" si="4034" ref="AD355">IFERROR(IF($C354="","",INDIRECT("第"&amp;VLOOKUP(AD$7,INDIRECT($A$7&amp;"!A:D"),2,FALSE)&amp;"周"&amp;"!"&amp;ADDRESS(ROW(),VLOOKUP(AD$7,INDIRECT($A$7&amp;"!A:D"),4,FALSE)+4))),"")</f>
        <v/>
      </c>
      <c r="AE355" s="114" t="str">
        <f ca="1" t="shared" si="4035" ref="AE355">IFERROR(IF($C354="","",INDIRECT("第"&amp;VLOOKUP(AE$7,INDIRECT($A$7&amp;"!A:D"),2,FALSE)&amp;"周"&amp;"!"&amp;ADDRESS(ROW(),VLOOKUP(AE$7,INDIRECT($A$7&amp;"!A:D"),4,FALSE)+4))),"")</f>
        <v/>
      </c>
      <c r="AF355" s="114" t="str">
        <f ca="1" t="shared" si="4036" ref="AF355">IFERROR(IF($C354="","",INDIRECT("第"&amp;VLOOKUP(AF$7,INDIRECT($A$7&amp;"!A:D"),2,FALSE)&amp;"周"&amp;"!"&amp;ADDRESS(ROW(),VLOOKUP(AF$7,INDIRECT($A$7&amp;"!A:D"),4,FALSE)+4))),"")</f>
        <v/>
      </c>
      <c r="AG355" s="114" t="str">
        <f ca="1" t="shared" si="4037" ref="AG355">IFERROR(IF($C354="","",INDIRECT("第"&amp;VLOOKUP(AG$7,INDIRECT($A$7&amp;"!A:D"),2,FALSE)&amp;"周"&amp;"!"&amp;ADDRESS(ROW(),VLOOKUP(AG$7,INDIRECT($A$7&amp;"!A:D"),4,FALSE)+4))),"")</f>
        <v/>
      </c>
      <c r="AH355" s="114" t="str">
        <f ca="1" t="shared" si="4038" ref="AH355">IFERROR(IF($C354="","",INDIRECT("第"&amp;VLOOKUP(AH$7,INDIRECT($A$7&amp;"!A:D"),2,FALSE)&amp;"周"&amp;"!"&amp;ADDRESS(ROW(),VLOOKUP(AH$7,INDIRECT($A$7&amp;"!A:D"),4,FALSE)+4))),"")</f>
        <v/>
      </c>
      <c r="AI355" s="114" t="str">
        <f ca="1" t="shared" si="4039" ref="AI355">IFERROR(IF($C354="","",INDIRECT("第"&amp;VLOOKUP(AI$7,INDIRECT($A$7&amp;"!A:D"),2,FALSE)&amp;"周"&amp;"!"&amp;ADDRESS(ROW(),VLOOKUP(AI$7,INDIRECT($A$7&amp;"!A:D"),4,FALSE)+4))),"")</f>
        <v/>
      </c>
      <c r="AJ355" s="25"/>
      <c r="AK355" s="25"/>
      <c r="AL355" s="25"/>
      <c r="AM355" s="25"/>
      <c r="AN355" s="25"/>
      <c r="AO355" s="25"/>
      <c r="AP355" s="25"/>
      <c r="AQ355" s="25"/>
      <c r="AR355" s="25"/>
    </row>
    <row r="356" spans="1:44" ht="18" customHeight="1">
      <c r="A356" s="7"/>
      <c r="B356" s="115"/>
      <c r="C356" s="27"/>
      <c r="D356" s="25" t="s">
        <v>26</v>
      </c>
      <c r="E356" s="114" t="str">
        <f ca="1" t="shared" si="4040" ref="E356:AI356">IFERROR(IF($C354="","",INDIRECT("第"&amp;VLOOKUP(E$7,INDIRECT($A$7&amp;"!A:D"),2,FALSE)&amp;"周"&amp;"!"&amp;ADDRESS(ROW(),VLOOKUP(E$7,INDIRECT($A$7&amp;"!A:D"),4,FALSE)+4))),"")</f>
        <v/>
      </c>
      <c r="F356" s="114" t="str">
        <f t="shared" ca="1" si="4040"/>
        <v/>
      </c>
      <c r="G356" s="114" t="str">
        <f t="shared" ca="1" si="4040"/>
        <v/>
      </c>
      <c r="H356" s="114" t="str">
        <f t="shared" ca="1" si="4040"/>
        <v/>
      </c>
      <c r="I356" s="114" t="str">
        <f t="shared" ca="1" si="4040"/>
        <v/>
      </c>
      <c r="J356" s="114" t="str">
        <f t="shared" ca="1" si="4040"/>
        <v/>
      </c>
      <c r="K356" s="114" t="str">
        <f t="shared" ca="1" si="4040"/>
        <v/>
      </c>
      <c r="L356" s="114" t="str">
        <f t="shared" ca="1" si="4040"/>
        <v/>
      </c>
      <c r="M356" s="114" t="str">
        <f t="shared" ca="1" si="4040"/>
        <v/>
      </c>
      <c r="N356" s="114" t="str">
        <f t="shared" ca="1" si="4040"/>
        <v/>
      </c>
      <c r="O356" s="114" t="str">
        <f t="shared" ca="1" si="4040"/>
        <v/>
      </c>
      <c r="P356" s="114" t="str">
        <f t="shared" ca="1" si="4040"/>
        <v/>
      </c>
      <c r="Q356" s="114" t="str">
        <f t="shared" ca="1" si="4040"/>
        <v/>
      </c>
      <c r="R356" s="114" t="str">
        <f t="shared" ca="1" si="4040"/>
        <v/>
      </c>
      <c r="S356" s="114" t="str">
        <f t="shared" ca="1" si="4040"/>
        <v/>
      </c>
      <c r="T356" s="114" t="str">
        <f t="shared" ca="1" si="4040"/>
        <v/>
      </c>
      <c r="U356" s="114" t="str">
        <f t="shared" ca="1" si="4040"/>
        <v/>
      </c>
      <c r="V356" s="114" t="str">
        <f t="shared" ca="1" si="4040"/>
        <v/>
      </c>
      <c r="W356" s="114" t="str">
        <f t="shared" ca="1" si="4040"/>
        <v/>
      </c>
      <c r="X356" s="114" t="str">
        <f t="shared" ca="1" si="4040"/>
        <v/>
      </c>
      <c r="Y356" s="114" t="str">
        <f t="shared" ca="1" si="4040"/>
        <v/>
      </c>
      <c r="Z356" s="114" t="str">
        <f t="shared" ca="1" si="4040"/>
        <v/>
      </c>
      <c r="AA356" s="114" t="str">
        <f t="shared" ca="1" si="4040"/>
        <v/>
      </c>
      <c r="AB356" s="114" t="str">
        <f t="shared" ca="1" si="4040"/>
        <v/>
      </c>
      <c r="AC356" s="114" t="str">
        <f t="shared" ca="1" si="4040"/>
        <v/>
      </c>
      <c r="AD356" s="114" t="str">
        <f t="shared" ca="1" si="4040"/>
        <v/>
      </c>
      <c r="AE356" s="114" t="str">
        <f t="shared" ca="1" si="4040"/>
        <v/>
      </c>
      <c r="AF356" s="114" t="str">
        <f t="shared" ca="1" si="4040"/>
        <v/>
      </c>
      <c r="AG356" s="114" t="str">
        <f t="shared" ca="1" si="4040"/>
        <v/>
      </c>
      <c r="AH356" s="114" t="str">
        <f t="shared" ca="1" si="4040"/>
        <v/>
      </c>
      <c r="AI356" s="114" t="str">
        <f t="shared" ca="1" si="4040"/>
        <v/>
      </c>
      <c r="AJ356" s="25"/>
      <c r="AK356" s="25"/>
      <c r="AL356" s="25"/>
      <c r="AM356" s="25"/>
      <c r="AN356" s="25"/>
      <c r="AO356" s="25"/>
      <c r="AP356" s="25"/>
      <c r="AQ356" s="25"/>
      <c r="AR356" s="25"/>
    </row>
    <row r="357" spans="1:44" ht="18" customHeight="1">
      <c r="A357" s="7"/>
      <c r="B357" s="116">
        <f t="shared" si="3305"/>
        <v>117</v>
      </c>
      <c r="C357" s="20" t="str">
        <f ca="1">INDIRECT("员工信息表!C"&amp;(B357+3))&amp;IF(INDIRECT("员工信息表!O"&amp;(B357+3))="离职","(离职)","")</f>
        <v/>
      </c>
      <c r="D357" s="25" t="s">
        <v>24</v>
      </c>
      <c r="E357" s="114" t="str">
        <f ca="1" t="shared" si="4041" ref="E357:T357">IFERROR(IF($C357="","",INDIRECT("第"&amp;VLOOKUP(E$7,INDIRECT($A$7&amp;"!A:D"),2,FALSE)&amp;"周"&amp;"!"&amp;ADDRESS(ROW(),VLOOKUP(E$7,INDIRECT($A$7&amp;"!A:D"),4,FALSE)+4))),"")</f>
        <v/>
      </c>
      <c r="F357" s="114" t="str">
        <f t="shared" ca="1" si="4041"/>
        <v/>
      </c>
      <c r="G357" s="114" t="str">
        <f t="shared" ca="1" si="4041"/>
        <v/>
      </c>
      <c r="H357" s="114" t="str">
        <f t="shared" ca="1" si="4041"/>
        <v/>
      </c>
      <c r="I357" s="114" t="str">
        <f t="shared" ca="1" si="4041"/>
        <v/>
      </c>
      <c r="J357" s="114" t="str">
        <f t="shared" ca="1" si="4041"/>
        <v/>
      </c>
      <c r="K357" s="114" t="str">
        <f t="shared" ca="1" si="4041"/>
        <v/>
      </c>
      <c r="L357" s="114" t="str">
        <f t="shared" ca="1" si="4041"/>
        <v/>
      </c>
      <c r="M357" s="114" t="str">
        <f t="shared" ca="1" si="4041"/>
        <v/>
      </c>
      <c r="N357" s="114" t="str">
        <f t="shared" ca="1" si="4041"/>
        <v/>
      </c>
      <c r="O357" s="114" t="str">
        <f t="shared" ca="1" si="4041"/>
        <v/>
      </c>
      <c r="P357" s="114" t="str">
        <f t="shared" ca="1" si="4041"/>
        <v/>
      </c>
      <c r="Q357" s="114" t="str">
        <f t="shared" ca="1" si="4041"/>
        <v/>
      </c>
      <c r="R357" s="114" t="str">
        <f t="shared" ca="1" si="4041"/>
        <v/>
      </c>
      <c r="S357" s="114" t="str">
        <f t="shared" ca="1" si="4041"/>
        <v/>
      </c>
      <c r="T357" s="114" t="str">
        <f t="shared" ca="1" si="4041"/>
        <v/>
      </c>
      <c r="U357" s="114" t="str">
        <f ca="1" t="shared" si="4042" ref="U357:AI357">IFERROR(IF($C357="","",INDIRECT("第"&amp;VLOOKUP(U$7,INDIRECT($A$7&amp;"!A:D"),2,FALSE)&amp;"周"&amp;"!"&amp;ADDRESS(ROW(),VLOOKUP(U$7,INDIRECT($A$7&amp;"!A:D"),4,FALSE)+4))),"")</f>
        <v/>
      </c>
      <c r="V357" s="114" t="str">
        <f t="shared" ca="1" si="4042"/>
        <v/>
      </c>
      <c r="W357" s="114" t="str">
        <f t="shared" ca="1" si="4042"/>
        <v/>
      </c>
      <c r="X357" s="114" t="str">
        <f t="shared" ca="1" si="4042"/>
        <v/>
      </c>
      <c r="Y357" s="114" t="str">
        <f t="shared" ca="1" si="4042"/>
        <v/>
      </c>
      <c r="Z357" s="114" t="str">
        <f t="shared" ca="1" si="4042"/>
        <v/>
      </c>
      <c r="AA357" s="114" t="str">
        <f t="shared" ca="1" si="4042"/>
        <v/>
      </c>
      <c r="AB357" s="114" t="str">
        <f t="shared" ca="1" si="4042"/>
        <v/>
      </c>
      <c r="AC357" s="114" t="str">
        <f t="shared" ca="1" si="4042"/>
        <v/>
      </c>
      <c r="AD357" s="114" t="str">
        <f t="shared" ca="1" si="4042"/>
        <v/>
      </c>
      <c r="AE357" s="114" t="str">
        <f t="shared" ca="1" si="4042"/>
        <v/>
      </c>
      <c r="AF357" s="114" t="str">
        <f t="shared" ca="1" si="4042"/>
        <v/>
      </c>
      <c r="AG357" s="114" t="str">
        <f t="shared" ca="1" si="4042"/>
        <v/>
      </c>
      <c r="AH357" s="114" t="str">
        <f t="shared" ca="1" si="4042"/>
        <v/>
      </c>
      <c r="AI357" s="114" t="str">
        <f t="shared" ca="1" si="4042"/>
        <v/>
      </c>
      <c r="AJ357" s="25">
        <f ca="1" t="shared" si="4043" ref="AJ357:AR357">COUNTIF($E357:$AI359,AJ$8)</f>
        <v>0</v>
      </c>
      <c r="AK357" s="25">
        <f t="shared" ca="1" si="4043"/>
        <v>0</v>
      </c>
      <c r="AL357" s="25">
        <f t="shared" ca="1" si="4043"/>
        <v>0</v>
      </c>
      <c r="AM357" s="25">
        <f t="shared" ca="1" si="4043"/>
        <v>0</v>
      </c>
      <c r="AN357" s="25">
        <f t="shared" ca="1" si="4043"/>
        <v>0</v>
      </c>
      <c r="AO357" s="25">
        <f t="shared" ca="1" si="4043"/>
        <v>0</v>
      </c>
      <c r="AP357" s="25">
        <f t="shared" ca="1" si="4043"/>
        <v>0</v>
      </c>
      <c r="AQ357" s="25">
        <f t="shared" ca="1" si="4043"/>
        <v>0</v>
      </c>
      <c r="AR357" s="25">
        <f t="shared" ca="1" si="4043"/>
        <v>0</v>
      </c>
    </row>
    <row r="358" spans="1:44" ht="18" customHeight="1">
      <c r="A358" s="7"/>
      <c r="B358" s="113"/>
      <c r="C358" s="20"/>
      <c r="D358" s="25" t="s">
        <v>25</v>
      </c>
      <c r="E358" s="114" t="str">
        <f ca="1" t="shared" si="4044" ref="E358">IFERROR(IF($C357="","",INDIRECT("第"&amp;VLOOKUP(E$7,INDIRECT($A$7&amp;"!A:D"),2,FALSE)&amp;"周"&amp;"!"&amp;ADDRESS(ROW(),VLOOKUP(E$7,INDIRECT($A$7&amp;"!A:D"),4,FALSE)+4))),"")</f>
        <v/>
      </c>
      <c r="F358" s="114" t="str">
        <f ca="1" t="shared" si="4045" ref="F358">IFERROR(IF($C357="","",INDIRECT("第"&amp;VLOOKUP(F$7,INDIRECT($A$7&amp;"!A:D"),2,FALSE)&amp;"周"&amp;"!"&amp;ADDRESS(ROW(),VLOOKUP(F$7,INDIRECT($A$7&amp;"!A:D"),4,FALSE)+4))),"")</f>
        <v/>
      </c>
      <c r="G358" s="114" t="str">
        <f ca="1" t="shared" si="4046" ref="G358">IFERROR(IF($C357="","",INDIRECT("第"&amp;VLOOKUP(G$7,INDIRECT($A$7&amp;"!A:D"),2,FALSE)&amp;"周"&amp;"!"&amp;ADDRESS(ROW(),VLOOKUP(G$7,INDIRECT($A$7&amp;"!A:D"),4,FALSE)+4))),"")</f>
        <v/>
      </c>
      <c r="H358" s="114" t="str">
        <f ca="1" t="shared" si="4047" ref="H358">IFERROR(IF($C357="","",INDIRECT("第"&amp;VLOOKUP(H$7,INDIRECT($A$7&amp;"!A:D"),2,FALSE)&amp;"周"&amp;"!"&amp;ADDRESS(ROW(),VLOOKUP(H$7,INDIRECT($A$7&amp;"!A:D"),4,FALSE)+4))),"")</f>
        <v/>
      </c>
      <c r="I358" s="114" t="str">
        <f ca="1" t="shared" si="4048" ref="I358">IFERROR(IF($C357="","",INDIRECT("第"&amp;VLOOKUP(I$7,INDIRECT($A$7&amp;"!A:D"),2,FALSE)&amp;"周"&amp;"!"&amp;ADDRESS(ROW(),VLOOKUP(I$7,INDIRECT($A$7&amp;"!A:D"),4,FALSE)+4))),"")</f>
        <v/>
      </c>
      <c r="J358" s="114" t="str">
        <f ca="1" t="shared" si="4049" ref="J358">IFERROR(IF($C357="","",INDIRECT("第"&amp;VLOOKUP(J$7,INDIRECT($A$7&amp;"!A:D"),2,FALSE)&amp;"周"&amp;"!"&amp;ADDRESS(ROW(),VLOOKUP(J$7,INDIRECT($A$7&amp;"!A:D"),4,FALSE)+4))),"")</f>
        <v/>
      </c>
      <c r="K358" s="114" t="str">
        <f ca="1" t="shared" si="4050" ref="K358">IFERROR(IF($C357="","",INDIRECT("第"&amp;VLOOKUP(K$7,INDIRECT($A$7&amp;"!A:D"),2,FALSE)&amp;"周"&amp;"!"&amp;ADDRESS(ROW(),VLOOKUP(K$7,INDIRECT($A$7&amp;"!A:D"),4,FALSE)+4))),"")</f>
        <v/>
      </c>
      <c r="L358" s="114" t="str">
        <f ca="1" t="shared" si="4051" ref="L358">IFERROR(IF($C357="","",INDIRECT("第"&amp;VLOOKUP(L$7,INDIRECT($A$7&amp;"!A:D"),2,FALSE)&amp;"周"&amp;"!"&amp;ADDRESS(ROW(),VLOOKUP(L$7,INDIRECT($A$7&amp;"!A:D"),4,FALSE)+4))),"")</f>
        <v/>
      </c>
      <c r="M358" s="114" t="str">
        <f ca="1" t="shared" si="4052" ref="M358">IFERROR(IF($C357="","",INDIRECT("第"&amp;VLOOKUP(M$7,INDIRECT($A$7&amp;"!A:D"),2,FALSE)&amp;"周"&amp;"!"&amp;ADDRESS(ROW(),VLOOKUP(M$7,INDIRECT($A$7&amp;"!A:D"),4,FALSE)+4))),"")</f>
        <v/>
      </c>
      <c r="N358" s="114" t="str">
        <f ca="1" t="shared" si="4053" ref="N358">IFERROR(IF($C357="","",INDIRECT("第"&amp;VLOOKUP(N$7,INDIRECT($A$7&amp;"!A:D"),2,FALSE)&amp;"周"&amp;"!"&amp;ADDRESS(ROW(),VLOOKUP(N$7,INDIRECT($A$7&amp;"!A:D"),4,FALSE)+4))),"")</f>
        <v/>
      </c>
      <c r="O358" s="114" t="str">
        <f ca="1" t="shared" si="4054" ref="O358">IFERROR(IF($C357="","",INDIRECT("第"&amp;VLOOKUP(O$7,INDIRECT($A$7&amp;"!A:D"),2,FALSE)&amp;"周"&amp;"!"&amp;ADDRESS(ROW(),VLOOKUP(O$7,INDIRECT($A$7&amp;"!A:D"),4,FALSE)+4))),"")</f>
        <v/>
      </c>
      <c r="P358" s="114" t="str">
        <f ca="1" t="shared" si="4055" ref="P358">IFERROR(IF($C357="","",INDIRECT("第"&amp;VLOOKUP(P$7,INDIRECT($A$7&amp;"!A:D"),2,FALSE)&amp;"周"&amp;"!"&amp;ADDRESS(ROW(),VLOOKUP(P$7,INDIRECT($A$7&amp;"!A:D"),4,FALSE)+4))),"")</f>
        <v/>
      </c>
      <c r="Q358" s="114" t="str">
        <f ca="1" t="shared" si="4056" ref="Q358">IFERROR(IF($C357="","",INDIRECT("第"&amp;VLOOKUP(Q$7,INDIRECT($A$7&amp;"!A:D"),2,FALSE)&amp;"周"&amp;"!"&amp;ADDRESS(ROW(),VLOOKUP(Q$7,INDIRECT($A$7&amp;"!A:D"),4,FALSE)+4))),"")</f>
        <v/>
      </c>
      <c r="R358" s="114" t="str">
        <f ca="1" t="shared" si="4057" ref="R358">IFERROR(IF($C357="","",INDIRECT("第"&amp;VLOOKUP(R$7,INDIRECT($A$7&amp;"!A:D"),2,FALSE)&amp;"周"&amp;"!"&amp;ADDRESS(ROW(),VLOOKUP(R$7,INDIRECT($A$7&amp;"!A:D"),4,FALSE)+4))),"")</f>
        <v/>
      </c>
      <c r="S358" s="114" t="str">
        <f ca="1" t="shared" si="4058" ref="S358">IFERROR(IF($C357="","",INDIRECT("第"&amp;VLOOKUP(S$7,INDIRECT($A$7&amp;"!A:D"),2,FALSE)&amp;"周"&amp;"!"&amp;ADDRESS(ROW(),VLOOKUP(S$7,INDIRECT($A$7&amp;"!A:D"),4,FALSE)+4))),"")</f>
        <v/>
      </c>
      <c r="T358" s="114" t="str">
        <f ca="1" t="shared" si="4059" ref="T358">IFERROR(IF($C357="","",INDIRECT("第"&amp;VLOOKUP(T$7,INDIRECT($A$7&amp;"!A:D"),2,FALSE)&amp;"周"&amp;"!"&amp;ADDRESS(ROW(),VLOOKUP(T$7,INDIRECT($A$7&amp;"!A:D"),4,FALSE)+4))),"")</f>
        <v/>
      </c>
      <c r="U358" s="114" t="str">
        <f ca="1" t="shared" si="4060" ref="U358">IFERROR(IF($C357="","",INDIRECT("第"&amp;VLOOKUP(U$7,INDIRECT($A$7&amp;"!A:D"),2,FALSE)&amp;"周"&amp;"!"&amp;ADDRESS(ROW(),VLOOKUP(U$7,INDIRECT($A$7&amp;"!A:D"),4,FALSE)+4))),"")</f>
        <v/>
      </c>
      <c r="V358" s="114" t="str">
        <f ca="1" t="shared" si="4061" ref="V358">IFERROR(IF($C357="","",INDIRECT("第"&amp;VLOOKUP(V$7,INDIRECT($A$7&amp;"!A:D"),2,FALSE)&amp;"周"&amp;"!"&amp;ADDRESS(ROW(),VLOOKUP(V$7,INDIRECT($A$7&amp;"!A:D"),4,FALSE)+4))),"")</f>
        <v/>
      </c>
      <c r="W358" s="114" t="str">
        <f ca="1" t="shared" si="4062" ref="W358">IFERROR(IF($C357="","",INDIRECT("第"&amp;VLOOKUP(W$7,INDIRECT($A$7&amp;"!A:D"),2,FALSE)&amp;"周"&amp;"!"&amp;ADDRESS(ROW(),VLOOKUP(W$7,INDIRECT($A$7&amp;"!A:D"),4,FALSE)+4))),"")</f>
        <v/>
      </c>
      <c r="X358" s="114" t="str">
        <f ca="1" t="shared" si="4063" ref="X358">IFERROR(IF($C357="","",INDIRECT("第"&amp;VLOOKUP(X$7,INDIRECT($A$7&amp;"!A:D"),2,FALSE)&amp;"周"&amp;"!"&amp;ADDRESS(ROW(),VLOOKUP(X$7,INDIRECT($A$7&amp;"!A:D"),4,FALSE)+4))),"")</f>
        <v/>
      </c>
      <c r="Y358" s="114" t="str">
        <f ca="1" t="shared" si="4064" ref="Y358">IFERROR(IF($C357="","",INDIRECT("第"&amp;VLOOKUP(Y$7,INDIRECT($A$7&amp;"!A:D"),2,FALSE)&amp;"周"&amp;"!"&amp;ADDRESS(ROW(),VLOOKUP(Y$7,INDIRECT($A$7&amp;"!A:D"),4,FALSE)+4))),"")</f>
        <v/>
      </c>
      <c r="Z358" s="114" t="str">
        <f ca="1" t="shared" si="4065" ref="Z358">IFERROR(IF($C357="","",INDIRECT("第"&amp;VLOOKUP(Z$7,INDIRECT($A$7&amp;"!A:D"),2,FALSE)&amp;"周"&amp;"!"&amp;ADDRESS(ROW(),VLOOKUP(Z$7,INDIRECT($A$7&amp;"!A:D"),4,FALSE)+4))),"")</f>
        <v/>
      </c>
      <c r="AA358" s="114" t="str">
        <f ca="1" t="shared" si="4066" ref="AA358">IFERROR(IF($C357="","",INDIRECT("第"&amp;VLOOKUP(AA$7,INDIRECT($A$7&amp;"!A:D"),2,FALSE)&amp;"周"&amp;"!"&amp;ADDRESS(ROW(),VLOOKUP(AA$7,INDIRECT($A$7&amp;"!A:D"),4,FALSE)+4))),"")</f>
        <v/>
      </c>
      <c r="AB358" s="114" t="str">
        <f ca="1" t="shared" si="4067" ref="AB358">IFERROR(IF($C357="","",INDIRECT("第"&amp;VLOOKUP(AB$7,INDIRECT($A$7&amp;"!A:D"),2,FALSE)&amp;"周"&amp;"!"&amp;ADDRESS(ROW(),VLOOKUP(AB$7,INDIRECT($A$7&amp;"!A:D"),4,FALSE)+4))),"")</f>
        <v/>
      </c>
      <c r="AC358" s="114" t="str">
        <f ca="1" t="shared" si="4068" ref="AC358">IFERROR(IF($C357="","",INDIRECT("第"&amp;VLOOKUP(AC$7,INDIRECT($A$7&amp;"!A:D"),2,FALSE)&amp;"周"&amp;"!"&amp;ADDRESS(ROW(),VLOOKUP(AC$7,INDIRECT($A$7&amp;"!A:D"),4,FALSE)+4))),"")</f>
        <v/>
      </c>
      <c r="AD358" s="114" t="str">
        <f ca="1" t="shared" si="4069" ref="AD358">IFERROR(IF($C357="","",INDIRECT("第"&amp;VLOOKUP(AD$7,INDIRECT($A$7&amp;"!A:D"),2,FALSE)&amp;"周"&amp;"!"&amp;ADDRESS(ROW(),VLOOKUP(AD$7,INDIRECT($A$7&amp;"!A:D"),4,FALSE)+4))),"")</f>
        <v/>
      </c>
      <c r="AE358" s="114" t="str">
        <f ca="1" t="shared" si="4070" ref="AE358">IFERROR(IF($C357="","",INDIRECT("第"&amp;VLOOKUP(AE$7,INDIRECT($A$7&amp;"!A:D"),2,FALSE)&amp;"周"&amp;"!"&amp;ADDRESS(ROW(),VLOOKUP(AE$7,INDIRECT($A$7&amp;"!A:D"),4,FALSE)+4))),"")</f>
        <v/>
      </c>
      <c r="AF358" s="114" t="str">
        <f ca="1" t="shared" si="4071" ref="AF358">IFERROR(IF($C357="","",INDIRECT("第"&amp;VLOOKUP(AF$7,INDIRECT($A$7&amp;"!A:D"),2,FALSE)&amp;"周"&amp;"!"&amp;ADDRESS(ROW(),VLOOKUP(AF$7,INDIRECT($A$7&amp;"!A:D"),4,FALSE)+4))),"")</f>
        <v/>
      </c>
      <c r="AG358" s="114" t="str">
        <f ca="1" t="shared" si="4072" ref="AG358">IFERROR(IF($C357="","",INDIRECT("第"&amp;VLOOKUP(AG$7,INDIRECT($A$7&amp;"!A:D"),2,FALSE)&amp;"周"&amp;"!"&amp;ADDRESS(ROW(),VLOOKUP(AG$7,INDIRECT($A$7&amp;"!A:D"),4,FALSE)+4))),"")</f>
        <v/>
      </c>
      <c r="AH358" s="114" t="str">
        <f ca="1" t="shared" si="4073" ref="AH358">IFERROR(IF($C357="","",INDIRECT("第"&amp;VLOOKUP(AH$7,INDIRECT($A$7&amp;"!A:D"),2,FALSE)&amp;"周"&amp;"!"&amp;ADDRESS(ROW(),VLOOKUP(AH$7,INDIRECT($A$7&amp;"!A:D"),4,FALSE)+4))),"")</f>
        <v/>
      </c>
      <c r="AI358" s="114" t="str">
        <f ca="1" t="shared" si="4074" ref="AI358">IFERROR(IF($C357="","",INDIRECT("第"&amp;VLOOKUP(AI$7,INDIRECT($A$7&amp;"!A:D"),2,FALSE)&amp;"周"&amp;"!"&amp;ADDRESS(ROW(),VLOOKUP(AI$7,INDIRECT($A$7&amp;"!A:D"),4,FALSE)+4))),"")</f>
        <v/>
      </c>
      <c r="AJ358" s="25"/>
      <c r="AK358" s="25"/>
      <c r="AL358" s="25"/>
      <c r="AM358" s="25"/>
      <c r="AN358" s="25"/>
      <c r="AO358" s="25"/>
      <c r="AP358" s="25"/>
      <c r="AQ358" s="25"/>
      <c r="AR358" s="25"/>
    </row>
    <row r="359" spans="1:44" ht="18" customHeight="1">
      <c r="A359" s="7"/>
      <c r="B359" s="115"/>
      <c r="C359" s="27"/>
      <c r="D359" s="25" t="s">
        <v>26</v>
      </c>
      <c r="E359" s="114" t="str">
        <f ca="1" t="shared" si="4075" ref="E359:AI359">IFERROR(IF($C357="","",INDIRECT("第"&amp;VLOOKUP(E$7,INDIRECT($A$7&amp;"!A:D"),2,FALSE)&amp;"周"&amp;"!"&amp;ADDRESS(ROW(),VLOOKUP(E$7,INDIRECT($A$7&amp;"!A:D"),4,FALSE)+4))),"")</f>
        <v/>
      </c>
      <c r="F359" s="114" t="str">
        <f t="shared" ca="1" si="4075"/>
        <v/>
      </c>
      <c r="G359" s="114" t="str">
        <f t="shared" ca="1" si="4075"/>
        <v/>
      </c>
      <c r="H359" s="114" t="str">
        <f t="shared" ca="1" si="4075"/>
        <v/>
      </c>
      <c r="I359" s="114" t="str">
        <f t="shared" ca="1" si="4075"/>
        <v/>
      </c>
      <c r="J359" s="114" t="str">
        <f t="shared" ca="1" si="4075"/>
        <v/>
      </c>
      <c r="K359" s="114" t="str">
        <f t="shared" ca="1" si="4075"/>
        <v/>
      </c>
      <c r="L359" s="114" t="str">
        <f t="shared" ca="1" si="4075"/>
        <v/>
      </c>
      <c r="M359" s="114" t="str">
        <f t="shared" ca="1" si="4075"/>
        <v/>
      </c>
      <c r="N359" s="114" t="str">
        <f t="shared" ca="1" si="4075"/>
        <v/>
      </c>
      <c r="O359" s="114" t="str">
        <f t="shared" ca="1" si="4075"/>
        <v/>
      </c>
      <c r="P359" s="114" t="str">
        <f t="shared" ca="1" si="4075"/>
        <v/>
      </c>
      <c r="Q359" s="114" t="str">
        <f t="shared" ca="1" si="4075"/>
        <v/>
      </c>
      <c r="R359" s="114" t="str">
        <f t="shared" ca="1" si="4075"/>
        <v/>
      </c>
      <c r="S359" s="114" t="str">
        <f t="shared" ca="1" si="4075"/>
        <v/>
      </c>
      <c r="T359" s="114" t="str">
        <f t="shared" ca="1" si="4075"/>
        <v/>
      </c>
      <c r="U359" s="114" t="str">
        <f t="shared" ca="1" si="4075"/>
        <v/>
      </c>
      <c r="V359" s="114" t="str">
        <f t="shared" ca="1" si="4075"/>
        <v/>
      </c>
      <c r="W359" s="114" t="str">
        <f t="shared" ca="1" si="4075"/>
        <v/>
      </c>
      <c r="X359" s="114" t="str">
        <f t="shared" ca="1" si="4075"/>
        <v/>
      </c>
      <c r="Y359" s="114" t="str">
        <f t="shared" ca="1" si="4075"/>
        <v/>
      </c>
      <c r="Z359" s="114" t="str">
        <f t="shared" ca="1" si="4075"/>
        <v/>
      </c>
      <c r="AA359" s="114" t="str">
        <f t="shared" ca="1" si="4075"/>
        <v/>
      </c>
      <c r="AB359" s="114" t="str">
        <f t="shared" ca="1" si="4075"/>
        <v/>
      </c>
      <c r="AC359" s="114" t="str">
        <f t="shared" ca="1" si="4075"/>
        <v/>
      </c>
      <c r="AD359" s="114" t="str">
        <f t="shared" ca="1" si="4075"/>
        <v/>
      </c>
      <c r="AE359" s="114" t="str">
        <f t="shared" ca="1" si="4075"/>
        <v/>
      </c>
      <c r="AF359" s="114" t="str">
        <f t="shared" ca="1" si="4075"/>
        <v/>
      </c>
      <c r="AG359" s="114" t="str">
        <f t="shared" ca="1" si="4075"/>
        <v/>
      </c>
      <c r="AH359" s="114" t="str">
        <f t="shared" ca="1" si="4075"/>
        <v/>
      </c>
      <c r="AI359" s="114" t="str">
        <f t="shared" ca="1" si="4075"/>
        <v/>
      </c>
      <c r="AJ359" s="25"/>
      <c r="AK359" s="25"/>
      <c r="AL359" s="25"/>
      <c r="AM359" s="25"/>
      <c r="AN359" s="25"/>
      <c r="AO359" s="25"/>
      <c r="AP359" s="25"/>
      <c r="AQ359" s="25"/>
      <c r="AR359" s="25"/>
    </row>
    <row r="360" spans="1:44" ht="18" customHeight="1">
      <c r="A360" s="7"/>
      <c r="B360" s="116">
        <f t="shared" si="4076" ref="B360:B423">ROW()/3-2</f>
        <v>118</v>
      </c>
      <c r="C360" s="20" t="str">
        <f ca="1">INDIRECT("员工信息表!C"&amp;(B360+3))&amp;IF(INDIRECT("员工信息表!O"&amp;(B360+3))="离职","(离职)","")</f>
        <v/>
      </c>
      <c r="D360" s="25" t="s">
        <v>24</v>
      </c>
      <c r="E360" s="114" t="str">
        <f ca="1" t="shared" si="4077" ref="E360:T360">IFERROR(IF($C360="","",INDIRECT("第"&amp;VLOOKUP(E$7,INDIRECT($A$7&amp;"!A:D"),2,FALSE)&amp;"周"&amp;"!"&amp;ADDRESS(ROW(),VLOOKUP(E$7,INDIRECT($A$7&amp;"!A:D"),4,FALSE)+4))),"")</f>
        <v/>
      </c>
      <c r="F360" s="114" t="str">
        <f t="shared" ca="1" si="4077"/>
        <v/>
      </c>
      <c r="G360" s="114" t="str">
        <f t="shared" ca="1" si="4077"/>
        <v/>
      </c>
      <c r="H360" s="114" t="str">
        <f t="shared" ca="1" si="4077"/>
        <v/>
      </c>
      <c r="I360" s="114" t="str">
        <f t="shared" ca="1" si="4077"/>
        <v/>
      </c>
      <c r="J360" s="114" t="str">
        <f t="shared" ca="1" si="4077"/>
        <v/>
      </c>
      <c r="K360" s="114" t="str">
        <f t="shared" ca="1" si="4077"/>
        <v/>
      </c>
      <c r="L360" s="114" t="str">
        <f t="shared" ca="1" si="4077"/>
        <v/>
      </c>
      <c r="M360" s="114" t="str">
        <f t="shared" ca="1" si="4077"/>
        <v/>
      </c>
      <c r="N360" s="114" t="str">
        <f t="shared" ca="1" si="4077"/>
        <v/>
      </c>
      <c r="O360" s="114" t="str">
        <f t="shared" ca="1" si="4077"/>
        <v/>
      </c>
      <c r="P360" s="114" t="str">
        <f t="shared" ca="1" si="4077"/>
        <v/>
      </c>
      <c r="Q360" s="114" t="str">
        <f t="shared" ca="1" si="4077"/>
        <v/>
      </c>
      <c r="R360" s="114" t="str">
        <f t="shared" ca="1" si="4077"/>
        <v/>
      </c>
      <c r="S360" s="114" t="str">
        <f t="shared" ca="1" si="4077"/>
        <v/>
      </c>
      <c r="T360" s="114" t="str">
        <f t="shared" ca="1" si="4077"/>
        <v/>
      </c>
      <c r="U360" s="114" t="str">
        <f ca="1" t="shared" si="4078" ref="U360:AI360">IFERROR(IF($C360="","",INDIRECT("第"&amp;VLOOKUP(U$7,INDIRECT($A$7&amp;"!A:D"),2,FALSE)&amp;"周"&amp;"!"&amp;ADDRESS(ROW(),VLOOKUP(U$7,INDIRECT($A$7&amp;"!A:D"),4,FALSE)+4))),"")</f>
        <v/>
      </c>
      <c r="V360" s="114" t="str">
        <f t="shared" ca="1" si="4078"/>
        <v/>
      </c>
      <c r="W360" s="114" t="str">
        <f t="shared" ca="1" si="4078"/>
        <v/>
      </c>
      <c r="X360" s="114" t="str">
        <f t="shared" ca="1" si="4078"/>
        <v/>
      </c>
      <c r="Y360" s="114" t="str">
        <f t="shared" ca="1" si="4078"/>
        <v/>
      </c>
      <c r="Z360" s="114" t="str">
        <f t="shared" ca="1" si="4078"/>
        <v/>
      </c>
      <c r="AA360" s="114" t="str">
        <f t="shared" ca="1" si="4078"/>
        <v/>
      </c>
      <c r="AB360" s="114" t="str">
        <f t="shared" ca="1" si="4078"/>
        <v/>
      </c>
      <c r="AC360" s="114" t="str">
        <f t="shared" ca="1" si="4078"/>
        <v/>
      </c>
      <c r="AD360" s="114" t="str">
        <f t="shared" ca="1" si="4078"/>
        <v/>
      </c>
      <c r="AE360" s="114" t="str">
        <f t="shared" ca="1" si="4078"/>
        <v/>
      </c>
      <c r="AF360" s="114" t="str">
        <f t="shared" ca="1" si="4078"/>
        <v/>
      </c>
      <c r="AG360" s="114" t="str">
        <f t="shared" ca="1" si="4078"/>
        <v/>
      </c>
      <c r="AH360" s="114" t="str">
        <f t="shared" ca="1" si="4078"/>
        <v/>
      </c>
      <c r="AI360" s="114" t="str">
        <f t="shared" ca="1" si="4078"/>
        <v/>
      </c>
      <c r="AJ360" s="25">
        <f ca="1" t="shared" si="4079" ref="AJ360:AR360">COUNTIF($E360:$AI362,AJ$8)</f>
        <v>0</v>
      </c>
      <c r="AK360" s="25">
        <f t="shared" ca="1" si="4079"/>
        <v>0</v>
      </c>
      <c r="AL360" s="25">
        <f t="shared" ca="1" si="4079"/>
        <v>0</v>
      </c>
      <c r="AM360" s="25">
        <f t="shared" ca="1" si="4079"/>
        <v>0</v>
      </c>
      <c r="AN360" s="25">
        <f t="shared" ca="1" si="4079"/>
        <v>0</v>
      </c>
      <c r="AO360" s="25">
        <f t="shared" ca="1" si="4079"/>
        <v>0</v>
      </c>
      <c r="AP360" s="25">
        <f t="shared" ca="1" si="4079"/>
        <v>0</v>
      </c>
      <c r="AQ360" s="25">
        <f t="shared" ca="1" si="4079"/>
        <v>0</v>
      </c>
      <c r="AR360" s="25">
        <f t="shared" ca="1" si="4079"/>
        <v>0</v>
      </c>
    </row>
    <row r="361" spans="1:44" ht="18" customHeight="1">
      <c r="A361" s="7"/>
      <c r="B361" s="113"/>
      <c r="C361" s="20"/>
      <c r="D361" s="25" t="s">
        <v>25</v>
      </c>
      <c r="E361" s="114" t="str">
        <f ca="1" t="shared" si="4080" ref="E361">IFERROR(IF($C360="","",INDIRECT("第"&amp;VLOOKUP(E$7,INDIRECT($A$7&amp;"!A:D"),2,FALSE)&amp;"周"&amp;"!"&amp;ADDRESS(ROW(),VLOOKUP(E$7,INDIRECT($A$7&amp;"!A:D"),4,FALSE)+4))),"")</f>
        <v/>
      </c>
      <c r="F361" s="114" t="str">
        <f ca="1" t="shared" si="4081" ref="F361">IFERROR(IF($C360="","",INDIRECT("第"&amp;VLOOKUP(F$7,INDIRECT($A$7&amp;"!A:D"),2,FALSE)&amp;"周"&amp;"!"&amp;ADDRESS(ROW(),VLOOKUP(F$7,INDIRECT($A$7&amp;"!A:D"),4,FALSE)+4))),"")</f>
        <v/>
      </c>
      <c r="G361" s="114" t="str">
        <f ca="1" t="shared" si="4082" ref="G361">IFERROR(IF($C360="","",INDIRECT("第"&amp;VLOOKUP(G$7,INDIRECT($A$7&amp;"!A:D"),2,FALSE)&amp;"周"&amp;"!"&amp;ADDRESS(ROW(),VLOOKUP(G$7,INDIRECT($A$7&amp;"!A:D"),4,FALSE)+4))),"")</f>
        <v/>
      </c>
      <c r="H361" s="114" t="str">
        <f ca="1" t="shared" si="4083" ref="H361">IFERROR(IF($C360="","",INDIRECT("第"&amp;VLOOKUP(H$7,INDIRECT($A$7&amp;"!A:D"),2,FALSE)&amp;"周"&amp;"!"&amp;ADDRESS(ROW(),VLOOKUP(H$7,INDIRECT($A$7&amp;"!A:D"),4,FALSE)+4))),"")</f>
        <v/>
      </c>
      <c r="I361" s="114" t="str">
        <f ca="1" t="shared" si="4084" ref="I361">IFERROR(IF($C360="","",INDIRECT("第"&amp;VLOOKUP(I$7,INDIRECT($A$7&amp;"!A:D"),2,FALSE)&amp;"周"&amp;"!"&amp;ADDRESS(ROW(),VLOOKUP(I$7,INDIRECT($A$7&amp;"!A:D"),4,FALSE)+4))),"")</f>
        <v/>
      </c>
      <c r="J361" s="114" t="str">
        <f ca="1" t="shared" si="4085" ref="J361">IFERROR(IF($C360="","",INDIRECT("第"&amp;VLOOKUP(J$7,INDIRECT($A$7&amp;"!A:D"),2,FALSE)&amp;"周"&amp;"!"&amp;ADDRESS(ROW(),VLOOKUP(J$7,INDIRECT($A$7&amp;"!A:D"),4,FALSE)+4))),"")</f>
        <v/>
      </c>
      <c r="K361" s="114" t="str">
        <f ca="1" t="shared" si="4086" ref="K361">IFERROR(IF($C360="","",INDIRECT("第"&amp;VLOOKUP(K$7,INDIRECT($A$7&amp;"!A:D"),2,FALSE)&amp;"周"&amp;"!"&amp;ADDRESS(ROW(),VLOOKUP(K$7,INDIRECT($A$7&amp;"!A:D"),4,FALSE)+4))),"")</f>
        <v/>
      </c>
      <c r="L361" s="114" t="str">
        <f ca="1" t="shared" si="4087" ref="L361">IFERROR(IF($C360="","",INDIRECT("第"&amp;VLOOKUP(L$7,INDIRECT($A$7&amp;"!A:D"),2,FALSE)&amp;"周"&amp;"!"&amp;ADDRESS(ROW(),VLOOKUP(L$7,INDIRECT($A$7&amp;"!A:D"),4,FALSE)+4))),"")</f>
        <v/>
      </c>
      <c r="M361" s="114" t="str">
        <f ca="1" t="shared" si="4088" ref="M361">IFERROR(IF($C360="","",INDIRECT("第"&amp;VLOOKUP(M$7,INDIRECT($A$7&amp;"!A:D"),2,FALSE)&amp;"周"&amp;"!"&amp;ADDRESS(ROW(),VLOOKUP(M$7,INDIRECT($A$7&amp;"!A:D"),4,FALSE)+4))),"")</f>
        <v/>
      </c>
      <c r="N361" s="114" t="str">
        <f ca="1" t="shared" si="4089" ref="N361">IFERROR(IF($C360="","",INDIRECT("第"&amp;VLOOKUP(N$7,INDIRECT($A$7&amp;"!A:D"),2,FALSE)&amp;"周"&amp;"!"&amp;ADDRESS(ROW(),VLOOKUP(N$7,INDIRECT($A$7&amp;"!A:D"),4,FALSE)+4))),"")</f>
        <v/>
      </c>
      <c r="O361" s="114" t="str">
        <f ca="1" t="shared" si="4090" ref="O361">IFERROR(IF($C360="","",INDIRECT("第"&amp;VLOOKUP(O$7,INDIRECT($A$7&amp;"!A:D"),2,FALSE)&amp;"周"&amp;"!"&amp;ADDRESS(ROW(),VLOOKUP(O$7,INDIRECT($A$7&amp;"!A:D"),4,FALSE)+4))),"")</f>
        <v/>
      </c>
      <c r="P361" s="114" t="str">
        <f ca="1" t="shared" si="4091" ref="P361">IFERROR(IF($C360="","",INDIRECT("第"&amp;VLOOKUP(P$7,INDIRECT($A$7&amp;"!A:D"),2,FALSE)&amp;"周"&amp;"!"&amp;ADDRESS(ROW(),VLOOKUP(P$7,INDIRECT($A$7&amp;"!A:D"),4,FALSE)+4))),"")</f>
        <v/>
      </c>
      <c r="Q361" s="114" t="str">
        <f ca="1" t="shared" si="4092" ref="Q361">IFERROR(IF($C360="","",INDIRECT("第"&amp;VLOOKUP(Q$7,INDIRECT($A$7&amp;"!A:D"),2,FALSE)&amp;"周"&amp;"!"&amp;ADDRESS(ROW(),VLOOKUP(Q$7,INDIRECT($A$7&amp;"!A:D"),4,FALSE)+4))),"")</f>
        <v/>
      </c>
      <c r="R361" s="114" t="str">
        <f ca="1" t="shared" si="4093" ref="R361">IFERROR(IF($C360="","",INDIRECT("第"&amp;VLOOKUP(R$7,INDIRECT($A$7&amp;"!A:D"),2,FALSE)&amp;"周"&amp;"!"&amp;ADDRESS(ROW(),VLOOKUP(R$7,INDIRECT($A$7&amp;"!A:D"),4,FALSE)+4))),"")</f>
        <v/>
      </c>
      <c r="S361" s="114" t="str">
        <f ca="1" t="shared" si="4094" ref="S361">IFERROR(IF($C360="","",INDIRECT("第"&amp;VLOOKUP(S$7,INDIRECT($A$7&amp;"!A:D"),2,FALSE)&amp;"周"&amp;"!"&amp;ADDRESS(ROW(),VLOOKUP(S$7,INDIRECT($A$7&amp;"!A:D"),4,FALSE)+4))),"")</f>
        <v/>
      </c>
      <c r="T361" s="114" t="str">
        <f ca="1" t="shared" si="4095" ref="T361">IFERROR(IF($C360="","",INDIRECT("第"&amp;VLOOKUP(T$7,INDIRECT($A$7&amp;"!A:D"),2,FALSE)&amp;"周"&amp;"!"&amp;ADDRESS(ROW(),VLOOKUP(T$7,INDIRECT($A$7&amp;"!A:D"),4,FALSE)+4))),"")</f>
        <v/>
      </c>
      <c r="U361" s="114" t="str">
        <f ca="1" t="shared" si="4096" ref="U361">IFERROR(IF($C360="","",INDIRECT("第"&amp;VLOOKUP(U$7,INDIRECT($A$7&amp;"!A:D"),2,FALSE)&amp;"周"&amp;"!"&amp;ADDRESS(ROW(),VLOOKUP(U$7,INDIRECT($A$7&amp;"!A:D"),4,FALSE)+4))),"")</f>
        <v/>
      </c>
      <c r="V361" s="114" t="str">
        <f ca="1" t="shared" si="4097" ref="V361">IFERROR(IF($C360="","",INDIRECT("第"&amp;VLOOKUP(V$7,INDIRECT($A$7&amp;"!A:D"),2,FALSE)&amp;"周"&amp;"!"&amp;ADDRESS(ROW(),VLOOKUP(V$7,INDIRECT($A$7&amp;"!A:D"),4,FALSE)+4))),"")</f>
        <v/>
      </c>
      <c r="W361" s="114" t="str">
        <f ca="1" t="shared" si="4098" ref="W361">IFERROR(IF($C360="","",INDIRECT("第"&amp;VLOOKUP(W$7,INDIRECT($A$7&amp;"!A:D"),2,FALSE)&amp;"周"&amp;"!"&amp;ADDRESS(ROW(),VLOOKUP(W$7,INDIRECT($A$7&amp;"!A:D"),4,FALSE)+4))),"")</f>
        <v/>
      </c>
      <c r="X361" s="114" t="str">
        <f ca="1" t="shared" si="4099" ref="X361">IFERROR(IF($C360="","",INDIRECT("第"&amp;VLOOKUP(X$7,INDIRECT($A$7&amp;"!A:D"),2,FALSE)&amp;"周"&amp;"!"&amp;ADDRESS(ROW(),VLOOKUP(X$7,INDIRECT($A$7&amp;"!A:D"),4,FALSE)+4))),"")</f>
        <v/>
      </c>
      <c r="Y361" s="114" t="str">
        <f ca="1" t="shared" si="4100" ref="Y361">IFERROR(IF($C360="","",INDIRECT("第"&amp;VLOOKUP(Y$7,INDIRECT($A$7&amp;"!A:D"),2,FALSE)&amp;"周"&amp;"!"&amp;ADDRESS(ROW(),VLOOKUP(Y$7,INDIRECT($A$7&amp;"!A:D"),4,FALSE)+4))),"")</f>
        <v/>
      </c>
      <c r="Z361" s="114" t="str">
        <f ca="1" t="shared" si="4101" ref="Z361">IFERROR(IF($C360="","",INDIRECT("第"&amp;VLOOKUP(Z$7,INDIRECT($A$7&amp;"!A:D"),2,FALSE)&amp;"周"&amp;"!"&amp;ADDRESS(ROW(),VLOOKUP(Z$7,INDIRECT($A$7&amp;"!A:D"),4,FALSE)+4))),"")</f>
        <v/>
      </c>
      <c r="AA361" s="114" t="str">
        <f ca="1" t="shared" si="4102" ref="AA361">IFERROR(IF($C360="","",INDIRECT("第"&amp;VLOOKUP(AA$7,INDIRECT($A$7&amp;"!A:D"),2,FALSE)&amp;"周"&amp;"!"&amp;ADDRESS(ROW(),VLOOKUP(AA$7,INDIRECT($A$7&amp;"!A:D"),4,FALSE)+4))),"")</f>
        <v/>
      </c>
      <c r="AB361" s="114" t="str">
        <f ca="1" t="shared" si="4103" ref="AB361">IFERROR(IF($C360="","",INDIRECT("第"&amp;VLOOKUP(AB$7,INDIRECT($A$7&amp;"!A:D"),2,FALSE)&amp;"周"&amp;"!"&amp;ADDRESS(ROW(),VLOOKUP(AB$7,INDIRECT($A$7&amp;"!A:D"),4,FALSE)+4))),"")</f>
        <v/>
      </c>
      <c r="AC361" s="114" t="str">
        <f ca="1" t="shared" si="4104" ref="AC361">IFERROR(IF($C360="","",INDIRECT("第"&amp;VLOOKUP(AC$7,INDIRECT($A$7&amp;"!A:D"),2,FALSE)&amp;"周"&amp;"!"&amp;ADDRESS(ROW(),VLOOKUP(AC$7,INDIRECT($A$7&amp;"!A:D"),4,FALSE)+4))),"")</f>
        <v/>
      </c>
      <c r="AD361" s="114" t="str">
        <f ca="1" t="shared" si="4105" ref="AD361">IFERROR(IF($C360="","",INDIRECT("第"&amp;VLOOKUP(AD$7,INDIRECT($A$7&amp;"!A:D"),2,FALSE)&amp;"周"&amp;"!"&amp;ADDRESS(ROW(),VLOOKUP(AD$7,INDIRECT($A$7&amp;"!A:D"),4,FALSE)+4))),"")</f>
        <v/>
      </c>
      <c r="AE361" s="114" t="str">
        <f ca="1" t="shared" si="4106" ref="AE361">IFERROR(IF($C360="","",INDIRECT("第"&amp;VLOOKUP(AE$7,INDIRECT($A$7&amp;"!A:D"),2,FALSE)&amp;"周"&amp;"!"&amp;ADDRESS(ROW(),VLOOKUP(AE$7,INDIRECT($A$7&amp;"!A:D"),4,FALSE)+4))),"")</f>
        <v/>
      </c>
      <c r="AF361" s="114" t="str">
        <f ca="1" t="shared" si="4107" ref="AF361">IFERROR(IF($C360="","",INDIRECT("第"&amp;VLOOKUP(AF$7,INDIRECT($A$7&amp;"!A:D"),2,FALSE)&amp;"周"&amp;"!"&amp;ADDRESS(ROW(),VLOOKUP(AF$7,INDIRECT($A$7&amp;"!A:D"),4,FALSE)+4))),"")</f>
        <v/>
      </c>
      <c r="AG361" s="114" t="str">
        <f ca="1" t="shared" si="4108" ref="AG361">IFERROR(IF($C360="","",INDIRECT("第"&amp;VLOOKUP(AG$7,INDIRECT($A$7&amp;"!A:D"),2,FALSE)&amp;"周"&amp;"!"&amp;ADDRESS(ROW(),VLOOKUP(AG$7,INDIRECT($A$7&amp;"!A:D"),4,FALSE)+4))),"")</f>
        <v/>
      </c>
      <c r="AH361" s="114" t="str">
        <f ca="1" t="shared" si="4109" ref="AH361">IFERROR(IF($C360="","",INDIRECT("第"&amp;VLOOKUP(AH$7,INDIRECT($A$7&amp;"!A:D"),2,FALSE)&amp;"周"&amp;"!"&amp;ADDRESS(ROW(),VLOOKUP(AH$7,INDIRECT($A$7&amp;"!A:D"),4,FALSE)+4))),"")</f>
        <v/>
      </c>
      <c r="AI361" s="114" t="str">
        <f ca="1" t="shared" si="4110" ref="AI361">IFERROR(IF($C360="","",INDIRECT("第"&amp;VLOOKUP(AI$7,INDIRECT($A$7&amp;"!A:D"),2,FALSE)&amp;"周"&amp;"!"&amp;ADDRESS(ROW(),VLOOKUP(AI$7,INDIRECT($A$7&amp;"!A:D"),4,FALSE)+4))),"")</f>
        <v/>
      </c>
      <c r="AJ361" s="25"/>
      <c r="AK361" s="25"/>
      <c r="AL361" s="25"/>
      <c r="AM361" s="25"/>
      <c r="AN361" s="25"/>
      <c r="AO361" s="25"/>
      <c r="AP361" s="25"/>
      <c r="AQ361" s="25"/>
      <c r="AR361" s="25"/>
    </row>
    <row r="362" spans="1:44" ht="18" customHeight="1">
      <c r="A362" s="7"/>
      <c r="B362" s="115"/>
      <c r="C362" s="27"/>
      <c r="D362" s="25" t="s">
        <v>26</v>
      </c>
      <c r="E362" s="114" t="str">
        <f ca="1" t="shared" si="4111" ref="E362:AI362">IFERROR(IF($C360="","",INDIRECT("第"&amp;VLOOKUP(E$7,INDIRECT($A$7&amp;"!A:D"),2,FALSE)&amp;"周"&amp;"!"&amp;ADDRESS(ROW(),VLOOKUP(E$7,INDIRECT($A$7&amp;"!A:D"),4,FALSE)+4))),"")</f>
        <v/>
      </c>
      <c r="F362" s="114" t="str">
        <f t="shared" ca="1" si="4111"/>
        <v/>
      </c>
      <c r="G362" s="114" t="str">
        <f t="shared" ca="1" si="4111"/>
        <v/>
      </c>
      <c r="H362" s="114" t="str">
        <f t="shared" ca="1" si="4111"/>
        <v/>
      </c>
      <c r="I362" s="114" t="str">
        <f t="shared" ca="1" si="4111"/>
        <v/>
      </c>
      <c r="J362" s="114" t="str">
        <f t="shared" ca="1" si="4111"/>
        <v/>
      </c>
      <c r="K362" s="114" t="str">
        <f t="shared" ca="1" si="4111"/>
        <v/>
      </c>
      <c r="L362" s="114" t="str">
        <f t="shared" ca="1" si="4111"/>
        <v/>
      </c>
      <c r="M362" s="114" t="str">
        <f t="shared" ca="1" si="4111"/>
        <v/>
      </c>
      <c r="N362" s="114" t="str">
        <f t="shared" ca="1" si="4111"/>
        <v/>
      </c>
      <c r="O362" s="114" t="str">
        <f t="shared" ca="1" si="4111"/>
        <v/>
      </c>
      <c r="P362" s="114" t="str">
        <f t="shared" ca="1" si="4111"/>
        <v/>
      </c>
      <c r="Q362" s="114" t="str">
        <f t="shared" ca="1" si="4111"/>
        <v/>
      </c>
      <c r="R362" s="114" t="str">
        <f t="shared" ca="1" si="4111"/>
        <v/>
      </c>
      <c r="S362" s="114" t="str">
        <f t="shared" ca="1" si="4111"/>
        <v/>
      </c>
      <c r="T362" s="114" t="str">
        <f t="shared" ca="1" si="4111"/>
        <v/>
      </c>
      <c r="U362" s="114" t="str">
        <f t="shared" ca="1" si="4111"/>
        <v/>
      </c>
      <c r="V362" s="114" t="str">
        <f t="shared" ca="1" si="4111"/>
        <v/>
      </c>
      <c r="W362" s="114" t="str">
        <f t="shared" ca="1" si="4111"/>
        <v/>
      </c>
      <c r="X362" s="114" t="str">
        <f t="shared" ca="1" si="4111"/>
        <v/>
      </c>
      <c r="Y362" s="114" t="str">
        <f t="shared" ca="1" si="4111"/>
        <v/>
      </c>
      <c r="Z362" s="114" t="str">
        <f t="shared" ca="1" si="4111"/>
        <v/>
      </c>
      <c r="AA362" s="114" t="str">
        <f t="shared" ca="1" si="4111"/>
        <v/>
      </c>
      <c r="AB362" s="114" t="str">
        <f t="shared" ca="1" si="4111"/>
        <v/>
      </c>
      <c r="AC362" s="114" t="str">
        <f t="shared" ca="1" si="4111"/>
        <v/>
      </c>
      <c r="AD362" s="114" t="str">
        <f t="shared" ca="1" si="4111"/>
        <v/>
      </c>
      <c r="AE362" s="114" t="str">
        <f t="shared" ca="1" si="4111"/>
        <v/>
      </c>
      <c r="AF362" s="114" t="str">
        <f t="shared" ca="1" si="4111"/>
        <v/>
      </c>
      <c r="AG362" s="114" t="str">
        <f t="shared" ca="1" si="4111"/>
        <v/>
      </c>
      <c r="AH362" s="114" t="str">
        <f t="shared" ca="1" si="4111"/>
        <v/>
      </c>
      <c r="AI362" s="114" t="str">
        <f t="shared" ca="1" si="4111"/>
        <v/>
      </c>
      <c r="AJ362" s="25"/>
      <c r="AK362" s="25"/>
      <c r="AL362" s="25"/>
      <c r="AM362" s="25"/>
      <c r="AN362" s="25"/>
      <c r="AO362" s="25"/>
      <c r="AP362" s="25"/>
      <c r="AQ362" s="25"/>
      <c r="AR362" s="25"/>
    </row>
    <row r="363" spans="1:44" ht="18" customHeight="1">
      <c r="A363" s="7"/>
      <c r="B363" s="116">
        <f t="shared" si="4076"/>
        <v>119</v>
      </c>
      <c r="C363" s="20" t="str">
        <f ca="1">INDIRECT("员工信息表!C"&amp;(B363+3))&amp;IF(INDIRECT("员工信息表!O"&amp;(B363+3))="离职","(离职)","")</f>
        <v/>
      </c>
      <c r="D363" s="25" t="s">
        <v>24</v>
      </c>
      <c r="E363" s="114" t="str">
        <f ca="1" t="shared" si="4112" ref="E363:T363">IFERROR(IF($C363="","",INDIRECT("第"&amp;VLOOKUP(E$7,INDIRECT($A$7&amp;"!A:D"),2,FALSE)&amp;"周"&amp;"!"&amp;ADDRESS(ROW(),VLOOKUP(E$7,INDIRECT($A$7&amp;"!A:D"),4,FALSE)+4))),"")</f>
        <v/>
      </c>
      <c r="F363" s="114" t="str">
        <f t="shared" ca="1" si="4112"/>
        <v/>
      </c>
      <c r="G363" s="114" t="str">
        <f t="shared" ca="1" si="4112"/>
        <v/>
      </c>
      <c r="H363" s="114" t="str">
        <f t="shared" ca="1" si="4112"/>
        <v/>
      </c>
      <c r="I363" s="114" t="str">
        <f t="shared" ca="1" si="4112"/>
        <v/>
      </c>
      <c r="J363" s="114" t="str">
        <f t="shared" ca="1" si="4112"/>
        <v/>
      </c>
      <c r="K363" s="114" t="str">
        <f t="shared" ca="1" si="4112"/>
        <v/>
      </c>
      <c r="L363" s="114" t="str">
        <f t="shared" ca="1" si="4112"/>
        <v/>
      </c>
      <c r="M363" s="114" t="str">
        <f t="shared" ca="1" si="4112"/>
        <v/>
      </c>
      <c r="N363" s="114" t="str">
        <f t="shared" ca="1" si="4112"/>
        <v/>
      </c>
      <c r="O363" s="114" t="str">
        <f t="shared" ca="1" si="4112"/>
        <v/>
      </c>
      <c r="P363" s="114" t="str">
        <f t="shared" ca="1" si="4112"/>
        <v/>
      </c>
      <c r="Q363" s="114" t="str">
        <f t="shared" ca="1" si="4112"/>
        <v/>
      </c>
      <c r="R363" s="114" t="str">
        <f t="shared" ca="1" si="4112"/>
        <v/>
      </c>
      <c r="S363" s="114" t="str">
        <f t="shared" ca="1" si="4112"/>
        <v/>
      </c>
      <c r="T363" s="114" t="str">
        <f t="shared" ca="1" si="4112"/>
        <v/>
      </c>
      <c r="U363" s="114" t="str">
        <f ca="1" t="shared" si="4113" ref="U363:AI363">IFERROR(IF($C363="","",INDIRECT("第"&amp;VLOOKUP(U$7,INDIRECT($A$7&amp;"!A:D"),2,FALSE)&amp;"周"&amp;"!"&amp;ADDRESS(ROW(),VLOOKUP(U$7,INDIRECT($A$7&amp;"!A:D"),4,FALSE)+4))),"")</f>
        <v/>
      </c>
      <c r="V363" s="114" t="str">
        <f t="shared" ca="1" si="4113"/>
        <v/>
      </c>
      <c r="W363" s="114" t="str">
        <f t="shared" ca="1" si="4113"/>
        <v/>
      </c>
      <c r="X363" s="114" t="str">
        <f t="shared" ca="1" si="4113"/>
        <v/>
      </c>
      <c r="Y363" s="114" t="str">
        <f t="shared" ca="1" si="4113"/>
        <v/>
      </c>
      <c r="Z363" s="114" t="str">
        <f t="shared" ca="1" si="4113"/>
        <v/>
      </c>
      <c r="AA363" s="114" t="str">
        <f t="shared" ca="1" si="4113"/>
        <v/>
      </c>
      <c r="AB363" s="114" t="str">
        <f t="shared" ca="1" si="4113"/>
        <v/>
      </c>
      <c r="AC363" s="114" t="str">
        <f t="shared" ca="1" si="4113"/>
        <v/>
      </c>
      <c r="AD363" s="114" t="str">
        <f t="shared" ca="1" si="4113"/>
        <v/>
      </c>
      <c r="AE363" s="114" t="str">
        <f t="shared" ca="1" si="4113"/>
        <v/>
      </c>
      <c r="AF363" s="114" t="str">
        <f t="shared" ca="1" si="4113"/>
        <v/>
      </c>
      <c r="AG363" s="114" t="str">
        <f t="shared" ca="1" si="4113"/>
        <v/>
      </c>
      <c r="AH363" s="114" t="str">
        <f t="shared" ca="1" si="4113"/>
        <v/>
      </c>
      <c r="AI363" s="114" t="str">
        <f t="shared" ca="1" si="4113"/>
        <v/>
      </c>
      <c r="AJ363" s="25">
        <f ca="1" t="shared" si="4114" ref="AJ363:AR363">COUNTIF($E363:$AI365,AJ$8)</f>
        <v>0</v>
      </c>
      <c r="AK363" s="25">
        <f t="shared" ca="1" si="4114"/>
        <v>0</v>
      </c>
      <c r="AL363" s="25">
        <f t="shared" ca="1" si="4114"/>
        <v>0</v>
      </c>
      <c r="AM363" s="25">
        <f t="shared" ca="1" si="4114"/>
        <v>0</v>
      </c>
      <c r="AN363" s="25">
        <f t="shared" ca="1" si="4114"/>
        <v>0</v>
      </c>
      <c r="AO363" s="25">
        <f t="shared" ca="1" si="4114"/>
        <v>0</v>
      </c>
      <c r="AP363" s="25">
        <f t="shared" ca="1" si="4114"/>
        <v>0</v>
      </c>
      <c r="AQ363" s="25">
        <f t="shared" ca="1" si="4114"/>
        <v>0</v>
      </c>
      <c r="AR363" s="25">
        <f t="shared" ca="1" si="4114"/>
        <v>0</v>
      </c>
    </row>
    <row r="364" spans="1:44" ht="18" customHeight="1">
      <c r="A364" s="7"/>
      <c r="B364" s="113"/>
      <c r="C364" s="20"/>
      <c r="D364" s="25" t="s">
        <v>25</v>
      </c>
      <c r="E364" s="114" t="str">
        <f ca="1" t="shared" si="4115" ref="E364">IFERROR(IF($C363="","",INDIRECT("第"&amp;VLOOKUP(E$7,INDIRECT($A$7&amp;"!A:D"),2,FALSE)&amp;"周"&amp;"!"&amp;ADDRESS(ROW(),VLOOKUP(E$7,INDIRECT($A$7&amp;"!A:D"),4,FALSE)+4))),"")</f>
        <v/>
      </c>
      <c r="F364" s="114" t="str">
        <f ca="1" t="shared" si="4116" ref="F364">IFERROR(IF($C363="","",INDIRECT("第"&amp;VLOOKUP(F$7,INDIRECT($A$7&amp;"!A:D"),2,FALSE)&amp;"周"&amp;"!"&amp;ADDRESS(ROW(),VLOOKUP(F$7,INDIRECT($A$7&amp;"!A:D"),4,FALSE)+4))),"")</f>
        <v/>
      </c>
      <c r="G364" s="114" t="str">
        <f ca="1" t="shared" si="4117" ref="G364">IFERROR(IF($C363="","",INDIRECT("第"&amp;VLOOKUP(G$7,INDIRECT($A$7&amp;"!A:D"),2,FALSE)&amp;"周"&amp;"!"&amp;ADDRESS(ROW(),VLOOKUP(G$7,INDIRECT($A$7&amp;"!A:D"),4,FALSE)+4))),"")</f>
        <v/>
      </c>
      <c r="H364" s="114" t="str">
        <f ca="1" t="shared" si="4118" ref="H364">IFERROR(IF($C363="","",INDIRECT("第"&amp;VLOOKUP(H$7,INDIRECT($A$7&amp;"!A:D"),2,FALSE)&amp;"周"&amp;"!"&amp;ADDRESS(ROW(),VLOOKUP(H$7,INDIRECT($A$7&amp;"!A:D"),4,FALSE)+4))),"")</f>
        <v/>
      </c>
      <c r="I364" s="114" t="str">
        <f ca="1" t="shared" si="4119" ref="I364">IFERROR(IF($C363="","",INDIRECT("第"&amp;VLOOKUP(I$7,INDIRECT($A$7&amp;"!A:D"),2,FALSE)&amp;"周"&amp;"!"&amp;ADDRESS(ROW(),VLOOKUP(I$7,INDIRECT($A$7&amp;"!A:D"),4,FALSE)+4))),"")</f>
        <v/>
      </c>
      <c r="J364" s="114" t="str">
        <f ca="1" t="shared" si="4120" ref="J364">IFERROR(IF($C363="","",INDIRECT("第"&amp;VLOOKUP(J$7,INDIRECT($A$7&amp;"!A:D"),2,FALSE)&amp;"周"&amp;"!"&amp;ADDRESS(ROW(),VLOOKUP(J$7,INDIRECT($A$7&amp;"!A:D"),4,FALSE)+4))),"")</f>
        <v/>
      </c>
      <c r="K364" s="114" t="str">
        <f ca="1" t="shared" si="4121" ref="K364">IFERROR(IF($C363="","",INDIRECT("第"&amp;VLOOKUP(K$7,INDIRECT($A$7&amp;"!A:D"),2,FALSE)&amp;"周"&amp;"!"&amp;ADDRESS(ROW(),VLOOKUP(K$7,INDIRECT($A$7&amp;"!A:D"),4,FALSE)+4))),"")</f>
        <v/>
      </c>
      <c r="L364" s="114" t="str">
        <f ca="1" t="shared" si="4122" ref="L364">IFERROR(IF($C363="","",INDIRECT("第"&amp;VLOOKUP(L$7,INDIRECT($A$7&amp;"!A:D"),2,FALSE)&amp;"周"&amp;"!"&amp;ADDRESS(ROW(),VLOOKUP(L$7,INDIRECT($A$7&amp;"!A:D"),4,FALSE)+4))),"")</f>
        <v/>
      </c>
      <c r="M364" s="114" t="str">
        <f ca="1" t="shared" si="4123" ref="M364">IFERROR(IF($C363="","",INDIRECT("第"&amp;VLOOKUP(M$7,INDIRECT($A$7&amp;"!A:D"),2,FALSE)&amp;"周"&amp;"!"&amp;ADDRESS(ROW(),VLOOKUP(M$7,INDIRECT($A$7&amp;"!A:D"),4,FALSE)+4))),"")</f>
        <v/>
      </c>
      <c r="N364" s="114" t="str">
        <f ca="1" t="shared" si="4124" ref="N364">IFERROR(IF($C363="","",INDIRECT("第"&amp;VLOOKUP(N$7,INDIRECT($A$7&amp;"!A:D"),2,FALSE)&amp;"周"&amp;"!"&amp;ADDRESS(ROW(),VLOOKUP(N$7,INDIRECT($A$7&amp;"!A:D"),4,FALSE)+4))),"")</f>
        <v/>
      </c>
      <c r="O364" s="114" t="str">
        <f ca="1" t="shared" si="4125" ref="O364">IFERROR(IF($C363="","",INDIRECT("第"&amp;VLOOKUP(O$7,INDIRECT($A$7&amp;"!A:D"),2,FALSE)&amp;"周"&amp;"!"&amp;ADDRESS(ROW(),VLOOKUP(O$7,INDIRECT($A$7&amp;"!A:D"),4,FALSE)+4))),"")</f>
        <v/>
      </c>
      <c r="P364" s="114" t="str">
        <f ca="1" t="shared" si="4126" ref="P364">IFERROR(IF($C363="","",INDIRECT("第"&amp;VLOOKUP(P$7,INDIRECT($A$7&amp;"!A:D"),2,FALSE)&amp;"周"&amp;"!"&amp;ADDRESS(ROW(),VLOOKUP(P$7,INDIRECT($A$7&amp;"!A:D"),4,FALSE)+4))),"")</f>
        <v/>
      </c>
      <c r="Q364" s="114" t="str">
        <f ca="1" t="shared" si="4127" ref="Q364">IFERROR(IF($C363="","",INDIRECT("第"&amp;VLOOKUP(Q$7,INDIRECT($A$7&amp;"!A:D"),2,FALSE)&amp;"周"&amp;"!"&amp;ADDRESS(ROW(),VLOOKUP(Q$7,INDIRECT($A$7&amp;"!A:D"),4,FALSE)+4))),"")</f>
        <v/>
      </c>
      <c r="R364" s="114" t="str">
        <f ca="1" t="shared" si="4128" ref="R364">IFERROR(IF($C363="","",INDIRECT("第"&amp;VLOOKUP(R$7,INDIRECT($A$7&amp;"!A:D"),2,FALSE)&amp;"周"&amp;"!"&amp;ADDRESS(ROW(),VLOOKUP(R$7,INDIRECT($A$7&amp;"!A:D"),4,FALSE)+4))),"")</f>
        <v/>
      </c>
      <c r="S364" s="114" t="str">
        <f ca="1" t="shared" si="4129" ref="S364">IFERROR(IF($C363="","",INDIRECT("第"&amp;VLOOKUP(S$7,INDIRECT($A$7&amp;"!A:D"),2,FALSE)&amp;"周"&amp;"!"&amp;ADDRESS(ROW(),VLOOKUP(S$7,INDIRECT($A$7&amp;"!A:D"),4,FALSE)+4))),"")</f>
        <v/>
      </c>
      <c r="T364" s="114" t="str">
        <f ca="1" t="shared" si="4130" ref="T364">IFERROR(IF($C363="","",INDIRECT("第"&amp;VLOOKUP(T$7,INDIRECT($A$7&amp;"!A:D"),2,FALSE)&amp;"周"&amp;"!"&amp;ADDRESS(ROW(),VLOOKUP(T$7,INDIRECT($A$7&amp;"!A:D"),4,FALSE)+4))),"")</f>
        <v/>
      </c>
      <c r="U364" s="114" t="str">
        <f ca="1" t="shared" si="4131" ref="U364">IFERROR(IF($C363="","",INDIRECT("第"&amp;VLOOKUP(U$7,INDIRECT($A$7&amp;"!A:D"),2,FALSE)&amp;"周"&amp;"!"&amp;ADDRESS(ROW(),VLOOKUP(U$7,INDIRECT($A$7&amp;"!A:D"),4,FALSE)+4))),"")</f>
        <v/>
      </c>
      <c r="V364" s="114" t="str">
        <f ca="1" t="shared" si="4132" ref="V364">IFERROR(IF($C363="","",INDIRECT("第"&amp;VLOOKUP(V$7,INDIRECT($A$7&amp;"!A:D"),2,FALSE)&amp;"周"&amp;"!"&amp;ADDRESS(ROW(),VLOOKUP(V$7,INDIRECT($A$7&amp;"!A:D"),4,FALSE)+4))),"")</f>
        <v/>
      </c>
      <c r="W364" s="114" t="str">
        <f ca="1" t="shared" si="4133" ref="W364">IFERROR(IF($C363="","",INDIRECT("第"&amp;VLOOKUP(W$7,INDIRECT($A$7&amp;"!A:D"),2,FALSE)&amp;"周"&amp;"!"&amp;ADDRESS(ROW(),VLOOKUP(W$7,INDIRECT($A$7&amp;"!A:D"),4,FALSE)+4))),"")</f>
        <v/>
      </c>
      <c r="X364" s="114" t="str">
        <f ca="1" t="shared" si="4134" ref="X364">IFERROR(IF($C363="","",INDIRECT("第"&amp;VLOOKUP(X$7,INDIRECT($A$7&amp;"!A:D"),2,FALSE)&amp;"周"&amp;"!"&amp;ADDRESS(ROW(),VLOOKUP(X$7,INDIRECT($A$7&amp;"!A:D"),4,FALSE)+4))),"")</f>
        <v/>
      </c>
      <c r="Y364" s="114" t="str">
        <f ca="1" t="shared" si="4135" ref="Y364">IFERROR(IF($C363="","",INDIRECT("第"&amp;VLOOKUP(Y$7,INDIRECT($A$7&amp;"!A:D"),2,FALSE)&amp;"周"&amp;"!"&amp;ADDRESS(ROW(),VLOOKUP(Y$7,INDIRECT($A$7&amp;"!A:D"),4,FALSE)+4))),"")</f>
        <v/>
      </c>
      <c r="Z364" s="114" t="str">
        <f ca="1" t="shared" si="4136" ref="Z364">IFERROR(IF($C363="","",INDIRECT("第"&amp;VLOOKUP(Z$7,INDIRECT($A$7&amp;"!A:D"),2,FALSE)&amp;"周"&amp;"!"&amp;ADDRESS(ROW(),VLOOKUP(Z$7,INDIRECT($A$7&amp;"!A:D"),4,FALSE)+4))),"")</f>
        <v/>
      </c>
      <c r="AA364" s="114" t="str">
        <f ca="1" t="shared" si="4137" ref="AA364">IFERROR(IF($C363="","",INDIRECT("第"&amp;VLOOKUP(AA$7,INDIRECT($A$7&amp;"!A:D"),2,FALSE)&amp;"周"&amp;"!"&amp;ADDRESS(ROW(),VLOOKUP(AA$7,INDIRECT($A$7&amp;"!A:D"),4,FALSE)+4))),"")</f>
        <v/>
      </c>
      <c r="AB364" s="114" t="str">
        <f ca="1" t="shared" si="4138" ref="AB364">IFERROR(IF($C363="","",INDIRECT("第"&amp;VLOOKUP(AB$7,INDIRECT($A$7&amp;"!A:D"),2,FALSE)&amp;"周"&amp;"!"&amp;ADDRESS(ROW(),VLOOKUP(AB$7,INDIRECT($A$7&amp;"!A:D"),4,FALSE)+4))),"")</f>
        <v/>
      </c>
      <c r="AC364" s="114" t="str">
        <f ca="1" t="shared" si="4139" ref="AC364">IFERROR(IF($C363="","",INDIRECT("第"&amp;VLOOKUP(AC$7,INDIRECT($A$7&amp;"!A:D"),2,FALSE)&amp;"周"&amp;"!"&amp;ADDRESS(ROW(),VLOOKUP(AC$7,INDIRECT($A$7&amp;"!A:D"),4,FALSE)+4))),"")</f>
        <v/>
      </c>
      <c r="AD364" s="114" t="str">
        <f ca="1" t="shared" si="4140" ref="AD364">IFERROR(IF($C363="","",INDIRECT("第"&amp;VLOOKUP(AD$7,INDIRECT($A$7&amp;"!A:D"),2,FALSE)&amp;"周"&amp;"!"&amp;ADDRESS(ROW(),VLOOKUP(AD$7,INDIRECT($A$7&amp;"!A:D"),4,FALSE)+4))),"")</f>
        <v/>
      </c>
      <c r="AE364" s="114" t="str">
        <f ca="1" t="shared" si="4141" ref="AE364">IFERROR(IF($C363="","",INDIRECT("第"&amp;VLOOKUP(AE$7,INDIRECT($A$7&amp;"!A:D"),2,FALSE)&amp;"周"&amp;"!"&amp;ADDRESS(ROW(),VLOOKUP(AE$7,INDIRECT($A$7&amp;"!A:D"),4,FALSE)+4))),"")</f>
        <v/>
      </c>
      <c r="AF364" s="114" t="str">
        <f ca="1" t="shared" si="4142" ref="AF364">IFERROR(IF($C363="","",INDIRECT("第"&amp;VLOOKUP(AF$7,INDIRECT($A$7&amp;"!A:D"),2,FALSE)&amp;"周"&amp;"!"&amp;ADDRESS(ROW(),VLOOKUP(AF$7,INDIRECT($A$7&amp;"!A:D"),4,FALSE)+4))),"")</f>
        <v/>
      </c>
      <c r="AG364" s="114" t="str">
        <f ca="1" t="shared" si="4143" ref="AG364">IFERROR(IF($C363="","",INDIRECT("第"&amp;VLOOKUP(AG$7,INDIRECT($A$7&amp;"!A:D"),2,FALSE)&amp;"周"&amp;"!"&amp;ADDRESS(ROW(),VLOOKUP(AG$7,INDIRECT($A$7&amp;"!A:D"),4,FALSE)+4))),"")</f>
        <v/>
      </c>
      <c r="AH364" s="114" t="str">
        <f ca="1" t="shared" si="4144" ref="AH364">IFERROR(IF($C363="","",INDIRECT("第"&amp;VLOOKUP(AH$7,INDIRECT($A$7&amp;"!A:D"),2,FALSE)&amp;"周"&amp;"!"&amp;ADDRESS(ROW(),VLOOKUP(AH$7,INDIRECT($A$7&amp;"!A:D"),4,FALSE)+4))),"")</f>
        <v/>
      </c>
      <c r="AI364" s="114" t="str">
        <f ca="1" t="shared" si="4145" ref="AI364">IFERROR(IF($C363="","",INDIRECT("第"&amp;VLOOKUP(AI$7,INDIRECT($A$7&amp;"!A:D"),2,FALSE)&amp;"周"&amp;"!"&amp;ADDRESS(ROW(),VLOOKUP(AI$7,INDIRECT($A$7&amp;"!A:D"),4,FALSE)+4))),"")</f>
        <v/>
      </c>
      <c r="AJ364" s="25"/>
      <c r="AK364" s="25"/>
      <c r="AL364" s="25"/>
      <c r="AM364" s="25"/>
      <c r="AN364" s="25"/>
      <c r="AO364" s="25"/>
      <c r="AP364" s="25"/>
      <c r="AQ364" s="25"/>
      <c r="AR364" s="25"/>
    </row>
    <row r="365" spans="1:44" ht="18" customHeight="1">
      <c r="A365" s="7"/>
      <c r="B365" s="115"/>
      <c r="C365" s="27"/>
      <c r="D365" s="25" t="s">
        <v>26</v>
      </c>
      <c r="E365" s="114" t="str">
        <f ca="1" t="shared" si="4146" ref="E365:AI365">IFERROR(IF($C363="","",INDIRECT("第"&amp;VLOOKUP(E$7,INDIRECT($A$7&amp;"!A:D"),2,FALSE)&amp;"周"&amp;"!"&amp;ADDRESS(ROW(),VLOOKUP(E$7,INDIRECT($A$7&amp;"!A:D"),4,FALSE)+4))),"")</f>
        <v/>
      </c>
      <c r="F365" s="114" t="str">
        <f t="shared" ca="1" si="4146"/>
        <v/>
      </c>
      <c r="G365" s="114" t="str">
        <f t="shared" ca="1" si="4146"/>
        <v/>
      </c>
      <c r="H365" s="114" t="str">
        <f t="shared" ca="1" si="4146"/>
        <v/>
      </c>
      <c r="I365" s="114" t="str">
        <f t="shared" ca="1" si="4146"/>
        <v/>
      </c>
      <c r="J365" s="114" t="str">
        <f t="shared" ca="1" si="4146"/>
        <v/>
      </c>
      <c r="K365" s="114" t="str">
        <f t="shared" ca="1" si="4146"/>
        <v/>
      </c>
      <c r="L365" s="114" t="str">
        <f t="shared" ca="1" si="4146"/>
        <v/>
      </c>
      <c r="M365" s="114" t="str">
        <f t="shared" ca="1" si="4146"/>
        <v/>
      </c>
      <c r="N365" s="114" t="str">
        <f t="shared" ca="1" si="4146"/>
        <v/>
      </c>
      <c r="O365" s="114" t="str">
        <f t="shared" ca="1" si="4146"/>
        <v/>
      </c>
      <c r="P365" s="114" t="str">
        <f t="shared" ca="1" si="4146"/>
        <v/>
      </c>
      <c r="Q365" s="114" t="str">
        <f t="shared" ca="1" si="4146"/>
        <v/>
      </c>
      <c r="R365" s="114" t="str">
        <f t="shared" ca="1" si="4146"/>
        <v/>
      </c>
      <c r="S365" s="114" t="str">
        <f t="shared" ca="1" si="4146"/>
        <v/>
      </c>
      <c r="T365" s="114" t="str">
        <f t="shared" ca="1" si="4146"/>
        <v/>
      </c>
      <c r="U365" s="114" t="str">
        <f t="shared" ca="1" si="4146"/>
        <v/>
      </c>
      <c r="V365" s="114" t="str">
        <f t="shared" ca="1" si="4146"/>
        <v/>
      </c>
      <c r="W365" s="114" t="str">
        <f t="shared" ca="1" si="4146"/>
        <v/>
      </c>
      <c r="X365" s="114" t="str">
        <f t="shared" ca="1" si="4146"/>
        <v/>
      </c>
      <c r="Y365" s="114" t="str">
        <f t="shared" ca="1" si="4146"/>
        <v/>
      </c>
      <c r="Z365" s="114" t="str">
        <f t="shared" ca="1" si="4146"/>
        <v/>
      </c>
      <c r="AA365" s="114" t="str">
        <f t="shared" ca="1" si="4146"/>
        <v/>
      </c>
      <c r="AB365" s="114" t="str">
        <f t="shared" ca="1" si="4146"/>
        <v/>
      </c>
      <c r="AC365" s="114" t="str">
        <f t="shared" ca="1" si="4146"/>
        <v/>
      </c>
      <c r="AD365" s="114" t="str">
        <f t="shared" ca="1" si="4146"/>
        <v/>
      </c>
      <c r="AE365" s="114" t="str">
        <f t="shared" ca="1" si="4146"/>
        <v/>
      </c>
      <c r="AF365" s="114" t="str">
        <f t="shared" ca="1" si="4146"/>
        <v/>
      </c>
      <c r="AG365" s="114" t="str">
        <f t="shared" ca="1" si="4146"/>
        <v/>
      </c>
      <c r="AH365" s="114" t="str">
        <f t="shared" ca="1" si="4146"/>
        <v/>
      </c>
      <c r="AI365" s="114" t="str">
        <f t="shared" ca="1" si="4146"/>
        <v/>
      </c>
      <c r="AJ365" s="25"/>
      <c r="AK365" s="25"/>
      <c r="AL365" s="25"/>
      <c r="AM365" s="25"/>
      <c r="AN365" s="25"/>
      <c r="AO365" s="25"/>
      <c r="AP365" s="25"/>
      <c r="AQ365" s="25"/>
      <c r="AR365" s="25"/>
    </row>
    <row r="366" spans="1:44" ht="18" customHeight="1">
      <c r="A366" s="7"/>
      <c r="B366" s="116">
        <f t="shared" si="4076"/>
        <v>120</v>
      </c>
      <c r="C366" s="20" t="str">
        <f ca="1">INDIRECT("员工信息表!C"&amp;(B366+3))&amp;IF(INDIRECT("员工信息表!O"&amp;(B366+3))="离职","(离职)","")</f>
        <v/>
      </c>
      <c r="D366" s="25" t="s">
        <v>24</v>
      </c>
      <c r="E366" s="114" t="str">
        <f ca="1" t="shared" si="4147" ref="E366:T366">IFERROR(IF($C366="","",INDIRECT("第"&amp;VLOOKUP(E$7,INDIRECT($A$7&amp;"!A:D"),2,FALSE)&amp;"周"&amp;"!"&amp;ADDRESS(ROW(),VLOOKUP(E$7,INDIRECT($A$7&amp;"!A:D"),4,FALSE)+4))),"")</f>
        <v/>
      </c>
      <c r="F366" s="114" t="str">
        <f t="shared" ca="1" si="4147"/>
        <v/>
      </c>
      <c r="G366" s="114" t="str">
        <f t="shared" ca="1" si="4147"/>
        <v/>
      </c>
      <c r="H366" s="114" t="str">
        <f t="shared" ca="1" si="4147"/>
        <v/>
      </c>
      <c r="I366" s="114" t="str">
        <f t="shared" ca="1" si="4147"/>
        <v/>
      </c>
      <c r="J366" s="114" t="str">
        <f t="shared" ca="1" si="4147"/>
        <v/>
      </c>
      <c r="K366" s="114" t="str">
        <f t="shared" ca="1" si="4147"/>
        <v/>
      </c>
      <c r="L366" s="114" t="str">
        <f t="shared" ca="1" si="4147"/>
        <v/>
      </c>
      <c r="M366" s="114" t="str">
        <f t="shared" ca="1" si="4147"/>
        <v/>
      </c>
      <c r="N366" s="114" t="str">
        <f t="shared" ca="1" si="4147"/>
        <v/>
      </c>
      <c r="O366" s="114" t="str">
        <f t="shared" ca="1" si="4147"/>
        <v/>
      </c>
      <c r="P366" s="114" t="str">
        <f t="shared" ca="1" si="4147"/>
        <v/>
      </c>
      <c r="Q366" s="114" t="str">
        <f t="shared" ca="1" si="4147"/>
        <v/>
      </c>
      <c r="R366" s="114" t="str">
        <f t="shared" ca="1" si="4147"/>
        <v/>
      </c>
      <c r="S366" s="114" t="str">
        <f t="shared" ca="1" si="4147"/>
        <v/>
      </c>
      <c r="T366" s="114" t="str">
        <f t="shared" ca="1" si="4147"/>
        <v/>
      </c>
      <c r="U366" s="114" t="str">
        <f ca="1" t="shared" si="4148" ref="U366:AI366">IFERROR(IF($C366="","",INDIRECT("第"&amp;VLOOKUP(U$7,INDIRECT($A$7&amp;"!A:D"),2,FALSE)&amp;"周"&amp;"!"&amp;ADDRESS(ROW(),VLOOKUP(U$7,INDIRECT($A$7&amp;"!A:D"),4,FALSE)+4))),"")</f>
        <v/>
      </c>
      <c r="V366" s="114" t="str">
        <f t="shared" ca="1" si="4148"/>
        <v/>
      </c>
      <c r="W366" s="114" t="str">
        <f t="shared" ca="1" si="4148"/>
        <v/>
      </c>
      <c r="X366" s="114" t="str">
        <f t="shared" ca="1" si="4148"/>
        <v/>
      </c>
      <c r="Y366" s="114" t="str">
        <f t="shared" ca="1" si="4148"/>
        <v/>
      </c>
      <c r="Z366" s="114" t="str">
        <f t="shared" ca="1" si="4148"/>
        <v/>
      </c>
      <c r="AA366" s="114" t="str">
        <f t="shared" ca="1" si="4148"/>
        <v/>
      </c>
      <c r="AB366" s="114" t="str">
        <f t="shared" ca="1" si="4148"/>
        <v/>
      </c>
      <c r="AC366" s="114" t="str">
        <f t="shared" ca="1" si="4148"/>
        <v/>
      </c>
      <c r="AD366" s="114" t="str">
        <f t="shared" ca="1" si="4148"/>
        <v/>
      </c>
      <c r="AE366" s="114" t="str">
        <f t="shared" ca="1" si="4148"/>
        <v/>
      </c>
      <c r="AF366" s="114" t="str">
        <f t="shared" ca="1" si="4148"/>
        <v/>
      </c>
      <c r="AG366" s="114" t="str">
        <f t="shared" ca="1" si="4148"/>
        <v/>
      </c>
      <c r="AH366" s="114" t="str">
        <f t="shared" ca="1" si="4148"/>
        <v/>
      </c>
      <c r="AI366" s="114" t="str">
        <f t="shared" ca="1" si="4148"/>
        <v/>
      </c>
      <c r="AJ366" s="25">
        <f ca="1" t="shared" si="4149" ref="AJ366:AR366">COUNTIF($E366:$AI368,AJ$8)</f>
        <v>0</v>
      </c>
      <c r="AK366" s="25">
        <f t="shared" ca="1" si="4149"/>
        <v>0</v>
      </c>
      <c r="AL366" s="25">
        <f t="shared" ca="1" si="4149"/>
        <v>0</v>
      </c>
      <c r="AM366" s="25">
        <f t="shared" ca="1" si="4149"/>
        <v>0</v>
      </c>
      <c r="AN366" s="25">
        <f t="shared" ca="1" si="4149"/>
        <v>0</v>
      </c>
      <c r="AO366" s="25">
        <f t="shared" ca="1" si="4149"/>
        <v>0</v>
      </c>
      <c r="AP366" s="25">
        <f t="shared" ca="1" si="4149"/>
        <v>0</v>
      </c>
      <c r="AQ366" s="25">
        <f t="shared" ca="1" si="4149"/>
        <v>0</v>
      </c>
      <c r="AR366" s="25">
        <f t="shared" ca="1" si="4149"/>
        <v>0</v>
      </c>
    </row>
    <row r="367" spans="1:44" ht="18" customHeight="1">
      <c r="A367" s="7"/>
      <c r="B367" s="113"/>
      <c r="C367" s="20"/>
      <c r="D367" s="25" t="s">
        <v>25</v>
      </c>
      <c r="E367" s="114" t="str">
        <f ca="1" t="shared" si="4150" ref="E367">IFERROR(IF($C366="","",INDIRECT("第"&amp;VLOOKUP(E$7,INDIRECT($A$7&amp;"!A:D"),2,FALSE)&amp;"周"&amp;"!"&amp;ADDRESS(ROW(),VLOOKUP(E$7,INDIRECT($A$7&amp;"!A:D"),4,FALSE)+4))),"")</f>
        <v/>
      </c>
      <c r="F367" s="114" t="str">
        <f ca="1" t="shared" si="4151" ref="F367">IFERROR(IF($C366="","",INDIRECT("第"&amp;VLOOKUP(F$7,INDIRECT($A$7&amp;"!A:D"),2,FALSE)&amp;"周"&amp;"!"&amp;ADDRESS(ROW(),VLOOKUP(F$7,INDIRECT($A$7&amp;"!A:D"),4,FALSE)+4))),"")</f>
        <v/>
      </c>
      <c r="G367" s="114" t="str">
        <f ca="1" t="shared" si="4152" ref="G367">IFERROR(IF($C366="","",INDIRECT("第"&amp;VLOOKUP(G$7,INDIRECT($A$7&amp;"!A:D"),2,FALSE)&amp;"周"&amp;"!"&amp;ADDRESS(ROW(),VLOOKUP(G$7,INDIRECT($A$7&amp;"!A:D"),4,FALSE)+4))),"")</f>
        <v/>
      </c>
      <c r="H367" s="114" t="str">
        <f ca="1" t="shared" si="4153" ref="H367">IFERROR(IF($C366="","",INDIRECT("第"&amp;VLOOKUP(H$7,INDIRECT($A$7&amp;"!A:D"),2,FALSE)&amp;"周"&amp;"!"&amp;ADDRESS(ROW(),VLOOKUP(H$7,INDIRECT($A$7&amp;"!A:D"),4,FALSE)+4))),"")</f>
        <v/>
      </c>
      <c r="I367" s="114" t="str">
        <f ca="1" t="shared" si="4154" ref="I367">IFERROR(IF($C366="","",INDIRECT("第"&amp;VLOOKUP(I$7,INDIRECT($A$7&amp;"!A:D"),2,FALSE)&amp;"周"&amp;"!"&amp;ADDRESS(ROW(),VLOOKUP(I$7,INDIRECT($A$7&amp;"!A:D"),4,FALSE)+4))),"")</f>
        <v/>
      </c>
      <c r="J367" s="114" t="str">
        <f ca="1" t="shared" si="4155" ref="J367">IFERROR(IF($C366="","",INDIRECT("第"&amp;VLOOKUP(J$7,INDIRECT($A$7&amp;"!A:D"),2,FALSE)&amp;"周"&amp;"!"&amp;ADDRESS(ROW(),VLOOKUP(J$7,INDIRECT($A$7&amp;"!A:D"),4,FALSE)+4))),"")</f>
        <v/>
      </c>
      <c r="K367" s="114" t="str">
        <f ca="1" t="shared" si="4156" ref="K367">IFERROR(IF($C366="","",INDIRECT("第"&amp;VLOOKUP(K$7,INDIRECT($A$7&amp;"!A:D"),2,FALSE)&amp;"周"&amp;"!"&amp;ADDRESS(ROW(),VLOOKUP(K$7,INDIRECT($A$7&amp;"!A:D"),4,FALSE)+4))),"")</f>
        <v/>
      </c>
      <c r="L367" s="114" t="str">
        <f ca="1" t="shared" si="4157" ref="L367">IFERROR(IF($C366="","",INDIRECT("第"&amp;VLOOKUP(L$7,INDIRECT($A$7&amp;"!A:D"),2,FALSE)&amp;"周"&amp;"!"&amp;ADDRESS(ROW(),VLOOKUP(L$7,INDIRECT($A$7&amp;"!A:D"),4,FALSE)+4))),"")</f>
        <v/>
      </c>
      <c r="M367" s="114" t="str">
        <f ca="1" t="shared" si="4158" ref="M367">IFERROR(IF($C366="","",INDIRECT("第"&amp;VLOOKUP(M$7,INDIRECT($A$7&amp;"!A:D"),2,FALSE)&amp;"周"&amp;"!"&amp;ADDRESS(ROW(),VLOOKUP(M$7,INDIRECT($A$7&amp;"!A:D"),4,FALSE)+4))),"")</f>
        <v/>
      </c>
      <c r="N367" s="114" t="str">
        <f ca="1" t="shared" si="4159" ref="N367">IFERROR(IF($C366="","",INDIRECT("第"&amp;VLOOKUP(N$7,INDIRECT($A$7&amp;"!A:D"),2,FALSE)&amp;"周"&amp;"!"&amp;ADDRESS(ROW(),VLOOKUP(N$7,INDIRECT($A$7&amp;"!A:D"),4,FALSE)+4))),"")</f>
        <v/>
      </c>
      <c r="O367" s="114" t="str">
        <f ca="1" t="shared" si="4160" ref="O367">IFERROR(IF($C366="","",INDIRECT("第"&amp;VLOOKUP(O$7,INDIRECT($A$7&amp;"!A:D"),2,FALSE)&amp;"周"&amp;"!"&amp;ADDRESS(ROW(),VLOOKUP(O$7,INDIRECT($A$7&amp;"!A:D"),4,FALSE)+4))),"")</f>
        <v/>
      </c>
      <c r="P367" s="114" t="str">
        <f ca="1" t="shared" si="4161" ref="P367">IFERROR(IF($C366="","",INDIRECT("第"&amp;VLOOKUP(P$7,INDIRECT($A$7&amp;"!A:D"),2,FALSE)&amp;"周"&amp;"!"&amp;ADDRESS(ROW(),VLOOKUP(P$7,INDIRECT($A$7&amp;"!A:D"),4,FALSE)+4))),"")</f>
        <v/>
      </c>
      <c r="Q367" s="114" t="str">
        <f ca="1" t="shared" si="4162" ref="Q367">IFERROR(IF($C366="","",INDIRECT("第"&amp;VLOOKUP(Q$7,INDIRECT($A$7&amp;"!A:D"),2,FALSE)&amp;"周"&amp;"!"&amp;ADDRESS(ROW(),VLOOKUP(Q$7,INDIRECT($A$7&amp;"!A:D"),4,FALSE)+4))),"")</f>
        <v/>
      </c>
      <c r="R367" s="114" t="str">
        <f ca="1" t="shared" si="4163" ref="R367">IFERROR(IF($C366="","",INDIRECT("第"&amp;VLOOKUP(R$7,INDIRECT($A$7&amp;"!A:D"),2,FALSE)&amp;"周"&amp;"!"&amp;ADDRESS(ROW(),VLOOKUP(R$7,INDIRECT($A$7&amp;"!A:D"),4,FALSE)+4))),"")</f>
        <v/>
      </c>
      <c r="S367" s="114" t="str">
        <f ca="1" t="shared" si="4164" ref="S367">IFERROR(IF($C366="","",INDIRECT("第"&amp;VLOOKUP(S$7,INDIRECT($A$7&amp;"!A:D"),2,FALSE)&amp;"周"&amp;"!"&amp;ADDRESS(ROW(),VLOOKUP(S$7,INDIRECT($A$7&amp;"!A:D"),4,FALSE)+4))),"")</f>
        <v/>
      </c>
      <c r="T367" s="114" t="str">
        <f ca="1" t="shared" si="4165" ref="T367">IFERROR(IF($C366="","",INDIRECT("第"&amp;VLOOKUP(T$7,INDIRECT($A$7&amp;"!A:D"),2,FALSE)&amp;"周"&amp;"!"&amp;ADDRESS(ROW(),VLOOKUP(T$7,INDIRECT($A$7&amp;"!A:D"),4,FALSE)+4))),"")</f>
        <v/>
      </c>
      <c r="U367" s="114" t="str">
        <f ca="1" t="shared" si="4166" ref="U367">IFERROR(IF($C366="","",INDIRECT("第"&amp;VLOOKUP(U$7,INDIRECT($A$7&amp;"!A:D"),2,FALSE)&amp;"周"&amp;"!"&amp;ADDRESS(ROW(),VLOOKUP(U$7,INDIRECT($A$7&amp;"!A:D"),4,FALSE)+4))),"")</f>
        <v/>
      </c>
      <c r="V367" s="114" t="str">
        <f ca="1" t="shared" si="4167" ref="V367">IFERROR(IF($C366="","",INDIRECT("第"&amp;VLOOKUP(V$7,INDIRECT($A$7&amp;"!A:D"),2,FALSE)&amp;"周"&amp;"!"&amp;ADDRESS(ROW(),VLOOKUP(V$7,INDIRECT($A$7&amp;"!A:D"),4,FALSE)+4))),"")</f>
        <v/>
      </c>
      <c r="W367" s="114" t="str">
        <f ca="1" t="shared" si="4168" ref="W367">IFERROR(IF($C366="","",INDIRECT("第"&amp;VLOOKUP(W$7,INDIRECT($A$7&amp;"!A:D"),2,FALSE)&amp;"周"&amp;"!"&amp;ADDRESS(ROW(),VLOOKUP(W$7,INDIRECT($A$7&amp;"!A:D"),4,FALSE)+4))),"")</f>
        <v/>
      </c>
      <c r="X367" s="114" t="str">
        <f ca="1" t="shared" si="4169" ref="X367">IFERROR(IF($C366="","",INDIRECT("第"&amp;VLOOKUP(X$7,INDIRECT($A$7&amp;"!A:D"),2,FALSE)&amp;"周"&amp;"!"&amp;ADDRESS(ROW(),VLOOKUP(X$7,INDIRECT($A$7&amp;"!A:D"),4,FALSE)+4))),"")</f>
        <v/>
      </c>
      <c r="Y367" s="114" t="str">
        <f ca="1" t="shared" si="4170" ref="Y367">IFERROR(IF($C366="","",INDIRECT("第"&amp;VLOOKUP(Y$7,INDIRECT($A$7&amp;"!A:D"),2,FALSE)&amp;"周"&amp;"!"&amp;ADDRESS(ROW(),VLOOKUP(Y$7,INDIRECT($A$7&amp;"!A:D"),4,FALSE)+4))),"")</f>
        <v/>
      </c>
      <c r="Z367" s="114" t="str">
        <f ca="1" t="shared" si="4171" ref="Z367">IFERROR(IF($C366="","",INDIRECT("第"&amp;VLOOKUP(Z$7,INDIRECT($A$7&amp;"!A:D"),2,FALSE)&amp;"周"&amp;"!"&amp;ADDRESS(ROW(),VLOOKUP(Z$7,INDIRECT($A$7&amp;"!A:D"),4,FALSE)+4))),"")</f>
        <v/>
      </c>
      <c r="AA367" s="114" t="str">
        <f ca="1" t="shared" si="4172" ref="AA367">IFERROR(IF($C366="","",INDIRECT("第"&amp;VLOOKUP(AA$7,INDIRECT($A$7&amp;"!A:D"),2,FALSE)&amp;"周"&amp;"!"&amp;ADDRESS(ROW(),VLOOKUP(AA$7,INDIRECT($A$7&amp;"!A:D"),4,FALSE)+4))),"")</f>
        <v/>
      </c>
      <c r="AB367" s="114" t="str">
        <f ca="1" t="shared" si="4173" ref="AB367">IFERROR(IF($C366="","",INDIRECT("第"&amp;VLOOKUP(AB$7,INDIRECT($A$7&amp;"!A:D"),2,FALSE)&amp;"周"&amp;"!"&amp;ADDRESS(ROW(),VLOOKUP(AB$7,INDIRECT($A$7&amp;"!A:D"),4,FALSE)+4))),"")</f>
        <v/>
      </c>
      <c r="AC367" s="114" t="str">
        <f ca="1" t="shared" si="4174" ref="AC367">IFERROR(IF($C366="","",INDIRECT("第"&amp;VLOOKUP(AC$7,INDIRECT($A$7&amp;"!A:D"),2,FALSE)&amp;"周"&amp;"!"&amp;ADDRESS(ROW(),VLOOKUP(AC$7,INDIRECT($A$7&amp;"!A:D"),4,FALSE)+4))),"")</f>
        <v/>
      </c>
      <c r="AD367" s="114" t="str">
        <f ca="1" t="shared" si="4175" ref="AD367">IFERROR(IF($C366="","",INDIRECT("第"&amp;VLOOKUP(AD$7,INDIRECT($A$7&amp;"!A:D"),2,FALSE)&amp;"周"&amp;"!"&amp;ADDRESS(ROW(),VLOOKUP(AD$7,INDIRECT($A$7&amp;"!A:D"),4,FALSE)+4))),"")</f>
        <v/>
      </c>
      <c r="AE367" s="114" t="str">
        <f ca="1" t="shared" si="4176" ref="AE367">IFERROR(IF($C366="","",INDIRECT("第"&amp;VLOOKUP(AE$7,INDIRECT($A$7&amp;"!A:D"),2,FALSE)&amp;"周"&amp;"!"&amp;ADDRESS(ROW(),VLOOKUP(AE$7,INDIRECT($A$7&amp;"!A:D"),4,FALSE)+4))),"")</f>
        <v/>
      </c>
      <c r="AF367" s="114" t="str">
        <f ca="1" t="shared" si="4177" ref="AF367">IFERROR(IF($C366="","",INDIRECT("第"&amp;VLOOKUP(AF$7,INDIRECT($A$7&amp;"!A:D"),2,FALSE)&amp;"周"&amp;"!"&amp;ADDRESS(ROW(),VLOOKUP(AF$7,INDIRECT($A$7&amp;"!A:D"),4,FALSE)+4))),"")</f>
        <v/>
      </c>
      <c r="AG367" s="114" t="str">
        <f ca="1" t="shared" si="4178" ref="AG367">IFERROR(IF($C366="","",INDIRECT("第"&amp;VLOOKUP(AG$7,INDIRECT($A$7&amp;"!A:D"),2,FALSE)&amp;"周"&amp;"!"&amp;ADDRESS(ROW(),VLOOKUP(AG$7,INDIRECT($A$7&amp;"!A:D"),4,FALSE)+4))),"")</f>
        <v/>
      </c>
      <c r="AH367" s="114" t="str">
        <f ca="1" t="shared" si="4179" ref="AH367">IFERROR(IF($C366="","",INDIRECT("第"&amp;VLOOKUP(AH$7,INDIRECT($A$7&amp;"!A:D"),2,FALSE)&amp;"周"&amp;"!"&amp;ADDRESS(ROW(),VLOOKUP(AH$7,INDIRECT($A$7&amp;"!A:D"),4,FALSE)+4))),"")</f>
        <v/>
      </c>
      <c r="AI367" s="114" t="str">
        <f ca="1" t="shared" si="4180" ref="AI367">IFERROR(IF($C366="","",INDIRECT("第"&amp;VLOOKUP(AI$7,INDIRECT($A$7&amp;"!A:D"),2,FALSE)&amp;"周"&amp;"!"&amp;ADDRESS(ROW(),VLOOKUP(AI$7,INDIRECT($A$7&amp;"!A:D"),4,FALSE)+4))),"")</f>
        <v/>
      </c>
      <c r="AJ367" s="25"/>
      <c r="AK367" s="25"/>
      <c r="AL367" s="25"/>
      <c r="AM367" s="25"/>
      <c r="AN367" s="25"/>
      <c r="AO367" s="25"/>
      <c r="AP367" s="25"/>
      <c r="AQ367" s="25"/>
      <c r="AR367" s="25"/>
    </row>
    <row r="368" spans="1:44" ht="18" customHeight="1">
      <c r="A368" s="7"/>
      <c r="B368" s="115"/>
      <c r="C368" s="27"/>
      <c r="D368" s="25" t="s">
        <v>26</v>
      </c>
      <c r="E368" s="114" t="str">
        <f ca="1" t="shared" si="4181" ref="E368:AI368">IFERROR(IF($C366="","",INDIRECT("第"&amp;VLOOKUP(E$7,INDIRECT($A$7&amp;"!A:D"),2,FALSE)&amp;"周"&amp;"!"&amp;ADDRESS(ROW(),VLOOKUP(E$7,INDIRECT($A$7&amp;"!A:D"),4,FALSE)+4))),"")</f>
        <v/>
      </c>
      <c r="F368" s="114" t="str">
        <f t="shared" ca="1" si="4181"/>
        <v/>
      </c>
      <c r="G368" s="114" t="str">
        <f t="shared" ca="1" si="4181"/>
        <v/>
      </c>
      <c r="H368" s="114" t="str">
        <f t="shared" ca="1" si="4181"/>
        <v/>
      </c>
      <c r="I368" s="114" t="str">
        <f t="shared" ca="1" si="4181"/>
        <v/>
      </c>
      <c r="J368" s="114" t="str">
        <f t="shared" ca="1" si="4181"/>
        <v/>
      </c>
      <c r="K368" s="114" t="str">
        <f t="shared" ca="1" si="4181"/>
        <v/>
      </c>
      <c r="L368" s="114" t="str">
        <f t="shared" ca="1" si="4181"/>
        <v/>
      </c>
      <c r="M368" s="114" t="str">
        <f t="shared" ca="1" si="4181"/>
        <v/>
      </c>
      <c r="N368" s="114" t="str">
        <f t="shared" ca="1" si="4181"/>
        <v/>
      </c>
      <c r="O368" s="114" t="str">
        <f t="shared" ca="1" si="4181"/>
        <v/>
      </c>
      <c r="P368" s="114" t="str">
        <f t="shared" ca="1" si="4181"/>
        <v/>
      </c>
      <c r="Q368" s="114" t="str">
        <f t="shared" ca="1" si="4181"/>
        <v/>
      </c>
      <c r="R368" s="114" t="str">
        <f t="shared" ca="1" si="4181"/>
        <v/>
      </c>
      <c r="S368" s="114" t="str">
        <f t="shared" ca="1" si="4181"/>
        <v/>
      </c>
      <c r="T368" s="114" t="str">
        <f t="shared" ca="1" si="4181"/>
        <v/>
      </c>
      <c r="U368" s="114" t="str">
        <f t="shared" ca="1" si="4181"/>
        <v/>
      </c>
      <c r="V368" s="114" t="str">
        <f t="shared" ca="1" si="4181"/>
        <v/>
      </c>
      <c r="W368" s="114" t="str">
        <f t="shared" ca="1" si="4181"/>
        <v/>
      </c>
      <c r="X368" s="114" t="str">
        <f t="shared" ca="1" si="4181"/>
        <v/>
      </c>
      <c r="Y368" s="114" t="str">
        <f t="shared" ca="1" si="4181"/>
        <v/>
      </c>
      <c r="Z368" s="114" t="str">
        <f t="shared" ca="1" si="4181"/>
        <v/>
      </c>
      <c r="AA368" s="114" t="str">
        <f t="shared" ca="1" si="4181"/>
        <v/>
      </c>
      <c r="AB368" s="114" t="str">
        <f t="shared" ca="1" si="4181"/>
        <v/>
      </c>
      <c r="AC368" s="114" t="str">
        <f t="shared" ca="1" si="4181"/>
        <v/>
      </c>
      <c r="AD368" s="114" t="str">
        <f t="shared" ca="1" si="4181"/>
        <v/>
      </c>
      <c r="AE368" s="114" t="str">
        <f t="shared" ca="1" si="4181"/>
        <v/>
      </c>
      <c r="AF368" s="114" t="str">
        <f t="shared" ca="1" si="4181"/>
        <v/>
      </c>
      <c r="AG368" s="114" t="str">
        <f t="shared" ca="1" si="4181"/>
        <v/>
      </c>
      <c r="AH368" s="114" t="str">
        <f t="shared" ca="1" si="4181"/>
        <v/>
      </c>
      <c r="AI368" s="114" t="str">
        <f t="shared" ca="1" si="4181"/>
        <v/>
      </c>
      <c r="AJ368" s="25"/>
      <c r="AK368" s="25"/>
      <c r="AL368" s="25"/>
      <c r="AM368" s="25"/>
      <c r="AN368" s="25"/>
      <c r="AO368" s="25"/>
      <c r="AP368" s="25"/>
      <c r="AQ368" s="25"/>
      <c r="AR368" s="25"/>
    </row>
    <row r="369" spans="1:44" ht="18" customHeight="1">
      <c r="A369" s="7"/>
      <c r="B369" s="116">
        <f t="shared" si="4076"/>
        <v>121</v>
      </c>
      <c r="C369" s="20" t="str">
        <f ca="1">INDIRECT("员工信息表!C"&amp;(B369+3))&amp;IF(INDIRECT("员工信息表!O"&amp;(B369+3))="离职","(离职)","")</f>
        <v/>
      </c>
      <c r="D369" s="25" t="s">
        <v>24</v>
      </c>
      <c r="E369" s="114" t="str">
        <f ca="1" t="shared" si="4182" ref="E369:T369">IFERROR(IF($C369="","",INDIRECT("第"&amp;VLOOKUP(E$7,INDIRECT($A$7&amp;"!A:D"),2,FALSE)&amp;"周"&amp;"!"&amp;ADDRESS(ROW(),VLOOKUP(E$7,INDIRECT($A$7&amp;"!A:D"),4,FALSE)+4))),"")</f>
        <v/>
      </c>
      <c r="F369" s="114" t="str">
        <f t="shared" ca="1" si="4182"/>
        <v/>
      </c>
      <c r="G369" s="114" t="str">
        <f t="shared" ca="1" si="4182"/>
        <v/>
      </c>
      <c r="H369" s="114" t="str">
        <f t="shared" ca="1" si="4182"/>
        <v/>
      </c>
      <c r="I369" s="114" t="str">
        <f t="shared" ca="1" si="4182"/>
        <v/>
      </c>
      <c r="J369" s="114" t="str">
        <f t="shared" ca="1" si="4182"/>
        <v/>
      </c>
      <c r="K369" s="114" t="str">
        <f t="shared" ca="1" si="4182"/>
        <v/>
      </c>
      <c r="L369" s="114" t="str">
        <f t="shared" ca="1" si="4182"/>
        <v/>
      </c>
      <c r="M369" s="114" t="str">
        <f t="shared" ca="1" si="4182"/>
        <v/>
      </c>
      <c r="N369" s="114" t="str">
        <f t="shared" ca="1" si="4182"/>
        <v/>
      </c>
      <c r="O369" s="114" t="str">
        <f t="shared" ca="1" si="4182"/>
        <v/>
      </c>
      <c r="P369" s="114" t="str">
        <f t="shared" ca="1" si="4182"/>
        <v/>
      </c>
      <c r="Q369" s="114" t="str">
        <f t="shared" ca="1" si="4182"/>
        <v/>
      </c>
      <c r="R369" s="114" t="str">
        <f t="shared" ca="1" si="4182"/>
        <v/>
      </c>
      <c r="S369" s="114" t="str">
        <f t="shared" ca="1" si="4182"/>
        <v/>
      </c>
      <c r="T369" s="114" t="str">
        <f t="shared" ca="1" si="4182"/>
        <v/>
      </c>
      <c r="U369" s="114" t="str">
        <f ca="1" t="shared" si="4183" ref="U369:AI369">IFERROR(IF($C369="","",INDIRECT("第"&amp;VLOOKUP(U$7,INDIRECT($A$7&amp;"!A:D"),2,FALSE)&amp;"周"&amp;"!"&amp;ADDRESS(ROW(),VLOOKUP(U$7,INDIRECT($A$7&amp;"!A:D"),4,FALSE)+4))),"")</f>
        <v/>
      </c>
      <c r="V369" s="114" t="str">
        <f t="shared" ca="1" si="4183"/>
        <v/>
      </c>
      <c r="W369" s="114" t="str">
        <f t="shared" ca="1" si="4183"/>
        <v/>
      </c>
      <c r="X369" s="114" t="str">
        <f t="shared" ca="1" si="4183"/>
        <v/>
      </c>
      <c r="Y369" s="114" t="str">
        <f t="shared" ca="1" si="4183"/>
        <v/>
      </c>
      <c r="Z369" s="114" t="str">
        <f t="shared" ca="1" si="4183"/>
        <v/>
      </c>
      <c r="AA369" s="114" t="str">
        <f t="shared" ca="1" si="4183"/>
        <v/>
      </c>
      <c r="AB369" s="114" t="str">
        <f t="shared" ca="1" si="4183"/>
        <v/>
      </c>
      <c r="AC369" s="114" t="str">
        <f t="shared" ca="1" si="4183"/>
        <v/>
      </c>
      <c r="AD369" s="114" t="str">
        <f t="shared" ca="1" si="4183"/>
        <v/>
      </c>
      <c r="AE369" s="114" t="str">
        <f t="shared" ca="1" si="4183"/>
        <v/>
      </c>
      <c r="AF369" s="114" t="str">
        <f t="shared" ca="1" si="4183"/>
        <v/>
      </c>
      <c r="AG369" s="114" t="str">
        <f t="shared" ca="1" si="4183"/>
        <v/>
      </c>
      <c r="AH369" s="114" t="str">
        <f t="shared" ca="1" si="4183"/>
        <v/>
      </c>
      <c r="AI369" s="114" t="str">
        <f t="shared" ca="1" si="4183"/>
        <v/>
      </c>
      <c r="AJ369" s="25">
        <f ca="1" t="shared" si="4184" ref="AJ369:AR369">COUNTIF($E369:$AI371,AJ$8)</f>
        <v>0</v>
      </c>
      <c r="AK369" s="25">
        <f t="shared" ca="1" si="4184"/>
        <v>0</v>
      </c>
      <c r="AL369" s="25">
        <f t="shared" ca="1" si="4184"/>
        <v>0</v>
      </c>
      <c r="AM369" s="25">
        <f t="shared" ca="1" si="4184"/>
        <v>0</v>
      </c>
      <c r="AN369" s="25">
        <f t="shared" ca="1" si="4184"/>
        <v>0</v>
      </c>
      <c r="AO369" s="25">
        <f t="shared" ca="1" si="4184"/>
        <v>0</v>
      </c>
      <c r="AP369" s="25">
        <f t="shared" ca="1" si="4184"/>
        <v>0</v>
      </c>
      <c r="AQ369" s="25">
        <f t="shared" ca="1" si="4184"/>
        <v>0</v>
      </c>
      <c r="AR369" s="25">
        <f t="shared" ca="1" si="4184"/>
        <v>0</v>
      </c>
    </row>
    <row r="370" spans="1:44" ht="18" customHeight="1">
      <c r="A370" s="7"/>
      <c r="B370" s="113"/>
      <c r="C370" s="20"/>
      <c r="D370" s="25" t="s">
        <v>25</v>
      </c>
      <c r="E370" s="114" t="str">
        <f ca="1" t="shared" si="4185" ref="E370">IFERROR(IF($C369="","",INDIRECT("第"&amp;VLOOKUP(E$7,INDIRECT($A$7&amp;"!A:D"),2,FALSE)&amp;"周"&amp;"!"&amp;ADDRESS(ROW(),VLOOKUP(E$7,INDIRECT($A$7&amp;"!A:D"),4,FALSE)+4))),"")</f>
        <v/>
      </c>
      <c r="F370" s="114" t="str">
        <f ca="1" t="shared" si="4186" ref="F370">IFERROR(IF($C369="","",INDIRECT("第"&amp;VLOOKUP(F$7,INDIRECT($A$7&amp;"!A:D"),2,FALSE)&amp;"周"&amp;"!"&amp;ADDRESS(ROW(),VLOOKUP(F$7,INDIRECT($A$7&amp;"!A:D"),4,FALSE)+4))),"")</f>
        <v/>
      </c>
      <c r="G370" s="114" t="str">
        <f ca="1" t="shared" si="4187" ref="G370">IFERROR(IF($C369="","",INDIRECT("第"&amp;VLOOKUP(G$7,INDIRECT($A$7&amp;"!A:D"),2,FALSE)&amp;"周"&amp;"!"&amp;ADDRESS(ROW(),VLOOKUP(G$7,INDIRECT($A$7&amp;"!A:D"),4,FALSE)+4))),"")</f>
        <v/>
      </c>
      <c r="H370" s="114" t="str">
        <f ca="1" t="shared" si="4188" ref="H370">IFERROR(IF($C369="","",INDIRECT("第"&amp;VLOOKUP(H$7,INDIRECT($A$7&amp;"!A:D"),2,FALSE)&amp;"周"&amp;"!"&amp;ADDRESS(ROW(),VLOOKUP(H$7,INDIRECT($A$7&amp;"!A:D"),4,FALSE)+4))),"")</f>
        <v/>
      </c>
      <c r="I370" s="114" t="str">
        <f ca="1" t="shared" si="4189" ref="I370">IFERROR(IF($C369="","",INDIRECT("第"&amp;VLOOKUP(I$7,INDIRECT($A$7&amp;"!A:D"),2,FALSE)&amp;"周"&amp;"!"&amp;ADDRESS(ROW(),VLOOKUP(I$7,INDIRECT($A$7&amp;"!A:D"),4,FALSE)+4))),"")</f>
        <v/>
      </c>
      <c r="J370" s="114" t="str">
        <f ca="1" t="shared" si="4190" ref="J370">IFERROR(IF($C369="","",INDIRECT("第"&amp;VLOOKUP(J$7,INDIRECT($A$7&amp;"!A:D"),2,FALSE)&amp;"周"&amp;"!"&amp;ADDRESS(ROW(),VLOOKUP(J$7,INDIRECT($A$7&amp;"!A:D"),4,FALSE)+4))),"")</f>
        <v/>
      </c>
      <c r="K370" s="114" t="str">
        <f ca="1" t="shared" si="4191" ref="K370">IFERROR(IF($C369="","",INDIRECT("第"&amp;VLOOKUP(K$7,INDIRECT($A$7&amp;"!A:D"),2,FALSE)&amp;"周"&amp;"!"&amp;ADDRESS(ROW(),VLOOKUP(K$7,INDIRECT($A$7&amp;"!A:D"),4,FALSE)+4))),"")</f>
        <v/>
      </c>
      <c r="L370" s="114" t="str">
        <f ca="1" t="shared" si="4192" ref="L370">IFERROR(IF($C369="","",INDIRECT("第"&amp;VLOOKUP(L$7,INDIRECT($A$7&amp;"!A:D"),2,FALSE)&amp;"周"&amp;"!"&amp;ADDRESS(ROW(),VLOOKUP(L$7,INDIRECT($A$7&amp;"!A:D"),4,FALSE)+4))),"")</f>
        <v/>
      </c>
      <c r="M370" s="114" t="str">
        <f ca="1" t="shared" si="4193" ref="M370">IFERROR(IF($C369="","",INDIRECT("第"&amp;VLOOKUP(M$7,INDIRECT($A$7&amp;"!A:D"),2,FALSE)&amp;"周"&amp;"!"&amp;ADDRESS(ROW(),VLOOKUP(M$7,INDIRECT($A$7&amp;"!A:D"),4,FALSE)+4))),"")</f>
        <v/>
      </c>
      <c r="N370" s="114" t="str">
        <f ca="1" t="shared" si="4194" ref="N370">IFERROR(IF($C369="","",INDIRECT("第"&amp;VLOOKUP(N$7,INDIRECT($A$7&amp;"!A:D"),2,FALSE)&amp;"周"&amp;"!"&amp;ADDRESS(ROW(),VLOOKUP(N$7,INDIRECT($A$7&amp;"!A:D"),4,FALSE)+4))),"")</f>
        <v/>
      </c>
      <c r="O370" s="114" t="str">
        <f ca="1" t="shared" si="4195" ref="O370">IFERROR(IF($C369="","",INDIRECT("第"&amp;VLOOKUP(O$7,INDIRECT($A$7&amp;"!A:D"),2,FALSE)&amp;"周"&amp;"!"&amp;ADDRESS(ROW(),VLOOKUP(O$7,INDIRECT($A$7&amp;"!A:D"),4,FALSE)+4))),"")</f>
        <v/>
      </c>
      <c r="P370" s="114" t="str">
        <f ca="1" t="shared" si="4196" ref="P370">IFERROR(IF($C369="","",INDIRECT("第"&amp;VLOOKUP(P$7,INDIRECT($A$7&amp;"!A:D"),2,FALSE)&amp;"周"&amp;"!"&amp;ADDRESS(ROW(),VLOOKUP(P$7,INDIRECT($A$7&amp;"!A:D"),4,FALSE)+4))),"")</f>
        <v/>
      </c>
      <c r="Q370" s="114" t="str">
        <f ca="1" t="shared" si="4197" ref="Q370">IFERROR(IF($C369="","",INDIRECT("第"&amp;VLOOKUP(Q$7,INDIRECT($A$7&amp;"!A:D"),2,FALSE)&amp;"周"&amp;"!"&amp;ADDRESS(ROW(),VLOOKUP(Q$7,INDIRECT($A$7&amp;"!A:D"),4,FALSE)+4))),"")</f>
        <v/>
      </c>
      <c r="R370" s="114" t="str">
        <f ca="1" t="shared" si="4198" ref="R370">IFERROR(IF($C369="","",INDIRECT("第"&amp;VLOOKUP(R$7,INDIRECT($A$7&amp;"!A:D"),2,FALSE)&amp;"周"&amp;"!"&amp;ADDRESS(ROW(),VLOOKUP(R$7,INDIRECT($A$7&amp;"!A:D"),4,FALSE)+4))),"")</f>
        <v/>
      </c>
      <c r="S370" s="114" t="str">
        <f ca="1" t="shared" si="4199" ref="S370">IFERROR(IF($C369="","",INDIRECT("第"&amp;VLOOKUP(S$7,INDIRECT($A$7&amp;"!A:D"),2,FALSE)&amp;"周"&amp;"!"&amp;ADDRESS(ROW(),VLOOKUP(S$7,INDIRECT($A$7&amp;"!A:D"),4,FALSE)+4))),"")</f>
        <v/>
      </c>
      <c r="T370" s="114" t="str">
        <f ca="1" t="shared" si="4200" ref="T370">IFERROR(IF($C369="","",INDIRECT("第"&amp;VLOOKUP(T$7,INDIRECT($A$7&amp;"!A:D"),2,FALSE)&amp;"周"&amp;"!"&amp;ADDRESS(ROW(),VLOOKUP(T$7,INDIRECT($A$7&amp;"!A:D"),4,FALSE)+4))),"")</f>
        <v/>
      </c>
      <c r="U370" s="114" t="str">
        <f ca="1" t="shared" si="4201" ref="U370">IFERROR(IF($C369="","",INDIRECT("第"&amp;VLOOKUP(U$7,INDIRECT($A$7&amp;"!A:D"),2,FALSE)&amp;"周"&amp;"!"&amp;ADDRESS(ROW(),VLOOKUP(U$7,INDIRECT($A$7&amp;"!A:D"),4,FALSE)+4))),"")</f>
        <v/>
      </c>
      <c r="V370" s="114" t="str">
        <f ca="1" t="shared" si="4202" ref="V370">IFERROR(IF($C369="","",INDIRECT("第"&amp;VLOOKUP(V$7,INDIRECT($A$7&amp;"!A:D"),2,FALSE)&amp;"周"&amp;"!"&amp;ADDRESS(ROW(),VLOOKUP(V$7,INDIRECT($A$7&amp;"!A:D"),4,FALSE)+4))),"")</f>
        <v/>
      </c>
      <c r="W370" s="114" t="str">
        <f ca="1" t="shared" si="4203" ref="W370">IFERROR(IF($C369="","",INDIRECT("第"&amp;VLOOKUP(W$7,INDIRECT($A$7&amp;"!A:D"),2,FALSE)&amp;"周"&amp;"!"&amp;ADDRESS(ROW(),VLOOKUP(W$7,INDIRECT($A$7&amp;"!A:D"),4,FALSE)+4))),"")</f>
        <v/>
      </c>
      <c r="X370" s="114" t="str">
        <f ca="1" t="shared" si="4204" ref="X370">IFERROR(IF($C369="","",INDIRECT("第"&amp;VLOOKUP(X$7,INDIRECT($A$7&amp;"!A:D"),2,FALSE)&amp;"周"&amp;"!"&amp;ADDRESS(ROW(),VLOOKUP(X$7,INDIRECT($A$7&amp;"!A:D"),4,FALSE)+4))),"")</f>
        <v/>
      </c>
      <c r="Y370" s="114" t="str">
        <f ca="1" t="shared" si="4205" ref="Y370">IFERROR(IF($C369="","",INDIRECT("第"&amp;VLOOKUP(Y$7,INDIRECT($A$7&amp;"!A:D"),2,FALSE)&amp;"周"&amp;"!"&amp;ADDRESS(ROW(),VLOOKUP(Y$7,INDIRECT($A$7&amp;"!A:D"),4,FALSE)+4))),"")</f>
        <v/>
      </c>
      <c r="Z370" s="114" t="str">
        <f ca="1" t="shared" si="4206" ref="Z370">IFERROR(IF($C369="","",INDIRECT("第"&amp;VLOOKUP(Z$7,INDIRECT($A$7&amp;"!A:D"),2,FALSE)&amp;"周"&amp;"!"&amp;ADDRESS(ROW(),VLOOKUP(Z$7,INDIRECT($A$7&amp;"!A:D"),4,FALSE)+4))),"")</f>
        <v/>
      </c>
      <c r="AA370" s="114" t="str">
        <f ca="1" t="shared" si="4207" ref="AA370">IFERROR(IF($C369="","",INDIRECT("第"&amp;VLOOKUP(AA$7,INDIRECT($A$7&amp;"!A:D"),2,FALSE)&amp;"周"&amp;"!"&amp;ADDRESS(ROW(),VLOOKUP(AA$7,INDIRECT($A$7&amp;"!A:D"),4,FALSE)+4))),"")</f>
        <v/>
      </c>
      <c r="AB370" s="114" t="str">
        <f ca="1" t="shared" si="4208" ref="AB370">IFERROR(IF($C369="","",INDIRECT("第"&amp;VLOOKUP(AB$7,INDIRECT($A$7&amp;"!A:D"),2,FALSE)&amp;"周"&amp;"!"&amp;ADDRESS(ROW(),VLOOKUP(AB$7,INDIRECT($A$7&amp;"!A:D"),4,FALSE)+4))),"")</f>
        <v/>
      </c>
      <c r="AC370" s="114" t="str">
        <f ca="1" t="shared" si="4209" ref="AC370">IFERROR(IF($C369="","",INDIRECT("第"&amp;VLOOKUP(AC$7,INDIRECT($A$7&amp;"!A:D"),2,FALSE)&amp;"周"&amp;"!"&amp;ADDRESS(ROW(),VLOOKUP(AC$7,INDIRECT($A$7&amp;"!A:D"),4,FALSE)+4))),"")</f>
        <v/>
      </c>
      <c r="AD370" s="114" t="str">
        <f ca="1" t="shared" si="4210" ref="AD370">IFERROR(IF($C369="","",INDIRECT("第"&amp;VLOOKUP(AD$7,INDIRECT($A$7&amp;"!A:D"),2,FALSE)&amp;"周"&amp;"!"&amp;ADDRESS(ROW(),VLOOKUP(AD$7,INDIRECT($A$7&amp;"!A:D"),4,FALSE)+4))),"")</f>
        <v/>
      </c>
      <c r="AE370" s="114" t="str">
        <f ca="1" t="shared" si="4211" ref="AE370">IFERROR(IF($C369="","",INDIRECT("第"&amp;VLOOKUP(AE$7,INDIRECT($A$7&amp;"!A:D"),2,FALSE)&amp;"周"&amp;"!"&amp;ADDRESS(ROW(),VLOOKUP(AE$7,INDIRECT($A$7&amp;"!A:D"),4,FALSE)+4))),"")</f>
        <v/>
      </c>
      <c r="AF370" s="114" t="str">
        <f ca="1" t="shared" si="4212" ref="AF370">IFERROR(IF($C369="","",INDIRECT("第"&amp;VLOOKUP(AF$7,INDIRECT($A$7&amp;"!A:D"),2,FALSE)&amp;"周"&amp;"!"&amp;ADDRESS(ROW(),VLOOKUP(AF$7,INDIRECT($A$7&amp;"!A:D"),4,FALSE)+4))),"")</f>
        <v/>
      </c>
      <c r="AG370" s="114" t="str">
        <f ca="1" t="shared" si="4213" ref="AG370">IFERROR(IF($C369="","",INDIRECT("第"&amp;VLOOKUP(AG$7,INDIRECT($A$7&amp;"!A:D"),2,FALSE)&amp;"周"&amp;"!"&amp;ADDRESS(ROW(),VLOOKUP(AG$7,INDIRECT($A$7&amp;"!A:D"),4,FALSE)+4))),"")</f>
        <v/>
      </c>
      <c r="AH370" s="114" t="str">
        <f ca="1" t="shared" si="4214" ref="AH370">IFERROR(IF($C369="","",INDIRECT("第"&amp;VLOOKUP(AH$7,INDIRECT($A$7&amp;"!A:D"),2,FALSE)&amp;"周"&amp;"!"&amp;ADDRESS(ROW(),VLOOKUP(AH$7,INDIRECT($A$7&amp;"!A:D"),4,FALSE)+4))),"")</f>
        <v/>
      </c>
      <c r="AI370" s="114" t="str">
        <f ca="1" t="shared" si="4215" ref="AI370">IFERROR(IF($C369="","",INDIRECT("第"&amp;VLOOKUP(AI$7,INDIRECT($A$7&amp;"!A:D"),2,FALSE)&amp;"周"&amp;"!"&amp;ADDRESS(ROW(),VLOOKUP(AI$7,INDIRECT($A$7&amp;"!A:D"),4,FALSE)+4))),"")</f>
        <v/>
      </c>
      <c r="AJ370" s="25"/>
      <c r="AK370" s="25"/>
      <c r="AL370" s="25"/>
      <c r="AM370" s="25"/>
      <c r="AN370" s="25"/>
      <c r="AO370" s="25"/>
      <c r="AP370" s="25"/>
      <c r="AQ370" s="25"/>
      <c r="AR370" s="25"/>
    </row>
    <row r="371" spans="1:44" ht="18" customHeight="1">
      <c r="A371" s="7"/>
      <c r="B371" s="115"/>
      <c r="C371" s="27"/>
      <c r="D371" s="25" t="s">
        <v>26</v>
      </c>
      <c r="E371" s="114" t="str">
        <f ca="1" t="shared" si="4216" ref="E371:AI371">IFERROR(IF($C369="","",INDIRECT("第"&amp;VLOOKUP(E$7,INDIRECT($A$7&amp;"!A:D"),2,FALSE)&amp;"周"&amp;"!"&amp;ADDRESS(ROW(),VLOOKUP(E$7,INDIRECT($A$7&amp;"!A:D"),4,FALSE)+4))),"")</f>
        <v/>
      </c>
      <c r="F371" s="114" t="str">
        <f t="shared" ca="1" si="4216"/>
        <v/>
      </c>
      <c r="G371" s="114" t="str">
        <f t="shared" ca="1" si="4216"/>
        <v/>
      </c>
      <c r="H371" s="114" t="str">
        <f t="shared" ca="1" si="4216"/>
        <v/>
      </c>
      <c r="I371" s="114" t="str">
        <f t="shared" ca="1" si="4216"/>
        <v/>
      </c>
      <c r="J371" s="114" t="str">
        <f t="shared" ca="1" si="4216"/>
        <v/>
      </c>
      <c r="K371" s="114" t="str">
        <f t="shared" ca="1" si="4216"/>
        <v/>
      </c>
      <c r="L371" s="114" t="str">
        <f t="shared" ca="1" si="4216"/>
        <v/>
      </c>
      <c r="M371" s="114" t="str">
        <f t="shared" ca="1" si="4216"/>
        <v/>
      </c>
      <c r="N371" s="114" t="str">
        <f t="shared" ca="1" si="4216"/>
        <v/>
      </c>
      <c r="O371" s="114" t="str">
        <f t="shared" ca="1" si="4216"/>
        <v/>
      </c>
      <c r="P371" s="114" t="str">
        <f t="shared" ca="1" si="4216"/>
        <v/>
      </c>
      <c r="Q371" s="114" t="str">
        <f t="shared" ca="1" si="4216"/>
        <v/>
      </c>
      <c r="R371" s="114" t="str">
        <f t="shared" ca="1" si="4216"/>
        <v/>
      </c>
      <c r="S371" s="114" t="str">
        <f t="shared" ca="1" si="4216"/>
        <v/>
      </c>
      <c r="T371" s="114" t="str">
        <f t="shared" ca="1" si="4216"/>
        <v/>
      </c>
      <c r="U371" s="114" t="str">
        <f t="shared" ca="1" si="4216"/>
        <v/>
      </c>
      <c r="V371" s="114" t="str">
        <f t="shared" ca="1" si="4216"/>
        <v/>
      </c>
      <c r="W371" s="114" t="str">
        <f t="shared" ca="1" si="4216"/>
        <v/>
      </c>
      <c r="X371" s="114" t="str">
        <f t="shared" ca="1" si="4216"/>
        <v/>
      </c>
      <c r="Y371" s="114" t="str">
        <f t="shared" ca="1" si="4216"/>
        <v/>
      </c>
      <c r="Z371" s="114" t="str">
        <f t="shared" ca="1" si="4216"/>
        <v/>
      </c>
      <c r="AA371" s="114" t="str">
        <f t="shared" ca="1" si="4216"/>
        <v/>
      </c>
      <c r="AB371" s="114" t="str">
        <f t="shared" ca="1" si="4216"/>
        <v/>
      </c>
      <c r="AC371" s="114" t="str">
        <f t="shared" ca="1" si="4216"/>
        <v/>
      </c>
      <c r="AD371" s="114" t="str">
        <f t="shared" ca="1" si="4216"/>
        <v/>
      </c>
      <c r="AE371" s="114" t="str">
        <f t="shared" ca="1" si="4216"/>
        <v/>
      </c>
      <c r="AF371" s="114" t="str">
        <f t="shared" ca="1" si="4216"/>
        <v/>
      </c>
      <c r="AG371" s="114" t="str">
        <f t="shared" ca="1" si="4216"/>
        <v/>
      </c>
      <c r="AH371" s="114" t="str">
        <f t="shared" ca="1" si="4216"/>
        <v/>
      </c>
      <c r="AI371" s="114" t="str">
        <f t="shared" ca="1" si="4216"/>
        <v/>
      </c>
      <c r="AJ371" s="25"/>
      <c r="AK371" s="25"/>
      <c r="AL371" s="25"/>
      <c r="AM371" s="25"/>
      <c r="AN371" s="25"/>
      <c r="AO371" s="25"/>
      <c r="AP371" s="25"/>
      <c r="AQ371" s="25"/>
      <c r="AR371" s="25"/>
    </row>
    <row r="372" spans="1:44" ht="18" customHeight="1">
      <c r="A372" s="7"/>
      <c r="B372" s="116">
        <f t="shared" si="4076"/>
        <v>122</v>
      </c>
      <c r="C372" s="20" t="str">
        <f ca="1">INDIRECT("员工信息表!C"&amp;(B372+3))&amp;IF(INDIRECT("员工信息表!O"&amp;(B372+3))="离职","(离职)","")</f>
        <v/>
      </c>
      <c r="D372" s="25" t="s">
        <v>24</v>
      </c>
      <c r="E372" s="114" t="str">
        <f ca="1" t="shared" si="4217" ref="E372:T372">IFERROR(IF($C372="","",INDIRECT("第"&amp;VLOOKUP(E$7,INDIRECT($A$7&amp;"!A:D"),2,FALSE)&amp;"周"&amp;"!"&amp;ADDRESS(ROW(),VLOOKUP(E$7,INDIRECT($A$7&amp;"!A:D"),4,FALSE)+4))),"")</f>
        <v/>
      </c>
      <c r="F372" s="114" t="str">
        <f t="shared" ca="1" si="4217"/>
        <v/>
      </c>
      <c r="G372" s="114" t="str">
        <f t="shared" ca="1" si="4217"/>
        <v/>
      </c>
      <c r="H372" s="114" t="str">
        <f t="shared" ca="1" si="4217"/>
        <v/>
      </c>
      <c r="I372" s="114" t="str">
        <f t="shared" ca="1" si="4217"/>
        <v/>
      </c>
      <c r="J372" s="114" t="str">
        <f t="shared" ca="1" si="4217"/>
        <v/>
      </c>
      <c r="K372" s="114" t="str">
        <f t="shared" ca="1" si="4217"/>
        <v/>
      </c>
      <c r="L372" s="114" t="str">
        <f t="shared" ca="1" si="4217"/>
        <v/>
      </c>
      <c r="M372" s="114" t="str">
        <f t="shared" ca="1" si="4217"/>
        <v/>
      </c>
      <c r="N372" s="114" t="str">
        <f t="shared" ca="1" si="4217"/>
        <v/>
      </c>
      <c r="O372" s="114" t="str">
        <f t="shared" ca="1" si="4217"/>
        <v/>
      </c>
      <c r="P372" s="114" t="str">
        <f t="shared" ca="1" si="4217"/>
        <v/>
      </c>
      <c r="Q372" s="114" t="str">
        <f t="shared" ca="1" si="4217"/>
        <v/>
      </c>
      <c r="R372" s="114" t="str">
        <f t="shared" ca="1" si="4217"/>
        <v/>
      </c>
      <c r="S372" s="114" t="str">
        <f t="shared" ca="1" si="4217"/>
        <v/>
      </c>
      <c r="T372" s="114" t="str">
        <f t="shared" ca="1" si="4217"/>
        <v/>
      </c>
      <c r="U372" s="114" t="str">
        <f ca="1" t="shared" si="4218" ref="U372:AI372">IFERROR(IF($C372="","",INDIRECT("第"&amp;VLOOKUP(U$7,INDIRECT($A$7&amp;"!A:D"),2,FALSE)&amp;"周"&amp;"!"&amp;ADDRESS(ROW(),VLOOKUP(U$7,INDIRECT($A$7&amp;"!A:D"),4,FALSE)+4))),"")</f>
        <v/>
      </c>
      <c r="V372" s="114" t="str">
        <f t="shared" ca="1" si="4218"/>
        <v/>
      </c>
      <c r="W372" s="114" t="str">
        <f t="shared" ca="1" si="4218"/>
        <v/>
      </c>
      <c r="X372" s="114" t="str">
        <f t="shared" ca="1" si="4218"/>
        <v/>
      </c>
      <c r="Y372" s="114" t="str">
        <f t="shared" ca="1" si="4218"/>
        <v/>
      </c>
      <c r="Z372" s="114" t="str">
        <f t="shared" ca="1" si="4218"/>
        <v/>
      </c>
      <c r="AA372" s="114" t="str">
        <f t="shared" ca="1" si="4218"/>
        <v/>
      </c>
      <c r="AB372" s="114" t="str">
        <f t="shared" ca="1" si="4218"/>
        <v/>
      </c>
      <c r="AC372" s="114" t="str">
        <f t="shared" ca="1" si="4218"/>
        <v/>
      </c>
      <c r="AD372" s="114" t="str">
        <f t="shared" ca="1" si="4218"/>
        <v/>
      </c>
      <c r="AE372" s="114" t="str">
        <f t="shared" ca="1" si="4218"/>
        <v/>
      </c>
      <c r="AF372" s="114" t="str">
        <f t="shared" ca="1" si="4218"/>
        <v/>
      </c>
      <c r="AG372" s="114" t="str">
        <f t="shared" ca="1" si="4218"/>
        <v/>
      </c>
      <c r="AH372" s="114" t="str">
        <f t="shared" ca="1" si="4218"/>
        <v/>
      </c>
      <c r="AI372" s="114" t="str">
        <f t="shared" ca="1" si="4218"/>
        <v/>
      </c>
      <c r="AJ372" s="25">
        <f ca="1" t="shared" si="4219" ref="AJ372:AR372">COUNTIF($E372:$AI374,AJ$8)</f>
        <v>0</v>
      </c>
      <c r="AK372" s="25">
        <f t="shared" ca="1" si="4219"/>
        <v>0</v>
      </c>
      <c r="AL372" s="25">
        <f t="shared" ca="1" si="4219"/>
        <v>0</v>
      </c>
      <c r="AM372" s="25">
        <f t="shared" ca="1" si="4219"/>
        <v>0</v>
      </c>
      <c r="AN372" s="25">
        <f t="shared" ca="1" si="4219"/>
        <v>0</v>
      </c>
      <c r="AO372" s="25">
        <f t="shared" ca="1" si="4219"/>
        <v>0</v>
      </c>
      <c r="AP372" s="25">
        <f t="shared" ca="1" si="4219"/>
        <v>0</v>
      </c>
      <c r="AQ372" s="25">
        <f t="shared" ca="1" si="4219"/>
        <v>0</v>
      </c>
      <c r="AR372" s="25">
        <f t="shared" ca="1" si="4219"/>
        <v>0</v>
      </c>
    </row>
    <row r="373" spans="1:44" ht="18" customHeight="1">
      <c r="A373" s="7"/>
      <c r="B373" s="113"/>
      <c r="C373" s="20"/>
      <c r="D373" s="25" t="s">
        <v>25</v>
      </c>
      <c r="E373" s="114" t="str">
        <f ca="1" t="shared" si="4220" ref="E373">IFERROR(IF($C372="","",INDIRECT("第"&amp;VLOOKUP(E$7,INDIRECT($A$7&amp;"!A:D"),2,FALSE)&amp;"周"&amp;"!"&amp;ADDRESS(ROW(),VLOOKUP(E$7,INDIRECT($A$7&amp;"!A:D"),4,FALSE)+4))),"")</f>
        <v/>
      </c>
      <c r="F373" s="114" t="str">
        <f ca="1" t="shared" si="4221" ref="F373">IFERROR(IF($C372="","",INDIRECT("第"&amp;VLOOKUP(F$7,INDIRECT($A$7&amp;"!A:D"),2,FALSE)&amp;"周"&amp;"!"&amp;ADDRESS(ROW(),VLOOKUP(F$7,INDIRECT($A$7&amp;"!A:D"),4,FALSE)+4))),"")</f>
        <v/>
      </c>
      <c r="G373" s="114" t="str">
        <f ca="1" t="shared" si="4222" ref="G373">IFERROR(IF($C372="","",INDIRECT("第"&amp;VLOOKUP(G$7,INDIRECT($A$7&amp;"!A:D"),2,FALSE)&amp;"周"&amp;"!"&amp;ADDRESS(ROW(),VLOOKUP(G$7,INDIRECT($A$7&amp;"!A:D"),4,FALSE)+4))),"")</f>
        <v/>
      </c>
      <c r="H373" s="114" t="str">
        <f ca="1" t="shared" si="4223" ref="H373">IFERROR(IF($C372="","",INDIRECT("第"&amp;VLOOKUP(H$7,INDIRECT($A$7&amp;"!A:D"),2,FALSE)&amp;"周"&amp;"!"&amp;ADDRESS(ROW(),VLOOKUP(H$7,INDIRECT($A$7&amp;"!A:D"),4,FALSE)+4))),"")</f>
        <v/>
      </c>
      <c r="I373" s="114" t="str">
        <f ca="1" t="shared" si="4224" ref="I373">IFERROR(IF($C372="","",INDIRECT("第"&amp;VLOOKUP(I$7,INDIRECT($A$7&amp;"!A:D"),2,FALSE)&amp;"周"&amp;"!"&amp;ADDRESS(ROW(),VLOOKUP(I$7,INDIRECT($A$7&amp;"!A:D"),4,FALSE)+4))),"")</f>
        <v/>
      </c>
      <c r="J373" s="114" t="str">
        <f ca="1" t="shared" si="4225" ref="J373">IFERROR(IF($C372="","",INDIRECT("第"&amp;VLOOKUP(J$7,INDIRECT($A$7&amp;"!A:D"),2,FALSE)&amp;"周"&amp;"!"&amp;ADDRESS(ROW(),VLOOKUP(J$7,INDIRECT($A$7&amp;"!A:D"),4,FALSE)+4))),"")</f>
        <v/>
      </c>
      <c r="K373" s="114" t="str">
        <f ca="1" t="shared" si="4226" ref="K373">IFERROR(IF($C372="","",INDIRECT("第"&amp;VLOOKUP(K$7,INDIRECT($A$7&amp;"!A:D"),2,FALSE)&amp;"周"&amp;"!"&amp;ADDRESS(ROW(),VLOOKUP(K$7,INDIRECT($A$7&amp;"!A:D"),4,FALSE)+4))),"")</f>
        <v/>
      </c>
      <c r="L373" s="114" t="str">
        <f ca="1" t="shared" si="4227" ref="L373">IFERROR(IF($C372="","",INDIRECT("第"&amp;VLOOKUP(L$7,INDIRECT($A$7&amp;"!A:D"),2,FALSE)&amp;"周"&amp;"!"&amp;ADDRESS(ROW(),VLOOKUP(L$7,INDIRECT($A$7&amp;"!A:D"),4,FALSE)+4))),"")</f>
        <v/>
      </c>
      <c r="M373" s="114" t="str">
        <f ca="1" t="shared" si="4228" ref="M373">IFERROR(IF($C372="","",INDIRECT("第"&amp;VLOOKUP(M$7,INDIRECT($A$7&amp;"!A:D"),2,FALSE)&amp;"周"&amp;"!"&amp;ADDRESS(ROW(),VLOOKUP(M$7,INDIRECT($A$7&amp;"!A:D"),4,FALSE)+4))),"")</f>
        <v/>
      </c>
      <c r="N373" s="114" t="str">
        <f ca="1" t="shared" si="4229" ref="N373">IFERROR(IF($C372="","",INDIRECT("第"&amp;VLOOKUP(N$7,INDIRECT($A$7&amp;"!A:D"),2,FALSE)&amp;"周"&amp;"!"&amp;ADDRESS(ROW(),VLOOKUP(N$7,INDIRECT($A$7&amp;"!A:D"),4,FALSE)+4))),"")</f>
        <v/>
      </c>
      <c r="O373" s="114" t="str">
        <f ca="1" t="shared" si="4230" ref="O373">IFERROR(IF($C372="","",INDIRECT("第"&amp;VLOOKUP(O$7,INDIRECT($A$7&amp;"!A:D"),2,FALSE)&amp;"周"&amp;"!"&amp;ADDRESS(ROW(),VLOOKUP(O$7,INDIRECT($A$7&amp;"!A:D"),4,FALSE)+4))),"")</f>
        <v/>
      </c>
      <c r="P373" s="114" t="str">
        <f ca="1" t="shared" si="4231" ref="P373">IFERROR(IF($C372="","",INDIRECT("第"&amp;VLOOKUP(P$7,INDIRECT($A$7&amp;"!A:D"),2,FALSE)&amp;"周"&amp;"!"&amp;ADDRESS(ROW(),VLOOKUP(P$7,INDIRECT($A$7&amp;"!A:D"),4,FALSE)+4))),"")</f>
        <v/>
      </c>
      <c r="Q373" s="114" t="str">
        <f ca="1" t="shared" si="4232" ref="Q373">IFERROR(IF($C372="","",INDIRECT("第"&amp;VLOOKUP(Q$7,INDIRECT($A$7&amp;"!A:D"),2,FALSE)&amp;"周"&amp;"!"&amp;ADDRESS(ROW(),VLOOKUP(Q$7,INDIRECT($A$7&amp;"!A:D"),4,FALSE)+4))),"")</f>
        <v/>
      </c>
      <c r="R373" s="114" t="str">
        <f ca="1" t="shared" si="4233" ref="R373">IFERROR(IF($C372="","",INDIRECT("第"&amp;VLOOKUP(R$7,INDIRECT($A$7&amp;"!A:D"),2,FALSE)&amp;"周"&amp;"!"&amp;ADDRESS(ROW(),VLOOKUP(R$7,INDIRECT($A$7&amp;"!A:D"),4,FALSE)+4))),"")</f>
        <v/>
      </c>
      <c r="S373" s="114" t="str">
        <f ca="1" t="shared" si="4234" ref="S373">IFERROR(IF($C372="","",INDIRECT("第"&amp;VLOOKUP(S$7,INDIRECT($A$7&amp;"!A:D"),2,FALSE)&amp;"周"&amp;"!"&amp;ADDRESS(ROW(),VLOOKUP(S$7,INDIRECT($A$7&amp;"!A:D"),4,FALSE)+4))),"")</f>
        <v/>
      </c>
      <c r="T373" s="114" t="str">
        <f ca="1" t="shared" si="4235" ref="T373">IFERROR(IF($C372="","",INDIRECT("第"&amp;VLOOKUP(T$7,INDIRECT($A$7&amp;"!A:D"),2,FALSE)&amp;"周"&amp;"!"&amp;ADDRESS(ROW(),VLOOKUP(T$7,INDIRECT($A$7&amp;"!A:D"),4,FALSE)+4))),"")</f>
        <v/>
      </c>
      <c r="U373" s="114" t="str">
        <f ca="1" t="shared" si="4236" ref="U373">IFERROR(IF($C372="","",INDIRECT("第"&amp;VLOOKUP(U$7,INDIRECT($A$7&amp;"!A:D"),2,FALSE)&amp;"周"&amp;"!"&amp;ADDRESS(ROW(),VLOOKUP(U$7,INDIRECT($A$7&amp;"!A:D"),4,FALSE)+4))),"")</f>
        <v/>
      </c>
      <c r="V373" s="114" t="str">
        <f ca="1" t="shared" si="4237" ref="V373">IFERROR(IF($C372="","",INDIRECT("第"&amp;VLOOKUP(V$7,INDIRECT($A$7&amp;"!A:D"),2,FALSE)&amp;"周"&amp;"!"&amp;ADDRESS(ROW(),VLOOKUP(V$7,INDIRECT($A$7&amp;"!A:D"),4,FALSE)+4))),"")</f>
        <v/>
      </c>
      <c r="W373" s="114" t="str">
        <f ca="1" t="shared" si="4238" ref="W373">IFERROR(IF($C372="","",INDIRECT("第"&amp;VLOOKUP(W$7,INDIRECT($A$7&amp;"!A:D"),2,FALSE)&amp;"周"&amp;"!"&amp;ADDRESS(ROW(),VLOOKUP(W$7,INDIRECT($A$7&amp;"!A:D"),4,FALSE)+4))),"")</f>
        <v/>
      </c>
      <c r="X373" s="114" t="str">
        <f ca="1" t="shared" si="4239" ref="X373">IFERROR(IF($C372="","",INDIRECT("第"&amp;VLOOKUP(X$7,INDIRECT($A$7&amp;"!A:D"),2,FALSE)&amp;"周"&amp;"!"&amp;ADDRESS(ROW(),VLOOKUP(X$7,INDIRECT($A$7&amp;"!A:D"),4,FALSE)+4))),"")</f>
        <v/>
      </c>
      <c r="Y373" s="114" t="str">
        <f ca="1" t="shared" si="4240" ref="Y373">IFERROR(IF($C372="","",INDIRECT("第"&amp;VLOOKUP(Y$7,INDIRECT($A$7&amp;"!A:D"),2,FALSE)&amp;"周"&amp;"!"&amp;ADDRESS(ROW(),VLOOKUP(Y$7,INDIRECT($A$7&amp;"!A:D"),4,FALSE)+4))),"")</f>
        <v/>
      </c>
      <c r="Z373" s="114" t="str">
        <f ca="1" t="shared" si="4241" ref="Z373">IFERROR(IF($C372="","",INDIRECT("第"&amp;VLOOKUP(Z$7,INDIRECT($A$7&amp;"!A:D"),2,FALSE)&amp;"周"&amp;"!"&amp;ADDRESS(ROW(),VLOOKUP(Z$7,INDIRECT($A$7&amp;"!A:D"),4,FALSE)+4))),"")</f>
        <v/>
      </c>
      <c r="AA373" s="114" t="str">
        <f ca="1" t="shared" si="4242" ref="AA373">IFERROR(IF($C372="","",INDIRECT("第"&amp;VLOOKUP(AA$7,INDIRECT($A$7&amp;"!A:D"),2,FALSE)&amp;"周"&amp;"!"&amp;ADDRESS(ROW(),VLOOKUP(AA$7,INDIRECT($A$7&amp;"!A:D"),4,FALSE)+4))),"")</f>
        <v/>
      </c>
      <c r="AB373" s="114" t="str">
        <f ca="1" t="shared" si="4243" ref="AB373">IFERROR(IF($C372="","",INDIRECT("第"&amp;VLOOKUP(AB$7,INDIRECT($A$7&amp;"!A:D"),2,FALSE)&amp;"周"&amp;"!"&amp;ADDRESS(ROW(),VLOOKUP(AB$7,INDIRECT($A$7&amp;"!A:D"),4,FALSE)+4))),"")</f>
        <v/>
      </c>
      <c r="AC373" s="114" t="str">
        <f ca="1" t="shared" si="4244" ref="AC373">IFERROR(IF($C372="","",INDIRECT("第"&amp;VLOOKUP(AC$7,INDIRECT($A$7&amp;"!A:D"),2,FALSE)&amp;"周"&amp;"!"&amp;ADDRESS(ROW(),VLOOKUP(AC$7,INDIRECT($A$7&amp;"!A:D"),4,FALSE)+4))),"")</f>
        <v/>
      </c>
      <c r="AD373" s="114" t="str">
        <f ca="1" t="shared" si="4245" ref="AD373">IFERROR(IF($C372="","",INDIRECT("第"&amp;VLOOKUP(AD$7,INDIRECT($A$7&amp;"!A:D"),2,FALSE)&amp;"周"&amp;"!"&amp;ADDRESS(ROW(),VLOOKUP(AD$7,INDIRECT($A$7&amp;"!A:D"),4,FALSE)+4))),"")</f>
        <v/>
      </c>
      <c r="AE373" s="114" t="str">
        <f ca="1" t="shared" si="4246" ref="AE373">IFERROR(IF($C372="","",INDIRECT("第"&amp;VLOOKUP(AE$7,INDIRECT($A$7&amp;"!A:D"),2,FALSE)&amp;"周"&amp;"!"&amp;ADDRESS(ROW(),VLOOKUP(AE$7,INDIRECT($A$7&amp;"!A:D"),4,FALSE)+4))),"")</f>
        <v/>
      </c>
      <c r="AF373" s="114" t="str">
        <f ca="1" t="shared" si="4247" ref="AF373">IFERROR(IF($C372="","",INDIRECT("第"&amp;VLOOKUP(AF$7,INDIRECT($A$7&amp;"!A:D"),2,FALSE)&amp;"周"&amp;"!"&amp;ADDRESS(ROW(),VLOOKUP(AF$7,INDIRECT($A$7&amp;"!A:D"),4,FALSE)+4))),"")</f>
        <v/>
      </c>
      <c r="AG373" s="114" t="str">
        <f ca="1" t="shared" si="4248" ref="AG373">IFERROR(IF($C372="","",INDIRECT("第"&amp;VLOOKUP(AG$7,INDIRECT($A$7&amp;"!A:D"),2,FALSE)&amp;"周"&amp;"!"&amp;ADDRESS(ROW(),VLOOKUP(AG$7,INDIRECT($A$7&amp;"!A:D"),4,FALSE)+4))),"")</f>
        <v/>
      </c>
      <c r="AH373" s="114" t="str">
        <f ca="1" t="shared" si="4249" ref="AH373">IFERROR(IF($C372="","",INDIRECT("第"&amp;VLOOKUP(AH$7,INDIRECT($A$7&amp;"!A:D"),2,FALSE)&amp;"周"&amp;"!"&amp;ADDRESS(ROW(),VLOOKUP(AH$7,INDIRECT($A$7&amp;"!A:D"),4,FALSE)+4))),"")</f>
        <v/>
      </c>
      <c r="AI373" s="114" t="str">
        <f ca="1" t="shared" si="4250" ref="AI373">IFERROR(IF($C372="","",INDIRECT("第"&amp;VLOOKUP(AI$7,INDIRECT($A$7&amp;"!A:D"),2,FALSE)&amp;"周"&amp;"!"&amp;ADDRESS(ROW(),VLOOKUP(AI$7,INDIRECT($A$7&amp;"!A:D"),4,FALSE)+4))),"")</f>
        <v/>
      </c>
      <c r="AJ373" s="25"/>
      <c r="AK373" s="25"/>
      <c r="AL373" s="25"/>
      <c r="AM373" s="25"/>
      <c r="AN373" s="25"/>
      <c r="AO373" s="25"/>
      <c r="AP373" s="25"/>
      <c r="AQ373" s="25"/>
      <c r="AR373" s="25"/>
    </row>
    <row r="374" spans="1:44" ht="18" customHeight="1">
      <c r="A374" s="7"/>
      <c r="B374" s="115"/>
      <c r="C374" s="27"/>
      <c r="D374" s="25" t="s">
        <v>26</v>
      </c>
      <c r="E374" s="114" t="str">
        <f ca="1" t="shared" si="4251" ref="E374:AI374">IFERROR(IF($C372="","",INDIRECT("第"&amp;VLOOKUP(E$7,INDIRECT($A$7&amp;"!A:D"),2,FALSE)&amp;"周"&amp;"!"&amp;ADDRESS(ROW(),VLOOKUP(E$7,INDIRECT($A$7&amp;"!A:D"),4,FALSE)+4))),"")</f>
        <v/>
      </c>
      <c r="F374" s="114" t="str">
        <f t="shared" ca="1" si="4251"/>
        <v/>
      </c>
      <c r="G374" s="114" t="str">
        <f t="shared" ca="1" si="4251"/>
        <v/>
      </c>
      <c r="H374" s="114" t="str">
        <f t="shared" ca="1" si="4251"/>
        <v/>
      </c>
      <c r="I374" s="114" t="str">
        <f t="shared" ca="1" si="4251"/>
        <v/>
      </c>
      <c r="J374" s="114" t="str">
        <f t="shared" ca="1" si="4251"/>
        <v/>
      </c>
      <c r="K374" s="114" t="str">
        <f t="shared" ca="1" si="4251"/>
        <v/>
      </c>
      <c r="L374" s="114" t="str">
        <f t="shared" ca="1" si="4251"/>
        <v/>
      </c>
      <c r="M374" s="114" t="str">
        <f t="shared" ca="1" si="4251"/>
        <v/>
      </c>
      <c r="N374" s="114" t="str">
        <f t="shared" ca="1" si="4251"/>
        <v/>
      </c>
      <c r="O374" s="114" t="str">
        <f t="shared" ca="1" si="4251"/>
        <v/>
      </c>
      <c r="P374" s="114" t="str">
        <f t="shared" ca="1" si="4251"/>
        <v/>
      </c>
      <c r="Q374" s="114" t="str">
        <f t="shared" ca="1" si="4251"/>
        <v/>
      </c>
      <c r="R374" s="114" t="str">
        <f t="shared" ca="1" si="4251"/>
        <v/>
      </c>
      <c r="S374" s="114" t="str">
        <f t="shared" ca="1" si="4251"/>
        <v/>
      </c>
      <c r="T374" s="114" t="str">
        <f t="shared" ca="1" si="4251"/>
        <v/>
      </c>
      <c r="U374" s="114" t="str">
        <f t="shared" ca="1" si="4251"/>
        <v/>
      </c>
      <c r="V374" s="114" t="str">
        <f t="shared" ca="1" si="4251"/>
        <v/>
      </c>
      <c r="W374" s="114" t="str">
        <f t="shared" ca="1" si="4251"/>
        <v/>
      </c>
      <c r="X374" s="114" t="str">
        <f t="shared" ca="1" si="4251"/>
        <v/>
      </c>
      <c r="Y374" s="114" t="str">
        <f t="shared" ca="1" si="4251"/>
        <v/>
      </c>
      <c r="Z374" s="114" t="str">
        <f t="shared" ca="1" si="4251"/>
        <v/>
      </c>
      <c r="AA374" s="114" t="str">
        <f t="shared" ca="1" si="4251"/>
        <v/>
      </c>
      <c r="AB374" s="114" t="str">
        <f t="shared" ca="1" si="4251"/>
        <v/>
      </c>
      <c r="AC374" s="114" t="str">
        <f t="shared" ca="1" si="4251"/>
        <v/>
      </c>
      <c r="AD374" s="114" t="str">
        <f t="shared" ca="1" si="4251"/>
        <v/>
      </c>
      <c r="AE374" s="114" t="str">
        <f t="shared" ca="1" si="4251"/>
        <v/>
      </c>
      <c r="AF374" s="114" t="str">
        <f t="shared" ca="1" si="4251"/>
        <v/>
      </c>
      <c r="AG374" s="114" t="str">
        <f t="shared" ca="1" si="4251"/>
        <v/>
      </c>
      <c r="AH374" s="114" t="str">
        <f t="shared" ca="1" si="4251"/>
        <v/>
      </c>
      <c r="AI374" s="114" t="str">
        <f t="shared" ca="1" si="4251"/>
        <v/>
      </c>
      <c r="AJ374" s="25"/>
      <c r="AK374" s="25"/>
      <c r="AL374" s="25"/>
      <c r="AM374" s="25"/>
      <c r="AN374" s="25"/>
      <c r="AO374" s="25"/>
      <c r="AP374" s="25"/>
      <c r="AQ374" s="25"/>
      <c r="AR374" s="25"/>
    </row>
    <row r="375" spans="1:44" ht="18" customHeight="1">
      <c r="A375" s="7"/>
      <c r="B375" s="116">
        <f t="shared" si="4076"/>
        <v>123</v>
      </c>
      <c r="C375" s="20" t="str">
        <f ca="1">INDIRECT("员工信息表!C"&amp;(B375+3))&amp;IF(INDIRECT("员工信息表!O"&amp;(B375+3))="离职","(离职)","")</f>
        <v/>
      </c>
      <c r="D375" s="25" t="s">
        <v>24</v>
      </c>
      <c r="E375" s="114" t="str">
        <f ca="1" t="shared" si="4252" ref="E375:T375">IFERROR(IF($C375="","",INDIRECT("第"&amp;VLOOKUP(E$7,INDIRECT($A$7&amp;"!A:D"),2,FALSE)&amp;"周"&amp;"!"&amp;ADDRESS(ROW(),VLOOKUP(E$7,INDIRECT($A$7&amp;"!A:D"),4,FALSE)+4))),"")</f>
        <v/>
      </c>
      <c r="F375" s="114" t="str">
        <f t="shared" ca="1" si="4252"/>
        <v/>
      </c>
      <c r="G375" s="114" t="str">
        <f t="shared" ca="1" si="4252"/>
        <v/>
      </c>
      <c r="H375" s="114" t="str">
        <f t="shared" ca="1" si="4252"/>
        <v/>
      </c>
      <c r="I375" s="114" t="str">
        <f t="shared" ca="1" si="4252"/>
        <v/>
      </c>
      <c r="J375" s="114" t="str">
        <f t="shared" ca="1" si="4252"/>
        <v/>
      </c>
      <c r="K375" s="114" t="str">
        <f t="shared" ca="1" si="4252"/>
        <v/>
      </c>
      <c r="L375" s="114" t="str">
        <f t="shared" ca="1" si="4252"/>
        <v/>
      </c>
      <c r="M375" s="114" t="str">
        <f t="shared" ca="1" si="4252"/>
        <v/>
      </c>
      <c r="N375" s="114" t="str">
        <f t="shared" ca="1" si="4252"/>
        <v/>
      </c>
      <c r="O375" s="114" t="str">
        <f t="shared" ca="1" si="4252"/>
        <v/>
      </c>
      <c r="P375" s="114" t="str">
        <f t="shared" ca="1" si="4252"/>
        <v/>
      </c>
      <c r="Q375" s="114" t="str">
        <f t="shared" ca="1" si="4252"/>
        <v/>
      </c>
      <c r="R375" s="114" t="str">
        <f t="shared" ca="1" si="4252"/>
        <v/>
      </c>
      <c r="S375" s="114" t="str">
        <f t="shared" ca="1" si="4252"/>
        <v/>
      </c>
      <c r="T375" s="114" t="str">
        <f t="shared" ca="1" si="4252"/>
        <v/>
      </c>
      <c r="U375" s="114" t="str">
        <f ca="1" t="shared" si="4253" ref="U375:AI375">IFERROR(IF($C375="","",INDIRECT("第"&amp;VLOOKUP(U$7,INDIRECT($A$7&amp;"!A:D"),2,FALSE)&amp;"周"&amp;"!"&amp;ADDRESS(ROW(),VLOOKUP(U$7,INDIRECT($A$7&amp;"!A:D"),4,FALSE)+4))),"")</f>
        <v/>
      </c>
      <c r="V375" s="114" t="str">
        <f t="shared" ca="1" si="4253"/>
        <v/>
      </c>
      <c r="W375" s="114" t="str">
        <f t="shared" ca="1" si="4253"/>
        <v/>
      </c>
      <c r="X375" s="114" t="str">
        <f t="shared" ca="1" si="4253"/>
        <v/>
      </c>
      <c r="Y375" s="114" t="str">
        <f t="shared" ca="1" si="4253"/>
        <v/>
      </c>
      <c r="Z375" s="114" t="str">
        <f t="shared" ca="1" si="4253"/>
        <v/>
      </c>
      <c r="AA375" s="114" t="str">
        <f t="shared" ca="1" si="4253"/>
        <v/>
      </c>
      <c r="AB375" s="114" t="str">
        <f t="shared" ca="1" si="4253"/>
        <v/>
      </c>
      <c r="AC375" s="114" t="str">
        <f t="shared" ca="1" si="4253"/>
        <v/>
      </c>
      <c r="AD375" s="114" t="str">
        <f t="shared" ca="1" si="4253"/>
        <v/>
      </c>
      <c r="AE375" s="114" t="str">
        <f t="shared" ca="1" si="4253"/>
        <v/>
      </c>
      <c r="AF375" s="114" t="str">
        <f t="shared" ca="1" si="4253"/>
        <v/>
      </c>
      <c r="AG375" s="114" t="str">
        <f t="shared" ca="1" si="4253"/>
        <v/>
      </c>
      <c r="AH375" s="114" t="str">
        <f t="shared" ca="1" si="4253"/>
        <v/>
      </c>
      <c r="AI375" s="114" t="str">
        <f t="shared" ca="1" si="4253"/>
        <v/>
      </c>
      <c r="AJ375" s="25">
        <f ca="1" t="shared" si="4254" ref="AJ375:AR375">COUNTIF($E375:$AI377,AJ$8)</f>
        <v>0</v>
      </c>
      <c r="AK375" s="25">
        <f t="shared" ca="1" si="4254"/>
        <v>0</v>
      </c>
      <c r="AL375" s="25">
        <f t="shared" ca="1" si="4254"/>
        <v>0</v>
      </c>
      <c r="AM375" s="25">
        <f t="shared" ca="1" si="4254"/>
        <v>0</v>
      </c>
      <c r="AN375" s="25">
        <f t="shared" ca="1" si="4254"/>
        <v>0</v>
      </c>
      <c r="AO375" s="25">
        <f t="shared" ca="1" si="4254"/>
        <v>0</v>
      </c>
      <c r="AP375" s="25">
        <f t="shared" ca="1" si="4254"/>
        <v>0</v>
      </c>
      <c r="AQ375" s="25">
        <f t="shared" ca="1" si="4254"/>
        <v>0</v>
      </c>
      <c r="AR375" s="25">
        <f t="shared" ca="1" si="4254"/>
        <v>0</v>
      </c>
    </row>
    <row r="376" spans="1:44" ht="18" customHeight="1">
      <c r="A376" s="7"/>
      <c r="B376" s="113"/>
      <c r="C376" s="20"/>
      <c r="D376" s="25" t="s">
        <v>25</v>
      </c>
      <c r="E376" s="114" t="str">
        <f ca="1" t="shared" si="4255" ref="E376">IFERROR(IF($C375="","",INDIRECT("第"&amp;VLOOKUP(E$7,INDIRECT($A$7&amp;"!A:D"),2,FALSE)&amp;"周"&amp;"!"&amp;ADDRESS(ROW(),VLOOKUP(E$7,INDIRECT($A$7&amp;"!A:D"),4,FALSE)+4))),"")</f>
        <v/>
      </c>
      <c r="F376" s="114" t="str">
        <f ca="1" t="shared" si="4256" ref="F376">IFERROR(IF($C375="","",INDIRECT("第"&amp;VLOOKUP(F$7,INDIRECT($A$7&amp;"!A:D"),2,FALSE)&amp;"周"&amp;"!"&amp;ADDRESS(ROW(),VLOOKUP(F$7,INDIRECT($A$7&amp;"!A:D"),4,FALSE)+4))),"")</f>
        <v/>
      </c>
      <c r="G376" s="114" t="str">
        <f ca="1" t="shared" si="4257" ref="G376">IFERROR(IF($C375="","",INDIRECT("第"&amp;VLOOKUP(G$7,INDIRECT($A$7&amp;"!A:D"),2,FALSE)&amp;"周"&amp;"!"&amp;ADDRESS(ROW(),VLOOKUP(G$7,INDIRECT($A$7&amp;"!A:D"),4,FALSE)+4))),"")</f>
        <v/>
      </c>
      <c r="H376" s="114" t="str">
        <f ca="1" t="shared" si="4258" ref="H376">IFERROR(IF($C375="","",INDIRECT("第"&amp;VLOOKUP(H$7,INDIRECT($A$7&amp;"!A:D"),2,FALSE)&amp;"周"&amp;"!"&amp;ADDRESS(ROW(),VLOOKUP(H$7,INDIRECT($A$7&amp;"!A:D"),4,FALSE)+4))),"")</f>
        <v/>
      </c>
      <c r="I376" s="114" t="str">
        <f ca="1" t="shared" si="4259" ref="I376">IFERROR(IF($C375="","",INDIRECT("第"&amp;VLOOKUP(I$7,INDIRECT($A$7&amp;"!A:D"),2,FALSE)&amp;"周"&amp;"!"&amp;ADDRESS(ROW(),VLOOKUP(I$7,INDIRECT($A$7&amp;"!A:D"),4,FALSE)+4))),"")</f>
        <v/>
      </c>
      <c r="J376" s="114" t="str">
        <f ca="1" t="shared" si="4260" ref="J376">IFERROR(IF($C375="","",INDIRECT("第"&amp;VLOOKUP(J$7,INDIRECT($A$7&amp;"!A:D"),2,FALSE)&amp;"周"&amp;"!"&amp;ADDRESS(ROW(),VLOOKUP(J$7,INDIRECT($A$7&amp;"!A:D"),4,FALSE)+4))),"")</f>
        <v/>
      </c>
      <c r="K376" s="114" t="str">
        <f ca="1" t="shared" si="4261" ref="K376">IFERROR(IF($C375="","",INDIRECT("第"&amp;VLOOKUP(K$7,INDIRECT($A$7&amp;"!A:D"),2,FALSE)&amp;"周"&amp;"!"&amp;ADDRESS(ROW(),VLOOKUP(K$7,INDIRECT($A$7&amp;"!A:D"),4,FALSE)+4))),"")</f>
        <v/>
      </c>
      <c r="L376" s="114" t="str">
        <f ca="1" t="shared" si="4262" ref="L376">IFERROR(IF($C375="","",INDIRECT("第"&amp;VLOOKUP(L$7,INDIRECT($A$7&amp;"!A:D"),2,FALSE)&amp;"周"&amp;"!"&amp;ADDRESS(ROW(),VLOOKUP(L$7,INDIRECT($A$7&amp;"!A:D"),4,FALSE)+4))),"")</f>
        <v/>
      </c>
      <c r="M376" s="114" t="str">
        <f ca="1" t="shared" si="4263" ref="M376">IFERROR(IF($C375="","",INDIRECT("第"&amp;VLOOKUP(M$7,INDIRECT($A$7&amp;"!A:D"),2,FALSE)&amp;"周"&amp;"!"&amp;ADDRESS(ROW(),VLOOKUP(M$7,INDIRECT($A$7&amp;"!A:D"),4,FALSE)+4))),"")</f>
        <v/>
      </c>
      <c r="N376" s="114" t="str">
        <f ca="1" t="shared" si="4264" ref="N376">IFERROR(IF($C375="","",INDIRECT("第"&amp;VLOOKUP(N$7,INDIRECT($A$7&amp;"!A:D"),2,FALSE)&amp;"周"&amp;"!"&amp;ADDRESS(ROW(),VLOOKUP(N$7,INDIRECT($A$7&amp;"!A:D"),4,FALSE)+4))),"")</f>
        <v/>
      </c>
      <c r="O376" s="114" t="str">
        <f ca="1" t="shared" si="4265" ref="O376">IFERROR(IF($C375="","",INDIRECT("第"&amp;VLOOKUP(O$7,INDIRECT($A$7&amp;"!A:D"),2,FALSE)&amp;"周"&amp;"!"&amp;ADDRESS(ROW(),VLOOKUP(O$7,INDIRECT($A$7&amp;"!A:D"),4,FALSE)+4))),"")</f>
        <v/>
      </c>
      <c r="P376" s="114" t="str">
        <f ca="1" t="shared" si="4266" ref="P376">IFERROR(IF($C375="","",INDIRECT("第"&amp;VLOOKUP(P$7,INDIRECT($A$7&amp;"!A:D"),2,FALSE)&amp;"周"&amp;"!"&amp;ADDRESS(ROW(),VLOOKUP(P$7,INDIRECT($A$7&amp;"!A:D"),4,FALSE)+4))),"")</f>
        <v/>
      </c>
      <c r="Q376" s="114" t="str">
        <f ca="1" t="shared" si="4267" ref="Q376">IFERROR(IF($C375="","",INDIRECT("第"&amp;VLOOKUP(Q$7,INDIRECT($A$7&amp;"!A:D"),2,FALSE)&amp;"周"&amp;"!"&amp;ADDRESS(ROW(),VLOOKUP(Q$7,INDIRECT($A$7&amp;"!A:D"),4,FALSE)+4))),"")</f>
        <v/>
      </c>
      <c r="R376" s="114" t="str">
        <f ca="1" t="shared" si="4268" ref="R376">IFERROR(IF($C375="","",INDIRECT("第"&amp;VLOOKUP(R$7,INDIRECT($A$7&amp;"!A:D"),2,FALSE)&amp;"周"&amp;"!"&amp;ADDRESS(ROW(),VLOOKUP(R$7,INDIRECT($A$7&amp;"!A:D"),4,FALSE)+4))),"")</f>
        <v/>
      </c>
      <c r="S376" s="114" t="str">
        <f ca="1" t="shared" si="4269" ref="S376">IFERROR(IF($C375="","",INDIRECT("第"&amp;VLOOKUP(S$7,INDIRECT($A$7&amp;"!A:D"),2,FALSE)&amp;"周"&amp;"!"&amp;ADDRESS(ROW(),VLOOKUP(S$7,INDIRECT($A$7&amp;"!A:D"),4,FALSE)+4))),"")</f>
        <v/>
      </c>
      <c r="T376" s="114" t="str">
        <f ca="1" t="shared" si="4270" ref="T376">IFERROR(IF($C375="","",INDIRECT("第"&amp;VLOOKUP(T$7,INDIRECT($A$7&amp;"!A:D"),2,FALSE)&amp;"周"&amp;"!"&amp;ADDRESS(ROW(),VLOOKUP(T$7,INDIRECT($A$7&amp;"!A:D"),4,FALSE)+4))),"")</f>
        <v/>
      </c>
      <c r="U376" s="114" t="str">
        <f ca="1" t="shared" si="4271" ref="U376">IFERROR(IF($C375="","",INDIRECT("第"&amp;VLOOKUP(U$7,INDIRECT($A$7&amp;"!A:D"),2,FALSE)&amp;"周"&amp;"!"&amp;ADDRESS(ROW(),VLOOKUP(U$7,INDIRECT($A$7&amp;"!A:D"),4,FALSE)+4))),"")</f>
        <v/>
      </c>
      <c r="V376" s="114" t="str">
        <f ca="1" t="shared" si="4272" ref="V376">IFERROR(IF($C375="","",INDIRECT("第"&amp;VLOOKUP(V$7,INDIRECT($A$7&amp;"!A:D"),2,FALSE)&amp;"周"&amp;"!"&amp;ADDRESS(ROW(),VLOOKUP(V$7,INDIRECT($A$7&amp;"!A:D"),4,FALSE)+4))),"")</f>
        <v/>
      </c>
      <c r="W376" s="114" t="str">
        <f ca="1" t="shared" si="4273" ref="W376">IFERROR(IF($C375="","",INDIRECT("第"&amp;VLOOKUP(W$7,INDIRECT($A$7&amp;"!A:D"),2,FALSE)&amp;"周"&amp;"!"&amp;ADDRESS(ROW(),VLOOKUP(W$7,INDIRECT($A$7&amp;"!A:D"),4,FALSE)+4))),"")</f>
        <v/>
      </c>
      <c r="X376" s="114" t="str">
        <f ca="1" t="shared" si="4274" ref="X376">IFERROR(IF($C375="","",INDIRECT("第"&amp;VLOOKUP(X$7,INDIRECT($A$7&amp;"!A:D"),2,FALSE)&amp;"周"&amp;"!"&amp;ADDRESS(ROW(),VLOOKUP(X$7,INDIRECT($A$7&amp;"!A:D"),4,FALSE)+4))),"")</f>
        <v/>
      </c>
      <c r="Y376" s="114" t="str">
        <f ca="1" t="shared" si="4275" ref="Y376">IFERROR(IF($C375="","",INDIRECT("第"&amp;VLOOKUP(Y$7,INDIRECT($A$7&amp;"!A:D"),2,FALSE)&amp;"周"&amp;"!"&amp;ADDRESS(ROW(),VLOOKUP(Y$7,INDIRECT($A$7&amp;"!A:D"),4,FALSE)+4))),"")</f>
        <v/>
      </c>
      <c r="Z376" s="114" t="str">
        <f ca="1" t="shared" si="4276" ref="Z376">IFERROR(IF($C375="","",INDIRECT("第"&amp;VLOOKUP(Z$7,INDIRECT($A$7&amp;"!A:D"),2,FALSE)&amp;"周"&amp;"!"&amp;ADDRESS(ROW(),VLOOKUP(Z$7,INDIRECT($A$7&amp;"!A:D"),4,FALSE)+4))),"")</f>
        <v/>
      </c>
      <c r="AA376" s="114" t="str">
        <f ca="1" t="shared" si="4277" ref="AA376">IFERROR(IF($C375="","",INDIRECT("第"&amp;VLOOKUP(AA$7,INDIRECT($A$7&amp;"!A:D"),2,FALSE)&amp;"周"&amp;"!"&amp;ADDRESS(ROW(),VLOOKUP(AA$7,INDIRECT($A$7&amp;"!A:D"),4,FALSE)+4))),"")</f>
        <v/>
      </c>
      <c r="AB376" s="114" t="str">
        <f ca="1" t="shared" si="4278" ref="AB376">IFERROR(IF($C375="","",INDIRECT("第"&amp;VLOOKUP(AB$7,INDIRECT($A$7&amp;"!A:D"),2,FALSE)&amp;"周"&amp;"!"&amp;ADDRESS(ROW(),VLOOKUP(AB$7,INDIRECT($A$7&amp;"!A:D"),4,FALSE)+4))),"")</f>
        <v/>
      </c>
      <c r="AC376" s="114" t="str">
        <f ca="1" t="shared" si="4279" ref="AC376">IFERROR(IF($C375="","",INDIRECT("第"&amp;VLOOKUP(AC$7,INDIRECT($A$7&amp;"!A:D"),2,FALSE)&amp;"周"&amp;"!"&amp;ADDRESS(ROW(),VLOOKUP(AC$7,INDIRECT($A$7&amp;"!A:D"),4,FALSE)+4))),"")</f>
        <v/>
      </c>
      <c r="AD376" s="114" t="str">
        <f ca="1" t="shared" si="4280" ref="AD376">IFERROR(IF($C375="","",INDIRECT("第"&amp;VLOOKUP(AD$7,INDIRECT($A$7&amp;"!A:D"),2,FALSE)&amp;"周"&amp;"!"&amp;ADDRESS(ROW(),VLOOKUP(AD$7,INDIRECT($A$7&amp;"!A:D"),4,FALSE)+4))),"")</f>
        <v/>
      </c>
      <c r="AE376" s="114" t="str">
        <f ca="1" t="shared" si="4281" ref="AE376">IFERROR(IF($C375="","",INDIRECT("第"&amp;VLOOKUP(AE$7,INDIRECT($A$7&amp;"!A:D"),2,FALSE)&amp;"周"&amp;"!"&amp;ADDRESS(ROW(),VLOOKUP(AE$7,INDIRECT($A$7&amp;"!A:D"),4,FALSE)+4))),"")</f>
        <v/>
      </c>
      <c r="AF376" s="114" t="str">
        <f ca="1" t="shared" si="4282" ref="AF376">IFERROR(IF($C375="","",INDIRECT("第"&amp;VLOOKUP(AF$7,INDIRECT($A$7&amp;"!A:D"),2,FALSE)&amp;"周"&amp;"!"&amp;ADDRESS(ROW(),VLOOKUP(AF$7,INDIRECT($A$7&amp;"!A:D"),4,FALSE)+4))),"")</f>
        <v/>
      </c>
      <c r="AG376" s="114" t="str">
        <f ca="1" t="shared" si="4283" ref="AG376">IFERROR(IF($C375="","",INDIRECT("第"&amp;VLOOKUP(AG$7,INDIRECT($A$7&amp;"!A:D"),2,FALSE)&amp;"周"&amp;"!"&amp;ADDRESS(ROW(),VLOOKUP(AG$7,INDIRECT($A$7&amp;"!A:D"),4,FALSE)+4))),"")</f>
        <v/>
      </c>
      <c r="AH376" s="114" t="str">
        <f ca="1" t="shared" si="4284" ref="AH376">IFERROR(IF($C375="","",INDIRECT("第"&amp;VLOOKUP(AH$7,INDIRECT($A$7&amp;"!A:D"),2,FALSE)&amp;"周"&amp;"!"&amp;ADDRESS(ROW(),VLOOKUP(AH$7,INDIRECT($A$7&amp;"!A:D"),4,FALSE)+4))),"")</f>
        <v/>
      </c>
      <c r="AI376" s="114" t="str">
        <f ca="1" t="shared" si="4285" ref="AI376">IFERROR(IF($C375="","",INDIRECT("第"&amp;VLOOKUP(AI$7,INDIRECT($A$7&amp;"!A:D"),2,FALSE)&amp;"周"&amp;"!"&amp;ADDRESS(ROW(),VLOOKUP(AI$7,INDIRECT($A$7&amp;"!A:D"),4,FALSE)+4))),"")</f>
        <v/>
      </c>
      <c r="AJ376" s="25"/>
      <c r="AK376" s="25"/>
      <c r="AL376" s="25"/>
      <c r="AM376" s="25"/>
      <c r="AN376" s="25"/>
      <c r="AO376" s="25"/>
      <c r="AP376" s="25"/>
      <c r="AQ376" s="25"/>
      <c r="AR376" s="25"/>
    </row>
    <row r="377" spans="1:44" ht="18" customHeight="1">
      <c r="A377" s="7"/>
      <c r="B377" s="115"/>
      <c r="C377" s="27"/>
      <c r="D377" s="25" t="s">
        <v>26</v>
      </c>
      <c r="E377" s="114" t="str">
        <f ca="1" t="shared" si="4286" ref="E377:AI377">IFERROR(IF($C375="","",INDIRECT("第"&amp;VLOOKUP(E$7,INDIRECT($A$7&amp;"!A:D"),2,FALSE)&amp;"周"&amp;"!"&amp;ADDRESS(ROW(),VLOOKUP(E$7,INDIRECT($A$7&amp;"!A:D"),4,FALSE)+4))),"")</f>
        <v/>
      </c>
      <c r="F377" s="114" t="str">
        <f t="shared" ca="1" si="4286"/>
        <v/>
      </c>
      <c r="G377" s="114" t="str">
        <f t="shared" ca="1" si="4286"/>
        <v/>
      </c>
      <c r="H377" s="114" t="str">
        <f t="shared" ca="1" si="4286"/>
        <v/>
      </c>
      <c r="I377" s="114" t="str">
        <f t="shared" ca="1" si="4286"/>
        <v/>
      </c>
      <c r="J377" s="114" t="str">
        <f t="shared" ca="1" si="4286"/>
        <v/>
      </c>
      <c r="K377" s="114" t="str">
        <f t="shared" ca="1" si="4286"/>
        <v/>
      </c>
      <c r="L377" s="114" t="str">
        <f t="shared" ca="1" si="4286"/>
        <v/>
      </c>
      <c r="M377" s="114" t="str">
        <f t="shared" ca="1" si="4286"/>
        <v/>
      </c>
      <c r="N377" s="114" t="str">
        <f t="shared" ca="1" si="4286"/>
        <v/>
      </c>
      <c r="O377" s="114" t="str">
        <f t="shared" ca="1" si="4286"/>
        <v/>
      </c>
      <c r="P377" s="114" t="str">
        <f t="shared" ca="1" si="4286"/>
        <v/>
      </c>
      <c r="Q377" s="114" t="str">
        <f t="shared" ca="1" si="4286"/>
        <v/>
      </c>
      <c r="R377" s="114" t="str">
        <f t="shared" ca="1" si="4286"/>
        <v/>
      </c>
      <c r="S377" s="114" t="str">
        <f t="shared" ca="1" si="4286"/>
        <v/>
      </c>
      <c r="T377" s="114" t="str">
        <f t="shared" ca="1" si="4286"/>
        <v/>
      </c>
      <c r="U377" s="114" t="str">
        <f t="shared" ca="1" si="4286"/>
        <v/>
      </c>
      <c r="V377" s="114" t="str">
        <f t="shared" ca="1" si="4286"/>
        <v/>
      </c>
      <c r="W377" s="114" t="str">
        <f t="shared" ca="1" si="4286"/>
        <v/>
      </c>
      <c r="X377" s="114" t="str">
        <f t="shared" ca="1" si="4286"/>
        <v/>
      </c>
      <c r="Y377" s="114" t="str">
        <f t="shared" ca="1" si="4286"/>
        <v/>
      </c>
      <c r="Z377" s="114" t="str">
        <f t="shared" ca="1" si="4286"/>
        <v/>
      </c>
      <c r="AA377" s="114" t="str">
        <f t="shared" ca="1" si="4286"/>
        <v/>
      </c>
      <c r="AB377" s="114" t="str">
        <f t="shared" ca="1" si="4286"/>
        <v/>
      </c>
      <c r="AC377" s="114" t="str">
        <f t="shared" ca="1" si="4286"/>
        <v/>
      </c>
      <c r="AD377" s="114" t="str">
        <f t="shared" ca="1" si="4286"/>
        <v/>
      </c>
      <c r="AE377" s="114" t="str">
        <f t="shared" ca="1" si="4286"/>
        <v/>
      </c>
      <c r="AF377" s="114" t="str">
        <f t="shared" ca="1" si="4286"/>
        <v/>
      </c>
      <c r="AG377" s="114" t="str">
        <f t="shared" ca="1" si="4286"/>
        <v/>
      </c>
      <c r="AH377" s="114" t="str">
        <f t="shared" ca="1" si="4286"/>
        <v/>
      </c>
      <c r="AI377" s="114" t="str">
        <f t="shared" ca="1" si="4286"/>
        <v/>
      </c>
      <c r="AJ377" s="25"/>
      <c r="AK377" s="25"/>
      <c r="AL377" s="25"/>
      <c r="AM377" s="25"/>
      <c r="AN377" s="25"/>
      <c r="AO377" s="25"/>
      <c r="AP377" s="25"/>
      <c r="AQ377" s="25"/>
      <c r="AR377" s="25"/>
    </row>
    <row r="378" spans="1:44" ht="18" customHeight="1">
      <c r="A378" s="7"/>
      <c r="B378" s="116">
        <f t="shared" si="4076"/>
        <v>124</v>
      </c>
      <c r="C378" s="20" t="str">
        <f ca="1">INDIRECT("员工信息表!C"&amp;(B378+3))&amp;IF(INDIRECT("员工信息表!O"&amp;(B378+3))="离职","(离职)","")</f>
        <v/>
      </c>
      <c r="D378" s="25" t="s">
        <v>24</v>
      </c>
      <c r="E378" s="114" t="str">
        <f ca="1" t="shared" si="4287" ref="E378:T378">IFERROR(IF($C378="","",INDIRECT("第"&amp;VLOOKUP(E$7,INDIRECT($A$7&amp;"!A:D"),2,FALSE)&amp;"周"&amp;"!"&amp;ADDRESS(ROW(),VLOOKUP(E$7,INDIRECT($A$7&amp;"!A:D"),4,FALSE)+4))),"")</f>
        <v/>
      </c>
      <c r="F378" s="114" t="str">
        <f t="shared" ca="1" si="4287"/>
        <v/>
      </c>
      <c r="G378" s="114" t="str">
        <f t="shared" ca="1" si="4287"/>
        <v/>
      </c>
      <c r="H378" s="114" t="str">
        <f t="shared" ca="1" si="4287"/>
        <v/>
      </c>
      <c r="I378" s="114" t="str">
        <f t="shared" ca="1" si="4287"/>
        <v/>
      </c>
      <c r="J378" s="114" t="str">
        <f t="shared" ca="1" si="4287"/>
        <v/>
      </c>
      <c r="K378" s="114" t="str">
        <f t="shared" ca="1" si="4287"/>
        <v/>
      </c>
      <c r="L378" s="114" t="str">
        <f t="shared" ca="1" si="4287"/>
        <v/>
      </c>
      <c r="M378" s="114" t="str">
        <f t="shared" ca="1" si="4287"/>
        <v/>
      </c>
      <c r="N378" s="114" t="str">
        <f t="shared" ca="1" si="4287"/>
        <v/>
      </c>
      <c r="O378" s="114" t="str">
        <f t="shared" ca="1" si="4287"/>
        <v/>
      </c>
      <c r="P378" s="114" t="str">
        <f t="shared" ca="1" si="4287"/>
        <v/>
      </c>
      <c r="Q378" s="114" t="str">
        <f t="shared" ca="1" si="4287"/>
        <v/>
      </c>
      <c r="R378" s="114" t="str">
        <f t="shared" ca="1" si="4287"/>
        <v/>
      </c>
      <c r="S378" s="114" t="str">
        <f t="shared" ca="1" si="4287"/>
        <v/>
      </c>
      <c r="T378" s="114" t="str">
        <f t="shared" ca="1" si="4287"/>
        <v/>
      </c>
      <c r="U378" s="114" t="str">
        <f ca="1" t="shared" si="4288" ref="U378:AI378">IFERROR(IF($C378="","",INDIRECT("第"&amp;VLOOKUP(U$7,INDIRECT($A$7&amp;"!A:D"),2,FALSE)&amp;"周"&amp;"!"&amp;ADDRESS(ROW(),VLOOKUP(U$7,INDIRECT($A$7&amp;"!A:D"),4,FALSE)+4))),"")</f>
        <v/>
      </c>
      <c r="V378" s="114" t="str">
        <f t="shared" ca="1" si="4288"/>
        <v/>
      </c>
      <c r="W378" s="114" t="str">
        <f t="shared" ca="1" si="4288"/>
        <v/>
      </c>
      <c r="X378" s="114" t="str">
        <f t="shared" ca="1" si="4288"/>
        <v/>
      </c>
      <c r="Y378" s="114" t="str">
        <f t="shared" ca="1" si="4288"/>
        <v/>
      </c>
      <c r="Z378" s="114" t="str">
        <f t="shared" ca="1" si="4288"/>
        <v/>
      </c>
      <c r="AA378" s="114" t="str">
        <f t="shared" ca="1" si="4288"/>
        <v/>
      </c>
      <c r="AB378" s="114" t="str">
        <f t="shared" ca="1" si="4288"/>
        <v/>
      </c>
      <c r="AC378" s="114" t="str">
        <f t="shared" ca="1" si="4288"/>
        <v/>
      </c>
      <c r="AD378" s="114" t="str">
        <f t="shared" ca="1" si="4288"/>
        <v/>
      </c>
      <c r="AE378" s="114" t="str">
        <f t="shared" ca="1" si="4288"/>
        <v/>
      </c>
      <c r="AF378" s="114" t="str">
        <f t="shared" ca="1" si="4288"/>
        <v/>
      </c>
      <c r="AG378" s="114" t="str">
        <f t="shared" ca="1" si="4288"/>
        <v/>
      </c>
      <c r="AH378" s="114" t="str">
        <f t="shared" ca="1" si="4288"/>
        <v/>
      </c>
      <c r="AI378" s="114" t="str">
        <f t="shared" ca="1" si="4288"/>
        <v/>
      </c>
      <c r="AJ378" s="25">
        <f ca="1" t="shared" si="4289" ref="AJ378:AR378">COUNTIF($E378:$AI380,AJ$8)</f>
        <v>0</v>
      </c>
      <c r="AK378" s="25">
        <f t="shared" ca="1" si="4289"/>
        <v>0</v>
      </c>
      <c r="AL378" s="25">
        <f t="shared" ca="1" si="4289"/>
        <v>0</v>
      </c>
      <c r="AM378" s="25">
        <f t="shared" ca="1" si="4289"/>
        <v>0</v>
      </c>
      <c r="AN378" s="25">
        <f t="shared" ca="1" si="4289"/>
        <v>0</v>
      </c>
      <c r="AO378" s="25">
        <f t="shared" ca="1" si="4289"/>
        <v>0</v>
      </c>
      <c r="AP378" s="25">
        <f t="shared" ca="1" si="4289"/>
        <v>0</v>
      </c>
      <c r="AQ378" s="25">
        <f t="shared" ca="1" si="4289"/>
        <v>0</v>
      </c>
      <c r="AR378" s="25">
        <f t="shared" ca="1" si="4289"/>
        <v>0</v>
      </c>
    </row>
    <row r="379" spans="1:44" ht="18" customHeight="1">
      <c r="A379" s="7"/>
      <c r="B379" s="113"/>
      <c r="C379" s="20"/>
      <c r="D379" s="25" t="s">
        <v>25</v>
      </c>
      <c r="E379" s="114" t="str">
        <f ca="1" t="shared" si="4290" ref="E379">IFERROR(IF($C378="","",INDIRECT("第"&amp;VLOOKUP(E$7,INDIRECT($A$7&amp;"!A:D"),2,FALSE)&amp;"周"&amp;"!"&amp;ADDRESS(ROW(),VLOOKUP(E$7,INDIRECT($A$7&amp;"!A:D"),4,FALSE)+4))),"")</f>
        <v/>
      </c>
      <c r="F379" s="114" t="str">
        <f ca="1" t="shared" si="4291" ref="F379">IFERROR(IF($C378="","",INDIRECT("第"&amp;VLOOKUP(F$7,INDIRECT($A$7&amp;"!A:D"),2,FALSE)&amp;"周"&amp;"!"&amp;ADDRESS(ROW(),VLOOKUP(F$7,INDIRECT($A$7&amp;"!A:D"),4,FALSE)+4))),"")</f>
        <v/>
      </c>
      <c r="G379" s="114" t="str">
        <f ca="1" t="shared" si="4292" ref="G379">IFERROR(IF($C378="","",INDIRECT("第"&amp;VLOOKUP(G$7,INDIRECT($A$7&amp;"!A:D"),2,FALSE)&amp;"周"&amp;"!"&amp;ADDRESS(ROW(),VLOOKUP(G$7,INDIRECT($A$7&amp;"!A:D"),4,FALSE)+4))),"")</f>
        <v/>
      </c>
      <c r="H379" s="114" t="str">
        <f ca="1" t="shared" si="4293" ref="H379">IFERROR(IF($C378="","",INDIRECT("第"&amp;VLOOKUP(H$7,INDIRECT($A$7&amp;"!A:D"),2,FALSE)&amp;"周"&amp;"!"&amp;ADDRESS(ROW(),VLOOKUP(H$7,INDIRECT($A$7&amp;"!A:D"),4,FALSE)+4))),"")</f>
        <v/>
      </c>
      <c r="I379" s="114" t="str">
        <f ca="1" t="shared" si="4294" ref="I379">IFERROR(IF($C378="","",INDIRECT("第"&amp;VLOOKUP(I$7,INDIRECT($A$7&amp;"!A:D"),2,FALSE)&amp;"周"&amp;"!"&amp;ADDRESS(ROW(),VLOOKUP(I$7,INDIRECT($A$7&amp;"!A:D"),4,FALSE)+4))),"")</f>
        <v/>
      </c>
      <c r="J379" s="114" t="str">
        <f ca="1" t="shared" si="4295" ref="J379">IFERROR(IF($C378="","",INDIRECT("第"&amp;VLOOKUP(J$7,INDIRECT($A$7&amp;"!A:D"),2,FALSE)&amp;"周"&amp;"!"&amp;ADDRESS(ROW(),VLOOKUP(J$7,INDIRECT($A$7&amp;"!A:D"),4,FALSE)+4))),"")</f>
        <v/>
      </c>
      <c r="K379" s="114" t="str">
        <f ca="1" t="shared" si="4296" ref="K379">IFERROR(IF($C378="","",INDIRECT("第"&amp;VLOOKUP(K$7,INDIRECT($A$7&amp;"!A:D"),2,FALSE)&amp;"周"&amp;"!"&amp;ADDRESS(ROW(),VLOOKUP(K$7,INDIRECT($A$7&amp;"!A:D"),4,FALSE)+4))),"")</f>
        <v/>
      </c>
      <c r="L379" s="114" t="str">
        <f ca="1" t="shared" si="4297" ref="L379">IFERROR(IF($C378="","",INDIRECT("第"&amp;VLOOKUP(L$7,INDIRECT($A$7&amp;"!A:D"),2,FALSE)&amp;"周"&amp;"!"&amp;ADDRESS(ROW(),VLOOKUP(L$7,INDIRECT($A$7&amp;"!A:D"),4,FALSE)+4))),"")</f>
        <v/>
      </c>
      <c r="M379" s="114" t="str">
        <f ca="1" t="shared" si="4298" ref="M379">IFERROR(IF($C378="","",INDIRECT("第"&amp;VLOOKUP(M$7,INDIRECT($A$7&amp;"!A:D"),2,FALSE)&amp;"周"&amp;"!"&amp;ADDRESS(ROW(),VLOOKUP(M$7,INDIRECT($A$7&amp;"!A:D"),4,FALSE)+4))),"")</f>
        <v/>
      </c>
      <c r="N379" s="114" t="str">
        <f ca="1" t="shared" si="4299" ref="N379">IFERROR(IF($C378="","",INDIRECT("第"&amp;VLOOKUP(N$7,INDIRECT($A$7&amp;"!A:D"),2,FALSE)&amp;"周"&amp;"!"&amp;ADDRESS(ROW(),VLOOKUP(N$7,INDIRECT($A$7&amp;"!A:D"),4,FALSE)+4))),"")</f>
        <v/>
      </c>
      <c r="O379" s="114" t="str">
        <f ca="1" t="shared" si="4300" ref="O379">IFERROR(IF($C378="","",INDIRECT("第"&amp;VLOOKUP(O$7,INDIRECT($A$7&amp;"!A:D"),2,FALSE)&amp;"周"&amp;"!"&amp;ADDRESS(ROW(),VLOOKUP(O$7,INDIRECT($A$7&amp;"!A:D"),4,FALSE)+4))),"")</f>
        <v/>
      </c>
      <c r="P379" s="114" t="str">
        <f ca="1" t="shared" si="4301" ref="P379">IFERROR(IF($C378="","",INDIRECT("第"&amp;VLOOKUP(P$7,INDIRECT($A$7&amp;"!A:D"),2,FALSE)&amp;"周"&amp;"!"&amp;ADDRESS(ROW(),VLOOKUP(P$7,INDIRECT($A$7&amp;"!A:D"),4,FALSE)+4))),"")</f>
        <v/>
      </c>
      <c r="Q379" s="114" t="str">
        <f ca="1" t="shared" si="4302" ref="Q379">IFERROR(IF($C378="","",INDIRECT("第"&amp;VLOOKUP(Q$7,INDIRECT($A$7&amp;"!A:D"),2,FALSE)&amp;"周"&amp;"!"&amp;ADDRESS(ROW(),VLOOKUP(Q$7,INDIRECT($A$7&amp;"!A:D"),4,FALSE)+4))),"")</f>
        <v/>
      </c>
      <c r="R379" s="114" t="str">
        <f ca="1" t="shared" si="4303" ref="R379">IFERROR(IF($C378="","",INDIRECT("第"&amp;VLOOKUP(R$7,INDIRECT($A$7&amp;"!A:D"),2,FALSE)&amp;"周"&amp;"!"&amp;ADDRESS(ROW(),VLOOKUP(R$7,INDIRECT($A$7&amp;"!A:D"),4,FALSE)+4))),"")</f>
        <v/>
      </c>
      <c r="S379" s="114" t="str">
        <f ca="1" t="shared" si="4304" ref="S379">IFERROR(IF($C378="","",INDIRECT("第"&amp;VLOOKUP(S$7,INDIRECT($A$7&amp;"!A:D"),2,FALSE)&amp;"周"&amp;"!"&amp;ADDRESS(ROW(),VLOOKUP(S$7,INDIRECT($A$7&amp;"!A:D"),4,FALSE)+4))),"")</f>
        <v/>
      </c>
      <c r="T379" s="114" t="str">
        <f ca="1" t="shared" si="4305" ref="T379">IFERROR(IF($C378="","",INDIRECT("第"&amp;VLOOKUP(T$7,INDIRECT($A$7&amp;"!A:D"),2,FALSE)&amp;"周"&amp;"!"&amp;ADDRESS(ROW(),VLOOKUP(T$7,INDIRECT($A$7&amp;"!A:D"),4,FALSE)+4))),"")</f>
        <v/>
      </c>
      <c r="U379" s="114" t="str">
        <f ca="1" t="shared" si="4306" ref="U379">IFERROR(IF($C378="","",INDIRECT("第"&amp;VLOOKUP(U$7,INDIRECT($A$7&amp;"!A:D"),2,FALSE)&amp;"周"&amp;"!"&amp;ADDRESS(ROW(),VLOOKUP(U$7,INDIRECT($A$7&amp;"!A:D"),4,FALSE)+4))),"")</f>
        <v/>
      </c>
      <c r="V379" s="114" t="str">
        <f ca="1" t="shared" si="4307" ref="V379">IFERROR(IF($C378="","",INDIRECT("第"&amp;VLOOKUP(V$7,INDIRECT($A$7&amp;"!A:D"),2,FALSE)&amp;"周"&amp;"!"&amp;ADDRESS(ROW(),VLOOKUP(V$7,INDIRECT($A$7&amp;"!A:D"),4,FALSE)+4))),"")</f>
        <v/>
      </c>
      <c r="W379" s="114" t="str">
        <f ca="1" t="shared" si="4308" ref="W379">IFERROR(IF($C378="","",INDIRECT("第"&amp;VLOOKUP(W$7,INDIRECT($A$7&amp;"!A:D"),2,FALSE)&amp;"周"&amp;"!"&amp;ADDRESS(ROW(),VLOOKUP(W$7,INDIRECT($A$7&amp;"!A:D"),4,FALSE)+4))),"")</f>
        <v/>
      </c>
      <c r="X379" s="114" t="str">
        <f ca="1" t="shared" si="4309" ref="X379">IFERROR(IF($C378="","",INDIRECT("第"&amp;VLOOKUP(X$7,INDIRECT($A$7&amp;"!A:D"),2,FALSE)&amp;"周"&amp;"!"&amp;ADDRESS(ROW(),VLOOKUP(X$7,INDIRECT($A$7&amp;"!A:D"),4,FALSE)+4))),"")</f>
        <v/>
      </c>
      <c r="Y379" s="114" t="str">
        <f ca="1" t="shared" si="4310" ref="Y379">IFERROR(IF($C378="","",INDIRECT("第"&amp;VLOOKUP(Y$7,INDIRECT($A$7&amp;"!A:D"),2,FALSE)&amp;"周"&amp;"!"&amp;ADDRESS(ROW(),VLOOKUP(Y$7,INDIRECT($A$7&amp;"!A:D"),4,FALSE)+4))),"")</f>
        <v/>
      </c>
      <c r="Z379" s="114" t="str">
        <f ca="1" t="shared" si="4311" ref="Z379">IFERROR(IF($C378="","",INDIRECT("第"&amp;VLOOKUP(Z$7,INDIRECT($A$7&amp;"!A:D"),2,FALSE)&amp;"周"&amp;"!"&amp;ADDRESS(ROW(),VLOOKUP(Z$7,INDIRECT($A$7&amp;"!A:D"),4,FALSE)+4))),"")</f>
        <v/>
      </c>
      <c r="AA379" s="114" t="str">
        <f ca="1" t="shared" si="4312" ref="AA379">IFERROR(IF($C378="","",INDIRECT("第"&amp;VLOOKUP(AA$7,INDIRECT($A$7&amp;"!A:D"),2,FALSE)&amp;"周"&amp;"!"&amp;ADDRESS(ROW(),VLOOKUP(AA$7,INDIRECT($A$7&amp;"!A:D"),4,FALSE)+4))),"")</f>
        <v/>
      </c>
      <c r="AB379" s="114" t="str">
        <f ca="1" t="shared" si="4313" ref="AB379">IFERROR(IF($C378="","",INDIRECT("第"&amp;VLOOKUP(AB$7,INDIRECT($A$7&amp;"!A:D"),2,FALSE)&amp;"周"&amp;"!"&amp;ADDRESS(ROW(),VLOOKUP(AB$7,INDIRECT($A$7&amp;"!A:D"),4,FALSE)+4))),"")</f>
        <v/>
      </c>
      <c r="AC379" s="114" t="str">
        <f ca="1" t="shared" si="4314" ref="AC379">IFERROR(IF($C378="","",INDIRECT("第"&amp;VLOOKUP(AC$7,INDIRECT($A$7&amp;"!A:D"),2,FALSE)&amp;"周"&amp;"!"&amp;ADDRESS(ROW(),VLOOKUP(AC$7,INDIRECT($A$7&amp;"!A:D"),4,FALSE)+4))),"")</f>
        <v/>
      </c>
      <c r="AD379" s="114" t="str">
        <f ca="1" t="shared" si="4315" ref="AD379">IFERROR(IF($C378="","",INDIRECT("第"&amp;VLOOKUP(AD$7,INDIRECT($A$7&amp;"!A:D"),2,FALSE)&amp;"周"&amp;"!"&amp;ADDRESS(ROW(),VLOOKUP(AD$7,INDIRECT($A$7&amp;"!A:D"),4,FALSE)+4))),"")</f>
        <v/>
      </c>
      <c r="AE379" s="114" t="str">
        <f ca="1" t="shared" si="4316" ref="AE379">IFERROR(IF($C378="","",INDIRECT("第"&amp;VLOOKUP(AE$7,INDIRECT($A$7&amp;"!A:D"),2,FALSE)&amp;"周"&amp;"!"&amp;ADDRESS(ROW(),VLOOKUP(AE$7,INDIRECT($A$7&amp;"!A:D"),4,FALSE)+4))),"")</f>
        <v/>
      </c>
      <c r="AF379" s="114" t="str">
        <f ca="1" t="shared" si="4317" ref="AF379">IFERROR(IF($C378="","",INDIRECT("第"&amp;VLOOKUP(AF$7,INDIRECT($A$7&amp;"!A:D"),2,FALSE)&amp;"周"&amp;"!"&amp;ADDRESS(ROW(),VLOOKUP(AF$7,INDIRECT($A$7&amp;"!A:D"),4,FALSE)+4))),"")</f>
        <v/>
      </c>
      <c r="AG379" s="114" t="str">
        <f ca="1" t="shared" si="4318" ref="AG379">IFERROR(IF($C378="","",INDIRECT("第"&amp;VLOOKUP(AG$7,INDIRECT($A$7&amp;"!A:D"),2,FALSE)&amp;"周"&amp;"!"&amp;ADDRESS(ROW(),VLOOKUP(AG$7,INDIRECT($A$7&amp;"!A:D"),4,FALSE)+4))),"")</f>
        <v/>
      </c>
      <c r="AH379" s="114" t="str">
        <f ca="1" t="shared" si="4319" ref="AH379">IFERROR(IF($C378="","",INDIRECT("第"&amp;VLOOKUP(AH$7,INDIRECT($A$7&amp;"!A:D"),2,FALSE)&amp;"周"&amp;"!"&amp;ADDRESS(ROW(),VLOOKUP(AH$7,INDIRECT($A$7&amp;"!A:D"),4,FALSE)+4))),"")</f>
        <v/>
      </c>
      <c r="AI379" s="114" t="str">
        <f ca="1" t="shared" si="4320" ref="AI379">IFERROR(IF($C378="","",INDIRECT("第"&amp;VLOOKUP(AI$7,INDIRECT($A$7&amp;"!A:D"),2,FALSE)&amp;"周"&amp;"!"&amp;ADDRESS(ROW(),VLOOKUP(AI$7,INDIRECT($A$7&amp;"!A:D"),4,FALSE)+4))),"")</f>
        <v/>
      </c>
      <c r="AJ379" s="25"/>
      <c r="AK379" s="25"/>
      <c r="AL379" s="25"/>
      <c r="AM379" s="25"/>
      <c r="AN379" s="25"/>
      <c r="AO379" s="25"/>
      <c r="AP379" s="25"/>
      <c r="AQ379" s="25"/>
      <c r="AR379" s="25"/>
    </row>
    <row r="380" spans="1:44" ht="18" customHeight="1">
      <c r="A380" s="7"/>
      <c r="B380" s="115"/>
      <c r="C380" s="27"/>
      <c r="D380" s="25" t="s">
        <v>26</v>
      </c>
      <c r="E380" s="114" t="str">
        <f ca="1" t="shared" si="4321" ref="E380:AI380">IFERROR(IF($C378="","",INDIRECT("第"&amp;VLOOKUP(E$7,INDIRECT($A$7&amp;"!A:D"),2,FALSE)&amp;"周"&amp;"!"&amp;ADDRESS(ROW(),VLOOKUP(E$7,INDIRECT($A$7&amp;"!A:D"),4,FALSE)+4))),"")</f>
        <v/>
      </c>
      <c r="F380" s="114" t="str">
        <f t="shared" ca="1" si="4321"/>
        <v/>
      </c>
      <c r="G380" s="114" t="str">
        <f t="shared" ca="1" si="4321"/>
        <v/>
      </c>
      <c r="H380" s="114" t="str">
        <f t="shared" ca="1" si="4321"/>
        <v/>
      </c>
      <c r="I380" s="114" t="str">
        <f t="shared" ca="1" si="4321"/>
        <v/>
      </c>
      <c r="J380" s="114" t="str">
        <f t="shared" ca="1" si="4321"/>
        <v/>
      </c>
      <c r="K380" s="114" t="str">
        <f t="shared" ca="1" si="4321"/>
        <v/>
      </c>
      <c r="L380" s="114" t="str">
        <f t="shared" ca="1" si="4321"/>
        <v/>
      </c>
      <c r="M380" s="114" t="str">
        <f t="shared" ca="1" si="4321"/>
        <v/>
      </c>
      <c r="N380" s="114" t="str">
        <f t="shared" ca="1" si="4321"/>
        <v/>
      </c>
      <c r="O380" s="114" t="str">
        <f t="shared" ca="1" si="4321"/>
        <v/>
      </c>
      <c r="P380" s="114" t="str">
        <f t="shared" ca="1" si="4321"/>
        <v/>
      </c>
      <c r="Q380" s="114" t="str">
        <f t="shared" ca="1" si="4321"/>
        <v/>
      </c>
      <c r="R380" s="114" t="str">
        <f t="shared" ca="1" si="4321"/>
        <v/>
      </c>
      <c r="S380" s="114" t="str">
        <f t="shared" ca="1" si="4321"/>
        <v/>
      </c>
      <c r="T380" s="114" t="str">
        <f t="shared" ca="1" si="4321"/>
        <v/>
      </c>
      <c r="U380" s="114" t="str">
        <f t="shared" ca="1" si="4321"/>
        <v/>
      </c>
      <c r="V380" s="114" t="str">
        <f t="shared" ca="1" si="4321"/>
        <v/>
      </c>
      <c r="W380" s="114" t="str">
        <f t="shared" ca="1" si="4321"/>
        <v/>
      </c>
      <c r="X380" s="114" t="str">
        <f t="shared" ca="1" si="4321"/>
        <v/>
      </c>
      <c r="Y380" s="114" t="str">
        <f t="shared" ca="1" si="4321"/>
        <v/>
      </c>
      <c r="Z380" s="114" t="str">
        <f t="shared" ca="1" si="4321"/>
        <v/>
      </c>
      <c r="AA380" s="114" t="str">
        <f t="shared" ca="1" si="4321"/>
        <v/>
      </c>
      <c r="AB380" s="114" t="str">
        <f t="shared" ca="1" si="4321"/>
        <v/>
      </c>
      <c r="AC380" s="114" t="str">
        <f t="shared" ca="1" si="4321"/>
        <v/>
      </c>
      <c r="AD380" s="114" t="str">
        <f t="shared" ca="1" si="4321"/>
        <v/>
      </c>
      <c r="AE380" s="114" t="str">
        <f t="shared" ca="1" si="4321"/>
        <v/>
      </c>
      <c r="AF380" s="114" t="str">
        <f t="shared" ca="1" si="4321"/>
        <v/>
      </c>
      <c r="AG380" s="114" t="str">
        <f t="shared" ca="1" si="4321"/>
        <v/>
      </c>
      <c r="AH380" s="114" t="str">
        <f t="shared" ca="1" si="4321"/>
        <v/>
      </c>
      <c r="AI380" s="114" t="str">
        <f t="shared" ca="1" si="4321"/>
        <v/>
      </c>
      <c r="AJ380" s="25"/>
      <c r="AK380" s="25"/>
      <c r="AL380" s="25"/>
      <c r="AM380" s="25"/>
      <c r="AN380" s="25"/>
      <c r="AO380" s="25"/>
      <c r="AP380" s="25"/>
      <c r="AQ380" s="25"/>
      <c r="AR380" s="25"/>
    </row>
    <row r="381" spans="1:44" ht="18" customHeight="1">
      <c r="A381" s="7"/>
      <c r="B381" s="116">
        <f t="shared" si="4076"/>
        <v>125</v>
      </c>
      <c r="C381" s="20" t="str">
        <f ca="1">INDIRECT("员工信息表!C"&amp;(B381+3))&amp;IF(INDIRECT("员工信息表!O"&amp;(B381+3))="离职","(离职)","")</f>
        <v/>
      </c>
      <c r="D381" s="25" t="s">
        <v>24</v>
      </c>
      <c r="E381" s="114" t="str">
        <f ca="1" t="shared" si="4322" ref="E381:T381">IFERROR(IF($C381="","",INDIRECT("第"&amp;VLOOKUP(E$7,INDIRECT($A$7&amp;"!A:D"),2,FALSE)&amp;"周"&amp;"!"&amp;ADDRESS(ROW(),VLOOKUP(E$7,INDIRECT($A$7&amp;"!A:D"),4,FALSE)+4))),"")</f>
        <v/>
      </c>
      <c r="F381" s="114" t="str">
        <f t="shared" ca="1" si="4322"/>
        <v/>
      </c>
      <c r="G381" s="114" t="str">
        <f t="shared" ca="1" si="4322"/>
        <v/>
      </c>
      <c r="H381" s="114" t="str">
        <f t="shared" ca="1" si="4322"/>
        <v/>
      </c>
      <c r="I381" s="114" t="str">
        <f t="shared" ca="1" si="4322"/>
        <v/>
      </c>
      <c r="J381" s="114" t="str">
        <f t="shared" ca="1" si="4322"/>
        <v/>
      </c>
      <c r="K381" s="114" t="str">
        <f t="shared" ca="1" si="4322"/>
        <v/>
      </c>
      <c r="L381" s="114" t="str">
        <f t="shared" ca="1" si="4322"/>
        <v/>
      </c>
      <c r="M381" s="114" t="str">
        <f t="shared" ca="1" si="4322"/>
        <v/>
      </c>
      <c r="N381" s="114" t="str">
        <f t="shared" ca="1" si="4322"/>
        <v/>
      </c>
      <c r="O381" s="114" t="str">
        <f t="shared" ca="1" si="4322"/>
        <v/>
      </c>
      <c r="P381" s="114" t="str">
        <f t="shared" ca="1" si="4322"/>
        <v/>
      </c>
      <c r="Q381" s="114" t="str">
        <f t="shared" ca="1" si="4322"/>
        <v/>
      </c>
      <c r="R381" s="114" t="str">
        <f t="shared" ca="1" si="4322"/>
        <v/>
      </c>
      <c r="S381" s="114" t="str">
        <f t="shared" ca="1" si="4322"/>
        <v/>
      </c>
      <c r="T381" s="114" t="str">
        <f t="shared" ca="1" si="4322"/>
        <v/>
      </c>
      <c r="U381" s="114" t="str">
        <f ca="1" t="shared" si="4323" ref="U381:AI381">IFERROR(IF($C381="","",INDIRECT("第"&amp;VLOOKUP(U$7,INDIRECT($A$7&amp;"!A:D"),2,FALSE)&amp;"周"&amp;"!"&amp;ADDRESS(ROW(),VLOOKUP(U$7,INDIRECT($A$7&amp;"!A:D"),4,FALSE)+4))),"")</f>
        <v/>
      </c>
      <c r="V381" s="114" t="str">
        <f t="shared" ca="1" si="4323"/>
        <v/>
      </c>
      <c r="W381" s="114" t="str">
        <f t="shared" ca="1" si="4323"/>
        <v/>
      </c>
      <c r="X381" s="114" t="str">
        <f t="shared" ca="1" si="4323"/>
        <v/>
      </c>
      <c r="Y381" s="114" t="str">
        <f t="shared" ca="1" si="4323"/>
        <v/>
      </c>
      <c r="Z381" s="114" t="str">
        <f t="shared" ca="1" si="4323"/>
        <v/>
      </c>
      <c r="AA381" s="114" t="str">
        <f t="shared" ca="1" si="4323"/>
        <v/>
      </c>
      <c r="AB381" s="114" t="str">
        <f t="shared" ca="1" si="4323"/>
        <v/>
      </c>
      <c r="AC381" s="114" t="str">
        <f t="shared" ca="1" si="4323"/>
        <v/>
      </c>
      <c r="AD381" s="114" t="str">
        <f t="shared" ca="1" si="4323"/>
        <v/>
      </c>
      <c r="AE381" s="114" t="str">
        <f t="shared" ca="1" si="4323"/>
        <v/>
      </c>
      <c r="AF381" s="114" t="str">
        <f t="shared" ca="1" si="4323"/>
        <v/>
      </c>
      <c r="AG381" s="114" t="str">
        <f t="shared" ca="1" si="4323"/>
        <v/>
      </c>
      <c r="AH381" s="114" t="str">
        <f t="shared" ca="1" si="4323"/>
        <v/>
      </c>
      <c r="AI381" s="114" t="str">
        <f t="shared" ca="1" si="4323"/>
        <v/>
      </c>
      <c r="AJ381" s="25">
        <f ca="1" t="shared" si="4324" ref="AJ381:AR381">COUNTIF($E381:$AI383,AJ$8)</f>
        <v>0</v>
      </c>
      <c r="AK381" s="25">
        <f t="shared" ca="1" si="4324"/>
        <v>0</v>
      </c>
      <c r="AL381" s="25">
        <f t="shared" ca="1" si="4324"/>
        <v>0</v>
      </c>
      <c r="AM381" s="25">
        <f t="shared" ca="1" si="4324"/>
        <v>0</v>
      </c>
      <c r="AN381" s="25">
        <f t="shared" ca="1" si="4324"/>
        <v>0</v>
      </c>
      <c r="AO381" s="25">
        <f t="shared" ca="1" si="4324"/>
        <v>0</v>
      </c>
      <c r="AP381" s="25">
        <f t="shared" ca="1" si="4324"/>
        <v>0</v>
      </c>
      <c r="AQ381" s="25">
        <f t="shared" ca="1" si="4324"/>
        <v>0</v>
      </c>
      <c r="AR381" s="25">
        <f t="shared" ca="1" si="4324"/>
        <v>0</v>
      </c>
    </row>
    <row r="382" spans="1:44" ht="18" customHeight="1">
      <c r="A382" s="7"/>
      <c r="B382" s="113"/>
      <c r="C382" s="20"/>
      <c r="D382" s="25" t="s">
        <v>25</v>
      </c>
      <c r="E382" s="114" t="str">
        <f ca="1" t="shared" si="4325" ref="E382">IFERROR(IF($C381="","",INDIRECT("第"&amp;VLOOKUP(E$7,INDIRECT($A$7&amp;"!A:D"),2,FALSE)&amp;"周"&amp;"!"&amp;ADDRESS(ROW(),VLOOKUP(E$7,INDIRECT($A$7&amp;"!A:D"),4,FALSE)+4))),"")</f>
        <v/>
      </c>
      <c r="F382" s="114" t="str">
        <f ca="1" t="shared" si="4326" ref="F382">IFERROR(IF($C381="","",INDIRECT("第"&amp;VLOOKUP(F$7,INDIRECT($A$7&amp;"!A:D"),2,FALSE)&amp;"周"&amp;"!"&amp;ADDRESS(ROW(),VLOOKUP(F$7,INDIRECT($A$7&amp;"!A:D"),4,FALSE)+4))),"")</f>
        <v/>
      </c>
      <c r="G382" s="114" t="str">
        <f ca="1" t="shared" si="4327" ref="G382">IFERROR(IF($C381="","",INDIRECT("第"&amp;VLOOKUP(G$7,INDIRECT($A$7&amp;"!A:D"),2,FALSE)&amp;"周"&amp;"!"&amp;ADDRESS(ROW(),VLOOKUP(G$7,INDIRECT($A$7&amp;"!A:D"),4,FALSE)+4))),"")</f>
        <v/>
      </c>
      <c r="H382" s="114" t="str">
        <f ca="1" t="shared" si="4328" ref="H382">IFERROR(IF($C381="","",INDIRECT("第"&amp;VLOOKUP(H$7,INDIRECT($A$7&amp;"!A:D"),2,FALSE)&amp;"周"&amp;"!"&amp;ADDRESS(ROW(),VLOOKUP(H$7,INDIRECT($A$7&amp;"!A:D"),4,FALSE)+4))),"")</f>
        <v/>
      </c>
      <c r="I382" s="114" t="str">
        <f ca="1" t="shared" si="4329" ref="I382">IFERROR(IF($C381="","",INDIRECT("第"&amp;VLOOKUP(I$7,INDIRECT($A$7&amp;"!A:D"),2,FALSE)&amp;"周"&amp;"!"&amp;ADDRESS(ROW(),VLOOKUP(I$7,INDIRECT($A$7&amp;"!A:D"),4,FALSE)+4))),"")</f>
        <v/>
      </c>
      <c r="J382" s="114" t="str">
        <f ca="1" t="shared" si="4330" ref="J382">IFERROR(IF($C381="","",INDIRECT("第"&amp;VLOOKUP(J$7,INDIRECT($A$7&amp;"!A:D"),2,FALSE)&amp;"周"&amp;"!"&amp;ADDRESS(ROW(),VLOOKUP(J$7,INDIRECT($A$7&amp;"!A:D"),4,FALSE)+4))),"")</f>
        <v/>
      </c>
      <c r="K382" s="114" t="str">
        <f ca="1" t="shared" si="4331" ref="K382">IFERROR(IF($C381="","",INDIRECT("第"&amp;VLOOKUP(K$7,INDIRECT($A$7&amp;"!A:D"),2,FALSE)&amp;"周"&amp;"!"&amp;ADDRESS(ROW(),VLOOKUP(K$7,INDIRECT($A$7&amp;"!A:D"),4,FALSE)+4))),"")</f>
        <v/>
      </c>
      <c r="L382" s="114" t="str">
        <f ca="1" t="shared" si="4332" ref="L382">IFERROR(IF($C381="","",INDIRECT("第"&amp;VLOOKUP(L$7,INDIRECT($A$7&amp;"!A:D"),2,FALSE)&amp;"周"&amp;"!"&amp;ADDRESS(ROW(),VLOOKUP(L$7,INDIRECT($A$7&amp;"!A:D"),4,FALSE)+4))),"")</f>
        <v/>
      </c>
      <c r="M382" s="114" t="str">
        <f ca="1" t="shared" si="4333" ref="M382">IFERROR(IF($C381="","",INDIRECT("第"&amp;VLOOKUP(M$7,INDIRECT($A$7&amp;"!A:D"),2,FALSE)&amp;"周"&amp;"!"&amp;ADDRESS(ROW(),VLOOKUP(M$7,INDIRECT($A$7&amp;"!A:D"),4,FALSE)+4))),"")</f>
        <v/>
      </c>
      <c r="N382" s="114" t="str">
        <f ca="1" t="shared" si="4334" ref="N382">IFERROR(IF($C381="","",INDIRECT("第"&amp;VLOOKUP(N$7,INDIRECT($A$7&amp;"!A:D"),2,FALSE)&amp;"周"&amp;"!"&amp;ADDRESS(ROW(),VLOOKUP(N$7,INDIRECT($A$7&amp;"!A:D"),4,FALSE)+4))),"")</f>
        <v/>
      </c>
      <c r="O382" s="114" t="str">
        <f ca="1" t="shared" si="4335" ref="O382">IFERROR(IF($C381="","",INDIRECT("第"&amp;VLOOKUP(O$7,INDIRECT($A$7&amp;"!A:D"),2,FALSE)&amp;"周"&amp;"!"&amp;ADDRESS(ROW(),VLOOKUP(O$7,INDIRECT($A$7&amp;"!A:D"),4,FALSE)+4))),"")</f>
        <v/>
      </c>
      <c r="P382" s="114" t="str">
        <f ca="1" t="shared" si="4336" ref="P382">IFERROR(IF($C381="","",INDIRECT("第"&amp;VLOOKUP(P$7,INDIRECT($A$7&amp;"!A:D"),2,FALSE)&amp;"周"&amp;"!"&amp;ADDRESS(ROW(),VLOOKUP(P$7,INDIRECT($A$7&amp;"!A:D"),4,FALSE)+4))),"")</f>
        <v/>
      </c>
      <c r="Q382" s="114" t="str">
        <f ca="1" t="shared" si="4337" ref="Q382">IFERROR(IF($C381="","",INDIRECT("第"&amp;VLOOKUP(Q$7,INDIRECT($A$7&amp;"!A:D"),2,FALSE)&amp;"周"&amp;"!"&amp;ADDRESS(ROW(),VLOOKUP(Q$7,INDIRECT($A$7&amp;"!A:D"),4,FALSE)+4))),"")</f>
        <v/>
      </c>
      <c r="R382" s="114" t="str">
        <f ca="1" t="shared" si="4338" ref="R382">IFERROR(IF($C381="","",INDIRECT("第"&amp;VLOOKUP(R$7,INDIRECT($A$7&amp;"!A:D"),2,FALSE)&amp;"周"&amp;"!"&amp;ADDRESS(ROW(),VLOOKUP(R$7,INDIRECT($A$7&amp;"!A:D"),4,FALSE)+4))),"")</f>
        <v/>
      </c>
      <c r="S382" s="114" t="str">
        <f ca="1" t="shared" si="4339" ref="S382">IFERROR(IF($C381="","",INDIRECT("第"&amp;VLOOKUP(S$7,INDIRECT($A$7&amp;"!A:D"),2,FALSE)&amp;"周"&amp;"!"&amp;ADDRESS(ROW(),VLOOKUP(S$7,INDIRECT($A$7&amp;"!A:D"),4,FALSE)+4))),"")</f>
        <v/>
      </c>
      <c r="T382" s="114" t="str">
        <f ca="1" t="shared" si="4340" ref="T382">IFERROR(IF($C381="","",INDIRECT("第"&amp;VLOOKUP(T$7,INDIRECT($A$7&amp;"!A:D"),2,FALSE)&amp;"周"&amp;"!"&amp;ADDRESS(ROW(),VLOOKUP(T$7,INDIRECT($A$7&amp;"!A:D"),4,FALSE)+4))),"")</f>
        <v/>
      </c>
      <c r="U382" s="114" t="str">
        <f ca="1" t="shared" si="4341" ref="U382">IFERROR(IF($C381="","",INDIRECT("第"&amp;VLOOKUP(U$7,INDIRECT($A$7&amp;"!A:D"),2,FALSE)&amp;"周"&amp;"!"&amp;ADDRESS(ROW(),VLOOKUP(U$7,INDIRECT($A$7&amp;"!A:D"),4,FALSE)+4))),"")</f>
        <v/>
      </c>
      <c r="V382" s="114" t="str">
        <f ca="1" t="shared" si="4342" ref="V382">IFERROR(IF($C381="","",INDIRECT("第"&amp;VLOOKUP(V$7,INDIRECT($A$7&amp;"!A:D"),2,FALSE)&amp;"周"&amp;"!"&amp;ADDRESS(ROW(),VLOOKUP(V$7,INDIRECT($A$7&amp;"!A:D"),4,FALSE)+4))),"")</f>
        <v/>
      </c>
      <c r="W382" s="114" t="str">
        <f ca="1" t="shared" si="4343" ref="W382">IFERROR(IF($C381="","",INDIRECT("第"&amp;VLOOKUP(W$7,INDIRECT($A$7&amp;"!A:D"),2,FALSE)&amp;"周"&amp;"!"&amp;ADDRESS(ROW(),VLOOKUP(W$7,INDIRECT($A$7&amp;"!A:D"),4,FALSE)+4))),"")</f>
        <v/>
      </c>
      <c r="X382" s="114" t="str">
        <f ca="1" t="shared" si="4344" ref="X382">IFERROR(IF($C381="","",INDIRECT("第"&amp;VLOOKUP(X$7,INDIRECT($A$7&amp;"!A:D"),2,FALSE)&amp;"周"&amp;"!"&amp;ADDRESS(ROW(),VLOOKUP(X$7,INDIRECT($A$7&amp;"!A:D"),4,FALSE)+4))),"")</f>
        <v/>
      </c>
      <c r="Y382" s="114" t="str">
        <f ca="1" t="shared" si="4345" ref="Y382">IFERROR(IF($C381="","",INDIRECT("第"&amp;VLOOKUP(Y$7,INDIRECT($A$7&amp;"!A:D"),2,FALSE)&amp;"周"&amp;"!"&amp;ADDRESS(ROW(),VLOOKUP(Y$7,INDIRECT($A$7&amp;"!A:D"),4,FALSE)+4))),"")</f>
        <v/>
      </c>
      <c r="Z382" s="114" t="str">
        <f ca="1" t="shared" si="4346" ref="Z382">IFERROR(IF($C381="","",INDIRECT("第"&amp;VLOOKUP(Z$7,INDIRECT($A$7&amp;"!A:D"),2,FALSE)&amp;"周"&amp;"!"&amp;ADDRESS(ROW(),VLOOKUP(Z$7,INDIRECT($A$7&amp;"!A:D"),4,FALSE)+4))),"")</f>
        <v/>
      </c>
      <c r="AA382" s="114" t="str">
        <f ca="1" t="shared" si="4347" ref="AA382">IFERROR(IF($C381="","",INDIRECT("第"&amp;VLOOKUP(AA$7,INDIRECT($A$7&amp;"!A:D"),2,FALSE)&amp;"周"&amp;"!"&amp;ADDRESS(ROW(),VLOOKUP(AA$7,INDIRECT($A$7&amp;"!A:D"),4,FALSE)+4))),"")</f>
        <v/>
      </c>
      <c r="AB382" s="114" t="str">
        <f ca="1" t="shared" si="4348" ref="AB382">IFERROR(IF($C381="","",INDIRECT("第"&amp;VLOOKUP(AB$7,INDIRECT($A$7&amp;"!A:D"),2,FALSE)&amp;"周"&amp;"!"&amp;ADDRESS(ROW(),VLOOKUP(AB$7,INDIRECT($A$7&amp;"!A:D"),4,FALSE)+4))),"")</f>
        <v/>
      </c>
      <c r="AC382" s="114" t="str">
        <f ca="1" t="shared" si="4349" ref="AC382">IFERROR(IF($C381="","",INDIRECT("第"&amp;VLOOKUP(AC$7,INDIRECT($A$7&amp;"!A:D"),2,FALSE)&amp;"周"&amp;"!"&amp;ADDRESS(ROW(),VLOOKUP(AC$7,INDIRECT($A$7&amp;"!A:D"),4,FALSE)+4))),"")</f>
        <v/>
      </c>
      <c r="AD382" s="114" t="str">
        <f ca="1" t="shared" si="4350" ref="AD382">IFERROR(IF($C381="","",INDIRECT("第"&amp;VLOOKUP(AD$7,INDIRECT($A$7&amp;"!A:D"),2,FALSE)&amp;"周"&amp;"!"&amp;ADDRESS(ROW(),VLOOKUP(AD$7,INDIRECT($A$7&amp;"!A:D"),4,FALSE)+4))),"")</f>
        <v/>
      </c>
      <c r="AE382" s="114" t="str">
        <f ca="1" t="shared" si="4351" ref="AE382">IFERROR(IF($C381="","",INDIRECT("第"&amp;VLOOKUP(AE$7,INDIRECT($A$7&amp;"!A:D"),2,FALSE)&amp;"周"&amp;"!"&amp;ADDRESS(ROW(),VLOOKUP(AE$7,INDIRECT($A$7&amp;"!A:D"),4,FALSE)+4))),"")</f>
        <v/>
      </c>
      <c r="AF382" s="114" t="str">
        <f ca="1" t="shared" si="4352" ref="AF382">IFERROR(IF($C381="","",INDIRECT("第"&amp;VLOOKUP(AF$7,INDIRECT($A$7&amp;"!A:D"),2,FALSE)&amp;"周"&amp;"!"&amp;ADDRESS(ROW(),VLOOKUP(AF$7,INDIRECT($A$7&amp;"!A:D"),4,FALSE)+4))),"")</f>
        <v/>
      </c>
      <c r="AG382" s="114" t="str">
        <f ca="1" t="shared" si="4353" ref="AG382">IFERROR(IF($C381="","",INDIRECT("第"&amp;VLOOKUP(AG$7,INDIRECT($A$7&amp;"!A:D"),2,FALSE)&amp;"周"&amp;"!"&amp;ADDRESS(ROW(),VLOOKUP(AG$7,INDIRECT($A$7&amp;"!A:D"),4,FALSE)+4))),"")</f>
        <v/>
      </c>
      <c r="AH382" s="114" t="str">
        <f ca="1" t="shared" si="4354" ref="AH382">IFERROR(IF($C381="","",INDIRECT("第"&amp;VLOOKUP(AH$7,INDIRECT($A$7&amp;"!A:D"),2,FALSE)&amp;"周"&amp;"!"&amp;ADDRESS(ROW(),VLOOKUP(AH$7,INDIRECT($A$7&amp;"!A:D"),4,FALSE)+4))),"")</f>
        <v/>
      </c>
      <c r="AI382" s="114" t="str">
        <f ca="1" t="shared" si="4355" ref="AI382">IFERROR(IF($C381="","",INDIRECT("第"&amp;VLOOKUP(AI$7,INDIRECT($A$7&amp;"!A:D"),2,FALSE)&amp;"周"&amp;"!"&amp;ADDRESS(ROW(),VLOOKUP(AI$7,INDIRECT($A$7&amp;"!A:D"),4,FALSE)+4))),"")</f>
        <v/>
      </c>
      <c r="AJ382" s="25"/>
      <c r="AK382" s="25"/>
      <c r="AL382" s="25"/>
      <c r="AM382" s="25"/>
      <c r="AN382" s="25"/>
      <c r="AO382" s="25"/>
      <c r="AP382" s="25"/>
      <c r="AQ382" s="25"/>
      <c r="AR382" s="25"/>
    </row>
    <row r="383" spans="1:44" ht="18" customHeight="1">
      <c r="A383" s="7"/>
      <c r="B383" s="115"/>
      <c r="C383" s="27"/>
      <c r="D383" s="25" t="s">
        <v>26</v>
      </c>
      <c r="E383" s="114" t="str">
        <f ca="1" t="shared" si="4356" ref="E383:AI383">IFERROR(IF($C381="","",INDIRECT("第"&amp;VLOOKUP(E$7,INDIRECT($A$7&amp;"!A:D"),2,FALSE)&amp;"周"&amp;"!"&amp;ADDRESS(ROW(),VLOOKUP(E$7,INDIRECT($A$7&amp;"!A:D"),4,FALSE)+4))),"")</f>
        <v/>
      </c>
      <c r="F383" s="114" t="str">
        <f t="shared" ca="1" si="4356"/>
        <v/>
      </c>
      <c r="G383" s="114" t="str">
        <f t="shared" ca="1" si="4356"/>
        <v/>
      </c>
      <c r="H383" s="114" t="str">
        <f t="shared" ca="1" si="4356"/>
        <v/>
      </c>
      <c r="I383" s="114" t="str">
        <f t="shared" ca="1" si="4356"/>
        <v/>
      </c>
      <c r="J383" s="114" t="str">
        <f t="shared" ca="1" si="4356"/>
        <v/>
      </c>
      <c r="K383" s="114" t="str">
        <f t="shared" ca="1" si="4356"/>
        <v/>
      </c>
      <c r="L383" s="114" t="str">
        <f t="shared" ca="1" si="4356"/>
        <v/>
      </c>
      <c r="M383" s="114" t="str">
        <f t="shared" ca="1" si="4356"/>
        <v/>
      </c>
      <c r="N383" s="114" t="str">
        <f t="shared" ca="1" si="4356"/>
        <v/>
      </c>
      <c r="O383" s="114" t="str">
        <f t="shared" ca="1" si="4356"/>
        <v/>
      </c>
      <c r="P383" s="114" t="str">
        <f t="shared" ca="1" si="4356"/>
        <v/>
      </c>
      <c r="Q383" s="114" t="str">
        <f t="shared" ca="1" si="4356"/>
        <v/>
      </c>
      <c r="R383" s="114" t="str">
        <f t="shared" ca="1" si="4356"/>
        <v/>
      </c>
      <c r="S383" s="114" t="str">
        <f t="shared" ca="1" si="4356"/>
        <v/>
      </c>
      <c r="T383" s="114" t="str">
        <f t="shared" ca="1" si="4356"/>
        <v/>
      </c>
      <c r="U383" s="114" t="str">
        <f t="shared" ca="1" si="4356"/>
        <v/>
      </c>
      <c r="V383" s="114" t="str">
        <f t="shared" ca="1" si="4356"/>
        <v/>
      </c>
      <c r="W383" s="114" t="str">
        <f t="shared" ca="1" si="4356"/>
        <v/>
      </c>
      <c r="X383" s="114" t="str">
        <f t="shared" ca="1" si="4356"/>
        <v/>
      </c>
      <c r="Y383" s="114" t="str">
        <f t="shared" ca="1" si="4356"/>
        <v/>
      </c>
      <c r="Z383" s="114" t="str">
        <f t="shared" ca="1" si="4356"/>
        <v/>
      </c>
      <c r="AA383" s="114" t="str">
        <f t="shared" ca="1" si="4356"/>
        <v/>
      </c>
      <c r="AB383" s="114" t="str">
        <f t="shared" ca="1" si="4356"/>
        <v/>
      </c>
      <c r="AC383" s="114" t="str">
        <f t="shared" ca="1" si="4356"/>
        <v/>
      </c>
      <c r="AD383" s="114" t="str">
        <f t="shared" ca="1" si="4356"/>
        <v/>
      </c>
      <c r="AE383" s="114" t="str">
        <f t="shared" ca="1" si="4356"/>
        <v/>
      </c>
      <c r="AF383" s="114" t="str">
        <f t="shared" ca="1" si="4356"/>
        <v/>
      </c>
      <c r="AG383" s="114" t="str">
        <f t="shared" ca="1" si="4356"/>
        <v/>
      </c>
      <c r="AH383" s="114" t="str">
        <f t="shared" ca="1" si="4356"/>
        <v/>
      </c>
      <c r="AI383" s="114" t="str">
        <f t="shared" ca="1" si="4356"/>
        <v/>
      </c>
      <c r="AJ383" s="25"/>
      <c r="AK383" s="25"/>
      <c r="AL383" s="25"/>
      <c r="AM383" s="25"/>
      <c r="AN383" s="25"/>
      <c r="AO383" s="25"/>
      <c r="AP383" s="25"/>
      <c r="AQ383" s="25"/>
      <c r="AR383" s="25"/>
    </row>
    <row r="384" spans="1:44" ht="18" customHeight="1">
      <c r="A384" s="7"/>
      <c r="B384" s="116">
        <f t="shared" si="4076"/>
        <v>126</v>
      </c>
      <c r="C384" s="20" t="str">
        <f ca="1">INDIRECT("员工信息表!C"&amp;(B384+3))&amp;IF(INDIRECT("员工信息表!O"&amp;(B384+3))="离职","(离职)","")</f>
        <v/>
      </c>
      <c r="D384" s="25" t="s">
        <v>24</v>
      </c>
      <c r="E384" s="114" t="str">
        <f ca="1" t="shared" si="4357" ref="E384:T384">IFERROR(IF($C384="","",INDIRECT("第"&amp;VLOOKUP(E$7,INDIRECT($A$7&amp;"!A:D"),2,FALSE)&amp;"周"&amp;"!"&amp;ADDRESS(ROW(),VLOOKUP(E$7,INDIRECT($A$7&amp;"!A:D"),4,FALSE)+4))),"")</f>
        <v/>
      </c>
      <c r="F384" s="114" t="str">
        <f t="shared" ca="1" si="4357"/>
        <v/>
      </c>
      <c r="G384" s="114" t="str">
        <f t="shared" ca="1" si="4357"/>
        <v/>
      </c>
      <c r="H384" s="114" t="str">
        <f t="shared" ca="1" si="4357"/>
        <v/>
      </c>
      <c r="I384" s="114" t="str">
        <f t="shared" ca="1" si="4357"/>
        <v/>
      </c>
      <c r="J384" s="114" t="str">
        <f t="shared" ca="1" si="4357"/>
        <v/>
      </c>
      <c r="K384" s="114" t="str">
        <f t="shared" ca="1" si="4357"/>
        <v/>
      </c>
      <c r="L384" s="114" t="str">
        <f t="shared" ca="1" si="4357"/>
        <v/>
      </c>
      <c r="M384" s="114" t="str">
        <f t="shared" ca="1" si="4357"/>
        <v/>
      </c>
      <c r="N384" s="114" t="str">
        <f t="shared" ca="1" si="4357"/>
        <v/>
      </c>
      <c r="O384" s="114" t="str">
        <f t="shared" ca="1" si="4357"/>
        <v/>
      </c>
      <c r="P384" s="114" t="str">
        <f t="shared" ca="1" si="4357"/>
        <v/>
      </c>
      <c r="Q384" s="114" t="str">
        <f t="shared" ca="1" si="4357"/>
        <v/>
      </c>
      <c r="R384" s="114" t="str">
        <f t="shared" ca="1" si="4357"/>
        <v/>
      </c>
      <c r="S384" s="114" t="str">
        <f t="shared" ca="1" si="4357"/>
        <v/>
      </c>
      <c r="T384" s="114" t="str">
        <f t="shared" ca="1" si="4357"/>
        <v/>
      </c>
      <c r="U384" s="114" t="str">
        <f ca="1" t="shared" si="4358" ref="U384:AI384">IFERROR(IF($C384="","",INDIRECT("第"&amp;VLOOKUP(U$7,INDIRECT($A$7&amp;"!A:D"),2,FALSE)&amp;"周"&amp;"!"&amp;ADDRESS(ROW(),VLOOKUP(U$7,INDIRECT($A$7&amp;"!A:D"),4,FALSE)+4))),"")</f>
        <v/>
      </c>
      <c r="V384" s="114" t="str">
        <f t="shared" ca="1" si="4358"/>
        <v/>
      </c>
      <c r="W384" s="114" t="str">
        <f t="shared" ca="1" si="4358"/>
        <v/>
      </c>
      <c r="X384" s="114" t="str">
        <f t="shared" ca="1" si="4358"/>
        <v/>
      </c>
      <c r="Y384" s="114" t="str">
        <f t="shared" ca="1" si="4358"/>
        <v/>
      </c>
      <c r="Z384" s="114" t="str">
        <f t="shared" ca="1" si="4358"/>
        <v/>
      </c>
      <c r="AA384" s="114" t="str">
        <f t="shared" ca="1" si="4358"/>
        <v/>
      </c>
      <c r="AB384" s="114" t="str">
        <f t="shared" ca="1" si="4358"/>
        <v/>
      </c>
      <c r="AC384" s="114" t="str">
        <f t="shared" ca="1" si="4358"/>
        <v/>
      </c>
      <c r="AD384" s="114" t="str">
        <f t="shared" ca="1" si="4358"/>
        <v/>
      </c>
      <c r="AE384" s="114" t="str">
        <f t="shared" ca="1" si="4358"/>
        <v/>
      </c>
      <c r="AF384" s="114" t="str">
        <f t="shared" ca="1" si="4358"/>
        <v/>
      </c>
      <c r="AG384" s="114" t="str">
        <f t="shared" ca="1" si="4358"/>
        <v/>
      </c>
      <c r="AH384" s="114" t="str">
        <f t="shared" ca="1" si="4358"/>
        <v/>
      </c>
      <c r="AI384" s="114" t="str">
        <f t="shared" ca="1" si="4358"/>
        <v/>
      </c>
      <c r="AJ384" s="25">
        <f ca="1" t="shared" si="4359" ref="AJ384:AR384">COUNTIF($E384:$AI386,AJ$8)</f>
        <v>0</v>
      </c>
      <c r="AK384" s="25">
        <f t="shared" ca="1" si="4359"/>
        <v>0</v>
      </c>
      <c r="AL384" s="25">
        <f t="shared" ca="1" si="4359"/>
        <v>0</v>
      </c>
      <c r="AM384" s="25">
        <f t="shared" ca="1" si="4359"/>
        <v>0</v>
      </c>
      <c r="AN384" s="25">
        <f t="shared" ca="1" si="4359"/>
        <v>0</v>
      </c>
      <c r="AO384" s="25">
        <f t="shared" ca="1" si="4359"/>
        <v>0</v>
      </c>
      <c r="AP384" s="25">
        <f t="shared" ca="1" si="4359"/>
        <v>0</v>
      </c>
      <c r="AQ384" s="25">
        <f t="shared" ca="1" si="4359"/>
        <v>0</v>
      </c>
      <c r="AR384" s="25">
        <f t="shared" ca="1" si="4359"/>
        <v>0</v>
      </c>
    </row>
    <row r="385" spans="1:44" ht="18" customHeight="1">
      <c r="A385" s="7"/>
      <c r="B385" s="113"/>
      <c r="C385" s="20"/>
      <c r="D385" s="25" t="s">
        <v>25</v>
      </c>
      <c r="E385" s="114" t="str">
        <f ca="1" t="shared" si="4360" ref="E385">IFERROR(IF($C384="","",INDIRECT("第"&amp;VLOOKUP(E$7,INDIRECT($A$7&amp;"!A:D"),2,FALSE)&amp;"周"&amp;"!"&amp;ADDRESS(ROW(),VLOOKUP(E$7,INDIRECT($A$7&amp;"!A:D"),4,FALSE)+4))),"")</f>
        <v/>
      </c>
      <c r="F385" s="114" t="str">
        <f ca="1" t="shared" si="4361" ref="F385">IFERROR(IF($C384="","",INDIRECT("第"&amp;VLOOKUP(F$7,INDIRECT($A$7&amp;"!A:D"),2,FALSE)&amp;"周"&amp;"!"&amp;ADDRESS(ROW(),VLOOKUP(F$7,INDIRECT($A$7&amp;"!A:D"),4,FALSE)+4))),"")</f>
        <v/>
      </c>
      <c r="G385" s="114" t="str">
        <f ca="1" t="shared" si="4362" ref="G385">IFERROR(IF($C384="","",INDIRECT("第"&amp;VLOOKUP(G$7,INDIRECT($A$7&amp;"!A:D"),2,FALSE)&amp;"周"&amp;"!"&amp;ADDRESS(ROW(),VLOOKUP(G$7,INDIRECT($A$7&amp;"!A:D"),4,FALSE)+4))),"")</f>
        <v/>
      </c>
      <c r="H385" s="114" t="str">
        <f ca="1" t="shared" si="4363" ref="H385">IFERROR(IF($C384="","",INDIRECT("第"&amp;VLOOKUP(H$7,INDIRECT($A$7&amp;"!A:D"),2,FALSE)&amp;"周"&amp;"!"&amp;ADDRESS(ROW(),VLOOKUP(H$7,INDIRECT($A$7&amp;"!A:D"),4,FALSE)+4))),"")</f>
        <v/>
      </c>
      <c r="I385" s="114" t="str">
        <f ca="1" t="shared" si="4364" ref="I385">IFERROR(IF($C384="","",INDIRECT("第"&amp;VLOOKUP(I$7,INDIRECT($A$7&amp;"!A:D"),2,FALSE)&amp;"周"&amp;"!"&amp;ADDRESS(ROW(),VLOOKUP(I$7,INDIRECT($A$7&amp;"!A:D"),4,FALSE)+4))),"")</f>
        <v/>
      </c>
      <c r="J385" s="114" t="str">
        <f ca="1" t="shared" si="4365" ref="J385">IFERROR(IF($C384="","",INDIRECT("第"&amp;VLOOKUP(J$7,INDIRECT($A$7&amp;"!A:D"),2,FALSE)&amp;"周"&amp;"!"&amp;ADDRESS(ROW(),VLOOKUP(J$7,INDIRECT($A$7&amp;"!A:D"),4,FALSE)+4))),"")</f>
        <v/>
      </c>
      <c r="K385" s="114" t="str">
        <f ca="1" t="shared" si="4366" ref="K385">IFERROR(IF($C384="","",INDIRECT("第"&amp;VLOOKUP(K$7,INDIRECT($A$7&amp;"!A:D"),2,FALSE)&amp;"周"&amp;"!"&amp;ADDRESS(ROW(),VLOOKUP(K$7,INDIRECT($A$7&amp;"!A:D"),4,FALSE)+4))),"")</f>
        <v/>
      </c>
      <c r="L385" s="114" t="str">
        <f ca="1" t="shared" si="4367" ref="L385">IFERROR(IF($C384="","",INDIRECT("第"&amp;VLOOKUP(L$7,INDIRECT($A$7&amp;"!A:D"),2,FALSE)&amp;"周"&amp;"!"&amp;ADDRESS(ROW(),VLOOKUP(L$7,INDIRECT($A$7&amp;"!A:D"),4,FALSE)+4))),"")</f>
        <v/>
      </c>
      <c r="M385" s="114" t="str">
        <f ca="1" t="shared" si="4368" ref="M385">IFERROR(IF($C384="","",INDIRECT("第"&amp;VLOOKUP(M$7,INDIRECT($A$7&amp;"!A:D"),2,FALSE)&amp;"周"&amp;"!"&amp;ADDRESS(ROW(),VLOOKUP(M$7,INDIRECT($A$7&amp;"!A:D"),4,FALSE)+4))),"")</f>
        <v/>
      </c>
      <c r="N385" s="114" t="str">
        <f ca="1" t="shared" si="4369" ref="N385">IFERROR(IF($C384="","",INDIRECT("第"&amp;VLOOKUP(N$7,INDIRECT($A$7&amp;"!A:D"),2,FALSE)&amp;"周"&amp;"!"&amp;ADDRESS(ROW(),VLOOKUP(N$7,INDIRECT($A$7&amp;"!A:D"),4,FALSE)+4))),"")</f>
        <v/>
      </c>
      <c r="O385" s="114" t="str">
        <f ca="1" t="shared" si="4370" ref="O385">IFERROR(IF($C384="","",INDIRECT("第"&amp;VLOOKUP(O$7,INDIRECT($A$7&amp;"!A:D"),2,FALSE)&amp;"周"&amp;"!"&amp;ADDRESS(ROW(),VLOOKUP(O$7,INDIRECT($A$7&amp;"!A:D"),4,FALSE)+4))),"")</f>
        <v/>
      </c>
      <c r="P385" s="114" t="str">
        <f ca="1" t="shared" si="4371" ref="P385">IFERROR(IF($C384="","",INDIRECT("第"&amp;VLOOKUP(P$7,INDIRECT($A$7&amp;"!A:D"),2,FALSE)&amp;"周"&amp;"!"&amp;ADDRESS(ROW(),VLOOKUP(P$7,INDIRECT($A$7&amp;"!A:D"),4,FALSE)+4))),"")</f>
        <v/>
      </c>
      <c r="Q385" s="114" t="str">
        <f ca="1" t="shared" si="4372" ref="Q385">IFERROR(IF($C384="","",INDIRECT("第"&amp;VLOOKUP(Q$7,INDIRECT($A$7&amp;"!A:D"),2,FALSE)&amp;"周"&amp;"!"&amp;ADDRESS(ROW(),VLOOKUP(Q$7,INDIRECT($A$7&amp;"!A:D"),4,FALSE)+4))),"")</f>
        <v/>
      </c>
      <c r="R385" s="114" t="str">
        <f ca="1" t="shared" si="4373" ref="R385">IFERROR(IF($C384="","",INDIRECT("第"&amp;VLOOKUP(R$7,INDIRECT($A$7&amp;"!A:D"),2,FALSE)&amp;"周"&amp;"!"&amp;ADDRESS(ROW(),VLOOKUP(R$7,INDIRECT($A$7&amp;"!A:D"),4,FALSE)+4))),"")</f>
        <v/>
      </c>
      <c r="S385" s="114" t="str">
        <f ca="1" t="shared" si="4374" ref="S385">IFERROR(IF($C384="","",INDIRECT("第"&amp;VLOOKUP(S$7,INDIRECT($A$7&amp;"!A:D"),2,FALSE)&amp;"周"&amp;"!"&amp;ADDRESS(ROW(),VLOOKUP(S$7,INDIRECT($A$7&amp;"!A:D"),4,FALSE)+4))),"")</f>
        <v/>
      </c>
      <c r="T385" s="114" t="str">
        <f ca="1" t="shared" si="4375" ref="T385">IFERROR(IF($C384="","",INDIRECT("第"&amp;VLOOKUP(T$7,INDIRECT($A$7&amp;"!A:D"),2,FALSE)&amp;"周"&amp;"!"&amp;ADDRESS(ROW(),VLOOKUP(T$7,INDIRECT($A$7&amp;"!A:D"),4,FALSE)+4))),"")</f>
        <v/>
      </c>
      <c r="U385" s="114" t="str">
        <f ca="1" t="shared" si="4376" ref="U385">IFERROR(IF($C384="","",INDIRECT("第"&amp;VLOOKUP(U$7,INDIRECT($A$7&amp;"!A:D"),2,FALSE)&amp;"周"&amp;"!"&amp;ADDRESS(ROW(),VLOOKUP(U$7,INDIRECT($A$7&amp;"!A:D"),4,FALSE)+4))),"")</f>
        <v/>
      </c>
      <c r="V385" s="114" t="str">
        <f ca="1" t="shared" si="4377" ref="V385">IFERROR(IF($C384="","",INDIRECT("第"&amp;VLOOKUP(V$7,INDIRECT($A$7&amp;"!A:D"),2,FALSE)&amp;"周"&amp;"!"&amp;ADDRESS(ROW(),VLOOKUP(V$7,INDIRECT($A$7&amp;"!A:D"),4,FALSE)+4))),"")</f>
        <v/>
      </c>
      <c r="W385" s="114" t="str">
        <f ca="1" t="shared" si="4378" ref="W385">IFERROR(IF($C384="","",INDIRECT("第"&amp;VLOOKUP(W$7,INDIRECT($A$7&amp;"!A:D"),2,FALSE)&amp;"周"&amp;"!"&amp;ADDRESS(ROW(),VLOOKUP(W$7,INDIRECT($A$7&amp;"!A:D"),4,FALSE)+4))),"")</f>
        <v/>
      </c>
      <c r="X385" s="114" t="str">
        <f ca="1" t="shared" si="4379" ref="X385">IFERROR(IF($C384="","",INDIRECT("第"&amp;VLOOKUP(X$7,INDIRECT($A$7&amp;"!A:D"),2,FALSE)&amp;"周"&amp;"!"&amp;ADDRESS(ROW(),VLOOKUP(X$7,INDIRECT($A$7&amp;"!A:D"),4,FALSE)+4))),"")</f>
        <v/>
      </c>
      <c r="Y385" s="114" t="str">
        <f ca="1" t="shared" si="4380" ref="Y385">IFERROR(IF($C384="","",INDIRECT("第"&amp;VLOOKUP(Y$7,INDIRECT($A$7&amp;"!A:D"),2,FALSE)&amp;"周"&amp;"!"&amp;ADDRESS(ROW(),VLOOKUP(Y$7,INDIRECT($A$7&amp;"!A:D"),4,FALSE)+4))),"")</f>
        <v/>
      </c>
      <c r="Z385" s="114" t="str">
        <f ca="1" t="shared" si="4381" ref="Z385">IFERROR(IF($C384="","",INDIRECT("第"&amp;VLOOKUP(Z$7,INDIRECT($A$7&amp;"!A:D"),2,FALSE)&amp;"周"&amp;"!"&amp;ADDRESS(ROW(),VLOOKUP(Z$7,INDIRECT($A$7&amp;"!A:D"),4,FALSE)+4))),"")</f>
        <v/>
      </c>
      <c r="AA385" s="114" t="str">
        <f ca="1" t="shared" si="4382" ref="AA385">IFERROR(IF($C384="","",INDIRECT("第"&amp;VLOOKUP(AA$7,INDIRECT($A$7&amp;"!A:D"),2,FALSE)&amp;"周"&amp;"!"&amp;ADDRESS(ROW(),VLOOKUP(AA$7,INDIRECT($A$7&amp;"!A:D"),4,FALSE)+4))),"")</f>
        <v/>
      </c>
      <c r="AB385" s="114" t="str">
        <f ca="1" t="shared" si="4383" ref="AB385">IFERROR(IF($C384="","",INDIRECT("第"&amp;VLOOKUP(AB$7,INDIRECT($A$7&amp;"!A:D"),2,FALSE)&amp;"周"&amp;"!"&amp;ADDRESS(ROW(),VLOOKUP(AB$7,INDIRECT($A$7&amp;"!A:D"),4,FALSE)+4))),"")</f>
        <v/>
      </c>
      <c r="AC385" s="114" t="str">
        <f ca="1" t="shared" si="4384" ref="AC385">IFERROR(IF($C384="","",INDIRECT("第"&amp;VLOOKUP(AC$7,INDIRECT($A$7&amp;"!A:D"),2,FALSE)&amp;"周"&amp;"!"&amp;ADDRESS(ROW(),VLOOKUP(AC$7,INDIRECT($A$7&amp;"!A:D"),4,FALSE)+4))),"")</f>
        <v/>
      </c>
      <c r="AD385" s="114" t="str">
        <f ca="1" t="shared" si="4385" ref="AD385">IFERROR(IF($C384="","",INDIRECT("第"&amp;VLOOKUP(AD$7,INDIRECT($A$7&amp;"!A:D"),2,FALSE)&amp;"周"&amp;"!"&amp;ADDRESS(ROW(),VLOOKUP(AD$7,INDIRECT($A$7&amp;"!A:D"),4,FALSE)+4))),"")</f>
        <v/>
      </c>
      <c r="AE385" s="114" t="str">
        <f ca="1" t="shared" si="4386" ref="AE385">IFERROR(IF($C384="","",INDIRECT("第"&amp;VLOOKUP(AE$7,INDIRECT($A$7&amp;"!A:D"),2,FALSE)&amp;"周"&amp;"!"&amp;ADDRESS(ROW(),VLOOKUP(AE$7,INDIRECT($A$7&amp;"!A:D"),4,FALSE)+4))),"")</f>
        <v/>
      </c>
      <c r="AF385" s="114" t="str">
        <f ca="1" t="shared" si="4387" ref="AF385">IFERROR(IF($C384="","",INDIRECT("第"&amp;VLOOKUP(AF$7,INDIRECT($A$7&amp;"!A:D"),2,FALSE)&amp;"周"&amp;"!"&amp;ADDRESS(ROW(),VLOOKUP(AF$7,INDIRECT($A$7&amp;"!A:D"),4,FALSE)+4))),"")</f>
        <v/>
      </c>
      <c r="AG385" s="114" t="str">
        <f ca="1" t="shared" si="4388" ref="AG385">IFERROR(IF($C384="","",INDIRECT("第"&amp;VLOOKUP(AG$7,INDIRECT($A$7&amp;"!A:D"),2,FALSE)&amp;"周"&amp;"!"&amp;ADDRESS(ROW(),VLOOKUP(AG$7,INDIRECT($A$7&amp;"!A:D"),4,FALSE)+4))),"")</f>
        <v/>
      </c>
      <c r="AH385" s="114" t="str">
        <f ca="1" t="shared" si="4389" ref="AH385">IFERROR(IF($C384="","",INDIRECT("第"&amp;VLOOKUP(AH$7,INDIRECT($A$7&amp;"!A:D"),2,FALSE)&amp;"周"&amp;"!"&amp;ADDRESS(ROW(),VLOOKUP(AH$7,INDIRECT($A$7&amp;"!A:D"),4,FALSE)+4))),"")</f>
        <v/>
      </c>
      <c r="AI385" s="114" t="str">
        <f ca="1" t="shared" si="4390" ref="AI385">IFERROR(IF($C384="","",INDIRECT("第"&amp;VLOOKUP(AI$7,INDIRECT($A$7&amp;"!A:D"),2,FALSE)&amp;"周"&amp;"!"&amp;ADDRESS(ROW(),VLOOKUP(AI$7,INDIRECT($A$7&amp;"!A:D"),4,FALSE)+4))),"")</f>
        <v/>
      </c>
      <c r="AJ385" s="25"/>
      <c r="AK385" s="25"/>
      <c r="AL385" s="25"/>
      <c r="AM385" s="25"/>
      <c r="AN385" s="25"/>
      <c r="AO385" s="25"/>
      <c r="AP385" s="25"/>
      <c r="AQ385" s="25"/>
      <c r="AR385" s="25"/>
    </row>
    <row r="386" spans="1:44" ht="18" customHeight="1">
      <c r="A386" s="7"/>
      <c r="B386" s="115"/>
      <c r="C386" s="27"/>
      <c r="D386" s="25" t="s">
        <v>26</v>
      </c>
      <c r="E386" s="114" t="str">
        <f ca="1" t="shared" si="4391" ref="E386:AI386">IFERROR(IF($C384="","",INDIRECT("第"&amp;VLOOKUP(E$7,INDIRECT($A$7&amp;"!A:D"),2,FALSE)&amp;"周"&amp;"!"&amp;ADDRESS(ROW(),VLOOKUP(E$7,INDIRECT($A$7&amp;"!A:D"),4,FALSE)+4))),"")</f>
        <v/>
      </c>
      <c r="F386" s="114" t="str">
        <f t="shared" ca="1" si="4391"/>
        <v/>
      </c>
      <c r="G386" s="114" t="str">
        <f t="shared" ca="1" si="4391"/>
        <v/>
      </c>
      <c r="H386" s="114" t="str">
        <f t="shared" ca="1" si="4391"/>
        <v/>
      </c>
      <c r="I386" s="114" t="str">
        <f t="shared" ca="1" si="4391"/>
        <v/>
      </c>
      <c r="J386" s="114" t="str">
        <f t="shared" ca="1" si="4391"/>
        <v/>
      </c>
      <c r="K386" s="114" t="str">
        <f t="shared" ca="1" si="4391"/>
        <v/>
      </c>
      <c r="L386" s="114" t="str">
        <f t="shared" ca="1" si="4391"/>
        <v/>
      </c>
      <c r="M386" s="114" t="str">
        <f t="shared" ca="1" si="4391"/>
        <v/>
      </c>
      <c r="N386" s="114" t="str">
        <f t="shared" ca="1" si="4391"/>
        <v/>
      </c>
      <c r="O386" s="114" t="str">
        <f t="shared" ca="1" si="4391"/>
        <v/>
      </c>
      <c r="P386" s="114" t="str">
        <f t="shared" ca="1" si="4391"/>
        <v/>
      </c>
      <c r="Q386" s="114" t="str">
        <f t="shared" ca="1" si="4391"/>
        <v/>
      </c>
      <c r="R386" s="114" t="str">
        <f t="shared" ca="1" si="4391"/>
        <v/>
      </c>
      <c r="S386" s="114" t="str">
        <f t="shared" ca="1" si="4391"/>
        <v/>
      </c>
      <c r="T386" s="114" t="str">
        <f t="shared" ca="1" si="4391"/>
        <v/>
      </c>
      <c r="U386" s="114" t="str">
        <f t="shared" ca="1" si="4391"/>
        <v/>
      </c>
      <c r="V386" s="114" t="str">
        <f t="shared" ca="1" si="4391"/>
        <v/>
      </c>
      <c r="W386" s="114" t="str">
        <f t="shared" ca="1" si="4391"/>
        <v/>
      </c>
      <c r="X386" s="114" t="str">
        <f t="shared" ca="1" si="4391"/>
        <v/>
      </c>
      <c r="Y386" s="114" t="str">
        <f t="shared" ca="1" si="4391"/>
        <v/>
      </c>
      <c r="Z386" s="114" t="str">
        <f t="shared" ca="1" si="4391"/>
        <v/>
      </c>
      <c r="AA386" s="114" t="str">
        <f t="shared" ca="1" si="4391"/>
        <v/>
      </c>
      <c r="AB386" s="114" t="str">
        <f t="shared" ca="1" si="4391"/>
        <v/>
      </c>
      <c r="AC386" s="114" t="str">
        <f t="shared" ca="1" si="4391"/>
        <v/>
      </c>
      <c r="AD386" s="114" t="str">
        <f t="shared" ca="1" si="4391"/>
        <v/>
      </c>
      <c r="AE386" s="114" t="str">
        <f t="shared" ca="1" si="4391"/>
        <v/>
      </c>
      <c r="AF386" s="114" t="str">
        <f t="shared" ca="1" si="4391"/>
        <v/>
      </c>
      <c r="AG386" s="114" t="str">
        <f t="shared" ca="1" si="4391"/>
        <v/>
      </c>
      <c r="AH386" s="114" t="str">
        <f t="shared" ca="1" si="4391"/>
        <v/>
      </c>
      <c r="AI386" s="114" t="str">
        <f t="shared" ca="1" si="4391"/>
        <v/>
      </c>
      <c r="AJ386" s="25"/>
      <c r="AK386" s="25"/>
      <c r="AL386" s="25"/>
      <c r="AM386" s="25"/>
      <c r="AN386" s="25"/>
      <c r="AO386" s="25"/>
      <c r="AP386" s="25"/>
      <c r="AQ386" s="25"/>
      <c r="AR386" s="25"/>
    </row>
    <row r="387" spans="1:44" ht="18" customHeight="1">
      <c r="A387" s="7"/>
      <c r="B387" s="116">
        <f t="shared" si="4076"/>
        <v>127</v>
      </c>
      <c r="C387" s="20" t="str">
        <f ca="1">INDIRECT("员工信息表!C"&amp;(B387+3))&amp;IF(INDIRECT("员工信息表!O"&amp;(B387+3))="离职","(离职)","")</f>
        <v/>
      </c>
      <c r="D387" s="25" t="s">
        <v>24</v>
      </c>
      <c r="E387" s="114" t="str">
        <f ca="1" t="shared" si="4392" ref="E387:T387">IFERROR(IF($C387="","",INDIRECT("第"&amp;VLOOKUP(E$7,INDIRECT($A$7&amp;"!A:D"),2,FALSE)&amp;"周"&amp;"!"&amp;ADDRESS(ROW(),VLOOKUP(E$7,INDIRECT($A$7&amp;"!A:D"),4,FALSE)+4))),"")</f>
        <v/>
      </c>
      <c r="F387" s="114" t="str">
        <f t="shared" ca="1" si="4392"/>
        <v/>
      </c>
      <c r="G387" s="114" t="str">
        <f t="shared" ca="1" si="4392"/>
        <v/>
      </c>
      <c r="H387" s="114" t="str">
        <f t="shared" ca="1" si="4392"/>
        <v/>
      </c>
      <c r="I387" s="114" t="str">
        <f t="shared" ca="1" si="4392"/>
        <v/>
      </c>
      <c r="J387" s="114" t="str">
        <f t="shared" ca="1" si="4392"/>
        <v/>
      </c>
      <c r="K387" s="114" t="str">
        <f t="shared" ca="1" si="4392"/>
        <v/>
      </c>
      <c r="L387" s="114" t="str">
        <f t="shared" ca="1" si="4392"/>
        <v/>
      </c>
      <c r="M387" s="114" t="str">
        <f t="shared" ca="1" si="4392"/>
        <v/>
      </c>
      <c r="N387" s="114" t="str">
        <f t="shared" ca="1" si="4392"/>
        <v/>
      </c>
      <c r="O387" s="114" t="str">
        <f t="shared" ca="1" si="4392"/>
        <v/>
      </c>
      <c r="P387" s="114" t="str">
        <f t="shared" ca="1" si="4392"/>
        <v/>
      </c>
      <c r="Q387" s="114" t="str">
        <f t="shared" ca="1" si="4392"/>
        <v/>
      </c>
      <c r="R387" s="114" t="str">
        <f t="shared" ca="1" si="4392"/>
        <v/>
      </c>
      <c r="S387" s="114" t="str">
        <f t="shared" ca="1" si="4392"/>
        <v/>
      </c>
      <c r="T387" s="114" t="str">
        <f t="shared" ca="1" si="4392"/>
        <v/>
      </c>
      <c r="U387" s="114" t="str">
        <f ca="1" t="shared" si="4393" ref="U387:AI387">IFERROR(IF($C387="","",INDIRECT("第"&amp;VLOOKUP(U$7,INDIRECT($A$7&amp;"!A:D"),2,FALSE)&amp;"周"&amp;"!"&amp;ADDRESS(ROW(),VLOOKUP(U$7,INDIRECT($A$7&amp;"!A:D"),4,FALSE)+4))),"")</f>
        <v/>
      </c>
      <c r="V387" s="114" t="str">
        <f t="shared" ca="1" si="4393"/>
        <v/>
      </c>
      <c r="W387" s="114" t="str">
        <f t="shared" ca="1" si="4393"/>
        <v/>
      </c>
      <c r="X387" s="114" t="str">
        <f t="shared" ca="1" si="4393"/>
        <v/>
      </c>
      <c r="Y387" s="114" t="str">
        <f t="shared" ca="1" si="4393"/>
        <v/>
      </c>
      <c r="Z387" s="114" t="str">
        <f t="shared" ca="1" si="4393"/>
        <v/>
      </c>
      <c r="AA387" s="114" t="str">
        <f t="shared" ca="1" si="4393"/>
        <v/>
      </c>
      <c r="AB387" s="114" t="str">
        <f t="shared" ca="1" si="4393"/>
        <v/>
      </c>
      <c r="AC387" s="114" t="str">
        <f t="shared" ca="1" si="4393"/>
        <v/>
      </c>
      <c r="AD387" s="114" t="str">
        <f t="shared" ca="1" si="4393"/>
        <v/>
      </c>
      <c r="AE387" s="114" t="str">
        <f t="shared" ca="1" si="4393"/>
        <v/>
      </c>
      <c r="AF387" s="114" t="str">
        <f t="shared" ca="1" si="4393"/>
        <v/>
      </c>
      <c r="AG387" s="114" t="str">
        <f t="shared" ca="1" si="4393"/>
        <v/>
      </c>
      <c r="AH387" s="114" t="str">
        <f t="shared" ca="1" si="4393"/>
        <v/>
      </c>
      <c r="AI387" s="114" t="str">
        <f t="shared" ca="1" si="4393"/>
        <v/>
      </c>
      <c r="AJ387" s="25">
        <f ca="1" t="shared" si="4394" ref="AJ387:AR387">COUNTIF($E387:$AI389,AJ$8)</f>
        <v>0</v>
      </c>
      <c r="AK387" s="25">
        <f t="shared" ca="1" si="4394"/>
        <v>0</v>
      </c>
      <c r="AL387" s="25">
        <f t="shared" ca="1" si="4394"/>
        <v>0</v>
      </c>
      <c r="AM387" s="25">
        <f t="shared" ca="1" si="4394"/>
        <v>0</v>
      </c>
      <c r="AN387" s="25">
        <f t="shared" ca="1" si="4394"/>
        <v>0</v>
      </c>
      <c r="AO387" s="25">
        <f t="shared" ca="1" si="4394"/>
        <v>0</v>
      </c>
      <c r="AP387" s="25">
        <f t="shared" ca="1" si="4394"/>
        <v>0</v>
      </c>
      <c r="AQ387" s="25">
        <f t="shared" ca="1" si="4394"/>
        <v>0</v>
      </c>
      <c r="AR387" s="25">
        <f t="shared" ca="1" si="4394"/>
        <v>0</v>
      </c>
    </row>
    <row r="388" spans="1:44" ht="18" customHeight="1">
      <c r="A388" s="7"/>
      <c r="B388" s="113"/>
      <c r="C388" s="20"/>
      <c r="D388" s="25" t="s">
        <v>25</v>
      </c>
      <c r="E388" s="114" t="str">
        <f ca="1" t="shared" si="4395" ref="E388">IFERROR(IF($C387="","",INDIRECT("第"&amp;VLOOKUP(E$7,INDIRECT($A$7&amp;"!A:D"),2,FALSE)&amp;"周"&amp;"!"&amp;ADDRESS(ROW(),VLOOKUP(E$7,INDIRECT($A$7&amp;"!A:D"),4,FALSE)+4))),"")</f>
        <v/>
      </c>
      <c r="F388" s="114" t="str">
        <f ca="1" t="shared" si="4396" ref="F388">IFERROR(IF($C387="","",INDIRECT("第"&amp;VLOOKUP(F$7,INDIRECT($A$7&amp;"!A:D"),2,FALSE)&amp;"周"&amp;"!"&amp;ADDRESS(ROW(),VLOOKUP(F$7,INDIRECT($A$7&amp;"!A:D"),4,FALSE)+4))),"")</f>
        <v/>
      </c>
      <c r="G388" s="114" t="str">
        <f ca="1" t="shared" si="4397" ref="G388">IFERROR(IF($C387="","",INDIRECT("第"&amp;VLOOKUP(G$7,INDIRECT($A$7&amp;"!A:D"),2,FALSE)&amp;"周"&amp;"!"&amp;ADDRESS(ROW(),VLOOKUP(G$7,INDIRECT($A$7&amp;"!A:D"),4,FALSE)+4))),"")</f>
        <v/>
      </c>
      <c r="H388" s="114" t="str">
        <f ca="1" t="shared" si="4398" ref="H388">IFERROR(IF($C387="","",INDIRECT("第"&amp;VLOOKUP(H$7,INDIRECT($A$7&amp;"!A:D"),2,FALSE)&amp;"周"&amp;"!"&amp;ADDRESS(ROW(),VLOOKUP(H$7,INDIRECT($A$7&amp;"!A:D"),4,FALSE)+4))),"")</f>
        <v/>
      </c>
      <c r="I388" s="114" t="str">
        <f ca="1" t="shared" si="4399" ref="I388">IFERROR(IF($C387="","",INDIRECT("第"&amp;VLOOKUP(I$7,INDIRECT($A$7&amp;"!A:D"),2,FALSE)&amp;"周"&amp;"!"&amp;ADDRESS(ROW(),VLOOKUP(I$7,INDIRECT($A$7&amp;"!A:D"),4,FALSE)+4))),"")</f>
        <v/>
      </c>
      <c r="J388" s="114" t="str">
        <f ca="1" t="shared" si="4400" ref="J388">IFERROR(IF($C387="","",INDIRECT("第"&amp;VLOOKUP(J$7,INDIRECT($A$7&amp;"!A:D"),2,FALSE)&amp;"周"&amp;"!"&amp;ADDRESS(ROW(),VLOOKUP(J$7,INDIRECT($A$7&amp;"!A:D"),4,FALSE)+4))),"")</f>
        <v/>
      </c>
      <c r="K388" s="114" t="str">
        <f ca="1" t="shared" si="4401" ref="K388">IFERROR(IF($C387="","",INDIRECT("第"&amp;VLOOKUP(K$7,INDIRECT($A$7&amp;"!A:D"),2,FALSE)&amp;"周"&amp;"!"&amp;ADDRESS(ROW(),VLOOKUP(K$7,INDIRECT($A$7&amp;"!A:D"),4,FALSE)+4))),"")</f>
        <v/>
      </c>
      <c r="L388" s="114" t="str">
        <f ca="1" t="shared" si="4402" ref="L388">IFERROR(IF($C387="","",INDIRECT("第"&amp;VLOOKUP(L$7,INDIRECT($A$7&amp;"!A:D"),2,FALSE)&amp;"周"&amp;"!"&amp;ADDRESS(ROW(),VLOOKUP(L$7,INDIRECT($A$7&amp;"!A:D"),4,FALSE)+4))),"")</f>
        <v/>
      </c>
      <c r="M388" s="114" t="str">
        <f ca="1" t="shared" si="4403" ref="M388">IFERROR(IF($C387="","",INDIRECT("第"&amp;VLOOKUP(M$7,INDIRECT($A$7&amp;"!A:D"),2,FALSE)&amp;"周"&amp;"!"&amp;ADDRESS(ROW(),VLOOKUP(M$7,INDIRECT($A$7&amp;"!A:D"),4,FALSE)+4))),"")</f>
        <v/>
      </c>
      <c r="N388" s="114" t="str">
        <f ca="1" t="shared" si="4404" ref="N388">IFERROR(IF($C387="","",INDIRECT("第"&amp;VLOOKUP(N$7,INDIRECT($A$7&amp;"!A:D"),2,FALSE)&amp;"周"&amp;"!"&amp;ADDRESS(ROW(),VLOOKUP(N$7,INDIRECT($A$7&amp;"!A:D"),4,FALSE)+4))),"")</f>
        <v/>
      </c>
      <c r="O388" s="114" t="str">
        <f ca="1" t="shared" si="4405" ref="O388">IFERROR(IF($C387="","",INDIRECT("第"&amp;VLOOKUP(O$7,INDIRECT($A$7&amp;"!A:D"),2,FALSE)&amp;"周"&amp;"!"&amp;ADDRESS(ROW(),VLOOKUP(O$7,INDIRECT($A$7&amp;"!A:D"),4,FALSE)+4))),"")</f>
        <v/>
      </c>
      <c r="P388" s="114" t="str">
        <f ca="1" t="shared" si="4406" ref="P388">IFERROR(IF($C387="","",INDIRECT("第"&amp;VLOOKUP(P$7,INDIRECT($A$7&amp;"!A:D"),2,FALSE)&amp;"周"&amp;"!"&amp;ADDRESS(ROW(),VLOOKUP(P$7,INDIRECT($A$7&amp;"!A:D"),4,FALSE)+4))),"")</f>
        <v/>
      </c>
      <c r="Q388" s="114" t="str">
        <f ca="1" t="shared" si="4407" ref="Q388">IFERROR(IF($C387="","",INDIRECT("第"&amp;VLOOKUP(Q$7,INDIRECT($A$7&amp;"!A:D"),2,FALSE)&amp;"周"&amp;"!"&amp;ADDRESS(ROW(),VLOOKUP(Q$7,INDIRECT($A$7&amp;"!A:D"),4,FALSE)+4))),"")</f>
        <v/>
      </c>
      <c r="R388" s="114" t="str">
        <f ca="1" t="shared" si="4408" ref="R388">IFERROR(IF($C387="","",INDIRECT("第"&amp;VLOOKUP(R$7,INDIRECT($A$7&amp;"!A:D"),2,FALSE)&amp;"周"&amp;"!"&amp;ADDRESS(ROW(),VLOOKUP(R$7,INDIRECT($A$7&amp;"!A:D"),4,FALSE)+4))),"")</f>
        <v/>
      </c>
      <c r="S388" s="114" t="str">
        <f ca="1" t="shared" si="4409" ref="S388">IFERROR(IF($C387="","",INDIRECT("第"&amp;VLOOKUP(S$7,INDIRECT($A$7&amp;"!A:D"),2,FALSE)&amp;"周"&amp;"!"&amp;ADDRESS(ROW(),VLOOKUP(S$7,INDIRECT($A$7&amp;"!A:D"),4,FALSE)+4))),"")</f>
        <v/>
      </c>
      <c r="T388" s="114" t="str">
        <f ca="1" t="shared" si="4410" ref="T388">IFERROR(IF($C387="","",INDIRECT("第"&amp;VLOOKUP(T$7,INDIRECT($A$7&amp;"!A:D"),2,FALSE)&amp;"周"&amp;"!"&amp;ADDRESS(ROW(),VLOOKUP(T$7,INDIRECT($A$7&amp;"!A:D"),4,FALSE)+4))),"")</f>
        <v/>
      </c>
      <c r="U388" s="114" t="str">
        <f ca="1" t="shared" si="4411" ref="U388">IFERROR(IF($C387="","",INDIRECT("第"&amp;VLOOKUP(U$7,INDIRECT($A$7&amp;"!A:D"),2,FALSE)&amp;"周"&amp;"!"&amp;ADDRESS(ROW(),VLOOKUP(U$7,INDIRECT($A$7&amp;"!A:D"),4,FALSE)+4))),"")</f>
        <v/>
      </c>
      <c r="V388" s="114" t="str">
        <f ca="1" t="shared" si="4412" ref="V388">IFERROR(IF($C387="","",INDIRECT("第"&amp;VLOOKUP(V$7,INDIRECT($A$7&amp;"!A:D"),2,FALSE)&amp;"周"&amp;"!"&amp;ADDRESS(ROW(),VLOOKUP(V$7,INDIRECT($A$7&amp;"!A:D"),4,FALSE)+4))),"")</f>
        <v/>
      </c>
      <c r="W388" s="114" t="str">
        <f ca="1" t="shared" si="4413" ref="W388">IFERROR(IF($C387="","",INDIRECT("第"&amp;VLOOKUP(W$7,INDIRECT($A$7&amp;"!A:D"),2,FALSE)&amp;"周"&amp;"!"&amp;ADDRESS(ROW(),VLOOKUP(W$7,INDIRECT($A$7&amp;"!A:D"),4,FALSE)+4))),"")</f>
        <v/>
      </c>
      <c r="X388" s="114" t="str">
        <f ca="1" t="shared" si="4414" ref="X388">IFERROR(IF($C387="","",INDIRECT("第"&amp;VLOOKUP(X$7,INDIRECT($A$7&amp;"!A:D"),2,FALSE)&amp;"周"&amp;"!"&amp;ADDRESS(ROW(),VLOOKUP(X$7,INDIRECT($A$7&amp;"!A:D"),4,FALSE)+4))),"")</f>
        <v/>
      </c>
      <c r="Y388" s="114" t="str">
        <f ca="1" t="shared" si="4415" ref="Y388">IFERROR(IF($C387="","",INDIRECT("第"&amp;VLOOKUP(Y$7,INDIRECT($A$7&amp;"!A:D"),2,FALSE)&amp;"周"&amp;"!"&amp;ADDRESS(ROW(),VLOOKUP(Y$7,INDIRECT($A$7&amp;"!A:D"),4,FALSE)+4))),"")</f>
        <v/>
      </c>
      <c r="Z388" s="114" t="str">
        <f ca="1" t="shared" si="4416" ref="Z388">IFERROR(IF($C387="","",INDIRECT("第"&amp;VLOOKUP(Z$7,INDIRECT($A$7&amp;"!A:D"),2,FALSE)&amp;"周"&amp;"!"&amp;ADDRESS(ROW(),VLOOKUP(Z$7,INDIRECT($A$7&amp;"!A:D"),4,FALSE)+4))),"")</f>
        <v/>
      </c>
      <c r="AA388" s="114" t="str">
        <f ca="1" t="shared" si="4417" ref="AA388">IFERROR(IF($C387="","",INDIRECT("第"&amp;VLOOKUP(AA$7,INDIRECT($A$7&amp;"!A:D"),2,FALSE)&amp;"周"&amp;"!"&amp;ADDRESS(ROW(),VLOOKUP(AA$7,INDIRECT($A$7&amp;"!A:D"),4,FALSE)+4))),"")</f>
        <v/>
      </c>
      <c r="AB388" s="114" t="str">
        <f ca="1" t="shared" si="4418" ref="AB388">IFERROR(IF($C387="","",INDIRECT("第"&amp;VLOOKUP(AB$7,INDIRECT($A$7&amp;"!A:D"),2,FALSE)&amp;"周"&amp;"!"&amp;ADDRESS(ROW(),VLOOKUP(AB$7,INDIRECT($A$7&amp;"!A:D"),4,FALSE)+4))),"")</f>
        <v/>
      </c>
      <c r="AC388" s="114" t="str">
        <f ca="1" t="shared" si="4419" ref="AC388">IFERROR(IF($C387="","",INDIRECT("第"&amp;VLOOKUP(AC$7,INDIRECT($A$7&amp;"!A:D"),2,FALSE)&amp;"周"&amp;"!"&amp;ADDRESS(ROW(),VLOOKUP(AC$7,INDIRECT($A$7&amp;"!A:D"),4,FALSE)+4))),"")</f>
        <v/>
      </c>
      <c r="AD388" s="114" t="str">
        <f ca="1" t="shared" si="4420" ref="AD388">IFERROR(IF($C387="","",INDIRECT("第"&amp;VLOOKUP(AD$7,INDIRECT($A$7&amp;"!A:D"),2,FALSE)&amp;"周"&amp;"!"&amp;ADDRESS(ROW(),VLOOKUP(AD$7,INDIRECT($A$7&amp;"!A:D"),4,FALSE)+4))),"")</f>
        <v/>
      </c>
      <c r="AE388" s="114" t="str">
        <f ca="1" t="shared" si="4421" ref="AE388">IFERROR(IF($C387="","",INDIRECT("第"&amp;VLOOKUP(AE$7,INDIRECT($A$7&amp;"!A:D"),2,FALSE)&amp;"周"&amp;"!"&amp;ADDRESS(ROW(),VLOOKUP(AE$7,INDIRECT($A$7&amp;"!A:D"),4,FALSE)+4))),"")</f>
        <v/>
      </c>
      <c r="AF388" s="114" t="str">
        <f ca="1" t="shared" si="4422" ref="AF388">IFERROR(IF($C387="","",INDIRECT("第"&amp;VLOOKUP(AF$7,INDIRECT($A$7&amp;"!A:D"),2,FALSE)&amp;"周"&amp;"!"&amp;ADDRESS(ROW(),VLOOKUP(AF$7,INDIRECT($A$7&amp;"!A:D"),4,FALSE)+4))),"")</f>
        <v/>
      </c>
      <c r="AG388" s="114" t="str">
        <f ca="1" t="shared" si="4423" ref="AG388">IFERROR(IF($C387="","",INDIRECT("第"&amp;VLOOKUP(AG$7,INDIRECT($A$7&amp;"!A:D"),2,FALSE)&amp;"周"&amp;"!"&amp;ADDRESS(ROW(),VLOOKUP(AG$7,INDIRECT($A$7&amp;"!A:D"),4,FALSE)+4))),"")</f>
        <v/>
      </c>
      <c r="AH388" s="114" t="str">
        <f ca="1" t="shared" si="4424" ref="AH388">IFERROR(IF($C387="","",INDIRECT("第"&amp;VLOOKUP(AH$7,INDIRECT($A$7&amp;"!A:D"),2,FALSE)&amp;"周"&amp;"!"&amp;ADDRESS(ROW(),VLOOKUP(AH$7,INDIRECT($A$7&amp;"!A:D"),4,FALSE)+4))),"")</f>
        <v/>
      </c>
      <c r="AI388" s="114" t="str">
        <f ca="1" t="shared" si="4425" ref="AI388">IFERROR(IF($C387="","",INDIRECT("第"&amp;VLOOKUP(AI$7,INDIRECT($A$7&amp;"!A:D"),2,FALSE)&amp;"周"&amp;"!"&amp;ADDRESS(ROW(),VLOOKUP(AI$7,INDIRECT($A$7&amp;"!A:D"),4,FALSE)+4))),"")</f>
        <v/>
      </c>
      <c r="AJ388" s="25"/>
      <c r="AK388" s="25"/>
      <c r="AL388" s="25"/>
      <c r="AM388" s="25"/>
      <c r="AN388" s="25"/>
      <c r="AO388" s="25"/>
      <c r="AP388" s="25"/>
      <c r="AQ388" s="25"/>
      <c r="AR388" s="25"/>
    </row>
    <row r="389" spans="1:44" ht="18" customHeight="1">
      <c r="A389" s="7"/>
      <c r="B389" s="115"/>
      <c r="C389" s="27"/>
      <c r="D389" s="25" t="s">
        <v>26</v>
      </c>
      <c r="E389" s="114" t="str">
        <f ca="1" t="shared" si="4426" ref="E389:AI389">IFERROR(IF($C387="","",INDIRECT("第"&amp;VLOOKUP(E$7,INDIRECT($A$7&amp;"!A:D"),2,FALSE)&amp;"周"&amp;"!"&amp;ADDRESS(ROW(),VLOOKUP(E$7,INDIRECT($A$7&amp;"!A:D"),4,FALSE)+4))),"")</f>
        <v/>
      </c>
      <c r="F389" s="114" t="str">
        <f t="shared" ca="1" si="4426"/>
        <v/>
      </c>
      <c r="G389" s="114" t="str">
        <f t="shared" ca="1" si="4426"/>
        <v/>
      </c>
      <c r="H389" s="114" t="str">
        <f t="shared" ca="1" si="4426"/>
        <v/>
      </c>
      <c r="I389" s="114" t="str">
        <f t="shared" ca="1" si="4426"/>
        <v/>
      </c>
      <c r="J389" s="114" t="str">
        <f t="shared" ca="1" si="4426"/>
        <v/>
      </c>
      <c r="K389" s="114" t="str">
        <f t="shared" ca="1" si="4426"/>
        <v/>
      </c>
      <c r="L389" s="114" t="str">
        <f t="shared" ca="1" si="4426"/>
        <v/>
      </c>
      <c r="M389" s="114" t="str">
        <f t="shared" ca="1" si="4426"/>
        <v/>
      </c>
      <c r="N389" s="114" t="str">
        <f t="shared" ca="1" si="4426"/>
        <v/>
      </c>
      <c r="O389" s="114" t="str">
        <f t="shared" ca="1" si="4426"/>
        <v/>
      </c>
      <c r="P389" s="114" t="str">
        <f t="shared" ca="1" si="4426"/>
        <v/>
      </c>
      <c r="Q389" s="114" t="str">
        <f t="shared" ca="1" si="4426"/>
        <v/>
      </c>
      <c r="R389" s="114" t="str">
        <f t="shared" ca="1" si="4426"/>
        <v/>
      </c>
      <c r="S389" s="114" t="str">
        <f t="shared" ca="1" si="4426"/>
        <v/>
      </c>
      <c r="T389" s="114" t="str">
        <f t="shared" ca="1" si="4426"/>
        <v/>
      </c>
      <c r="U389" s="114" t="str">
        <f t="shared" ca="1" si="4426"/>
        <v/>
      </c>
      <c r="V389" s="114" t="str">
        <f t="shared" ca="1" si="4426"/>
        <v/>
      </c>
      <c r="W389" s="114" t="str">
        <f t="shared" ca="1" si="4426"/>
        <v/>
      </c>
      <c r="X389" s="114" t="str">
        <f t="shared" ca="1" si="4426"/>
        <v/>
      </c>
      <c r="Y389" s="114" t="str">
        <f t="shared" ca="1" si="4426"/>
        <v/>
      </c>
      <c r="Z389" s="114" t="str">
        <f t="shared" ca="1" si="4426"/>
        <v/>
      </c>
      <c r="AA389" s="114" t="str">
        <f t="shared" ca="1" si="4426"/>
        <v/>
      </c>
      <c r="AB389" s="114" t="str">
        <f t="shared" ca="1" si="4426"/>
        <v/>
      </c>
      <c r="AC389" s="114" t="str">
        <f t="shared" ca="1" si="4426"/>
        <v/>
      </c>
      <c r="AD389" s="114" t="str">
        <f t="shared" ca="1" si="4426"/>
        <v/>
      </c>
      <c r="AE389" s="114" t="str">
        <f t="shared" ca="1" si="4426"/>
        <v/>
      </c>
      <c r="AF389" s="114" t="str">
        <f t="shared" ca="1" si="4426"/>
        <v/>
      </c>
      <c r="AG389" s="114" t="str">
        <f t="shared" ca="1" si="4426"/>
        <v/>
      </c>
      <c r="AH389" s="114" t="str">
        <f t="shared" ca="1" si="4426"/>
        <v/>
      </c>
      <c r="AI389" s="114" t="str">
        <f t="shared" ca="1" si="4426"/>
        <v/>
      </c>
      <c r="AJ389" s="25"/>
      <c r="AK389" s="25"/>
      <c r="AL389" s="25"/>
      <c r="AM389" s="25"/>
      <c r="AN389" s="25"/>
      <c r="AO389" s="25"/>
      <c r="AP389" s="25"/>
      <c r="AQ389" s="25"/>
      <c r="AR389" s="25"/>
    </row>
    <row r="390" spans="1:44" ht="18" customHeight="1">
      <c r="A390" s="7"/>
      <c r="B390" s="116">
        <f t="shared" si="4076"/>
        <v>128</v>
      </c>
      <c r="C390" s="20" t="str">
        <f ca="1">INDIRECT("员工信息表!C"&amp;(B390+3))&amp;IF(INDIRECT("员工信息表!O"&amp;(B390+3))="离职","(离职)","")</f>
        <v/>
      </c>
      <c r="D390" s="25" t="s">
        <v>24</v>
      </c>
      <c r="E390" s="114" t="str">
        <f ca="1" t="shared" si="4427" ref="E390:T390">IFERROR(IF($C390="","",INDIRECT("第"&amp;VLOOKUP(E$7,INDIRECT($A$7&amp;"!A:D"),2,FALSE)&amp;"周"&amp;"!"&amp;ADDRESS(ROW(),VLOOKUP(E$7,INDIRECT($A$7&amp;"!A:D"),4,FALSE)+4))),"")</f>
        <v/>
      </c>
      <c r="F390" s="114" t="str">
        <f t="shared" ca="1" si="4427"/>
        <v/>
      </c>
      <c r="G390" s="114" t="str">
        <f t="shared" ca="1" si="4427"/>
        <v/>
      </c>
      <c r="H390" s="114" t="str">
        <f t="shared" ca="1" si="4427"/>
        <v/>
      </c>
      <c r="I390" s="114" t="str">
        <f t="shared" ca="1" si="4427"/>
        <v/>
      </c>
      <c r="J390" s="114" t="str">
        <f t="shared" ca="1" si="4427"/>
        <v/>
      </c>
      <c r="K390" s="114" t="str">
        <f t="shared" ca="1" si="4427"/>
        <v/>
      </c>
      <c r="L390" s="114" t="str">
        <f t="shared" ca="1" si="4427"/>
        <v/>
      </c>
      <c r="M390" s="114" t="str">
        <f t="shared" ca="1" si="4427"/>
        <v/>
      </c>
      <c r="N390" s="114" t="str">
        <f t="shared" ca="1" si="4427"/>
        <v/>
      </c>
      <c r="O390" s="114" t="str">
        <f t="shared" ca="1" si="4427"/>
        <v/>
      </c>
      <c r="P390" s="114" t="str">
        <f t="shared" ca="1" si="4427"/>
        <v/>
      </c>
      <c r="Q390" s="114" t="str">
        <f t="shared" ca="1" si="4427"/>
        <v/>
      </c>
      <c r="R390" s="114" t="str">
        <f t="shared" ca="1" si="4427"/>
        <v/>
      </c>
      <c r="S390" s="114" t="str">
        <f t="shared" ca="1" si="4427"/>
        <v/>
      </c>
      <c r="T390" s="114" t="str">
        <f t="shared" ca="1" si="4427"/>
        <v/>
      </c>
      <c r="U390" s="114" t="str">
        <f ca="1" t="shared" si="4428" ref="U390:AI390">IFERROR(IF($C390="","",INDIRECT("第"&amp;VLOOKUP(U$7,INDIRECT($A$7&amp;"!A:D"),2,FALSE)&amp;"周"&amp;"!"&amp;ADDRESS(ROW(),VLOOKUP(U$7,INDIRECT($A$7&amp;"!A:D"),4,FALSE)+4))),"")</f>
        <v/>
      </c>
      <c r="V390" s="114" t="str">
        <f t="shared" ca="1" si="4428"/>
        <v/>
      </c>
      <c r="W390" s="114" t="str">
        <f t="shared" ca="1" si="4428"/>
        <v/>
      </c>
      <c r="X390" s="114" t="str">
        <f t="shared" ca="1" si="4428"/>
        <v/>
      </c>
      <c r="Y390" s="114" t="str">
        <f t="shared" ca="1" si="4428"/>
        <v/>
      </c>
      <c r="Z390" s="114" t="str">
        <f t="shared" ca="1" si="4428"/>
        <v/>
      </c>
      <c r="AA390" s="114" t="str">
        <f t="shared" ca="1" si="4428"/>
        <v/>
      </c>
      <c r="AB390" s="114" t="str">
        <f t="shared" ca="1" si="4428"/>
        <v/>
      </c>
      <c r="AC390" s="114" t="str">
        <f t="shared" ca="1" si="4428"/>
        <v/>
      </c>
      <c r="AD390" s="114" t="str">
        <f t="shared" ca="1" si="4428"/>
        <v/>
      </c>
      <c r="AE390" s="114" t="str">
        <f t="shared" ca="1" si="4428"/>
        <v/>
      </c>
      <c r="AF390" s="114" t="str">
        <f t="shared" ca="1" si="4428"/>
        <v/>
      </c>
      <c r="AG390" s="114" t="str">
        <f t="shared" ca="1" si="4428"/>
        <v/>
      </c>
      <c r="AH390" s="114" t="str">
        <f t="shared" ca="1" si="4428"/>
        <v/>
      </c>
      <c r="AI390" s="114" t="str">
        <f t="shared" ca="1" si="4428"/>
        <v/>
      </c>
      <c r="AJ390" s="25">
        <f ca="1" t="shared" si="4429" ref="AJ390:AR390">COUNTIF($E390:$AI392,AJ$8)</f>
        <v>0</v>
      </c>
      <c r="AK390" s="25">
        <f t="shared" ca="1" si="4429"/>
        <v>0</v>
      </c>
      <c r="AL390" s="25">
        <f t="shared" ca="1" si="4429"/>
        <v>0</v>
      </c>
      <c r="AM390" s="25">
        <f t="shared" ca="1" si="4429"/>
        <v>0</v>
      </c>
      <c r="AN390" s="25">
        <f t="shared" ca="1" si="4429"/>
        <v>0</v>
      </c>
      <c r="AO390" s="25">
        <f t="shared" ca="1" si="4429"/>
        <v>0</v>
      </c>
      <c r="AP390" s="25">
        <f t="shared" ca="1" si="4429"/>
        <v>0</v>
      </c>
      <c r="AQ390" s="25">
        <f t="shared" ca="1" si="4429"/>
        <v>0</v>
      </c>
      <c r="AR390" s="25">
        <f t="shared" ca="1" si="4429"/>
        <v>0</v>
      </c>
    </row>
    <row r="391" spans="1:44" ht="18" customHeight="1">
      <c r="A391" s="7"/>
      <c r="B391" s="113"/>
      <c r="C391" s="20"/>
      <c r="D391" s="25" t="s">
        <v>25</v>
      </c>
      <c r="E391" s="114" t="str">
        <f ca="1" t="shared" si="4430" ref="E391">IFERROR(IF($C390="","",INDIRECT("第"&amp;VLOOKUP(E$7,INDIRECT($A$7&amp;"!A:D"),2,FALSE)&amp;"周"&amp;"!"&amp;ADDRESS(ROW(),VLOOKUP(E$7,INDIRECT($A$7&amp;"!A:D"),4,FALSE)+4))),"")</f>
        <v/>
      </c>
      <c r="F391" s="114" t="str">
        <f ca="1" t="shared" si="4431" ref="F391">IFERROR(IF($C390="","",INDIRECT("第"&amp;VLOOKUP(F$7,INDIRECT($A$7&amp;"!A:D"),2,FALSE)&amp;"周"&amp;"!"&amp;ADDRESS(ROW(),VLOOKUP(F$7,INDIRECT($A$7&amp;"!A:D"),4,FALSE)+4))),"")</f>
        <v/>
      </c>
      <c r="G391" s="114" t="str">
        <f ca="1" t="shared" si="4432" ref="G391">IFERROR(IF($C390="","",INDIRECT("第"&amp;VLOOKUP(G$7,INDIRECT($A$7&amp;"!A:D"),2,FALSE)&amp;"周"&amp;"!"&amp;ADDRESS(ROW(),VLOOKUP(G$7,INDIRECT($A$7&amp;"!A:D"),4,FALSE)+4))),"")</f>
        <v/>
      </c>
      <c r="H391" s="114" t="str">
        <f ca="1" t="shared" si="4433" ref="H391">IFERROR(IF($C390="","",INDIRECT("第"&amp;VLOOKUP(H$7,INDIRECT($A$7&amp;"!A:D"),2,FALSE)&amp;"周"&amp;"!"&amp;ADDRESS(ROW(),VLOOKUP(H$7,INDIRECT($A$7&amp;"!A:D"),4,FALSE)+4))),"")</f>
        <v/>
      </c>
      <c r="I391" s="114" t="str">
        <f ca="1" t="shared" si="4434" ref="I391">IFERROR(IF($C390="","",INDIRECT("第"&amp;VLOOKUP(I$7,INDIRECT($A$7&amp;"!A:D"),2,FALSE)&amp;"周"&amp;"!"&amp;ADDRESS(ROW(),VLOOKUP(I$7,INDIRECT($A$7&amp;"!A:D"),4,FALSE)+4))),"")</f>
        <v/>
      </c>
      <c r="J391" s="114" t="str">
        <f ca="1" t="shared" si="4435" ref="J391">IFERROR(IF($C390="","",INDIRECT("第"&amp;VLOOKUP(J$7,INDIRECT($A$7&amp;"!A:D"),2,FALSE)&amp;"周"&amp;"!"&amp;ADDRESS(ROW(),VLOOKUP(J$7,INDIRECT($A$7&amp;"!A:D"),4,FALSE)+4))),"")</f>
        <v/>
      </c>
      <c r="K391" s="114" t="str">
        <f ca="1" t="shared" si="4436" ref="K391">IFERROR(IF($C390="","",INDIRECT("第"&amp;VLOOKUP(K$7,INDIRECT($A$7&amp;"!A:D"),2,FALSE)&amp;"周"&amp;"!"&amp;ADDRESS(ROW(),VLOOKUP(K$7,INDIRECT($A$7&amp;"!A:D"),4,FALSE)+4))),"")</f>
        <v/>
      </c>
      <c r="L391" s="114" t="str">
        <f ca="1" t="shared" si="4437" ref="L391">IFERROR(IF($C390="","",INDIRECT("第"&amp;VLOOKUP(L$7,INDIRECT($A$7&amp;"!A:D"),2,FALSE)&amp;"周"&amp;"!"&amp;ADDRESS(ROW(),VLOOKUP(L$7,INDIRECT($A$7&amp;"!A:D"),4,FALSE)+4))),"")</f>
        <v/>
      </c>
      <c r="M391" s="114" t="str">
        <f ca="1" t="shared" si="4438" ref="M391">IFERROR(IF($C390="","",INDIRECT("第"&amp;VLOOKUP(M$7,INDIRECT($A$7&amp;"!A:D"),2,FALSE)&amp;"周"&amp;"!"&amp;ADDRESS(ROW(),VLOOKUP(M$7,INDIRECT($A$7&amp;"!A:D"),4,FALSE)+4))),"")</f>
        <v/>
      </c>
      <c r="N391" s="114" t="str">
        <f ca="1" t="shared" si="4439" ref="N391">IFERROR(IF($C390="","",INDIRECT("第"&amp;VLOOKUP(N$7,INDIRECT($A$7&amp;"!A:D"),2,FALSE)&amp;"周"&amp;"!"&amp;ADDRESS(ROW(),VLOOKUP(N$7,INDIRECT($A$7&amp;"!A:D"),4,FALSE)+4))),"")</f>
        <v/>
      </c>
      <c r="O391" s="114" t="str">
        <f ca="1" t="shared" si="4440" ref="O391">IFERROR(IF($C390="","",INDIRECT("第"&amp;VLOOKUP(O$7,INDIRECT($A$7&amp;"!A:D"),2,FALSE)&amp;"周"&amp;"!"&amp;ADDRESS(ROW(),VLOOKUP(O$7,INDIRECT($A$7&amp;"!A:D"),4,FALSE)+4))),"")</f>
        <v/>
      </c>
      <c r="P391" s="114" t="str">
        <f ca="1" t="shared" si="4441" ref="P391">IFERROR(IF($C390="","",INDIRECT("第"&amp;VLOOKUP(P$7,INDIRECT($A$7&amp;"!A:D"),2,FALSE)&amp;"周"&amp;"!"&amp;ADDRESS(ROW(),VLOOKUP(P$7,INDIRECT($A$7&amp;"!A:D"),4,FALSE)+4))),"")</f>
        <v/>
      </c>
      <c r="Q391" s="114" t="str">
        <f ca="1" t="shared" si="4442" ref="Q391">IFERROR(IF($C390="","",INDIRECT("第"&amp;VLOOKUP(Q$7,INDIRECT($A$7&amp;"!A:D"),2,FALSE)&amp;"周"&amp;"!"&amp;ADDRESS(ROW(),VLOOKUP(Q$7,INDIRECT($A$7&amp;"!A:D"),4,FALSE)+4))),"")</f>
        <v/>
      </c>
      <c r="R391" s="114" t="str">
        <f ca="1" t="shared" si="4443" ref="R391">IFERROR(IF($C390="","",INDIRECT("第"&amp;VLOOKUP(R$7,INDIRECT($A$7&amp;"!A:D"),2,FALSE)&amp;"周"&amp;"!"&amp;ADDRESS(ROW(),VLOOKUP(R$7,INDIRECT($A$7&amp;"!A:D"),4,FALSE)+4))),"")</f>
        <v/>
      </c>
      <c r="S391" s="114" t="str">
        <f ca="1" t="shared" si="4444" ref="S391">IFERROR(IF($C390="","",INDIRECT("第"&amp;VLOOKUP(S$7,INDIRECT($A$7&amp;"!A:D"),2,FALSE)&amp;"周"&amp;"!"&amp;ADDRESS(ROW(),VLOOKUP(S$7,INDIRECT($A$7&amp;"!A:D"),4,FALSE)+4))),"")</f>
        <v/>
      </c>
      <c r="T391" s="114" t="str">
        <f ca="1" t="shared" si="4445" ref="T391">IFERROR(IF($C390="","",INDIRECT("第"&amp;VLOOKUP(T$7,INDIRECT($A$7&amp;"!A:D"),2,FALSE)&amp;"周"&amp;"!"&amp;ADDRESS(ROW(),VLOOKUP(T$7,INDIRECT($A$7&amp;"!A:D"),4,FALSE)+4))),"")</f>
        <v/>
      </c>
      <c r="U391" s="114" t="str">
        <f ca="1" t="shared" si="4446" ref="U391">IFERROR(IF($C390="","",INDIRECT("第"&amp;VLOOKUP(U$7,INDIRECT($A$7&amp;"!A:D"),2,FALSE)&amp;"周"&amp;"!"&amp;ADDRESS(ROW(),VLOOKUP(U$7,INDIRECT($A$7&amp;"!A:D"),4,FALSE)+4))),"")</f>
        <v/>
      </c>
      <c r="V391" s="114" t="str">
        <f ca="1" t="shared" si="4447" ref="V391">IFERROR(IF($C390="","",INDIRECT("第"&amp;VLOOKUP(V$7,INDIRECT($A$7&amp;"!A:D"),2,FALSE)&amp;"周"&amp;"!"&amp;ADDRESS(ROW(),VLOOKUP(V$7,INDIRECT($A$7&amp;"!A:D"),4,FALSE)+4))),"")</f>
        <v/>
      </c>
      <c r="W391" s="114" t="str">
        <f ca="1" t="shared" si="4448" ref="W391">IFERROR(IF($C390="","",INDIRECT("第"&amp;VLOOKUP(W$7,INDIRECT($A$7&amp;"!A:D"),2,FALSE)&amp;"周"&amp;"!"&amp;ADDRESS(ROW(),VLOOKUP(W$7,INDIRECT($A$7&amp;"!A:D"),4,FALSE)+4))),"")</f>
        <v/>
      </c>
      <c r="X391" s="114" t="str">
        <f ca="1" t="shared" si="4449" ref="X391">IFERROR(IF($C390="","",INDIRECT("第"&amp;VLOOKUP(X$7,INDIRECT($A$7&amp;"!A:D"),2,FALSE)&amp;"周"&amp;"!"&amp;ADDRESS(ROW(),VLOOKUP(X$7,INDIRECT($A$7&amp;"!A:D"),4,FALSE)+4))),"")</f>
        <v/>
      </c>
      <c r="Y391" s="114" t="str">
        <f ca="1" t="shared" si="4450" ref="Y391">IFERROR(IF($C390="","",INDIRECT("第"&amp;VLOOKUP(Y$7,INDIRECT($A$7&amp;"!A:D"),2,FALSE)&amp;"周"&amp;"!"&amp;ADDRESS(ROW(),VLOOKUP(Y$7,INDIRECT($A$7&amp;"!A:D"),4,FALSE)+4))),"")</f>
        <v/>
      </c>
      <c r="Z391" s="114" t="str">
        <f ca="1" t="shared" si="4451" ref="Z391">IFERROR(IF($C390="","",INDIRECT("第"&amp;VLOOKUP(Z$7,INDIRECT($A$7&amp;"!A:D"),2,FALSE)&amp;"周"&amp;"!"&amp;ADDRESS(ROW(),VLOOKUP(Z$7,INDIRECT($A$7&amp;"!A:D"),4,FALSE)+4))),"")</f>
        <v/>
      </c>
      <c r="AA391" s="114" t="str">
        <f ca="1" t="shared" si="4452" ref="AA391">IFERROR(IF($C390="","",INDIRECT("第"&amp;VLOOKUP(AA$7,INDIRECT($A$7&amp;"!A:D"),2,FALSE)&amp;"周"&amp;"!"&amp;ADDRESS(ROW(),VLOOKUP(AA$7,INDIRECT($A$7&amp;"!A:D"),4,FALSE)+4))),"")</f>
        <v/>
      </c>
      <c r="AB391" s="114" t="str">
        <f ca="1" t="shared" si="4453" ref="AB391">IFERROR(IF($C390="","",INDIRECT("第"&amp;VLOOKUP(AB$7,INDIRECT($A$7&amp;"!A:D"),2,FALSE)&amp;"周"&amp;"!"&amp;ADDRESS(ROW(),VLOOKUP(AB$7,INDIRECT($A$7&amp;"!A:D"),4,FALSE)+4))),"")</f>
        <v/>
      </c>
      <c r="AC391" s="114" t="str">
        <f ca="1" t="shared" si="4454" ref="AC391">IFERROR(IF($C390="","",INDIRECT("第"&amp;VLOOKUP(AC$7,INDIRECT($A$7&amp;"!A:D"),2,FALSE)&amp;"周"&amp;"!"&amp;ADDRESS(ROW(),VLOOKUP(AC$7,INDIRECT($A$7&amp;"!A:D"),4,FALSE)+4))),"")</f>
        <v/>
      </c>
      <c r="AD391" s="114" t="str">
        <f ca="1" t="shared" si="4455" ref="AD391">IFERROR(IF($C390="","",INDIRECT("第"&amp;VLOOKUP(AD$7,INDIRECT($A$7&amp;"!A:D"),2,FALSE)&amp;"周"&amp;"!"&amp;ADDRESS(ROW(),VLOOKUP(AD$7,INDIRECT($A$7&amp;"!A:D"),4,FALSE)+4))),"")</f>
        <v/>
      </c>
      <c r="AE391" s="114" t="str">
        <f ca="1" t="shared" si="4456" ref="AE391">IFERROR(IF($C390="","",INDIRECT("第"&amp;VLOOKUP(AE$7,INDIRECT($A$7&amp;"!A:D"),2,FALSE)&amp;"周"&amp;"!"&amp;ADDRESS(ROW(),VLOOKUP(AE$7,INDIRECT($A$7&amp;"!A:D"),4,FALSE)+4))),"")</f>
        <v/>
      </c>
      <c r="AF391" s="114" t="str">
        <f ca="1" t="shared" si="4457" ref="AF391">IFERROR(IF($C390="","",INDIRECT("第"&amp;VLOOKUP(AF$7,INDIRECT($A$7&amp;"!A:D"),2,FALSE)&amp;"周"&amp;"!"&amp;ADDRESS(ROW(),VLOOKUP(AF$7,INDIRECT($A$7&amp;"!A:D"),4,FALSE)+4))),"")</f>
        <v/>
      </c>
      <c r="AG391" s="114" t="str">
        <f ca="1" t="shared" si="4458" ref="AG391">IFERROR(IF($C390="","",INDIRECT("第"&amp;VLOOKUP(AG$7,INDIRECT($A$7&amp;"!A:D"),2,FALSE)&amp;"周"&amp;"!"&amp;ADDRESS(ROW(),VLOOKUP(AG$7,INDIRECT($A$7&amp;"!A:D"),4,FALSE)+4))),"")</f>
        <v/>
      </c>
      <c r="AH391" s="114" t="str">
        <f ca="1" t="shared" si="4459" ref="AH391">IFERROR(IF($C390="","",INDIRECT("第"&amp;VLOOKUP(AH$7,INDIRECT($A$7&amp;"!A:D"),2,FALSE)&amp;"周"&amp;"!"&amp;ADDRESS(ROW(),VLOOKUP(AH$7,INDIRECT($A$7&amp;"!A:D"),4,FALSE)+4))),"")</f>
        <v/>
      </c>
      <c r="AI391" s="114" t="str">
        <f ca="1" t="shared" si="4460" ref="AI391">IFERROR(IF($C390="","",INDIRECT("第"&amp;VLOOKUP(AI$7,INDIRECT($A$7&amp;"!A:D"),2,FALSE)&amp;"周"&amp;"!"&amp;ADDRESS(ROW(),VLOOKUP(AI$7,INDIRECT($A$7&amp;"!A:D"),4,FALSE)+4))),"")</f>
        <v/>
      </c>
      <c r="AJ391" s="25"/>
      <c r="AK391" s="25"/>
      <c r="AL391" s="25"/>
      <c r="AM391" s="25"/>
      <c r="AN391" s="25"/>
      <c r="AO391" s="25"/>
      <c r="AP391" s="25"/>
      <c r="AQ391" s="25"/>
      <c r="AR391" s="25"/>
    </row>
    <row r="392" spans="1:44" ht="18" customHeight="1">
      <c r="A392" s="7"/>
      <c r="B392" s="115"/>
      <c r="C392" s="27"/>
      <c r="D392" s="25" t="s">
        <v>26</v>
      </c>
      <c r="E392" s="114" t="str">
        <f ca="1" t="shared" si="4461" ref="E392:AI392">IFERROR(IF($C390="","",INDIRECT("第"&amp;VLOOKUP(E$7,INDIRECT($A$7&amp;"!A:D"),2,FALSE)&amp;"周"&amp;"!"&amp;ADDRESS(ROW(),VLOOKUP(E$7,INDIRECT($A$7&amp;"!A:D"),4,FALSE)+4))),"")</f>
        <v/>
      </c>
      <c r="F392" s="114" t="str">
        <f t="shared" ca="1" si="4461"/>
        <v/>
      </c>
      <c r="G392" s="114" t="str">
        <f t="shared" ca="1" si="4461"/>
        <v/>
      </c>
      <c r="H392" s="114" t="str">
        <f t="shared" ca="1" si="4461"/>
        <v/>
      </c>
      <c r="I392" s="114" t="str">
        <f t="shared" ca="1" si="4461"/>
        <v/>
      </c>
      <c r="J392" s="114" t="str">
        <f t="shared" ca="1" si="4461"/>
        <v/>
      </c>
      <c r="K392" s="114" t="str">
        <f t="shared" ca="1" si="4461"/>
        <v/>
      </c>
      <c r="L392" s="114" t="str">
        <f t="shared" ca="1" si="4461"/>
        <v/>
      </c>
      <c r="M392" s="114" t="str">
        <f t="shared" ca="1" si="4461"/>
        <v/>
      </c>
      <c r="N392" s="114" t="str">
        <f t="shared" ca="1" si="4461"/>
        <v/>
      </c>
      <c r="O392" s="114" t="str">
        <f t="shared" ca="1" si="4461"/>
        <v/>
      </c>
      <c r="P392" s="114" t="str">
        <f t="shared" ca="1" si="4461"/>
        <v/>
      </c>
      <c r="Q392" s="114" t="str">
        <f t="shared" ca="1" si="4461"/>
        <v/>
      </c>
      <c r="R392" s="114" t="str">
        <f t="shared" ca="1" si="4461"/>
        <v/>
      </c>
      <c r="S392" s="114" t="str">
        <f t="shared" ca="1" si="4461"/>
        <v/>
      </c>
      <c r="T392" s="114" t="str">
        <f t="shared" ca="1" si="4461"/>
        <v/>
      </c>
      <c r="U392" s="114" t="str">
        <f t="shared" ca="1" si="4461"/>
        <v/>
      </c>
      <c r="V392" s="114" t="str">
        <f t="shared" ca="1" si="4461"/>
        <v/>
      </c>
      <c r="W392" s="114" t="str">
        <f t="shared" ca="1" si="4461"/>
        <v/>
      </c>
      <c r="X392" s="114" t="str">
        <f t="shared" ca="1" si="4461"/>
        <v/>
      </c>
      <c r="Y392" s="114" t="str">
        <f t="shared" ca="1" si="4461"/>
        <v/>
      </c>
      <c r="Z392" s="114" t="str">
        <f t="shared" ca="1" si="4461"/>
        <v/>
      </c>
      <c r="AA392" s="114" t="str">
        <f t="shared" ca="1" si="4461"/>
        <v/>
      </c>
      <c r="AB392" s="114" t="str">
        <f t="shared" ca="1" si="4461"/>
        <v/>
      </c>
      <c r="AC392" s="114" t="str">
        <f t="shared" ca="1" si="4461"/>
        <v/>
      </c>
      <c r="AD392" s="114" t="str">
        <f t="shared" ca="1" si="4461"/>
        <v/>
      </c>
      <c r="AE392" s="114" t="str">
        <f t="shared" ca="1" si="4461"/>
        <v/>
      </c>
      <c r="AF392" s="114" t="str">
        <f t="shared" ca="1" si="4461"/>
        <v/>
      </c>
      <c r="AG392" s="114" t="str">
        <f t="shared" ca="1" si="4461"/>
        <v/>
      </c>
      <c r="AH392" s="114" t="str">
        <f t="shared" ca="1" si="4461"/>
        <v/>
      </c>
      <c r="AI392" s="114" t="str">
        <f t="shared" ca="1" si="4461"/>
        <v/>
      </c>
      <c r="AJ392" s="25"/>
      <c r="AK392" s="25"/>
      <c r="AL392" s="25"/>
      <c r="AM392" s="25"/>
      <c r="AN392" s="25"/>
      <c r="AO392" s="25"/>
      <c r="AP392" s="25"/>
      <c r="AQ392" s="25"/>
      <c r="AR392" s="25"/>
    </row>
    <row r="393" spans="1:44" ht="18" customHeight="1">
      <c r="A393" s="7"/>
      <c r="B393" s="116">
        <f t="shared" si="4076"/>
        <v>129</v>
      </c>
      <c r="C393" s="20" t="str">
        <f ca="1">INDIRECT("员工信息表!C"&amp;(B393+3))&amp;IF(INDIRECT("员工信息表!O"&amp;(B393+3))="离职","(离职)","")</f>
        <v/>
      </c>
      <c r="D393" s="25" t="s">
        <v>24</v>
      </c>
      <c r="E393" s="114" t="str">
        <f ca="1" t="shared" si="4462" ref="E393:T393">IFERROR(IF($C393="","",INDIRECT("第"&amp;VLOOKUP(E$7,INDIRECT($A$7&amp;"!A:D"),2,FALSE)&amp;"周"&amp;"!"&amp;ADDRESS(ROW(),VLOOKUP(E$7,INDIRECT($A$7&amp;"!A:D"),4,FALSE)+4))),"")</f>
        <v/>
      </c>
      <c r="F393" s="114" t="str">
        <f t="shared" ca="1" si="4462"/>
        <v/>
      </c>
      <c r="G393" s="114" t="str">
        <f t="shared" ca="1" si="4462"/>
        <v/>
      </c>
      <c r="H393" s="114" t="str">
        <f t="shared" ca="1" si="4462"/>
        <v/>
      </c>
      <c r="I393" s="114" t="str">
        <f t="shared" ca="1" si="4462"/>
        <v/>
      </c>
      <c r="J393" s="114" t="str">
        <f t="shared" ca="1" si="4462"/>
        <v/>
      </c>
      <c r="K393" s="114" t="str">
        <f t="shared" ca="1" si="4462"/>
        <v/>
      </c>
      <c r="L393" s="114" t="str">
        <f t="shared" ca="1" si="4462"/>
        <v/>
      </c>
      <c r="M393" s="114" t="str">
        <f t="shared" ca="1" si="4462"/>
        <v/>
      </c>
      <c r="N393" s="114" t="str">
        <f t="shared" ca="1" si="4462"/>
        <v/>
      </c>
      <c r="O393" s="114" t="str">
        <f t="shared" ca="1" si="4462"/>
        <v/>
      </c>
      <c r="P393" s="114" t="str">
        <f t="shared" ca="1" si="4462"/>
        <v/>
      </c>
      <c r="Q393" s="114" t="str">
        <f t="shared" ca="1" si="4462"/>
        <v/>
      </c>
      <c r="R393" s="114" t="str">
        <f t="shared" ca="1" si="4462"/>
        <v/>
      </c>
      <c r="S393" s="114" t="str">
        <f t="shared" ca="1" si="4462"/>
        <v/>
      </c>
      <c r="T393" s="114" t="str">
        <f t="shared" ca="1" si="4462"/>
        <v/>
      </c>
      <c r="U393" s="114" t="str">
        <f ca="1" t="shared" si="4463" ref="U393:AI393">IFERROR(IF($C393="","",INDIRECT("第"&amp;VLOOKUP(U$7,INDIRECT($A$7&amp;"!A:D"),2,FALSE)&amp;"周"&amp;"!"&amp;ADDRESS(ROW(),VLOOKUP(U$7,INDIRECT($A$7&amp;"!A:D"),4,FALSE)+4))),"")</f>
        <v/>
      </c>
      <c r="V393" s="114" t="str">
        <f t="shared" ca="1" si="4463"/>
        <v/>
      </c>
      <c r="W393" s="114" t="str">
        <f t="shared" ca="1" si="4463"/>
        <v/>
      </c>
      <c r="X393" s="114" t="str">
        <f t="shared" ca="1" si="4463"/>
        <v/>
      </c>
      <c r="Y393" s="114" t="str">
        <f t="shared" ca="1" si="4463"/>
        <v/>
      </c>
      <c r="Z393" s="114" t="str">
        <f t="shared" ca="1" si="4463"/>
        <v/>
      </c>
      <c r="AA393" s="114" t="str">
        <f t="shared" ca="1" si="4463"/>
        <v/>
      </c>
      <c r="AB393" s="114" t="str">
        <f t="shared" ca="1" si="4463"/>
        <v/>
      </c>
      <c r="AC393" s="114" t="str">
        <f t="shared" ca="1" si="4463"/>
        <v/>
      </c>
      <c r="AD393" s="114" t="str">
        <f t="shared" ca="1" si="4463"/>
        <v/>
      </c>
      <c r="AE393" s="114" t="str">
        <f t="shared" ca="1" si="4463"/>
        <v/>
      </c>
      <c r="AF393" s="114" t="str">
        <f t="shared" ca="1" si="4463"/>
        <v/>
      </c>
      <c r="AG393" s="114" t="str">
        <f t="shared" ca="1" si="4463"/>
        <v/>
      </c>
      <c r="AH393" s="114" t="str">
        <f t="shared" ca="1" si="4463"/>
        <v/>
      </c>
      <c r="AI393" s="114" t="str">
        <f t="shared" ca="1" si="4463"/>
        <v/>
      </c>
      <c r="AJ393" s="25">
        <f ca="1" t="shared" si="4464" ref="AJ393:AR393">COUNTIF($E393:$AI395,AJ$8)</f>
        <v>0</v>
      </c>
      <c r="AK393" s="25">
        <f t="shared" ca="1" si="4464"/>
        <v>0</v>
      </c>
      <c r="AL393" s="25">
        <f t="shared" ca="1" si="4464"/>
        <v>0</v>
      </c>
      <c r="AM393" s="25">
        <f t="shared" ca="1" si="4464"/>
        <v>0</v>
      </c>
      <c r="AN393" s="25">
        <f t="shared" ca="1" si="4464"/>
        <v>0</v>
      </c>
      <c r="AO393" s="25">
        <f t="shared" ca="1" si="4464"/>
        <v>0</v>
      </c>
      <c r="AP393" s="25">
        <f t="shared" ca="1" si="4464"/>
        <v>0</v>
      </c>
      <c r="AQ393" s="25">
        <f t="shared" ca="1" si="4464"/>
        <v>0</v>
      </c>
      <c r="AR393" s="25">
        <f t="shared" ca="1" si="4464"/>
        <v>0</v>
      </c>
    </row>
    <row r="394" spans="1:44" ht="18" customHeight="1">
      <c r="A394" s="7"/>
      <c r="B394" s="113"/>
      <c r="C394" s="20"/>
      <c r="D394" s="25" t="s">
        <v>25</v>
      </c>
      <c r="E394" s="114" t="str">
        <f ca="1" t="shared" si="4465" ref="E394">IFERROR(IF($C393="","",INDIRECT("第"&amp;VLOOKUP(E$7,INDIRECT($A$7&amp;"!A:D"),2,FALSE)&amp;"周"&amp;"!"&amp;ADDRESS(ROW(),VLOOKUP(E$7,INDIRECT($A$7&amp;"!A:D"),4,FALSE)+4))),"")</f>
        <v/>
      </c>
      <c r="F394" s="114" t="str">
        <f ca="1" t="shared" si="4466" ref="F394">IFERROR(IF($C393="","",INDIRECT("第"&amp;VLOOKUP(F$7,INDIRECT($A$7&amp;"!A:D"),2,FALSE)&amp;"周"&amp;"!"&amp;ADDRESS(ROW(),VLOOKUP(F$7,INDIRECT($A$7&amp;"!A:D"),4,FALSE)+4))),"")</f>
        <v/>
      </c>
      <c r="G394" s="114" t="str">
        <f ca="1" t="shared" si="4467" ref="G394">IFERROR(IF($C393="","",INDIRECT("第"&amp;VLOOKUP(G$7,INDIRECT($A$7&amp;"!A:D"),2,FALSE)&amp;"周"&amp;"!"&amp;ADDRESS(ROW(),VLOOKUP(G$7,INDIRECT($A$7&amp;"!A:D"),4,FALSE)+4))),"")</f>
        <v/>
      </c>
      <c r="H394" s="114" t="str">
        <f ca="1" t="shared" si="4468" ref="H394">IFERROR(IF($C393="","",INDIRECT("第"&amp;VLOOKUP(H$7,INDIRECT($A$7&amp;"!A:D"),2,FALSE)&amp;"周"&amp;"!"&amp;ADDRESS(ROW(),VLOOKUP(H$7,INDIRECT($A$7&amp;"!A:D"),4,FALSE)+4))),"")</f>
        <v/>
      </c>
      <c r="I394" s="114" t="str">
        <f ca="1" t="shared" si="4469" ref="I394">IFERROR(IF($C393="","",INDIRECT("第"&amp;VLOOKUP(I$7,INDIRECT($A$7&amp;"!A:D"),2,FALSE)&amp;"周"&amp;"!"&amp;ADDRESS(ROW(),VLOOKUP(I$7,INDIRECT($A$7&amp;"!A:D"),4,FALSE)+4))),"")</f>
        <v/>
      </c>
      <c r="J394" s="114" t="str">
        <f ca="1" t="shared" si="4470" ref="J394">IFERROR(IF($C393="","",INDIRECT("第"&amp;VLOOKUP(J$7,INDIRECT($A$7&amp;"!A:D"),2,FALSE)&amp;"周"&amp;"!"&amp;ADDRESS(ROW(),VLOOKUP(J$7,INDIRECT($A$7&amp;"!A:D"),4,FALSE)+4))),"")</f>
        <v/>
      </c>
      <c r="K394" s="114" t="str">
        <f ca="1" t="shared" si="4471" ref="K394">IFERROR(IF($C393="","",INDIRECT("第"&amp;VLOOKUP(K$7,INDIRECT($A$7&amp;"!A:D"),2,FALSE)&amp;"周"&amp;"!"&amp;ADDRESS(ROW(),VLOOKUP(K$7,INDIRECT($A$7&amp;"!A:D"),4,FALSE)+4))),"")</f>
        <v/>
      </c>
      <c r="L394" s="114" t="str">
        <f ca="1" t="shared" si="4472" ref="L394">IFERROR(IF($C393="","",INDIRECT("第"&amp;VLOOKUP(L$7,INDIRECT($A$7&amp;"!A:D"),2,FALSE)&amp;"周"&amp;"!"&amp;ADDRESS(ROW(),VLOOKUP(L$7,INDIRECT($A$7&amp;"!A:D"),4,FALSE)+4))),"")</f>
        <v/>
      </c>
      <c r="M394" s="114" t="str">
        <f ca="1" t="shared" si="4473" ref="M394">IFERROR(IF($C393="","",INDIRECT("第"&amp;VLOOKUP(M$7,INDIRECT($A$7&amp;"!A:D"),2,FALSE)&amp;"周"&amp;"!"&amp;ADDRESS(ROW(),VLOOKUP(M$7,INDIRECT($A$7&amp;"!A:D"),4,FALSE)+4))),"")</f>
        <v/>
      </c>
      <c r="N394" s="114" t="str">
        <f ca="1" t="shared" si="4474" ref="N394">IFERROR(IF($C393="","",INDIRECT("第"&amp;VLOOKUP(N$7,INDIRECT($A$7&amp;"!A:D"),2,FALSE)&amp;"周"&amp;"!"&amp;ADDRESS(ROW(),VLOOKUP(N$7,INDIRECT($A$7&amp;"!A:D"),4,FALSE)+4))),"")</f>
        <v/>
      </c>
      <c r="O394" s="114" t="str">
        <f ca="1" t="shared" si="4475" ref="O394">IFERROR(IF($C393="","",INDIRECT("第"&amp;VLOOKUP(O$7,INDIRECT($A$7&amp;"!A:D"),2,FALSE)&amp;"周"&amp;"!"&amp;ADDRESS(ROW(),VLOOKUP(O$7,INDIRECT($A$7&amp;"!A:D"),4,FALSE)+4))),"")</f>
        <v/>
      </c>
      <c r="P394" s="114" t="str">
        <f ca="1" t="shared" si="4476" ref="P394">IFERROR(IF($C393="","",INDIRECT("第"&amp;VLOOKUP(P$7,INDIRECT($A$7&amp;"!A:D"),2,FALSE)&amp;"周"&amp;"!"&amp;ADDRESS(ROW(),VLOOKUP(P$7,INDIRECT($A$7&amp;"!A:D"),4,FALSE)+4))),"")</f>
        <v/>
      </c>
      <c r="Q394" s="114" t="str">
        <f ca="1" t="shared" si="4477" ref="Q394">IFERROR(IF($C393="","",INDIRECT("第"&amp;VLOOKUP(Q$7,INDIRECT($A$7&amp;"!A:D"),2,FALSE)&amp;"周"&amp;"!"&amp;ADDRESS(ROW(),VLOOKUP(Q$7,INDIRECT($A$7&amp;"!A:D"),4,FALSE)+4))),"")</f>
        <v/>
      </c>
      <c r="R394" s="114" t="str">
        <f ca="1" t="shared" si="4478" ref="R394">IFERROR(IF($C393="","",INDIRECT("第"&amp;VLOOKUP(R$7,INDIRECT($A$7&amp;"!A:D"),2,FALSE)&amp;"周"&amp;"!"&amp;ADDRESS(ROW(),VLOOKUP(R$7,INDIRECT($A$7&amp;"!A:D"),4,FALSE)+4))),"")</f>
        <v/>
      </c>
      <c r="S394" s="114" t="str">
        <f ca="1" t="shared" si="4479" ref="S394">IFERROR(IF($C393="","",INDIRECT("第"&amp;VLOOKUP(S$7,INDIRECT($A$7&amp;"!A:D"),2,FALSE)&amp;"周"&amp;"!"&amp;ADDRESS(ROW(),VLOOKUP(S$7,INDIRECT($A$7&amp;"!A:D"),4,FALSE)+4))),"")</f>
        <v/>
      </c>
      <c r="T394" s="114" t="str">
        <f ca="1" t="shared" si="4480" ref="T394">IFERROR(IF($C393="","",INDIRECT("第"&amp;VLOOKUP(T$7,INDIRECT($A$7&amp;"!A:D"),2,FALSE)&amp;"周"&amp;"!"&amp;ADDRESS(ROW(),VLOOKUP(T$7,INDIRECT($A$7&amp;"!A:D"),4,FALSE)+4))),"")</f>
        <v/>
      </c>
      <c r="U394" s="114" t="str">
        <f ca="1" t="shared" si="4481" ref="U394">IFERROR(IF($C393="","",INDIRECT("第"&amp;VLOOKUP(U$7,INDIRECT($A$7&amp;"!A:D"),2,FALSE)&amp;"周"&amp;"!"&amp;ADDRESS(ROW(),VLOOKUP(U$7,INDIRECT($A$7&amp;"!A:D"),4,FALSE)+4))),"")</f>
        <v/>
      </c>
      <c r="V394" s="114" t="str">
        <f ca="1" t="shared" si="4482" ref="V394">IFERROR(IF($C393="","",INDIRECT("第"&amp;VLOOKUP(V$7,INDIRECT($A$7&amp;"!A:D"),2,FALSE)&amp;"周"&amp;"!"&amp;ADDRESS(ROW(),VLOOKUP(V$7,INDIRECT($A$7&amp;"!A:D"),4,FALSE)+4))),"")</f>
        <v/>
      </c>
      <c r="W394" s="114" t="str">
        <f ca="1" t="shared" si="4483" ref="W394">IFERROR(IF($C393="","",INDIRECT("第"&amp;VLOOKUP(W$7,INDIRECT($A$7&amp;"!A:D"),2,FALSE)&amp;"周"&amp;"!"&amp;ADDRESS(ROW(),VLOOKUP(W$7,INDIRECT($A$7&amp;"!A:D"),4,FALSE)+4))),"")</f>
        <v/>
      </c>
      <c r="X394" s="114" t="str">
        <f ca="1" t="shared" si="4484" ref="X394">IFERROR(IF($C393="","",INDIRECT("第"&amp;VLOOKUP(X$7,INDIRECT($A$7&amp;"!A:D"),2,FALSE)&amp;"周"&amp;"!"&amp;ADDRESS(ROW(),VLOOKUP(X$7,INDIRECT($A$7&amp;"!A:D"),4,FALSE)+4))),"")</f>
        <v/>
      </c>
      <c r="Y394" s="114" t="str">
        <f ca="1" t="shared" si="4485" ref="Y394">IFERROR(IF($C393="","",INDIRECT("第"&amp;VLOOKUP(Y$7,INDIRECT($A$7&amp;"!A:D"),2,FALSE)&amp;"周"&amp;"!"&amp;ADDRESS(ROW(),VLOOKUP(Y$7,INDIRECT($A$7&amp;"!A:D"),4,FALSE)+4))),"")</f>
        <v/>
      </c>
      <c r="Z394" s="114" t="str">
        <f ca="1" t="shared" si="4486" ref="Z394">IFERROR(IF($C393="","",INDIRECT("第"&amp;VLOOKUP(Z$7,INDIRECT($A$7&amp;"!A:D"),2,FALSE)&amp;"周"&amp;"!"&amp;ADDRESS(ROW(),VLOOKUP(Z$7,INDIRECT($A$7&amp;"!A:D"),4,FALSE)+4))),"")</f>
        <v/>
      </c>
      <c r="AA394" s="114" t="str">
        <f ca="1" t="shared" si="4487" ref="AA394">IFERROR(IF($C393="","",INDIRECT("第"&amp;VLOOKUP(AA$7,INDIRECT($A$7&amp;"!A:D"),2,FALSE)&amp;"周"&amp;"!"&amp;ADDRESS(ROW(),VLOOKUP(AA$7,INDIRECT($A$7&amp;"!A:D"),4,FALSE)+4))),"")</f>
        <v/>
      </c>
      <c r="AB394" s="114" t="str">
        <f ca="1" t="shared" si="4488" ref="AB394">IFERROR(IF($C393="","",INDIRECT("第"&amp;VLOOKUP(AB$7,INDIRECT($A$7&amp;"!A:D"),2,FALSE)&amp;"周"&amp;"!"&amp;ADDRESS(ROW(),VLOOKUP(AB$7,INDIRECT($A$7&amp;"!A:D"),4,FALSE)+4))),"")</f>
        <v/>
      </c>
      <c r="AC394" s="114" t="str">
        <f ca="1" t="shared" si="4489" ref="AC394">IFERROR(IF($C393="","",INDIRECT("第"&amp;VLOOKUP(AC$7,INDIRECT($A$7&amp;"!A:D"),2,FALSE)&amp;"周"&amp;"!"&amp;ADDRESS(ROW(),VLOOKUP(AC$7,INDIRECT($A$7&amp;"!A:D"),4,FALSE)+4))),"")</f>
        <v/>
      </c>
      <c r="AD394" s="114" t="str">
        <f ca="1" t="shared" si="4490" ref="AD394">IFERROR(IF($C393="","",INDIRECT("第"&amp;VLOOKUP(AD$7,INDIRECT($A$7&amp;"!A:D"),2,FALSE)&amp;"周"&amp;"!"&amp;ADDRESS(ROW(),VLOOKUP(AD$7,INDIRECT($A$7&amp;"!A:D"),4,FALSE)+4))),"")</f>
        <v/>
      </c>
      <c r="AE394" s="114" t="str">
        <f ca="1" t="shared" si="4491" ref="AE394">IFERROR(IF($C393="","",INDIRECT("第"&amp;VLOOKUP(AE$7,INDIRECT($A$7&amp;"!A:D"),2,FALSE)&amp;"周"&amp;"!"&amp;ADDRESS(ROW(),VLOOKUP(AE$7,INDIRECT($A$7&amp;"!A:D"),4,FALSE)+4))),"")</f>
        <v/>
      </c>
      <c r="AF394" s="114" t="str">
        <f ca="1" t="shared" si="4492" ref="AF394">IFERROR(IF($C393="","",INDIRECT("第"&amp;VLOOKUP(AF$7,INDIRECT($A$7&amp;"!A:D"),2,FALSE)&amp;"周"&amp;"!"&amp;ADDRESS(ROW(),VLOOKUP(AF$7,INDIRECT($A$7&amp;"!A:D"),4,FALSE)+4))),"")</f>
        <v/>
      </c>
      <c r="AG394" s="114" t="str">
        <f ca="1" t="shared" si="4493" ref="AG394">IFERROR(IF($C393="","",INDIRECT("第"&amp;VLOOKUP(AG$7,INDIRECT($A$7&amp;"!A:D"),2,FALSE)&amp;"周"&amp;"!"&amp;ADDRESS(ROW(),VLOOKUP(AG$7,INDIRECT($A$7&amp;"!A:D"),4,FALSE)+4))),"")</f>
        <v/>
      </c>
      <c r="AH394" s="114" t="str">
        <f ca="1" t="shared" si="4494" ref="AH394">IFERROR(IF($C393="","",INDIRECT("第"&amp;VLOOKUP(AH$7,INDIRECT($A$7&amp;"!A:D"),2,FALSE)&amp;"周"&amp;"!"&amp;ADDRESS(ROW(),VLOOKUP(AH$7,INDIRECT($A$7&amp;"!A:D"),4,FALSE)+4))),"")</f>
        <v/>
      </c>
      <c r="AI394" s="114" t="str">
        <f ca="1" t="shared" si="4495" ref="AI394">IFERROR(IF($C393="","",INDIRECT("第"&amp;VLOOKUP(AI$7,INDIRECT($A$7&amp;"!A:D"),2,FALSE)&amp;"周"&amp;"!"&amp;ADDRESS(ROW(),VLOOKUP(AI$7,INDIRECT($A$7&amp;"!A:D"),4,FALSE)+4))),"")</f>
        <v/>
      </c>
      <c r="AJ394" s="25"/>
      <c r="AK394" s="25"/>
      <c r="AL394" s="25"/>
      <c r="AM394" s="25"/>
      <c r="AN394" s="25"/>
      <c r="AO394" s="25"/>
      <c r="AP394" s="25"/>
      <c r="AQ394" s="25"/>
      <c r="AR394" s="25"/>
    </row>
    <row r="395" spans="1:44" ht="18" customHeight="1">
      <c r="A395" s="7"/>
      <c r="B395" s="115"/>
      <c r="C395" s="27"/>
      <c r="D395" s="25" t="s">
        <v>26</v>
      </c>
      <c r="E395" s="114" t="str">
        <f ca="1" t="shared" si="4496" ref="E395:AI395">IFERROR(IF($C393="","",INDIRECT("第"&amp;VLOOKUP(E$7,INDIRECT($A$7&amp;"!A:D"),2,FALSE)&amp;"周"&amp;"!"&amp;ADDRESS(ROW(),VLOOKUP(E$7,INDIRECT($A$7&amp;"!A:D"),4,FALSE)+4))),"")</f>
        <v/>
      </c>
      <c r="F395" s="114" t="str">
        <f t="shared" ca="1" si="4496"/>
        <v/>
      </c>
      <c r="G395" s="114" t="str">
        <f t="shared" ca="1" si="4496"/>
        <v/>
      </c>
      <c r="H395" s="114" t="str">
        <f t="shared" ca="1" si="4496"/>
        <v/>
      </c>
      <c r="I395" s="114" t="str">
        <f t="shared" ca="1" si="4496"/>
        <v/>
      </c>
      <c r="J395" s="114" t="str">
        <f t="shared" ca="1" si="4496"/>
        <v/>
      </c>
      <c r="K395" s="114" t="str">
        <f t="shared" ca="1" si="4496"/>
        <v/>
      </c>
      <c r="L395" s="114" t="str">
        <f t="shared" ca="1" si="4496"/>
        <v/>
      </c>
      <c r="M395" s="114" t="str">
        <f t="shared" ca="1" si="4496"/>
        <v/>
      </c>
      <c r="N395" s="114" t="str">
        <f t="shared" ca="1" si="4496"/>
        <v/>
      </c>
      <c r="O395" s="114" t="str">
        <f t="shared" ca="1" si="4496"/>
        <v/>
      </c>
      <c r="P395" s="114" t="str">
        <f t="shared" ca="1" si="4496"/>
        <v/>
      </c>
      <c r="Q395" s="114" t="str">
        <f t="shared" ca="1" si="4496"/>
        <v/>
      </c>
      <c r="R395" s="114" t="str">
        <f t="shared" ca="1" si="4496"/>
        <v/>
      </c>
      <c r="S395" s="114" t="str">
        <f t="shared" ca="1" si="4496"/>
        <v/>
      </c>
      <c r="T395" s="114" t="str">
        <f t="shared" ca="1" si="4496"/>
        <v/>
      </c>
      <c r="U395" s="114" t="str">
        <f t="shared" ca="1" si="4496"/>
        <v/>
      </c>
      <c r="V395" s="114" t="str">
        <f t="shared" ca="1" si="4496"/>
        <v/>
      </c>
      <c r="W395" s="114" t="str">
        <f t="shared" ca="1" si="4496"/>
        <v/>
      </c>
      <c r="X395" s="114" t="str">
        <f t="shared" ca="1" si="4496"/>
        <v/>
      </c>
      <c r="Y395" s="114" t="str">
        <f t="shared" ca="1" si="4496"/>
        <v/>
      </c>
      <c r="Z395" s="114" t="str">
        <f t="shared" ca="1" si="4496"/>
        <v/>
      </c>
      <c r="AA395" s="114" t="str">
        <f t="shared" ca="1" si="4496"/>
        <v/>
      </c>
      <c r="AB395" s="114" t="str">
        <f t="shared" ca="1" si="4496"/>
        <v/>
      </c>
      <c r="AC395" s="114" t="str">
        <f t="shared" ca="1" si="4496"/>
        <v/>
      </c>
      <c r="AD395" s="114" t="str">
        <f t="shared" ca="1" si="4496"/>
        <v/>
      </c>
      <c r="AE395" s="114" t="str">
        <f t="shared" ca="1" si="4496"/>
        <v/>
      </c>
      <c r="AF395" s="114" t="str">
        <f t="shared" ca="1" si="4496"/>
        <v/>
      </c>
      <c r="AG395" s="114" t="str">
        <f t="shared" ca="1" si="4496"/>
        <v/>
      </c>
      <c r="AH395" s="114" t="str">
        <f t="shared" ca="1" si="4496"/>
        <v/>
      </c>
      <c r="AI395" s="114" t="str">
        <f t="shared" ca="1" si="4496"/>
        <v/>
      </c>
      <c r="AJ395" s="25"/>
      <c r="AK395" s="25"/>
      <c r="AL395" s="25"/>
      <c r="AM395" s="25"/>
      <c r="AN395" s="25"/>
      <c r="AO395" s="25"/>
      <c r="AP395" s="25"/>
      <c r="AQ395" s="25"/>
      <c r="AR395" s="25"/>
    </row>
    <row r="396" spans="1:44" ht="18" customHeight="1">
      <c r="A396" s="7"/>
      <c r="B396" s="116">
        <f t="shared" si="4076"/>
        <v>130</v>
      </c>
      <c r="C396" s="20" t="str">
        <f ca="1">INDIRECT("员工信息表!C"&amp;(B396+3))&amp;IF(INDIRECT("员工信息表!O"&amp;(B396+3))="离职","(离职)","")</f>
        <v/>
      </c>
      <c r="D396" s="25" t="s">
        <v>24</v>
      </c>
      <c r="E396" s="114" t="str">
        <f ca="1" t="shared" si="4497" ref="E396:T396">IFERROR(IF($C396="","",INDIRECT("第"&amp;VLOOKUP(E$7,INDIRECT($A$7&amp;"!A:D"),2,FALSE)&amp;"周"&amp;"!"&amp;ADDRESS(ROW(),VLOOKUP(E$7,INDIRECT($A$7&amp;"!A:D"),4,FALSE)+4))),"")</f>
        <v/>
      </c>
      <c r="F396" s="114" t="str">
        <f t="shared" ca="1" si="4497"/>
        <v/>
      </c>
      <c r="G396" s="114" t="str">
        <f t="shared" ca="1" si="4497"/>
        <v/>
      </c>
      <c r="H396" s="114" t="str">
        <f t="shared" ca="1" si="4497"/>
        <v/>
      </c>
      <c r="I396" s="114" t="str">
        <f t="shared" ca="1" si="4497"/>
        <v/>
      </c>
      <c r="J396" s="114" t="str">
        <f t="shared" ca="1" si="4497"/>
        <v/>
      </c>
      <c r="K396" s="114" t="str">
        <f t="shared" ca="1" si="4497"/>
        <v/>
      </c>
      <c r="L396" s="114" t="str">
        <f t="shared" ca="1" si="4497"/>
        <v/>
      </c>
      <c r="M396" s="114" t="str">
        <f t="shared" ca="1" si="4497"/>
        <v/>
      </c>
      <c r="N396" s="114" t="str">
        <f t="shared" ca="1" si="4497"/>
        <v/>
      </c>
      <c r="O396" s="114" t="str">
        <f t="shared" ca="1" si="4497"/>
        <v/>
      </c>
      <c r="P396" s="114" t="str">
        <f t="shared" ca="1" si="4497"/>
        <v/>
      </c>
      <c r="Q396" s="114" t="str">
        <f t="shared" ca="1" si="4497"/>
        <v/>
      </c>
      <c r="R396" s="114" t="str">
        <f t="shared" ca="1" si="4497"/>
        <v/>
      </c>
      <c r="S396" s="114" t="str">
        <f t="shared" ca="1" si="4497"/>
        <v/>
      </c>
      <c r="T396" s="114" t="str">
        <f t="shared" ca="1" si="4497"/>
        <v/>
      </c>
      <c r="U396" s="114" t="str">
        <f ca="1" t="shared" si="4498" ref="U396:AI396">IFERROR(IF($C396="","",INDIRECT("第"&amp;VLOOKUP(U$7,INDIRECT($A$7&amp;"!A:D"),2,FALSE)&amp;"周"&amp;"!"&amp;ADDRESS(ROW(),VLOOKUP(U$7,INDIRECT($A$7&amp;"!A:D"),4,FALSE)+4))),"")</f>
        <v/>
      </c>
      <c r="V396" s="114" t="str">
        <f t="shared" ca="1" si="4498"/>
        <v/>
      </c>
      <c r="W396" s="114" t="str">
        <f t="shared" ca="1" si="4498"/>
        <v/>
      </c>
      <c r="X396" s="114" t="str">
        <f t="shared" ca="1" si="4498"/>
        <v/>
      </c>
      <c r="Y396" s="114" t="str">
        <f t="shared" ca="1" si="4498"/>
        <v/>
      </c>
      <c r="Z396" s="114" t="str">
        <f t="shared" ca="1" si="4498"/>
        <v/>
      </c>
      <c r="AA396" s="114" t="str">
        <f t="shared" ca="1" si="4498"/>
        <v/>
      </c>
      <c r="AB396" s="114" t="str">
        <f t="shared" ca="1" si="4498"/>
        <v/>
      </c>
      <c r="AC396" s="114" t="str">
        <f t="shared" ca="1" si="4498"/>
        <v/>
      </c>
      <c r="AD396" s="114" t="str">
        <f t="shared" ca="1" si="4498"/>
        <v/>
      </c>
      <c r="AE396" s="114" t="str">
        <f t="shared" ca="1" si="4498"/>
        <v/>
      </c>
      <c r="AF396" s="114" t="str">
        <f t="shared" ca="1" si="4498"/>
        <v/>
      </c>
      <c r="AG396" s="114" t="str">
        <f t="shared" ca="1" si="4498"/>
        <v/>
      </c>
      <c r="AH396" s="114" t="str">
        <f t="shared" ca="1" si="4498"/>
        <v/>
      </c>
      <c r="AI396" s="114" t="str">
        <f t="shared" ca="1" si="4498"/>
        <v/>
      </c>
      <c r="AJ396" s="25">
        <f ca="1" t="shared" si="4499" ref="AJ396:AR396">COUNTIF($E396:$AI398,AJ$8)</f>
        <v>0</v>
      </c>
      <c r="AK396" s="25">
        <f t="shared" ca="1" si="4499"/>
        <v>0</v>
      </c>
      <c r="AL396" s="25">
        <f t="shared" ca="1" si="4499"/>
        <v>0</v>
      </c>
      <c r="AM396" s="25">
        <f t="shared" ca="1" si="4499"/>
        <v>0</v>
      </c>
      <c r="AN396" s="25">
        <f t="shared" ca="1" si="4499"/>
        <v>0</v>
      </c>
      <c r="AO396" s="25">
        <f t="shared" ca="1" si="4499"/>
        <v>0</v>
      </c>
      <c r="AP396" s="25">
        <f t="shared" ca="1" si="4499"/>
        <v>0</v>
      </c>
      <c r="AQ396" s="25">
        <f t="shared" ca="1" si="4499"/>
        <v>0</v>
      </c>
      <c r="AR396" s="25">
        <f t="shared" ca="1" si="4499"/>
        <v>0</v>
      </c>
    </row>
    <row r="397" spans="1:44" ht="18" customHeight="1">
      <c r="A397" s="7"/>
      <c r="B397" s="113"/>
      <c r="C397" s="20"/>
      <c r="D397" s="25" t="s">
        <v>25</v>
      </c>
      <c r="E397" s="114" t="str">
        <f ca="1" t="shared" si="4500" ref="E397">IFERROR(IF($C396="","",INDIRECT("第"&amp;VLOOKUP(E$7,INDIRECT($A$7&amp;"!A:D"),2,FALSE)&amp;"周"&amp;"!"&amp;ADDRESS(ROW(),VLOOKUP(E$7,INDIRECT($A$7&amp;"!A:D"),4,FALSE)+4))),"")</f>
        <v/>
      </c>
      <c r="F397" s="114" t="str">
        <f ca="1" t="shared" si="4501" ref="F397">IFERROR(IF($C396="","",INDIRECT("第"&amp;VLOOKUP(F$7,INDIRECT($A$7&amp;"!A:D"),2,FALSE)&amp;"周"&amp;"!"&amp;ADDRESS(ROW(),VLOOKUP(F$7,INDIRECT($A$7&amp;"!A:D"),4,FALSE)+4))),"")</f>
        <v/>
      </c>
      <c r="G397" s="114" t="str">
        <f ca="1" t="shared" si="4502" ref="G397">IFERROR(IF($C396="","",INDIRECT("第"&amp;VLOOKUP(G$7,INDIRECT($A$7&amp;"!A:D"),2,FALSE)&amp;"周"&amp;"!"&amp;ADDRESS(ROW(),VLOOKUP(G$7,INDIRECT($A$7&amp;"!A:D"),4,FALSE)+4))),"")</f>
        <v/>
      </c>
      <c r="H397" s="114" t="str">
        <f ca="1" t="shared" si="4503" ref="H397">IFERROR(IF($C396="","",INDIRECT("第"&amp;VLOOKUP(H$7,INDIRECT($A$7&amp;"!A:D"),2,FALSE)&amp;"周"&amp;"!"&amp;ADDRESS(ROW(),VLOOKUP(H$7,INDIRECT($A$7&amp;"!A:D"),4,FALSE)+4))),"")</f>
        <v/>
      </c>
      <c r="I397" s="114" t="str">
        <f ca="1" t="shared" si="4504" ref="I397">IFERROR(IF($C396="","",INDIRECT("第"&amp;VLOOKUP(I$7,INDIRECT($A$7&amp;"!A:D"),2,FALSE)&amp;"周"&amp;"!"&amp;ADDRESS(ROW(),VLOOKUP(I$7,INDIRECT($A$7&amp;"!A:D"),4,FALSE)+4))),"")</f>
        <v/>
      </c>
      <c r="J397" s="114" t="str">
        <f ca="1" t="shared" si="4505" ref="J397">IFERROR(IF($C396="","",INDIRECT("第"&amp;VLOOKUP(J$7,INDIRECT($A$7&amp;"!A:D"),2,FALSE)&amp;"周"&amp;"!"&amp;ADDRESS(ROW(),VLOOKUP(J$7,INDIRECT($A$7&amp;"!A:D"),4,FALSE)+4))),"")</f>
        <v/>
      </c>
      <c r="K397" s="114" t="str">
        <f ca="1" t="shared" si="4506" ref="K397">IFERROR(IF($C396="","",INDIRECT("第"&amp;VLOOKUP(K$7,INDIRECT($A$7&amp;"!A:D"),2,FALSE)&amp;"周"&amp;"!"&amp;ADDRESS(ROW(),VLOOKUP(K$7,INDIRECT($A$7&amp;"!A:D"),4,FALSE)+4))),"")</f>
        <v/>
      </c>
      <c r="L397" s="114" t="str">
        <f ca="1" t="shared" si="4507" ref="L397">IFERROR(IF($C396="","",INDIRECT("第"&amp;VLOOKUP(L$7,INDIRECT($A$7&amp;"!A:D"),2,FALSE)&amp;"周"&amp;"!"&amp;ADDRESS(ROW(),VLOOKUP(L$7,INDIRECT($A$7&amp;"!A:D"),4,FALSE)+4))),"")</f>
        <v/>
      </c>
      <c r="M397" s="114" t="str">
        <f ca="1" t="shared" si="4508" ref="M397">IFERROR(IF($C396="","",INDIRECT("第"&amp;VLOOKUP(M$7,INDIRECT($A$7&amp;"!A:D"),2,FALSE)&amp;"周"&amp;"!"&amp;ADDRESS(ROW(),VLOOKUP(M$7,INDIRECT($A$7&amp;"!A:D"),4,FALSE)+4))),"")</f>
        <v/>
      </c>
      <c r="N397" s="114" t="str">
        <f ca="1" t="shared" si="4509" ref="N397">IFERROR(IF($C396="","",INDIRECT("第"&amp;VLOOKUP(N$7,INDIRECT($A$7&amp;"!A:D"),2,FALSE)&amp;"周"&amp;"!"&amp;ADDRESS(ROW(),VLOOKUP(N$7,INDIRECT($A$7&amp;"!A:D"),4,FALSE)+4))),"")</f>
        <v/>
      </c>
      <c r="O397" s="114" t="str">
        <f ca="1" t="shared" si="4510" ref="O397">IFERROR(IF($C396="","",INDIRECT("第"&amp;VLOOKUP(O$7,INDIRECT($A$7&amp;"!A:D"),2,FALSE)&amp;"周"&amp;"!"&amp;ADDRESS(ROW(),VLOOKUP(O$7,INDIRECT($A$7&amp;"!A:D"),4,FALSE)+4))),"")</f>
        <v/>
      </c>
      <c r="P397" s="114" t="str">
        <f ca="1" t="shared" si="4511" ref="P397">IFERROR(IF($C396="","",INDIRECT("第"&amp;VLOOKUP(P$7,INDIRECT($A$7&amp;"!A:D"),2,FALSE)&amp;"周"&amp;"!"&amp;ADDRESS(ROW(),VLOOKUP(P$7,INDIRECT($A$7&amp;"!A:D"),4,FALSE)+4))),"")</f>
        <v/>
      </c>
      <c r="Q397" s="114" t="str">
        <f ca="1" t="shared" si="4512" ref="Q397">IFERROR(IF($C396="","",INDIRECT("第"&amp;VLOOKUP(Q$7,INDIRECT($A$7&amp;"!A:D"),2,FALSE)&amp;"周"&amp;"!"&amp;ADDRESS(ROW(),VLOOKUP(Q$7,INDIRECT($A$7&amp;"!A:D"),4,FALSE)+4))),"")</f>
        <v/>
      </c>
      <c r="R397" s="114" t="str">
        <f ca="1" t="shared" si="4513" ref="R397">IFERROR(IF($C396="","",INDIRECT("第"&amp;VLOOKUP(R$7,INDIRECT($A$7&amp;"!A:D"),2,FALSE)&amp;"周"&amp;"!"&amp;ADDRESS(ROW(),VLOOKUP(R$7,INDIRECT($A$7&amp;"!A:D"),4,FALSE)+4))),"")</f>
        <v/>
      </c>
      <c r="S397" s="114" t="str">
        <f ca="1" t="shared" si="4514" ref="S397">IFERROR(IF($C396="","",INDIRECT("第"&amp;VLOOKUP(S$7,INDIRECT($A$7&amp;"!A:D"),2,FALSE)&amp;"周"&amp;"!"&amp;ADDRESS(ROW(),VLOOKUP(S$7,INDIRECT($A$7&amp;"!A:D"),4,FALSE)+4))),"")</f>
        <v/>
      </c>
      <c r="T397" s="114" t="str">
        <f ca="1" t="shared" si="4515" ref="T397">IFERROR(IF($C396="","",INDIRECT("第"&amp;VLOOKUP(T$7,INDIRECT($A$7&amp;"!A:D"),2,FALSE)&amp;"周"&amp;"!"&amp;ADDRESS(ROW(),VLOOKUP(T$7,INDIRECT($A$7&amp;"!A:D"),4,FALSE)+4))),"")</f>
        <v/>
      </c>
      <c r="U397" s="114" t="str">
        <f ca="1" t="shared" si="4516" ref="U397">IFERROR(IF($C396="","",INDIRECT("第"&amp;VLOOKUP(U$7,INDIRECT($A$7&amp;"!A:D"),2,FALSE)&amp;"周"&amp;"!"&amp;ADDRESS(ROW(),VLOOKUP(U$7,INDIRECT($A$7&amp;"!A:D"),4,FALSE)+4))),"")</f>
        <v/>
      </c>
      <c r="V397" s="114" t="str">
        <f ca="1" t="shared" si="4517" ref="V397">IFERROR(IF($C396="","",INDIRECT("第"&amp;VLOOKUP(V$7,INDIRECT($A$7&amp;"!A:D"),2,FALSE)&amp;"周"&amp;"!"&amp;ADDRESS(ROW(),VLOOKUP(V$7,INDIRECT($A$7&amp;"!A:D"),4,FALSE)+4))),"")</f>
        <v/>
      </c>
      <c r="W397" s="114" t="str">
        <f ca="1" t="shared" si="4518" ref="W397">IFERROR(IF($C396="","",INDIRECT("第"&amp;VLOOKUP(W$7,INDIRECT($A$7&amp;"!A:D"),2,FALSE)&amp;"周"&amp;"!"&amp;ADDRESS(ROW(),VLOOKUP(W$7,INDIRECT($A$7&amp;"!A:D"),4,FALSE)+4))),"")</f>
        <v/>
      </c>
      <c r="X397" s="114" t="str">
        <f ca="1" t="shared" si="4519" ref="X397">IFERROR(IF($C396="","",INDIRECT("第"&amp;VLOOKUP(X$7,INDIRECT($A$7&amp;"!A:D"),2,FALSE)&amp;"周"&amp;"!"&amp;ADDRESS(ROW(),VLOOKUP(X$7,INDIRECT($A$7&amp;"!A:D"),4,FALSE)+4))),"")</f>
        <v/>
      </c>
      <c r="Y397" s="114" t="str">
        <f ca="1" t="shared" si="4520" ref="Y397">IFERROR(IF($C396="","",INDIRECT("第"&amp;VLOOKUP(Y$7,INDIRECT($A$7&amp;"!A:D"),2,FALSE)&amp;"周"&amp;"!"&amp;ADDRESS(ROW(),VLOOKUP(Y$7,INDIRECT($A$7&amp;"!A:D"),4,FALSE)+4))),"")</f>
        <v/>
      </c>
      <c r="Z397" s="114" t="str">
        <f ca="1" t="shared" si="4521" ref="Z397">IFERROR(IF($C396="","",INDIRECT("第"&amp;VLOOKUP(Z$7,INDIRECT($A$7&amp;"!A:D"),2,FALSE)&amp;"周"&amp;"!"&amp;ADDRESS(ROW(),VLOOKUP(Z$7,INDIRECT($A$7&amp;"!A:D"),4,FALSE)+4))),"")</f>
        <v/>
      </c>
      <c r="AA397" s="114" t="str">
        <f ca="1" t="shared" si="4522" ref="AA397">IFERROR(IF($C396="","",INDIRECT("第"&amp;VLOOKUP(AA$7,INDIRECT($A$7&amp;"!A:D"),2,FALSE)&amp;"周"&amp;"!"&amp;ADDRESS(ROW(),VLOOKUP(AA$7,INDIRECT($A$7&amp;"!A:D"),4,FALSE)+4))),"")</f>
        <v/>
      </c>
      <c r="AB397" s="114" t="str">
        <f ca="1" t="shared" si="4523" ref="AB397">IFERROR(IF($C396="","",INDIRECT("第"&amp;VLOOKUP(AB$7,INDIRECT($A$7&amp;"!A:D"),2,FALSE)&amp;"周"&amp;"!"&amp;ADDRESS(ROW(),VLOOKUP(AB$7,INDIRECT($A$7&amp;"!A:D"),4,FALSE)+4))),"")</f>
        <v/>
      </c>
      <c r="AC397" s="114" t="str">
        <f ca="1" t="shared" si="4524" ref="AC397">IFERROR(IF($C396="","",INDIRECT("第"&amp;VLOOKUP(AC$7,INDIRECT($A$7&amp;"!A:D"),2,FALSE)&amp;"周"&amp;"!"&amp;ADDRESS(ROW(),VLOOKUP(AC$7,INDIRECT($A$7&amp;"!A:D"),4,FALSE)+4))),"")</f>
        <v/>
      </c>
      <c r="AD397" s="114" t="str">
        <f ca="1" t="shared" si="4525" ref="AD397">IFERROR(IF($C396="","",INDIRECT("第"&amp;VLOOKUP(AD$7,INDIRECT($A$7&amp;"!A:D"),2,FALSE)&amp;"周"&amp;"!"&amp;ADDRESS(ROW(),VLOOKUP(AD$7,INDIRECT($A$7&amp;"!A:D"),4,FALSE)+4))),"")</f>
        <v/>
      </c>
      <c r="AE397" s="114" t="str">
        <f ca="1" t="shared" si="4526" ref="AE397">IFERROR(IF($C396="","",INDIRECT("第"&amp;VLOOKUP(AE$7,INDIRECT($A$7&amp;"!A:D"),2,FALSE)&amp;"周"&amp;"!"&amp;ADDRESS(ROW(),VLOOKUP(AE$7,INDIRECT($A$7&amp;"!A:D"),4,FALSE)+4))),"")</f>
        <v/>
      </c>
      <c r="AF397" s="114" t="str">
        <f ca="1" t="shared" si="4527" ref="AF397">IFERROR(IF($C396="","",INDIRECT("第"&amp;VLOOKUP(AF$7,INDIRECT($A$7&amp;"!A:D"),2,FALSE)&amp;"周"&amp;"!"&amp;ADDRESS(ROW(),VLOOKUP(AF$7,INDIRECT($A$7&amp;"!A:D"),4,FALSE)+4))),"")</f>
        <v/>
      </c>
      <c r="AG397" s="114" t="str">
        <f ca="1" t="shared" si="4528" ref="AG397">IFERROR(IF($C396="","",INDIRECT("第"&amp;VLOOKUP(AG$7,INDIRECT($A$7&amp;"!A:D"),2,FALSE)&amp;"周"&amp;"!"&amp;ADDRESS(ROW(),VLOOKUP(AG$7,INDIRECT($A$7&amp;"!A:D"),4,FALSE)+4))),"")</f>
        <v/>
      </c>
      <c r="AH397" s="114" t="str">
        <f ca="1" t="shared" si="4529" ref="AH397">IFERROR(IF($C396="","",INDIRECT("第"&amp;VLOOKUP(AH$7,INDIRECT($A$7&amp;"!A:D"),2,FALSE)&amp;"周"&amp;"!"&amp;ADDRESS(ROW(),VLOOKUP(AH$7,INDIRECT($A$7&amp;"!A:D"),4,FALSE)+4))),"")</f>
        <v/>
      </c>
      <c r="AI397" s="114" t="str">
        <f ca="1" t="shared" si="4530" ref="AI397">IFERROR(IF($C396="","",INDIRECT("第"&amp;VLOOKUP(AI$7,INDIRECT($A$7&amp;"!A:D"),2,FALSE)&amp;"周"&amp;"!"&amp;ADDRESS(ROW(),VLOOKUP(AI$7,INDIRECT($A$7&amp;"!A:D"),4,FALSE)+4))),"")</f>
        <v/>
      </c>
      <c r="AJ397" s="25"/>
      <c r="AK397" s="25"/>
      <c r="AL397" s="25"/>
      <c r="AM397" s="25"/>
      <c r="AN397" s="25"/>
      <c r="AO397" s="25"/>
      <c r="AP397" s="25"/>
      <c r="AQ397" s="25"/>
      <c r="AR397" s="25"/>
    </row>
    <row r="398" spans="1:44" ht="18" customHeight="1">
      <c r="A398" s="7"/>
      <c r="B398" s="115"/>
      <c r="C398" s="27"/>
      <c r="D398" s="25" t="s">
        <v>26</v>
      </c>
      <c r="E398" s="114" t="str">
        <f ca="1" t="shared" si="4531" ref="E398:AI398">IFERROR(IF($C396="","",INDIRECT("第"&amp;VLOOKUP(E$7,INDIRECT($A$7&amp;"!A:D"),2,FALSE)&amp;"周"&amp;"!"&amp;ADDRESS(ROW(),VLOOKUP(E$7,INDIRECT($A$7&amp;"!A:D"),4,FALSE)+4))),"")</f>
        <v/>
      </c>
      <c r="F398" s="114" t="str">
        <f t="shared" ca="1" si="4531"/>
        <v/>
      </c>
      <c r="G398" s="114" t="str">
        <f t="shared" ca="1" si="4531"/>
        <v/>
      </c>
      <c r="H398" s="114" t="str">
        <f t="shared" ca="1" si="4531"/>
        <v/>
      </c>
      <c r="I398" s="114" t="str">
        <f t="shared" ca="1" si="4531"/>
        <v/>
      </c>
      <c r="J398" s="114" t="str">
        <f t="shared" ca="1" si="4531"/>
        <v/>
      </c>
      <c r="K398" s="114" t="str">
        <f t="shared" ca="1" si="4531"/>
        <v/>
      </c>
      <c r="L398" s="114" t="str">
        <f t="shared" ca="1" si="4531"/>
        <v/>
      </c>
      <c r="M398" s="114" t="str">
        <f t="shared" ca="1" si="4531"/>
        <v/>
      </c>
      <c r="N398" s="114" t="str">
        <f t="shared" ca="1" si="4531"/>
        <v/>
      </c>
      <c r="O398" s="114" t="str">
        <f t="shared" ca="1" si="4531"/>
        <v/>
      </c>
      <c r="P398" s="114" t="str">
        <f t="shared" ca="1" si="4531"/>
        <v/>
      </c>
      <c r="Q398" s="114" t="str">
        <f t="shared" ca="1" si="4531"/>
        <v/>
      </c>
      <c r="R398" s="114" t="str">
        <f t="shared" ca="1" si="4531"/>
        <v/>
      </c>
      <c r="S398" s="114" t="str">
        <f t="shared" ca="1" si="4531"/>
        <v/>
      </c>
      <c r="T398" s="114" t="str">
        <f t="shared" ca="1" si="4531"/>
        <v/>
      </c>
      <c r="U398" s="114" t="str">
        <f t="shared" ca="1" si="4531"/>
        <v/>
      </c>
      <c r="V398" s="114" t="str">
        <f t="shared" ca="1" si="4531"/>
        <v/>
      </c>
      <c r="W398" s="114" t="str">
        <f t="shared" ca="1" si="4531"/>
        <v/>
      </c>
      <c r="X398" s="114" t="str">
        <f t="shared" ca="1" si="4531"/>
        <v/>
      </c>
      <c r="Y398" s="114" t="str">
        <f t="shared" ca="1" si="4531"/>
        <v/>
      </c>
      <c r="Z398" s="114" t="str">
        <f t="shared" ca="1" si="4531"/>
        <v/>
      </c>
      <c r="AA398" s="114" t="str">
        <f t="shared" ca="1" si="4531"/>
        <v/>
      </c>
      <c r="AB398" s="114" t="str">
        <f t="shared" ca="1" si="4531"/>
        <v/>
      </c>
      <c r="AC398" s="114" t="str">
        <f t="shared" ca="1" si="4531"/>
        <v/>
      </c>
      <c r="AD398" s="114" t="str">
        <f t="shared" ca="1" si="4531"/>
        <v/>
      </c>
      <c r="AE398" s="114" t="str">
        <f t="shared" ca="1" si="4531"/>
        <v/>
      </c>
      <c r="AF398" s="114" t="str">
        <f t="shared" ca="1" si="4531"/>
        <v/>
      </c>
      <c r="AG398" s="114" t="str">
        <f t="shared" ca="1" si="4531"/>
        <v/>
      </c>
      <c r="AH398" s="114" t="str">
        <f t="shared" ca="1" si="4531"/>
        <v/>
      </c>
      <c r="AI398" s="114" t="str">
        <f t="shared" ca="1" si="4531"/>
        <v/>
      </c>
      <c r="AJ398" s="25"/>
      <c r="AK398" s="25"/>
      <c r="AL398" s="25"/>
      <c r="AM398" s="25"/>
      <c r="AN398" s="25"/>
      <c r="AO398" s="25"/>
      <c r="AP398" s="25"/>
      <c r="AQ398" s="25"/>
      <c r="AR398" s="25"/>
    </row>
    <row r="399" spans="1:44" ht="18" customHeight="1">
      <c r="A399" s="7"/>
      <c r="B399" s="116">
        <f t="shared" si="4076"/>
        <v>131</v>
      </c>
      <c r="C399" s="20" t="str">
        <f ca="1">INDIRECT("员工信息表!C"&amp;(B399+3))&amp;IF(INDIRECT("员工信息表!O"&amp;(B399+3))="离职","(离职)","")</f>
        <v/>
      </c>
      <c r="D399" s="25" t="s">
        <v>24</v>
      </c>
      <c r="E399" s="114" t="str">
        <f ca="1" t="shared" si="4532" ref="E399:T399">IFERROR(IF($C399="","",INDIRECT("第"&amp;VLOOKUP(E$7,INDIRECT($A$7&amp;"!A:D"),2,FALSE)&amp;"周"&amp;"!"&amp;ADDRESS(ROW(),VLOOKUP(E$7,INDIRECT($A$7&amp;"!A:D"),4,FALSE)+4))),"")</f>
        <v/>
      </c>
      <c r="F399" s="114" t="str">
        <f t="shared" ca="1" si="4532"/>
        <v/>
      </c>
      <c r="G399" s="114" t="str">
        <f t="shared" ca="1" si="4532"/>
        <v/>
      </c>
      <c r="H399" s="114" t="str">
        <f t="shared" ca="1" si="4532"/>
        <v/>
      </c>
      <c r="I399" s="114" t="str">
        <f t="shared" ca="1" si="4532"/>
        <v/>
      </c>
      <c r="J399" s="114" t="str">
        <f t="shared" ca="1" si="4532"/>
        <v/>
      </c>
      <c r="K399" s="114" t="str">
        <f t="shared" ca="1" si="4532"/>
        <v/>
      </c>
      <c r="L399" s="114" t="str">
        <f t="shared" ca="1" si="4532"/>
        <v/>
      </c>
      <c r="M399" s="114" t="str">
        <f t="shared" ca="1" si="4532"/>
        <v/>
      </c>
      <c r="N399" s="114" t="str">
        <f t="shared" ca="1" si="4532"/>
        <v/>
      </c>
      <c r="O399" s="114" t="str">
        <f t="shared" ca="1" si="4532"/>
        <v/>
      </c>
      <c r="P399" s="114" t="str">
        <f t="shared" ca="1" si="4532"/>
        <v/>
      </c>
      <c r="Q399" s="114" t="str">
        <f t="shared" ca="1" si="4532"/>
        <v/>
      </c>
      <c r="R399" s="114" t="str">
        <f t="shared" ca="1" si="4532"/>
        <v/>
      </c>
      <c r="S399" s="114" t="str">
        <f t="shared" ca="1" si="4532"/>
        <v/>
      </c>
      <c r="T399" s="114" t="str">
        <f t="shared" ca="1" si="4532"/>
        <v/>
      </c>
      <c r="U399" s="114" t="str">
        <f ca="1" t="shared" si="4533" ref="U399:AI399">IFERROR(IF($C399="","",INDIRECT("第"&amp;VLOOKUP(U$7,INDIRECT($A$7&amp;"!A:D"),2,FALSE)&amp;"周"&amp;"!"&amp;ADDRESS(ROW(),VLOOKUP(U$7,INDIRECT($A$7&amp;"!A:D"),4,FALSE)+4))),"")</f>
        <v/>
      </c>
      <c r="V399" s="114" t="str">
        <f t="shared" ca="1" si="4533"/>
        <v/>
      </c>
      <c r="W399" s="114" t="str">
        <f t="shared" ca="1" si="4533"/>
        <v/>
      </c>
      <c r="X399" s="114" t="str">
        <f t="shared" ca="1" si="4533"/>
        <v/>
      </c>
      <c r="Y399" s="114" t="str">
        <f t="shared" ca="1" si="4533"/>
        <v/>
      </c>
      <c r="Z399" s="114" t="str">
        <f t="shared" ca="1" si="4533"/>
        <v/>
      </c>
      <c r="AA399" s="114" t="str">
        <f t="shared" ca="1" si="4533"/>
        <v/>
      </c>
      <c r="AB399" s="114" t="str">
        <f t="shared" ca="1" si="4533"/>
        <v/>
      </c>
      <c r="AC399" s="114" t="str">
        <f t="shared" ca="1" si="4533"/>
        <v/>
      </c>
      <c r="AD399" s="114" t="str">
        <f t="shared" ca="1" si="4533"/>
        <v/>
      </c>
      <c r="AE399" s="114" t="str">
        <f t="shared" ca="1" si="4533"/>
        <v/>
      </c>
      <c r="AF399" s="114" t="str">
        <f t="shared" ca="1" si="4533"/>
        <v/>
      </c>
      <c r="AG399" s="114" t="str">
        <f t="shared" ca="1" si="4533"/>
        <v/>
      </c>
      <c r="AH399" s="114" t="str">
        <f t="shared" ca="1" si="4533"/>
        <v/>
      </c>
      <c r="AI399" s="114" t="str">
        <f t="shared" ca="1" si="4533"/>
        <v/>
      </c>
      <c r="AJ399" s="25">
        <f ca="1" t="shared" si="4534" ref="AJ399:AR399">COUNTIF($E399:$AI401,AJ$8)</f>
        <v>0</v>
      </c>
      <c r="AK399" s="25">
        <f t="shared" ca="1" si="4534"/>
        <v>0</v>
      </c>
      <c r="AL399" s="25">
        <f t="shared" ca="1" si="4534"/>
        <v>0</v>
      </c>
      <c r="AM399" s="25">
        <f t="shared" ca="1" si="4534"/>
        <v>0</v>
      </c>
      <c r="AN399" s="25">
        <f t="shared" ca="1" si="4534"/>
        <v>0</v>
      </c>
      <c r="AO399" s="25">
        <f t="shared" ca="1" si="4534"/>
        <v>0</v>
      </c>
      <c r="AP399" s="25">
        <f t="shared" ca="1" si="4534"/>
        <v>0</v>
      </c>
      <c r="AQ399" s="25">
        <f t="shared" ca="1" si="4534"/>
        <v>0</v>
      </c>
      <c r="AR399" s="25">
        <f t="shared" ca="1" si="4534"/>
        <v>0</v>
      </c>
    </row>
    <row r="400" spans="1:44" ht="18" customHeight="1">
      <c r="A400" s="7"/>
      <c r="B400" s="113"/>
      <c r="C400" s="20"/>
      <c r="D400" s="25" t="s">
        <v>25</v>
      </c>
      <c r="E400" s="114" t="str">
        <f ca="1" t="shared" si="4535" ref="E400">IFERROR(IF($C399="","",INDIRECT("第"&amp;VLOOKUP(E$7,INDIRECT($A$7&amp;"!A:D"),2,FALSE)&amp;"周"&amp;"!"&amp;ADDRESS(ROW(),VLOOKUP(E$7,INDIRECT($A$7&amp;"!A:D"),4,FALSE)+4))),"")</f>
        <v/>
      </c>
      <c r="F400" s="114" t="str">
        <f ca="1" t="shared" si="4536" ref="F400">IFERROR(IF($C399="","",INDIRECT("第"&amp;VLOOKUP(F$7,INDIRECT($A$7&amp;"!A:D"),2,FALSE)&amp;"周"&amp;"!"&amp;ADDRESS(ROW(),VLOOKUP(F$7,INDIRECT($A$7&amp;"!A:D"),4,FALSE)+4))),"")</f>
        <v/>
      </c>
      <c r="G400" s="114" t="str">
        <f ca="1" t="shared" si="4537" ref="G400">IFERROR(IF($C399="","",INDIRECT("第"&amp;VLOOKUP(G$7,INDIRECT($A$7&amp;"!A:D"),2,FALSE)&amp;"周"&amp;"!"&amp;ADDRESS(ROW(),VLOOKUP(G$7,INDIRECT($A$7&amp;"!A:D"),4,FALSE)+4))),"")</f>
        <v/>
      </c>
      <c r="H400" s="114" t="str">
        <f ca="1" t="shared" si="4538" ref="H400">IFERROR(IF($C399="","",INDIRECT("第"&amp;VLOOKUP(H$7,INDIRECT($A$7&amp;"!A:D"),2,FALSE)&amp;"周"&amp;"!"&amp;ADDRESS(ROW(),VLOOKUP(H$7,INDIRECT($A$7&amp;"!A:D"),4,FALSE)+4))),"")</f>
        <v/>
      </c>
      <c r="I400" s="114" t="str">
        <f ca="1" t="shared" si="4539" ref="I400">IFERROR(IF($C399="","",INDIRECT("第"&amp;VLOOKUP(I$7,INDIRECT($A$7&amp;"!A:D"),2,FALSE)&amp;"周"&amp;"!"&amp;ADDRESS(ROW(),VLOOKUP(I$7,INDIRECT($A$7&amp;"!A:D"),4,FALSE)+4))),"")</f>
        <v/>
      </c>
      <c r="J400" s="114" t="str">
        <f ca="1" t="shared" si="4540" ref="J400">IFERROR(IF($C399="","",INDIRECT("第"&amp;VLOOKUP(J$7,INDIRECT($A$7&amp;"!A:D"),2,FALSE)&amp;"周"&amp;"!"&amp;ADDRESS(ROW(),VLOOKUP(J$7,INDIRECT($A$7&amp;"!A:D"),4,FALSE)+4))),"")</f>
        <v/>
      </c>
      <c r="K400" s="114" t="str">
        <f ca="1" t="shared" si="4541" ref="K400">IFERROR(IF($C399="","",INDIRECT("第"&amp;VLOOKUP(K$7,INDIRECT($A$7&amp;"!A:D"),2,FALSE)&amp;"周"&amp;"!"&amp;ADDRESS(ROW(),VLOOKUP(K$7,INDIRECT($A$7&amp;"!A:D"),4,FALSE)+4))),"")</f>
        <v/>
      </c>
      <c r="L400" s="114" t="str">
        <f ca="1" t="shared" si="4542" ref="L400">IFERROR(IF($C399="","",INDIRECT("第"&amp;VLOOKUP(L$7,INDIRECT($A$7&amp;"!A:D"),2,FALSE)&amp;"周"&amp;"!"&amp;ADDRESS(ROW(),VLOOKUP(L$7,INDIRECT($A$7&amp;"!A:D"),4,FALSE)+4))),"")</f>
        <v/>
      </c>
      <c r="M400" s="114" t="str">
        <f ca="1" t="shared" si="4543" ref="M400">IFERROR(IF($C399="","",INDIRECT("第"&amp;VLOOKUP(M$7,INDIRECT($A$7&amp;"!A:D"),2,FALSE)&amp;"周"&amp;"!"&amp;ADDRESS(ROW(),VLOOKUP(M$7,INDIRECT($A$7&amp;"!A:D"),4,FALSE)+4))),"")</f>
        <v/>
      </c>
      <c r="N400" s="114" t="str">
        <f ca="1" t="shared" si="4544" ref="N400">IFERROR(IF($C399="","",INDIRECT("第"&amp;VLOOKUP(N$7,INDIRECT($A$7&amp;"!A:D"),2,FALSE)&amp;"周"&amp;"!"&amp;ADDRESS(ROW(),VLOOKUP(N$7,INDIRECT($A$7&amp;"!A:D"),4,FALSE)+4))),"")</f>
        <v/>
      </c>
      <c r="O400" s="114" t="str">
        <f ca="1" t="shared" si="4545" ref="O400">IFERROR(IF($C399="","",INDIRECT("第"&amp;VLOOKUP(O$7,INDIRECT($A$7&amp;"!A:D"),2,FALSE)&amp;"周"&amp;"!"&amp;ADDRESS(ROW(),VLOOKUP(O$7,INDIRECT($A$7&amp;"!A:D"),4,FALSE)+4))),"")</f>
        <v/>
      </c>
      <c r="P400" s="114" t="str">
        <f ca="1" t="shared" si="4546" ref="P400">IFERROR(IF($C399="","",INDIRECT("第"&amp;VLOOKUP(P$7,INDIRECT($A$7&amp;"!A:D"),2,FALSE)&amp;"周"&amp;"!"&amp;ADDRESS(ROW(),VLOOKUP(P$7,INDIRECT($A$7&amp;"!A:D"),4,FALSE)+4))),"")</f>
        <v/>
      </c>
      <c r="Q400" s="114" t="str">
        <f ca="1" t="shared" si="4547" ref="Q400">IFERROR(IF($C399="","",INDIRECT("第"&amp;VLOOKUP(Q$7,INDIRECT($A$7&amp;"!A:D"),2,FALSE)&amp;"周"&amp;"!"&amp;ADDRESS(ROW(),VLOOKUP(Q$7,INDIRECT($A$7&amp;"!A:D"),4,FALSE)+4))),"")</f>
        <v/>
      </c>
      <c r="R400" s="114" t="str">
        <f ca="1" t="shared" si="4548" ref="R400">IFERROR(IF($C399="","",INDIRECT("第"&amp;VLOOKUP(R$7,INDIRECT($A$7&amp;"!A:D"),2,FALSE)&amp;"周"&amp;"!"&amp;ADDRESS(ROW(),VLOOKUP(R$7,INDIRECT($A$7&amp;"!A:D"),4,FALSE)+4))),"")</f>
        <v/>
      </c>
      <c r="S400" s="114" t="str">
        <f ca="1" t="shared" si="4549" ref="S400">IFERROR(IF($C399="","",INDIRECT("第"&amp;VLOOKUP(S$7,INDIRECT($A$7&amp;"!A:D"),2,FALSE)&amp;"周"&amp;"!"&amp;ADDRESS(ROW(),VLOOKUP(S$7,INDIRECT($A$7&amp;"!A:D"),4,FALSE)+4))),"")</f>
        <v/>
      </c>
      <c r="T400" s="114" t="str">
        <f ca="1" t="shared" si="4550" ref="T400">IFERROR(IF($C399="","",INDIRECT("第"&amp;VLOOKUP(T$7,INDIRECT($A$7&amp;"!A:D"),2,FALSE)&amp;"周"&amp;"!"&amp;ADDRESS(ROW(),VLOOKUP(T$7,INDIRECT($A$7&amp;"!A:D"),4,FALSE)+4))),"")</f>
        <v/>
      </c>
      <c r="U400" s="114" t="str">
        <f ca="1" t="shared" si="4551" ref="U400">IFERROR(IF($C399="","",INDIRECT("第"&amp;VLOOKUP(U$7,INDIRECT($A$7&amp;"!A:D"),2,FALSE)&amp;"周"&amp;"!"&amp;ADDRESS(ROW(),VLOOKUP(U$7,INDIRECT($A$7&amp;"!A:D"),4,FALSE)+4))),"")</f>
        <v/>
      </c>
      <c r="V400" s="114" t="str">
        <f ca="1" t="shared" si="4552" ref="V400">IFERROR(IF($C399="","",INDIRECT("第"&amp;VLOOKUP(V$7,INDIRECT($A$7&amp;"!A:D"),2,FALSE)&amp;"周"&amp;"!"&amp;ADDRESS(ROW(),VLOOKUP(V$7,INDIRECT($A$7&amp;"!A:D"),4,FALSE)+4))),"")</f>
        <v/>
      </c>
      <c r="W400" s="114" t="str">
        <f ca="1" t="shared" si="4553" ref="W400">IFERROR(IF($C399="","",INDIRECT("第"&amp;VLOOKUP(W$7,INDIRECT($A$7&amp;"!A:D"),2,FALSE)&amp;"周"&amp;"!"&amp;ADDRESS(ROW(),VLOOKUP(W$7,INDIRECT($A$7&amp;"!A:D"),4,FALSE)+4))),"")</f>
        <v/>
      </c>
      <c r="X400" s="114" t="str">
        <f ca="1" t="shared" si="4554" ref="X400">IFERROR(IF($C399="","",INDIRECT("第"&amp;VLOOKUP(X$7,INDIRECT($A$7&amp;"!A:D"),2,FALSE)&amp;"周"&amp;"!"&amp;ADDRESS(ROW(),VLOOKUP(X$7,INDIRECT($A$7&amp;"!A:D"),4,FALSE)+4))),"")</f>
        <v/>
      </c>
      <c r="Y400" s="114" t="str">
        <f ca="1" t="shared" si="4555" ref="Y400">IFERROR(IF($C399="","",INDIRECT("第"&amp;VLOOKUP(Y$7,INDIRECT($A$7&amp;"!A:D"),2,FALSE)&amp;"周"&amp;"!"&amp;ADDRESS(ROW(),VLOOKUP(Y$7,INDIRECT($A$7&amp;"!A:D"),4,FALSE)+4))),"")</f>
        <v/>
      </c>
      <c r="Z400" s="114" t="str">
        <f ca="1" t="shared" si="4556" ref="Z400">IFERROR(IF($C399="","",INDIRECT("第"&amp;VLOOKUP(Z$7,INDIRECT($A$7&amp;"!A:D"),2,FALSE)&amp;"周"&amp;"!"&amp;ADDRESS(ROW(),VLOOKUP(Z$7,INDIRECT($A$7&amp;"!A:D"),4,FALSE)+4))),"")</f>
        <v/>
      </c>
      <c r="AA400" s="114" t="str">
        <f ca="1" t="shared" si="4557" ref="AA400">IFERROR(IF($C399="","",INDIRECT("第"&amp;VLOOKUP(AA$7,INDIRECT($A$7&amp;"!A:D"),2,FALSE)&amp;"周"&amp;"!"&amp;ADDRESS(ROW(),VLOOKUP(AA$7,INDIRECT($A$7&amp;"!A:D"),4,FALSE)+4))),"")</f>
        <v/>
      </c>
      <c r="AB400" s="114" t="str">
        <f ca="1" t="shared" si="4558" ref="AB400">IFERROR(IF($C399="","",INDIRECT("第"&amp;VLOOKUP(AB$7,INDIRECT($A$7&amp;"!A:D"),2,FALSE)&amp;"周"&amp;"!"&amp;ADDRESS(ROW(),VLOOKUP(AB$7,INDIRECT($A$7&amp;"!A:D"),4,FALSE)+4))),"")</f>
        <v/>
      </c>
      <c r="AC400" s="114" t="str">
        <f ca="1" t="shared" si="4559" ref="AC400">IFERROR(IF($C399="","",INDIRECT("第"&amp;VLOOKUP(AC$7,INDIRECT($A$7&amp;"!A:D"),2,FALSE)&amp;"周"&amp;"!"&amp;ADDRESS(ROW(),VLOOKUP(AC$7,INDIRECT($A$7&amp;"!A:D"),4,FALSE)+4))),"")</f>
        <v/>
      </c>
      <c r="AD400" s="114" t="str">
        <f ca="1" t="shared" si="4560" ref="AD400">IFERROR(IF($C399="","",INDIRECT("第"&amp;VLOOKUP(AD$7,INDIRECT($A$7&amp;"!A:D"),2,FALSE)&amp;"周"&amp;"!"&amp;ADDRESS(ROW(),VLOOKUP(AD$7,INDIRECT($A$7&amp;"!A:D"),4,FALSE)+4))),"")</f>
        <v/>
      </c>
      <c r="AE400" s="114" t="str">
        <f ca="1" t="shared" si="4561" ref="AE400">IFERROR(IF($C399="","",INDIRECT("第"&amp;VLOOKUP(AE$7,INDIRECT($A$7&amp;"!A:D"),2,FALSE)&amp;"周"&amp;"!"&amp;ADDRESS(ROW(),VLOOKUP(AE$7,INDIRECT($A$7&amp;"!A:D"),4,FALSE)+4))),"")</f>
        <v/>
      </c>
      <c r="AF400" s="114" t="str">
        <f ca="1" t="shared" si="4562" ref="AF400">IFERROR(IF($C399="","",INDIRECT("第"&amp;VLOOKUP(AF$7,INDIRECT($A$7&amp;"!A:D"),2,FALSE)&amp;"周"&amp;"!"&amp;ADDRESS(ROW(),VLOOKUP(AF$7,INDIRECT($A$7&amp;"!A:D"),4,FALSE)+4))),"")</f>
        <v/>
      </c>
      <c r="AG400" s="114" t="str">
        <f ca="1" t="shared" si="4563" ref="AG400">IFERROR(IF($C399="","",INDIRECT("第"&amp;VLOOKUP(AG$7,INDIRECT($A$7&amp;"!A:D"),2,FALSE)&amp;"周"&amp;"!"&amp;ADDRESS(ROW(),VLOOKUP(AG$7,INDIRECT($A$7&amp;"!A:D"),4,FALSE)+4))),"")</f>
        <v/>
      </c>
      <c r="AH400" s="114" t="str">
        <f ca="1" t="shared" si="4564" ref="AH400">IFERROR(IF($C399="","",INDIRECT("第"&amp;VLOOKUP(AH$7,INDIRECT($A$7&amp;"!A:D"),2,FALSE)&amp;"周"&amp;"!"&amp;ADDRESS(ROW(),VLOOKUP(AH$7,INDIRECT($A$7&amp;"!A:D"),4,FALSE)+4))),"")</f>
        <v/>
      </c>
      <c r="AI400" s="114" t="str">
        <f ca="1" t="shared" si="4565" ref="AI400">IFERROR(IF($C399="","",INDIRECT("第"&amp;VLOOKUP(AI$7,INDIRECT($A$7&amp;"!A:D"),2,FALSE)&amp;"周"&amp;"!"&amp;ADDRESS(ROW(),VLOOKUP(AI$7,INDIRECT($A$7&amp;"!A:D"),4,FALSE)+4))),"")</f>
        <v/>
      </c>
      <c r="AJ400" s="25"/>
      <c r="AK400" s="25"/>
      <c r="AL400" s="25"/>
      <c r="AM400" s="25"/>
      <c r="AN400" s="25"/>
      <c r="AO400" s="25"/>
      <c r="AP400" s="25"/>
      <c r="AQ400" s="25"/>
      <c r="AR400" s="25"/>
    </row>
    <row r="401" spans="1:44" ht="18" customHeight="1">
      <c r="A401" s="7"/>
      <c r="B401" s="115"/>
      <c r="C401" s="27"/>
      <c r="D401" s="25" t="s">
        <v>26</v>
      </c>
      <c r="E401" s="114" t="str">
        <f ca="1" t="shared" si="4566" ref="E401:AI401">IFERROR(IF($C399="","",INDIRECT("第"&amp;VLOOKUP(E$7,INDIRECT($A$7&amp;"!A:D"),2,FALSE)&amp;"周"&amp;"!"&amp;ADDRESS(ROW(),VLOOKUP(E$7,INDIRECT($A$7&amp;"!A:D"),4,FALSE)+4))),"")</f>
        <v/>
      </c>
      <c r="F401" s="114" t="str">
        <f t="shared" ca="1" si="4566"/>
        <v/>
      </c>
      <c r="G401" s="114" t="str">
        <f t="shared" ca="1" si="4566"/>
        <v/>
      </c>
      <c r="H401" s="114" t="str">
        <f t="shared" ca="1" si="4566"/>
        <v/>
      </c>
      <c r="I401" s="114" t="str">
        <f t="shared" ca="1" si="4566"/>
        <v/>
      </c>
      <c r="J401" s="114" t="str">
        <f t="shared" ca="1" si="4566"/>
        <v/>
      </c>
      <c r="K401" s="114" t="str">
        <f t="shared" ca="1" si="4566"/>
        <v/>
      </c>
      <c r="L401" s="114" t="str">
        <f t="shared" ca="1" si="4566"/>
        <v/>
      </c>
      <c r="M401" s="114" t="str">
        <f t="shared" ca="1" si="4566"/>
        <v/>
      </c>
      <c r="N401" s="114" t="str">
        <f t="shared" ca="1" si="4566"/>
        <v/>
      </c>
      <c r="O401" s="114" t="str">
        <f t="shared" ca="1" si="4566"/>
        <v/>
      </c>
      <c r="P401" s="114" t="str">
        <f t="shared" ca="1" si="4566"/>
        <v/>
      </c>
      <c r="Q401" s="114" t="str">
        <f t="shared" ca="1" si="4566"/>
        <v/>
      </c>
      <c r="R401" s="114" t="str">
        <f t="shared" ca="1" si="4566"/>
        <v/>
      </c>
      <c r="S401" s="114" t="str">
        <f t="shared" ca="1" si="4566"/>
        <v/>
      </c>
      <c r="T401" s="114" t="str">
        <f t="shared" ca="1" si="4566"/>
        <v/>
      </c>
      <c r="U401" s="114" t="str">
        <f t="shared" ca="1" si="4566"/>
        <v/>
      </c>
      <c r="V401" s="114" t="str">
        <f t="shared" ca="1" si="4566"/>
        <v/>
      </c>
      <c r="W401" s="114" t="str">
        <f t="shared" ca="1" si="4566"/>
        <v/>
      </c>
      <c r="X401" s="114" t="str">
        <f t="shared" ca="1" si="4566"/>
        <v/>
      </c>
      <c r="Y401" s="114" t="str">
        <f t="shared" ca="1" si="4566"/>
        <v/>
      </c>
      <c r="Z401" s="114" t="str">
        <f t="shared" ca="1" si="4566"/>
        <v/>
      </c>
      <c r="AA401" s="114" t="str">
        <f t="shared" ca="1" si="4566"/>
        <v/>
      </c>
      <c r="AB401" s="114" t="str">
        <f t="shared" ca="1" si="4566"/>
        <v/>
      </c>
      <c r="AC401" s="114" t="str">
        <f t="shared" ca="1" si="4566"/>
        <v/>
      </c>
      <c r="AD401" s="114" t="str">
        <f t="shared" ca="1" si="4566"/>
        <v/>
      </c>
      <c r="AE401" s="114" t="str">
        <f t="shared" ca="1" si="4566"/>
        <v/>
      </c>
      <c r="AF401" s="114" t="str">
        <f t="shared" ca="1" si="4566"/>
        <v/>
      </c>
      <c r="AG401" s="114" t="str">
        <f t="shared" ca="1" si="4566"/>
        <v/>
      </c>
      <c r="AH401" s="114" t="str">
        <f t="shared" ca="1" si="4566"/>
        <v/>
      </c>
      <c r="AI401" s="114" t="str">
        <f t="shared" ca="1" si="4566"/>
        <v/>
      </c>
      <c r="AJ401" s="25"/>
      <c r="AK401" s="25"/>
      <c r="AL401" s="25"/>
      <c r="AM401" s="25"/>
      <c r="AN401" s="25"/>
      <c r="AO401" s="25"/>
      <c r="AP401" s="25"/>
      <c r="AQ401" s="25"/>
      <c r="AR401" s="25"/>
    </row>
    <row r="402" spans="1:44" ht="18" customHeight="1">
      <c r="A402" s="7"/>
      <c r="B402" s="116">
        <f t="shared" si="4076"/>
        <v>132</v>
      </c>
      <c r="C402" s="20" t="str">
        <f ca="1">INDIRECT("员工信息表!C"&amp;(B402+3))&amp;IF(INDIRECT("员工信息表!O"&amp;(B402+3))="离职","(离职)","")</f>
        <v/>
      </c>
      <c r="D402" s="25" t="s">
        <v>24</v>
      </c>
      <c r="E402" s="114" t="str">
        <f ca="1" t="shared" si="4567" ref="E402:T402">IFERROR(IF($C402="","",INDIRECT("第"&amp;VLOOKUP(E$7,INDIRECT($A$7&amp;"!A:D"),2,FALSE)&amp;"周"&amp;"!"&amp;ADDRESS(ROW(),VLOOKUP(E$7,INDIRECT($A$7&amp;"!A:D"),4,FALSE)+4))),"")</f>
        <v/>
      </c>
      <c r="F402" s="114" t="str">
        <f t="shared" ca="1" si="4567"/>
        <v/>
      </c>
      <c r="G402" s="114" t="str">
        <f t="shared" ca="1" si="4567"/>
        <v/>
      </c>
      <c r="H402" s="114" t="str">
        <f t="shared" ca="1" si="4567"/>
        <v/>
      </c>
      <c r="I402" s="114" t="str">
        <f t="shared" ca="1" si="4567"/>
        <v/>
      </c>
      <c r="J402" s="114" t="str">
        <f t="shared" ca="1" si="4567"/>
        <v/>
      </c>
      <c r="K402" s="114" t="str">
        <f t="shared" ca="1" si="4567"/>
        <v/>
      </c>
      <c r="L402" s="114" t="str">
        <f t="shared" ca="1" si="4567"/>
        <v/>
      </c>
      <c r="M402" s="114" t="str">
        <f t="shared" ca="1" si="4567"/>
        <v/>
      </c>
      <c r="N402" s="114" t="str">
        <f t="shared" ca="1" si="4567"/>
        <v/>
      </c>
      <c r="O402" s="114" t="str">
        <f t="shared" ca="1" si="4567"/>
        <v/>
      </c>
      <c r="P402" s="114" t="str">
        <f t="shared" ca="1" si="4567"/>
        <v/>
      </c>
      <c r="Q402" s="114" t="str">
        <f t="shared" ca="1" si="4567"/>
        <v/>
      </c>
      <c r="R402" s="114" t="str">
        <f t="shared" ca="1" si="4567"/>
        <v/>
      </c>
      <c r="S402" s="114" t="str">
        <f t="shared" ca="1" si="4567"/>
        <v/>
      </c>
      <c r="T402" s="114" t="str">
        <f t="shared" ca="1" si="4567"/>
        <v/>
      </c>
      <c r="U402" s="114" t="str">
        <f ca="1" t="shared" si="4568" ref="U402:AI402">IFERROR(IF($C402="","",INDIRECT("第"&amp;VLOOKUP(U$7,INDIRECT($A$7&amp;"!A:D"),2,FALSE)&amp;"周"&amp;"!"&amp;ADDRESS(ROW(),VLOOKUP(U$7,INDIRECT($A$7&amp;"!A:D"),4,FALSE)+4))),"")</f>
        <v/>
      </c>
      <c r="V402" s="114" t="str">
        <f t="shared" ca="1" si="4568"/>
        <v/>
      </c>
      <c r="W402" s="114" t="str">
        <f t="shared" ca="1" si="4568"/>
        <v/>
      </c>
      <c r="X402" s="114" t="str">
        <f t="shared" ca="1" si="4568"/>
        <v/>
      </c>
      <c r="Y402" s="114" t="str">
        <f t="shared" ca="1" si="4568"/>
        <v/>
      </c>
      <c r="Z402" s="114" t="str">
        <f t="shared" ca="1" si="4568"/>
        <v/>
      </c>
      <c r="AA402" s="114" t="str">
        <f t="shared" ca="1" si="4568"/>
        <v/>
      </c>
      <c r="AB402" s="114" t="str">
        <f t="shared" ca="1" si="4568"/>
        <v/>
      </c>
      <c r="AC402" s="114" t="str">
        <f t="shared" ca="1" si="4568"/>
        <v/>
      </c>
      <c r="AD402" s="114" t="str">
        <f t="shared" ca="1" si="4568"/>
        <v/>
      </c>
      <c r="AE402" s="114" t="str">
        <f t="shared" ca="1" si="4568"/>
        <v/>
      </c>
      <c r="AF402" s="114" t="str">
        <f t="shared" ca="1" si="4568"/>
        <v/>
      </c>
      <c r="AG402" s="114" t="str">
        <f t="shared" ca="1" si="4568"/>
        <v/>
      </c>
      <c r="AH402" s="114" t="str">
        <f t="shared" ca="1" si="4568"/>
        <v/>
      </c>
      <c r="AI402" s="114" t="str">
        <f t="shared" ca="1" si="4568"/>
        <v/>
      </c>
      <c r="AJ402" s="25">
        <f ca="1" t="shared" si="4569" ref="AJ402:AR402">COUNTIF($E402:$AI404,AJ$8)</f>
        <v>0</v>
      </c>
      <c r="AK402" s="25">
        <f t="shared" ca="1" si="4569"/>
        <v>0</v>
      </c>
      <c r="AL402" s="25">
        <f t="shared" ca="1" si="4569"/>
        <v>0</v>
      </c>
      <c r="AM402" s="25">
        <f t="shared" ca="1" si="4569"/>
        <v>0</v>
      </c>
      <c r="AN402" s="25">
        <f t="shared" ca="1" si="4569"/>
        <v>0</v>
      </c>
      <c r="AO402" s="25">
        <f t="shared" ca="1" si="4569"/>
        <v>0</v>
      </c>
      <c r="AP402" s="25">
        <f t="shared" ca="1" si="4569"/>
        <v>0</v>
      </c>
      <c r="AQ402" s="25">
        <f t="shared" ca="1" si="4569"/>
        <v>0</v>
      </c>
      <c r="AR402" s="25">
        <f t="shared" ca="1" si="4569"/>
        <v>0</v>
      </c>
    </row>
    <row r="403" spans="1:44" ht="18" customHeight="1">
      <c r="A403" s="7"/>
      <c r="B403" s="113"/>
      <c r="C403" s="20"/>
      <c r="D403" s="25" t="s">
        <v>25</v>
      </c>
      <c r="E403" s="114" t="str">
        <f ca="1" t="shared" si="4570" ref="E403">IFERROR(IF($C402="","",INDIRECT("第"&amp;VLOOKUP(E$7,INDIRECT($A$7&amp;"!A:D"),2,FALSE)&amp;"周"&amp;"!"&amp;ADDRESS(ROW(),VLOOKUP(E$7,INDIRECT($A$7&amp;"!A:D"),4,FALSE)+4))),"")</f>
        <v/>
      </c>
      <c r="F403" s="114" t="str">
        <f ca="1" t="shared" si="4571" ref="F403">IFERROR(IF($C402="","",INDIRECT("第"&amp;VLOOKUP(F$7,INDIRECT($A$7&amp;"!A:D"),2,FALSE)&amp;"周"&amp;"!"&amp;ADDRESS(ROW(),VLOOKUP(F$7,INDIRECT($A$7&amp;"!A:D"),4,FALSE)+4))),"")</f>
        <v/>
      </c>
      <c r="G403" s="114" t="str">
        <f ca="1" t="shared" si="4572" ref="G403">IFERROR(IF($C402="","",INDIRECT("第"&amp;VLOOKUP(G$7,INDIRECT($A$7&amp;"!A:D"),2,FALSE)&amp;"周"&amp;"!"&amp;ADDRESS(ROW(),VLOOKUP(G$7,INDIRECT($A$7&amp;"!A:D"),4,FALSE)+4))),"")</f>
        <v/>
      </c>
      <c r="H403" s="114" t="str">
        <f ca="1" t="shared" si="4573" ref="H403">IFERROR(IF($C402="","",INDIRECT("第"&amp;VLOOKUP(H$7,INDIRECT($A$7&amp;"!A:D"),2,FALSE)&amp;"周"&amp;"!"&amp;ADDRESS(ROW(),VLOOKUP(H$7,INDIRECT($A$7&amp;"!A:D"),4,FALSE)+4))),"")</f>
        <v/>
      </c>
      <c r="I403" s="114" t="str">
        <f ca="1" t="shared" si="4574" ref="I403">IFERROR(IF($C402="","",INDIRECT("第"&amp;VLOOKUP(I$7,INDIRECT($A$7&amp;"!A:D"),2,FALSE)&amp;"周"&amp;"!"&amp;ADDRESS(ROW(),VLOOKUP(I$7,INDIRECT($A$7&amp;"!A:D"),4,FALSE)+4))),"")</f>
        <v/>
      </c>
      <c r="J403" s="114" t="str">
        <f ca="1" t="shared" si="4575" ref="J403">IFERROR(IF($C402="","",INDIRECT("第"&amp;VLOOKUP(J$7,INDIRECT($A$7&amp;"!A:D"),2,FALSE)&amp;"周"&amp;"!"&amp;ADDRESS(ROW(),VLOOKUP(J$7,INDIRECT($A$7&amp;"!A:D"),4,FALSE)+4))),"")</f>
        <v/>
      </c>
      <c r="K403" s="114" t="str">
        <f ca="1" t="shared" si="4576" ref="K403">IFERROR(IF($C402="","",INDIRECT("第"&amp;VLOOKUP(K$7,INDIRECT($A$7&amp;"!A:D"),2,FALSE)&amp;"周"&amp;"!"&amp;ADDRESS(ROW(),VLOOKUP(K$7,INDIRECT($A$7&amp;"!A:D"),4,FALSE)+4))),"")</f>
        <v/>
      </c>
      <c r="L403" s="114" t="str">
        <f ca="1" t="shared" si="4577" ref="L403">IFERROR(IF($C402="","",INDIRECT("第"&amp;VLOOKUP(L$7,INDIRECT($A$7&amp;"!A:D"),2,FALSE)&amp;"周"&amp;"!"&amp;ADDRESS(ROW(),VLOOKUP(L$7,INDIRECT($A$7&amp;"!A:D"),4,FALSE)+4))),"")</f>
        <v/>
      </c>
      <c r="M403" s="114" t="str">
        <f ca="1" t="shared" si="4578" ref="M403">IFERROR(IF($C402="","",INDIRECT("第"&amp;VLOOKUP(M$7,INDIRECT($A$7&amp;"!A:D"),2,FALSE)&amp;"周"&amp;"!"&amp;ADDRESS(ROW(),VLOOKUP(M$7,INDIRECT($A$7&amp;"!A:D"),4,FALSE)+4))),"")</f>
        <v/>
      </c>
      <c r="N403" s="114" t="str">
        <f ca="1" t="shared" si="4579" ref="N403">IFERROR(IF($C402="","",INDIRECT("第"&amp;VLOOKUP(N$7,INDIRECT($A$7&amp;"!A:D"),2,FALSE)&amp;"周"&amp;"!"&amp;ADDRESS(ROW(),VLOOKUP(N$7,INDIRECT($A$7&amp;"!A:D"),4,FALSE)+4))),"")</f>
        <v/>
      </c>
      <c r="O403" s="114" t="str">
        <f ca="1" t="shared" si="4580" ref="O403">IFERROR(IF($C402="","",INDIRECT("第"&amp;VLOOKUP(O$7,INDIRECT($A$7&amp;"!A:D"),2,FALSE)&amp;"周"&amp;"!"&amp;ADDRESS(ROW(),VLOOKUP(O$7,INDIRECT($A$7&amp;"!A:D"),4,FALSE)+4))),"")</f>
        <v/>
      </c>
      <c r="P403" s="114" t="str">
        <f ca="1" t="shared" si="4581" ref="P403">IFERROR(IF($C402="","",INDIRECT("第"&amp;VLOOKUP(P$7,INDIRECT($A$7&amp;"!A:D"),2,FALSE)&amp;"周"&amp;"!"&amp;ADDRESS(ROW(),VLOOKUP(P$7,INDIRECT($A$7&amp;"!A:D"),4,FALSE)+4))),"")</f>
        <v/>
      </c>
      <c r="Q403" s="114" t="str">
        <f ca="1" t="shared" si="4582" ref="Q403">IFERROR(IF($C402="","",INDIRECT("第"&amp;VLOOKUP(Q$7,INDIRECT($A$7&amp;"!A:D"),2,FALSE)&amp;"周"&amp;"!"&amp;ADDRESS(ROW(),VLOOKUP(Q$7,INDIRECT($A$7&amp;"!A:D"),4,FALSE)+4))),"")</f>
        <v/>
      </c>
      <c r="R403" s="114" t="str">
        <f ca="1" t="shared" si="4583" ref="R403">IFERROR(IF($C402="","",INDIRECT("第"&amp;VLOOKUP(R$7,INDIRECT($A$7&amp;"!A:D"),2,FALSE)&amp;"周"&amp;"!"&amp;ADDRESS(ROW(),VLOOKUP(R$7,INDIRECT($A$7&amp;"!A:D"),4,FALSE)+4))),"")</f>
        <v/>
      </c>
      <c r="S403" s="114" t="str">
        <f ca="1" t="shared" si="4584" ref="S403">IFERROR(IF($C402="","",INDIRECT("第"&amp;VLOOKUP(S$7,INDIRECT($A$7&amp;"!A:D"),2,FALSE)&amp;"周"&amp;"!"&amp;ADDRESS(ROW(),VLOOKUP(S$7,INDIRECT($A$7&amp;"!A:D"),4,FALSE)+4))),"")</f>
        <v/>
      </c>
      <c r="T403" s="114" t="str">
        <f ca="1" t="shared" si="4585" ref="T403">IFERROR(IF($C402="","",INDIRECT("第"&amp;VLOOKUP(T$7,INDIRECT($A$7&amp;"!A:D"),2,FALSE)&amp;"周"&amp;"!"&amp;ADDRESS(ROW(),VLOOKUP(T$7,INDIRECT($A$7&amp;"!A:D"),4,FALSE)+4))),"")</f>
        <v/>
      </c>
      <c r="U403" s="114" t="str">
        <f ca="1" t="shared" si="4586" ref="U403">IFERROR(IF($C402="","",INDIRECT("第"&amp;VLOOKUP(U$7,INDIRECT($A$7&amp;"!A:D"),2,FALSE)&amp;"周"&amp;"!"&amp;ADDRESS(ROW(),VLOOKUP(U$7,INDIRECT($A$7&amp;"!A:D"),4,FALSE)+4))),"")</f>
        <v/>
      </c>
      <c r="V403" s="114" t="str">
        <f ca="1" t="shared" si="4587" ref="V403">IFERROR(IF($C402="","",INDIRECT("第"&amp;VLOOKUP(V$7,INDIRECT($A$7&amp;"!A:D"),2,FALSE)&amp;"周"&amp;"!"&amp;ADDRESS(ROW(),VLOOKUP(V$7,INDIRECT($A$7&amp;"!A:D"),4,FALSE)+4))),"")</f>
        <v/>
      </c>
      <c r="W403" s="114" t="str">
        <f ca="1" t="shared" si="4588" ref="W403">IFERROR(IF($C402="","",INDIRECT("第"&amp;VLOOKUP(W$7,INDIRECT($A$7&amp;"!A:D"),2,FALSE)&amp;"周"&amp;"!"&amp;ADDRESS(ROW(),VLOOKUP(W$7,INDIRECT($A$7&amp;"!A:D"),4,FALSE)+4))),"")</f>
        <v/>
      </c>
      <c r="X403" s="114" t="str">
        <f ca="1" t="shared" si="4589" ref="X403">IFERROR(IF($C402="","",INDIRECT("第"&amp;VLOOKUP(X$7,INDIRECT($A$7&amp;"!A:D"),2,FALSE)&amp;"周"&amp;"!"&amp;ADDRESS(ROW(),VLOOKUP(X$7,INDIRECT($A$7&amp;"!A:D"),4,FALSE)+4))),"")</f>
        <v/>
      </c>
      <c r="Y403" s="114" t="str">
        <f ca="1" t="shared" si="4590" ref="Y403">IFERROR(IF($C402="","",INDIRECT("第"&amp;VLOOKUP(Y$7,INDIRECT($A$7&amp;"!A:D"),2,FALSE)&amp;"周"&amp;"!"&amp;ADDRESS(ROW(),VLOOKUP(Y$7,INDIRECT($A$7&amp;"!A:D"),4,FALSE)+4))),"")</f>
        <v/>
      </c>
      <c r="Z403" s="114" t="str">
        <f ca="1" t="shared" si="4591" ref="Z403">IFERROR(IF($C402="","",INDIRECT("第"&amp;VLOOKUP(Z$7,INDIRECT($A$7&amp;"!A:D"),2,FALSE)&amp;"周"&amp;"!"&amp;ADDRESS(ROW(),VLOOKUP(Z$7,INDIRECT($A$7&amp;"!A:D"),4,FALSE)+4))),"")</f>
        <v/>
      </c>
      <c r="AA403" s="114" t="str">
        <f ca="1" t="shared" si="4592" ref="AA403">IFERROR(IF($C402="","",INDIRECT("第"&amp;VLOOKUP(AA$7,INDIRECT($A$7&amp;"!A:D"),2,FALSE)&amp;"周"&amp;"!"&amp;ADDRESS(ROW(),VLOOKUP(AA$7,INDIRECT($A$7&amp;"!A:D"),4,FALSE)+4))),"")</f>
        <v/>
      </c>
      <c r="AB403" s="114" t="str">
        <f ca="1" t="shared" si="4593" ref="AB403">IFERROR(IF($C402="","",INDIRECT("第"&amp;VLOOKUP(AB$7,INDIRECT($A$7&amp;"!A:D"),2,FALSE)&amp;"周"&amp;"!"&amp;ADDRESS(ROW(),VLOOKUP(AB$7,INDIRECT($A$7&amp;"!A:D"),4,FALSE)+4))),"")</f>
        <v/>
      </c>
      <c r="AC403" s="114" t="str">
        <f ca="1" t="shared" si="4594" ref="AC403">IFERROR(IF($C402="","",INDIRECT("第"&amp;VLOOKUP(AC$7,INDIRECT($A$7&amp;"!A:D"),2,FALSE)&amp;"周"&amp;"!"&amp;ADDRESS(ROW(),VLOOKUP(AC$7,INDIRECT($A$7&amp;"!A:D"),4,FALSE)+4))),"")</f>
        <v/>
      </c>
      <c r="AD403" s="114" t="str">
        <f ca="1" t="shared" si="4595" ref="AD403">IFERROR(IF($C402="","",INDIRECT("第"&amp;VLOOKUP(AD$7,INDIRECT($A$7&amp;"!A:D"),2,FALSE)&amp;"周"&amp;"!"&amp;ADDRESS(ROW(),VLOOKUP(AD$7,INDIRECT($A$7&amp;"!A:D"),4,FALSE)+4))),"")</f>
        <v/>
      </c>
      <c r="AE403" s="114" t="str">
        <f ca="1" t="shared" si="4596" ref="AE403">IFERROR(IF($C402="","",INDIRECT("第"&amp;VLOOKUP(AE$7,INDIRECT($A$7&amp;"!A:D"),2,FALSE)&amp;"周"&amp;"!"&amp;ADDRESS(ROW(),VLOOKUP(AE$7,INDIRECT($A$7&amp;"!A:D"),4,FALSE)+4))),"")</f>
        <v/>
      </c>
      <c r="AF403" s="114" t="str">
        <f ca="1" t="shared" si="4597" ref="AF403">IFERROR(IF($C402="","",INDIRECT("第"&amp;VLOOKUP(AF$7,INDIRECT($A$7&amp;"!A:D"),2,FALSE)&amp;"周"&amp;"!"&amp;ADDRESS(ROW(),VLOOKUP(AF$7,INDIRECT($A$7&amp;"!A:D"),4,FALSE)+4))),"")</f>
        <v/>
      </c>
      <c r="AG403" s="114" t="str">
        <f ca="1" t="shared" si="4598" ref="AG403">IFERROR(IF($C402="","",INDIRECT("第"&amp;VLOOKUP(AG$7,INDIRECT($A$7&amp;"!A:D"),2,FALSE)&amp;"周"&amp;"!"&amp;ADDRESS(ROW(),VLOOKUP(AG$7,INDIRECT($A$7&amp;"!A:D"),4,FALSE)+4))),"")</f>
        <v/>
      </c>
      <c r="AH403" s="114" t="str">
        <f ca="1" t="shared" si="4599" ref="AH403">IFERROR(IF($C402="","",INDIRECT("第"&amp;VLOOKUP(AH$7,INDIRECT($A$7&amp;"!A:D"),2,FALSE)&amp;"周"&amp;"!"&amp;ADDRESS(ROW(),VLOOKUP(AH$7,INDIRECT($A$7&amp;"!A:D"),4,FALSE)+4))),"")</f>
        <v/>
      </c>
      <c r="AI403" s="114" t="str">
        <f ca="1" t="shared" si="4600" ref="AI403">IFERROR(IF($C402="","",INDIRECT("第"&amp;VLOOKUP(AI$7,INDIRECT($A$7&amp;"!A:D"),2,FALSE)&amp;"周"&amp;"!"&amp;ADDRESS(ROW(),VLOOKUP(AI$7,INDIRECT($A$7&amp;"!A:D"),4,FALSE)+4))),"")</f>
        <v/>
      </c>
      <c r="AJ403" s="25"/>
      <c r="AK403" s="25"/>
      <c r="AL403" s="25"/>
      <c r="AM403" s="25"/>
      <c r="AN403" s="25"/>
      <c r="AO403" s="25"/>
      <c r="AP403" s="25"/>
      <c r="AQ403" s="25"/>
      <c r="AR403" s="25"/>
    </row>
    <row r="404" spans="1:44" ht="18" customHeight="1">
      <c r="A404" s="7"/>
      <c r="B404" s="115"/>
      <c r="C404" s="27"/>
      <c r="D404" s="25" t="s">
        <v>26</v>
      </c>
      <c r="E404" s="114" t="str">
        <f ca="1" t="shared" si="4601" ref="E404:AI404">IFERROR(IF($C402="","",INDIRECT("第"&amp;VLOOKUP(E$7,INDIRECT($A$7&amp;"!A:D"),2,FALSE)&amp;"周"&amp;"!"&amp;ADDRESS(ROW(),VLOOKUP(E$7,INDIRECT($A$7&amp;"!A:D"),4,FALSE)+4))),"")</f>
        <v/>
      </c>
      <c r="F404" s="114" t="str">
        <f t="shared" ca="1" si="4601"/>
        <v/>
      </c>
      <c r="G404" s="114" t="str">
        <f t="shared" ca="1" si="4601"/>
        <v/>
      </c>
      <c r="H404" s="114" t="str">
        <f t="shared" ca="1" si="4601"/>
        <v/>
      </c>
      <c r="I404" s="114" t="str">
        <f t="shared" ca="1" si="4601"/>
        <v/>
      </c>
      <c r="J404" s="114" t="str">
        <f t="shared" ca="1" si="4601"/>
        <v/>
      </c>
      <c r="K404" s="114" t="str">
        <f t="shared" ca="1" si="4601"/>
        <v/>
      </c>
      <c r="L404" s="114" t="str">
        <f t="shared" ca="1" si="4601"/>
        <v/>
      </c>
      <c r="M404" s="114" t="str">
        <f t="shared" ca="1" si="4601"/>
        <v/>
      </c>
      <c r="N404" s="114" t="str">
        <f t="shared" ca="1" si="4601"/>
        <v/>
      </c>
      <c r="O404" s="114" t="str">
        <f t="shared" ca="1" si="4601"/>
        <v/>
      </c>
      <c r="P404" s="114" t="str">
        <f t="shared" ca="1" si="4601"/>
        <v/>
      </c>
      <c r="Q404" s="114" t="str">
        <f t="shared" ca="1" si="4601"/>
        <v/>
      </c>
      <c r="R404" s="114" t="str">
        <f t="shared" ca="1" si="4601"/>
        <v/>
      </c>
      <c r="S404" s="114" t="str">
        <f t="shared" ca="1" si="4601"/>
        <v/>
      </c>
      <c r="T404" s="114" t="str">
        <f t="shared" ca="1" si="4601"/>
        <v/>
      </c>
      <c r="U404" s="114" t="str">
        <f t="shared" ca="1" si="4601"/>
        <v/>
      </c>
      <c r="V404" s="114" t="str">
        <f t="shared" ca="1" si="4601"/>
        <v/>
      </c>
      <c r="W404" s="114" t="str">
        <f t="shared" ca="1" si="4601"/>
        <v/>
      </c>
      <c r="X404" s="114" t="str">
        <f t="shared" ca="1" si="4601"/>
        <v/>
      </c>
      <c r="Y404" s="114" t="str">
        <f t="shared" ca="1" si="4601"/>
        <v/>
      </c>
      <c r="Z404" s="114" t="str">
        <f t="shared" ca="1" si="4601"/>
        <v/>
      </c>
      <c r="AA404" s="114" t="str">
        <f t="shared" ca="1" si="4601"/>
        <v/>
      </c>
      <c r="AB404" s="114" t="str">
        <f t="shared" ca="1" si="4601"/>
        <v/>
      </c>
      <c r="AC404" s="114" t="str">
        <f t="shared" ca="1" si="4601"/>
        <v/>
      </c>
      <c r="AD404" s="114" t="str">
        <f t="shared" ca="1" si="4601"/>
        <v/>
      </c>
      <c r="AE404" s="114" t="str">
        <f t="shared" ca="1" si="4601"/>
        <v/>
      </c>
      <c r="AF404" s="114" t="str">
        <f t="shared" ca="1" si="4601"/>
        <v/>
      </c>
      <c r="AG404" s="114" t="str">
        <f t="shared" ca="1" si="4601"/>
        <v/>
      </c>
      <c r="AH404" s="114" t="str">
        <f t="shared" ca="1" si="4601"/>
        <v/>
      </c>
      <c r="AI404" s="114" t="str">
        <f t="shared" ca="1" si="4601"/>
        <v/>
      </c>
      <c r="AJ404" s="25"/>
      <c r="AK404" s="25"/>
      <c r="AL404" s="25"/>
      <c r="AM404" s="25"/>
      <c r="AN404" s="25"/>
      <c r="AO404" s="25"/>
      <c r="AP404" s="25"/>
      <c r="AQ404" s="25"/>
      <c r="AR404" s="25"/>
    </row>
    <row r="405" spans="1:44" ht="18" customHeight="1">
      <c r="A405" s="7"/>
      <c r="B405" s="116">
        <f t="shared" si="4076"/>
        <v>133</v>
      </c>
      <c r="C405" s="20" t="str">
        <f ca="1">INDIRECT("员工信息表!C"&amp;(B405+3))&amp;IF(INDIRECT("员工信息表!O"&amp;(B405+3))="离职","(离职)","")</f>
        <v/>
      </c>
      <c r="D405" s="25" t="s">
        <v>24</v>
      </c>
      <c r="E405" s="114" t="str">
        <f ca="1" t="shared" si="4602" ref="E405:T405">IFERROR(IF($C405="","",INDIRECT("第"&amp;VLOOKUP(E$7,INDIRECT($A$7&amp;"!A:D"),2,FALSE)&amp;"周"&amp;"!"&amp;ADDRESS(ROW(),VLOOKUP(E$7,INDIRECT($A$7&amp;"!A:D"),4,FALSE)+4))),"")</f>
        <v/>
      </c>
      <c r="F405" s="114" t="str">
        <f t="shared" ca="1" si="4602"/>
        <v/>
      </c>
      <c r="G405" s="114" t="str">
        <f t="shared" ca="1" si="4602"/>
        <v/>
      </c>
      <c r="H405" s="114" t="str">
        <f t="shared" ca="1" si="4602"/>
        <v/>
      </c>
      <c r="I405" s="114" t="str">
        <f t="shared" ca="1" si="4602"/>
        <v/>
      </c>
      <c r="J405" s="114" t="str">
        <f t="shared" ca="1" si="4602"/>
        <v/>
      </c>
      <c r="K405" s="114" t="str">
        <f t="shared" ca="1" si="4602"/>
        <v/>
      </c>
      <c r="L405" s="114" t="str">
        <f t="shared" ca="1" si="4602"/>
        <v/>
      </c>
      <c r="M405" s="114" t="str">
        <f t="shared" ca="1" si="4602"/>
        <v/>
      </c>
      <c r="N405" s="114" t="str">
        <f t="shared" ca="1" si="4602"/>
        <v/>
      </c>
      <c r="O405" s="114" t="str">
        <f t="shared" ca="1" si="4602"/>
        <v/>
      </c>
      <c r="P405" s="114" t="str">
        <f t="shared" ca="1" si="4602"/>
        <v/>
      </c>
      <c r="Q405" s="114" t="str">
        <f t="shared" ca="1" si="4602"/>
        <v/>
      </c>
      <c r="R405" s="114" t="str">
        <f t="shared" ca="1" si="4602"/>
        <v/>
      </c>
      <c r="S405" s="114" t="str">
        <f t="shared" ca="1" si="4602"/>
        <v/>
      </c>
      <c r="T405" s="114" t="str">
        <f t="shared" ca="1" si="4602"/>
        <v/>
      </c>
      <c r="U405" s="114" t="str">
        <f ca="1" t="shared" si="4603" ref="U405:AI405">IFERROR(IF($C405="","",INDIRECT("第"&amp;VLOOKUP(U$7,INDIRECT($A$7&amp;"!A:D"),2,FALSE)&amp;"周"&amp;"!"&amp;ADDRESS(ROW(),VLOOKUP(U$7,INDIRECT($A$7&amp;"!A:D"),4,FALSE)+4))),"")</f>
        <v/>
      </c>
      <c r="V405" s="114" t="str">
        <f t="shared" ca="1" si="4603"/>
        <v/>
      </c>
      <c r="W405" s="114" t="str">
        <f t="shared" ca="1" si="4603"/>
        <v/>
      </c>
      <c r="X405" s="114" t="str">
        <f t="shared" ca="1" si="4603"/>
        <v/>
      </c>
      <c r="Y405" s="114" t="str">
        <f t="shared" ca="1" si="4603"/>
        <v/>
      </c>
      <c r="Z405" s="114" t="str">
        <f t="shared" ca="1" si="4603"/>
        <v/>
      </c>
      <c r="AA405" s="114" t="str">
        <f t="shared" ca="1" si="4603"/>
        <v/>
      </c>
      <c r="AB405" s="114" t="str">
        <f t="shared" ca="1" si="4603"/>
        <v/>
      </c>
      <c r="AC405" s="114" t="str">
        <f t="shared" ca="1" si="4603"/>
        <v/>
      </c>
      <c r="AD405" s="114" t="str">
        <f t="shared" ca="1" si="4603"/>
        <v/>
      </c>
      <c r="AE405" s="114" t="str">
        <f t="shared" ca="1" si="4603"/>
        <v/>
      </c>
      <c r="AF405" s="114" t="str">
        <f t="shared" ca="1" si="4603"/>
        <v/>
      </c>
      <c r="AG405" s="114" t="str">
        <f t="shared" ca="1" si="4603"/>
        <v/>
      </c>
      <c r="AH405" s="114" t="str">
        <f t="shared" ca="1" si="4603"/>
        <v/>
      </c>
      <c r="AI405" s="114" t="str">
        <f t="shared" ca="1" si="4603"/>
        <v/>
      </c>
      <c r="AJ405" s="25">
        <f ca="1" t="shared" si="4604" ref="AJ405:AR405">COUNTIF($E405:$AI407,AJ$8)</f>
        <v>0</v>
      </c>
      <c r="AK405" s="25">
        <f t="shared" ca="1" si="4604"/>
        <v>0</v>
      </c>
      <c r="AL405" s="25">
        <f t="shared" ca="1" si="4604"/>
        <v>0</v>
      </c>
      <c r="AM405" s="25">
        <f t="shared" ca="1" si="4604"/>
        <v>0</v>
      </c>
      <c r="AN405" s="25">
        <f t="shared" ca="1" si="4604"/>
        <v>0</v>
      </c>
      <c r="AO405" s="25">
        <f t="shared" ca="1" si="4604"/>
        <v>0</v>
      </c>
      <c r="AP405" s="25">
        <f t="shared" ca="1" si="4604"/>
        <v>0</v>
      </c>
      <c r="AQ405" s="25">
        <f t="shared" ca="1" si="4604"/>
        <v>0</v>
      </c>
      <c r="AR405" s="25">
        <f t="shared" ca="1" si="4604"/>
        <v>0</v>
      </c>
    </row>
    <row r="406" spans="1:44" ht="18" customHeight="1">
      <c r="A406" s="7"/>
      <c r="B406" s="113"/>
      <c r="C406" s="20"/>
      <c r="D406" s="25" t="s">
        <v>25</v>
      </c>
      <c r="E406" s="114" t="str">
        <f ca="1" t="shared" si="4605" ref="E406">IFERROR(IF($C405="","",INDIRECT("第"&amp;VLOOKUP(E$7,INDIRECT($A$7&amp;"!A:D"),2,FALSE)&amp;"周"&amp;"!"&amp;ADDRESS(ROW(),VLOOKUP(E$7,INDIRECT($A$7&amp;"!A:D"),4,FALSE)+4))),"")</f>
        <v/>
      </c>
      <c r="F406" s="114" t="str">
        <f ca="1" t="shared" si="4606" ref="F406">IFERROR(IF($C405="","",INDIRECT("第"&amp;VLOOKUP(F$7,INDIRECT($A$7&amp;"!A:D"),2,FALSE)&amp;"周"&amp;"!"&amp;ADDRESS(ROW(),VLOOKUP(F$7,INDIRECT($A$7&amp;"!A:D"),4,FALSE)+4))),"")</f>
        <v/>
      </c>
      <c r="G406" s="114" t="str">
        <f ca="1" t="shared" si="4607" ref="G406">IFERROR(IF($C405="","",INDIRECT("第"&amp;VLOOKUP(G$7,INDIRECT($A$7&amp;"!A:D"),2,FALSE)&amp;"周"&amp;"!"&amp;ADDRESS(ROW(),VLOOKUP(G$7,INDIRECT($A$7&amp;"!A:D"),4,FALSE)+4))),"")</f>
        <v/>
      </c>
      <c r="H406" s="114" t="str">
        <f ca="1" t="shared" si="4608" ref="H406">IFERROR(IF($C405="","",INDIRECT("第"&amp;VLOOKUP(H$7,INDIRECT($A$7&amp;"!A:D"),2,FALSE)&amp;"周"&amp;"!"&amp;ADDRESS(ROW(),VLOOKUP(H$7,INDIRECT($A$7&amp;"!A:D"),4,FALSE)+4))),"")</f>
        <v/>
      </c>
      <c r="I406" s="114" t="str">
        <f ca="1" t="shared" si="4609" ref="I406">IFERROR(IF($C405="","",INDIRECT("第"&amp;VLOOKUP(I$7,INDIRECT($A$7&amp;"!A:D"),2,FALSE)&amp;"周"&amp;"!"&amp;ADDRESS(ROW(),VLOOKUP(I$7,INDIRECT($A$7&amp;"!A:D"),4,FALSE)+4))),"")</f>
        <v/>
      </c>
      <c r="J406" s="114" t="str">
        <f ca="1" t="shared" si="4610" ref="J406">IFERROR(IF($C405="","",INDIRECT("第"&amp;VLOOKUP(J$7,INDIRECT($A$7&amp;"!A:D"),2,FALSE)&amp;"周"&amp;"!"&amp;ADDRESS(ROW(),VLOOKUP(J$7,INDIRECT($A$7&amp;"!A:D"),4,FALSE)+4))),"")</f>
        <v/>
      </c>
      <c r="K406" s="114" t="str">
        <f ca="1" t="shared" si="4611" ref="K406">IFERROR(IF($C405="","",INDIRECT("第"&amp;VLOOKUP(K$7,INDIRECT($A$7&amp;"!A:D"),2,FALSE)&amp;"周"&amp;"!"&amp;ADDRESS(ROW(),VLOOKUP(K$7,INDIRECT($A$7&amp;"!A:D"),4,FALSE)+4))),"")</f>
        <v/>
      </c>
      <c r="L406" s="114" t="str">
        <f ca="1" t="shared" si="4612" ref="L406">IFERROR(IF($C405="","",INDIRECT("第"&amp;VLOOKUP(L$7,INDIRECT($A$7&amp;"!A:D"),2,FALSE)&amp;"周"&amp;"!"&amp;ADDRESS(ROW(),VLOOKUP(L$7,INDIRECT($A$7&amp;"!A:D"),4,FALSE)+4))),"")</f>
        <v/>
      </c>
      <c r="M406" s="114" t="str">
        <f ca="1" t="shared" si="4613" ref="M406">IFERROR(IF($C405="","",INDIRECT("第"&amp;VLOOKUP(M$7,INDIRECT($A$7&amp;"!A:D"),2,FALSE)&amp;"周"&amp;"!"&amp;ADDRESS(ROW(),VLOOKUP(M$7,INDIRECT($A$7&amp;"!A:D"),4,FALSE)+4))),"")</f>
        <v/>
      </c>
      <c r="N406" s="114" t="str">
        <f ca="1" t="shared" si="4614" ref="N406">IFERROR(IF($C405="","",INDIRECT("第"&amp;VLOOKUP(N$7,INDIRECT($A$7&amp;"!A:D"),2,FALSE)&amp;"周"&amp;"!"&amp;ADDRESS(ROW(),VLOOKUP(N$7,INDIRECT($A$7&amp;"!A:D"),4,FALSE)+4))),"")</f>
        <v/>
      </c>
      <c r="O406" s="114" t="str">
        <f ca="1" t="shared" si="4615" ref="O406">IFERROR(IF($C405="","",INDIRECT("第"&amp;VLOOKUP(O$7,INDIRECT($A$7&amp;"!A:D"),2,FALSE)&amp;"周"&amp;"!"&amp;ADDRESS(ROW(),VLOOKUP(O$7,INDIRECT($A$7&amp;"!A:D"),4,FALSE)+4))),"")</f>
        <v/>
      </c>
      <c r="P406" s="114" t="str">
        <f ca="1" t="shared" si="4616" ref="P406">IFERROR(IF($C405="","",INDIRECT("第"&amp;VLOOKUP(P$7,INDIRECT($A$7&amp;"!A:D"),2,FALSE)&amp;"周"&amp;"!"&amp;ADDRESS(ROW(),VLOOKUP(P$7,INDIRECT($A$7&amp;"!A:D"),4,FALSE)+4))),"")</f>
        <v/>
      </c>
      <c r="Q406" s="114" t="str">
        <f ca="1" t="shared" si="4617" ref="Q406">IFERROR(IF($C405="","",INDIRECT("第"&amp;VLOOKUP(Q$7,INDIRECT($A$7&amp;"!A:D"),2,FALSE)&amp;"周"&amp;"!"&amp;ADDRESS(ROW(),VLOOKUP(Q$7,INDIRECT($A$7&amp;"!A:D"),4,FALSE)+4))),"")</f>
        <v/>
      </c>
      <c r="R406" s="114" t="str">
        <f ca="1" t="shared" si="4618" ref="R406">IFERROR(IF($C405="","",INDIRECT("第"&amp;VLOOKUP(R$7,INDIRECT($A$7&amp;"!A:D"),2,FALSE)&amp;"周"&amp;"!"&amp;ADDRESS(ROW(),VLOOKUP(R$7,INDIRECT($A$7&amp;"!A:D"),4,FALSE)+4))),"")</f>
        <v/>
      </c>
      <c r="S406" s="114" t="str">
        <f ca="1" t="shared" si="4619" ref="S406">IFERROR(IF($C405="","",INDIRECT("第"&amp;VLOOKUP(S$7,INDIRECT($A$7&amp;"!A:D"),2,FALSE)&amp;"周"&amp;"!"&amp;ADDRESS(ROW(),VLOOKUP(S$7,INDIRECT($A$7&amp;"!A:D"),4,FALSE)+4))),"")</f>
        <v/>
      </c>
      <c r="T406" s="114" t="str">
        <f ca="1" t="shared" si="4620" ref="T406">IFERROR(IF($C405="","",INDIRECT("第"&amp;VLOOKUP(T$7,INDIRECT($A$7&amp;"!A:D"),2,FALSE)&amp;"周"&amp;"!"&amp;ADDRESS(ROW(),VLOOKUP(T$7,INDIRECT($A$7&amp;"!A:D"),4,FALSE)+4))),"")</f>
        <v/>
      </c>
      <c r="U406" s="114" t="str">
        <f ca="1" t="shared" si="4621" ref="U406">IFERROR(IF($C405="","",INDIRECT("第"&amp;VLOOKUP(U$7,INDIRECT($A$7&amp;"!A:D"),2,FALSE)&amp;"周"&amp;"!"&amp;ADDRESS(ROW(),VLOOKUP(U$7,INDIRECT($A$7&amp;"!A:D"),4,FALSE)+4))),"")</f>
        <v/>
      </c>
      <c r="V406" s="114" t="str">
        <f ca="1" t="shared" si="4622" ref="V406">IFERROR(IF($C405="","",INDIRECT("第"&amp;VLOOKUP(V$7,INDIRECT($A$7&amp;"!A:D"),2,FALSE)&amp;"周"&amp;"!"&amp;ADDRESS(ROW(),VLOOKUP(V$7,INDIRECT($A$7&amp;"!A:D"),4,FALSE)+4))),"")</f>
        <v/>
      </c>
      <c r="W406" s="114" t="str">
        <f ca="1" t="shared" si="4623" ref="W406">IFERROR(IF($C405="","",INDIRECT("第"&amp;VLOOKUP(W$7,INDIRECT($A$7&amp;"!A:D"),2,FALSE)&amp;"周"&amp;"!"&amp;ADDRESS(ROW(),VLOOKUP(W$7,INDIRECT($A$7&amp;"!A:D"),4,FALSE)+4))),"")</f>
        <v/>
      </c>
      <c r="X406" s="114" t="str">
        <f ca="1" t="shared" si="4624" ref="X406">IFERROR(IF($C405="","",INDIRECT("第"&amp;VLOOKUP(X$7,INDIRECT($A$7&amp;"!A:D"),2,FALSE)&amp;"周"&amp;"!"&amp;ADDRESS(ROW(),VLOOKUP(X$7,INDIRECT($A$7&amp;"!A:D"),4,FALSE)+4))),"")</f>
        <v/>
      </c>
      <c r="Y406" s="114" t="str">
        <f ca="1" t="shared" si="4625" ref="Y406">IFERROR(IF($C405="","",INDIRECT("第"&amp;VLOOKUP(Y$7,INDIRECT($A$7&amp;"!A:D"),2,FALSE)&amp;"周"&amp;"!"&amp;ADDRESS(ROW(),VLOOKUP(Y$7,INDIRECT($A$7&amp;"!A:D"),4,FALSE)+4))),"")</f>
        <v/>
      </c>
      <c r="Z406" s="114" t="str">
        <f ca="1" t="shared" si="4626" ref="Z406">IFERROR(IF($C405="","",INDIRECT("第"&amp;VLOOKUP(Z$7,INDIRECT($A$7&amp;"!A:D"),2,FALSE)&amp;"周"&amp;"!"&amp;ADDRESS(ROW(),VLOOKUP(Z$7,INDIRECT($A$7&amp;"!A:D"),4,FALSE)+4))),"")</f>
        <v/>
      </c>
      <c r="AA406" s="114" t="str">
        <f ca="1" t="shared" si="4627" ref="AA406">IFERROR(IF($C405="","",INDIRECT("第"&amp;VLOOKUP(AA$7,INDIRECT($A$7&amp;"!A:D"),2,FALSE)&amp;"周"&amp;"!"&amp;ADDRESS(ROW(),VLOOKUP(AA$7,INDIRECT($A$7&amp;"!A:D"),4,FALSE)+4))),"")</f>
        <v/>
      </c>
      <c r="AB406" s="114" t="str">
        <f ca="1" t="shared" si="4628" ref="AB406">IFERROR(IF($C405="","",INDIRECT("第"&amp;VLOOKUP(AB$7,INDIRECT($A$7&amp;"!A:D"),2,FALSE)&amp;"周"&amp;"!"&amp;ADDRESS(ROW(),VLOOKUP(AB$7,INDIRECT($A$7&amp;"!A:D"),4,FALSE)+4))),"")</f>
        <v/>
      </c>
      <c r="AC406" s="114" t="str">
        <f ca="1" t="shared" si="4629" ref="AC406">IFERROR(IF($C405="","",INDIRECT("第"&amp;VLOOKUP(AC$7,INDIRECT($A$7&amp;"!A:D"),2,FALSE)&amp;"周"&amp;"!"&amp;ADDRESS(ROW(),VLOOKUP(AC$7,INDIRECT($A$7&amp;"!A:D"),4,FALSE)+4))),"")</f>
        <v/>
      </c>
      <c r="AD406" s="114" t="str">
        <f ca="1" t="shared" si="4630" ref="AD406">IFERROR(IF($C405="","",INDIRECT("第"&amp;VLOOKUP(AD$7,INDIRECT($A$7&amp;"!A:D"),2,FALSE)&amp;"周"&amp;"!"&amp;ADDRESS(ROW(),VLOOKUP(AD$7,INDIRECT($A$7&amp;"!A:D"),4,FALSE)+4))),"")</f>
        <v/>
      </c>
      <c r="AE406" s="114" t="str">
        <f ca="1" t="shared" si="4631" ref="AE406">IFERROR(IF($C405="","",INDIRECT("第"&amp;VLOOKUP(AE$7,INDIRECT($A$7&amp;"!A:D"),2,FALSE)&amp;"周"&amp;"!"&amp;ADDRESS(ROW(),VLOOKUP(AE$7,INDIRECT($A$7&amp;"!A:D"),4,FALSE)+4))),"")</f>
        <v/>
      </c>
      <c r="AF406" s="114" t="str">
        <f ca="1" t="shared" si="4632" ref="AF406">IFERROR(IF($C405="","",INDIRECT("第"&amp;VLOOKUP(AF$7,INDIRECT($A$7&amp;"!A:D"),2,FALSE)&amp;"周"&amp;"!"&amp;ADDRESS(ROW(),VLOOKUP(AF$7,INDIRECT($A$7&amp;"!A:D"),4,FALSE)+4))),"")</f>
        <v/>
      </c>
      <c r="AG406" s="114" t="str">
        <f ca="1" t="shared" si="4633" ref="AG406">IFERROR(IF($C405="","",INDIRECT("第"&amp;VLOOKUP(AG$7,INDIRECT($A$7&amp;"!A:D"),2,FALSE)&amp;"周"&amp;"!"&amp;ADDRESS(ROW(),VLOOKUP(AG$7,INDIRECT($A$7&amp;"!A:D"),4,FALSE)+4))),"")</f>
        <v/>
      </c>
      <c r="AH406" s="114" t="str">
        <f ca="1" t="shared" si="4634" ref="AH406">IFERROR(IF($C405="","",INDIRECT("第"&amp;VLOOKUP(AH$7,INDIRECT($A$7&amp;"!A:D"),2,FALSE)&amp;"周"&amp;"!"&amp;ADDRESS(ROW(),VLOOKUP(AH$7,INDIRECT($A$7&amp;"!A:D"),4,FALSE)+4))),"")</f>
        <v/>
      </c>
      <c r="AI406" s="114" t="str">
        <f ca="1" t="shared" si="4635" ref="AI406">IFERROR(IF($C405="","",INDIRECT("第"&amp;VLOOKUP(AI$7,INDIRECT($A$7&amp;"!A:D"),2,FALSE)&amp;"周"&amp;"!"&amp;ADDRESS(ROW(),VLOOKUP(AI$7,INDIRECT($A$7&amp;"!A:D"),4,FALSE)+4))),"")</f>
        <v/>
      </c>
      <c r="AJ406" s="25"/>
      <c r="AK406" s="25"/>
      <c r="AL406" s="25"/>
      <c r="AM406" s="25"/>
      <c r="AN406" s="25"/>
      <c r="AO406" s="25"/>
      <c r="AP406" s="25"/>
      <c r="AQ406" s="25"/>
      <c r="AR406" s="25"/>
    </row>
    <row r="407" spans="1:44" ht="18" customHeight="1">
      <c r="A407" s="7"/>
      <c r="B407" s="115"/>
      <c r="C407" s="27"/>
      <c r="D407" s="25" t="s">
        <v>26</v>
      </c>
      <c r="E407" s="114" t="str">
        <f ca="1" t="shared" si="4636" ref="E407:AI407">IFERROR(IF($C405="","",INDIRECT("第"&amp;VLOOKUP(E$7,INDIRECT($A$7&amp;"!A:D"),2,FALSE)&amp;"周"&amp;"!"&amp;ADDRESS(ROW(),VLOOKUP(E$7,INDIRECT($A$7&amp;"!A:D"),4,FALSE)+4))),"")</f>
        <v/>
      </c>
      <c r="F407" s="114" t="str">
        <f t="shared" ca="1" si="4636"/>
        <v/>
      </c>
      <c r="G407" s="114" t="str">
        <f t="shared" ca="1" si="4636"/>
        <v/>
      </c>
      <c r="H407" s="114" t="str">
        <f t="shared" ca="1" si="4636"/>
        <v/>
      </c>
      <c r="I407" s="114" t="str">
        <f t="shared" ca="1" si="4636"/>
        <v/>
      </c>
      <c r="J407" s="114" t="str">
        <f t="shared" ca="1" si="4636"/>
        <v/>
      </c>
      <c r="K407" s="114" t="str">
        <f t="shared" ca="1" si="4636"/>
        <v/>
      </c>
      <c r="L407" s="114" t="str">
        <f t="shared" ca="1" si="4636"/>
        <v/>
      </c>
      <c r="M407" s="114" t="str">
        <f t="shared" ca="1" si="4636"/>
        <v/>
      </c>
      <c r="N407" s="114" t="str">
        <f t="shared" ca="1" si="4636"/>
        <v/>
      </c>
      <c r="O407" s="114" t="str">
        <f t="shared" ca="1" si="4636"/>
        <v/>
      </c>
      <c r="P407" s="114" t="str">
        <f t="shared" ca="1" si="4636"/>
        <v/>
      </c>
      <c r="Q407" s="114" t="str">
        <f t="shared" ca="1" si="4636"/>
        <v/>
      </c>
      <c r="R407" s="114" t="str">
        <f t="shared" ca="1" si="4636"/>
        <v/>
      </c>
      <c r="S407" s="114" t="str">
        <f t="shared" ca="1" si="4636"/>
        <v/>
      </c>
      <c r="T407" s="114" t="str">
        <f t="shared" ca="1" si="4636"/>
        <v/>
      </c>
      <c r="U407" s="114" t="str">
        <f t="shared" ca="1" si="4636"/>
        <v/>
      </c>
      <c r="V407" s="114" t="str">
        <f t="shared" ca="1" si="4636"/>
        <v/>
      </c>
      <c r="W407" s="114" t="str">
        <f t="shared" ca="1" si="4636"/>
        <v/>
      </c>
      <c r="X407" s="114" t="str">
        <f t="shared" ca="1" si="4636"/>
        <v/>
      </c>
      <c r="Y407" s="114" t="str">
        <f t="shared" ca="1" si="4636"/>
        <v/>
      </c>
      <c r="Z407" s="114" t="str">
        <f t="shared" ca="1" si="4636"/>
        <v/>
      </c>
      <c r="AA407" s="114" t="str">
        <f t="shared" ca="1" si="4636"/>
        <v/>
      </c>
      <c r="AB407" s="114" t="str">
        <f t="shared" ca="1" si="4636"/>
        <v/>
      </c>
      <c r="AC407" s="114" t="str">
        <f t="shared" ca="1" si="4636"/>
        <v/>
      </c>
      <c r="AD407" s="114" t="str">
        <f t="shared" ca="1" si="4636"/>
        <v/>
      </c>
      <c r="AE407" s="114" t="str">
        <f t="shared" ca="1" si="4636"/>
        <v/>
      </c>
      <c r="AF407" s="114" t="str">
        <f t="shared" ca="1" si="4636"/>
        <v/>
      </c>
      <c r="AG407" s="114" t="str">
        <f t="shared" ca="1" si="4636"/>
        <v/>
      </c>
      <c r="AH407" s="114" t="str">
        <f t="shared" ca="1" si="4636"/>
        <v/>
      </c>
      <c r="AI407" s="114" t="str">
        <f t="shared" ca="1" si="4636"/>
        <v/>
      </c>
      <c r="AJ407" s="25"/>
      <c r="AK407" s="25"/>
      <c r="AL407" s="25"/>
      <c r="AM407" s="25"/>
      <c r="AN407" s="25"/>
      <c r="AO407" s="25"/>
      <c r="AP407" s="25"/>
      <c r="AQ407" s="25"/>
      <c r="AR407" s="25"/>
    </row>
    <row r="408" spans="1:44" ht="18" customHeight="1">
      <c r="A408" s="7"/>
      <c r="B408" s="116">
        <f t="shared" si="4076"/>
        <v>134</v>
      </c>
      <c r="C408" s="20" t="str">
        <f ca="1">INDIRECT("员工信息表!C"&amp;(B408+3))&amp;IF(INDIRECT("员工信息表!O"&amp;(B408+3))="离职","(离职)","")</f>
        <v/>
      </c>
      <c r="D408" s="25" t="s">
        <v>24</v>
      </c>
      <c r="E408" s="114" t="str">
        <f ca="1" t="shared" si="4637" ref="E408:T408">IFERROR(IF($C408="","",INDIRECT("第"&amp;VLOOKUP(E$7,INDIRECT($A$7&amp;"!A:D"),2,FALSE)&amp;"周"&amp;"!"&amp;ADDRESS(ROW(),VLOOKUP(E$7,INDIRECT($A$7&amp;"!A:D"),4,FALSE)+4))),"")</f>
        <v/>
      </c>
      <c r="F408" s="114" t="str">
        <f t="shared" ca="1" si="4637"/>
        <v/>
      </c>
      <c r="G408" s="114" t="str">
        <f t="shared" ca="1" si="4637"/>
        <v/>
      </c>
      <c r="H408" s="114" t="str">
        <f t="shared" ca="1" si="4637"/>
        <v/>
      </c>
      <c r="I408" s="114" t="str">
        <f t="shared" ca="1" si="4637"/>
        <v/>
      </c>
      <c r="J408" s="114" t="str">
        <f t="shared" ca="1" si="4637"/>
        <v/>
      </c>
      <c r="K408" s="114" t="str">
        <f t="shared" ca="1" si="4637"/>
        <v/>
      </c>
      <c r="L408" s="114" t="str">
        <f t="shared" ca="1" si="4637"/>
        <v/>
      </c>
      <c r="M408" s="114" t="str">
        <f t="shared" ca="1" si="4637"/>
        <v/>
      </c>
      <c r="N408" s="114" t="str">
        <f t="shared" ca="1" si="4637"/>
        <v/>
      </c>
      <c r="O408" s="114" t="str">
        <f t="shared" ca="1" si="4637"/>
        <v/>
      </c>
      <c r="P408" s="114" t="str">
        <f t="shared" ca="1" si="4637"/>
        <v/>
      </c>
      <c r="Q408" s="114" t="str">
        <f t="shared" ca="1" si="4637"/>
        <v/>
      </c>
      <c r="R408" s="114" t="str">
        <f t="shared" ca="1" si="4637"/>
        <v/>
      </c>
      <c r="S408" s="114" t="str">
        <f t="shared" ca="1" si="4637"/>
        <v/>
      </c>
      <c r="T408" s="114" t="str">
        <f t="shared" ca="1" si="4637"/>
        <v/>
      </c>
      <c r="U408" s="114" t="str">
        <f ca="1" t="shared" si="4638" ref="U408:AI408">IFERROR(IF($C408="","",INDIRECT("第"&amp;VLOOKUP(U$7,INDIRECT($A$7&amp;"!A:D"),2,FALSE)&amp;"周"&amp;"!"&amp;ADDRESS(ROW(),VLOOKUP(U$7,INDIRECT($A$7&amp;"!A:D"),4,FALSE)+4))),"")</f>
        <v/>
      </c>
      <c r="V408" s="114" t="str">
        <f t="shared" ca="1" si="4638"/>
        <v/>
      </c>
      <c r="W408" s="114" t="str">
        <f t="shared" ca="1" si="4638"/>
        <v/>
      </c>
      <c r="X408" s="114" t="str">
        <f t="shared" ca="1" si="4638"/>
        <v/>
      </c>
      <c r="Y408" s="114" t="str">
        <f t="shared" ca="1" si="4638"/>
        <v/>
      </c>
      <c r="Z408" s="114" t="str">
        <f t="shared" ca="1" si="4638"/>
        <v/>
      </c>
      <c r="AA408" s="114" t="str">
        <f t="shared" ca="1" si="4638"/>
        <v/>
      </c>
      <c r="AB408" s="114" t="str">
        <f t="shared" ca="1" si="4638"/>
        <v/>
      </c>
      <c r="AC408" s="114" t="str">
        <f t="shared" ca="1" si="4638"/>
        <v/>
      </c>
      <c r="AD408" s="114" t="str">
        <f t="shared" ca="1" si="4638"/>
        <v/>
      </c>
      <c r="AE408" s="114" t="str">
        <f t="shared" ca="1" si="4638"/>
        <v/>
      </c>
      <c r="AF408" s="114" t="str">
        <f t="shared" ca="1" si="4638"/>
        <v/>
      </c>
      <c r="AG408" s="114" t="str">
        <f t="shared" ca="1" si="4638"/>
        <v/>
      </c>
      <c r="AH408" s="114" t="str">
        <f t="shared" ca="1" si="4638"/>
        <v/>
      </c>
      <c r="AI408" s="114" t="str">
        <f t="shared" ca="1" si="4638"/>
        <v/>
      </c>
      <c r="AJ408" s="25">
        <f ca="1" t="shared" si="4639" ref="AJ408:AR408">COUNTIF($E408:$AI410,AJ$8)</f>
        <v>0</v>
      </c>
      <c r="AK408" s="25">
        <f t="shared" ca="1" si="4639"/>
        <v>0</v>
      </c>
      <c r="AL408" s="25">
        <f t="shared" ca="1" si="4639"/>
        <v>0</v>
      </c>
      <c r="AM408" s="25">
        <f t="shared" ca="1" si="4639"/>
        <v>0</v>
      </c>
      <c r="AN408" s="25">
        <f t="shared" ca="1" si="4639"/>
        <v>0</v>
      </c>
      <c r="AO408" s="25">
        <f t="shared" ca="1" si="4639"/>
        <v>0</v>
      </c>
      <c r="AP408" s="25">
        <f t="shared" ca="1" si="4639"/>
        <v>0</v>
      </c>
      <c r="AQ408" s="25">
        <f t="shared" ca="1" si="4639"/>
        <v>0</v>
      </c>
      <c r="AR408" s="25">
        <f t="shared" ca="1" si="4639"/>
        <v>0</v>
      </c>
    </row>
    <row r="409" spans="1:44" ht="18" customHeight="1">
      <c r="A409" s="7"/>
      <c r="B409" s="113"/>
      <c r="C409" s="20"/>
      <c r="D409" s="25" t="s">
        <v>25</v>
      </c>
      <c r="E409" s="114" t="str">
        <f ca="1" t="shared" si="4640" ref="E409">IFERROR(IF($C408="","",INDIRECT("第"&amp;VLOOKUP(E$7,INDIRECT($A$7&amp;"!A:D"),2,FALSE)&amp;"周"&amp;"!"&amp;ADDRESS(ROW(),VLOOKUP(E$7,INDIRECT($A$7&amp;"!A:D"),4,FALSE)+4))),"")</f>
        <v/>
      </c>
      <c r="F409" s="114" t="str">
        <f ca="1" t="shared" si="4641" ref="F409">IFERROR(IF($C408="","",INDIRECT("第"&amp;VLOOKUP(F$7,INDIRECT($A$7&amp;"!A:D"),2,FALSE)&amp;"周"&amp;"!"&amp;ADDRESS(ROW(),VLOOKUP(F$7,INDIRECT($A$7&amp;"!A:D"),4,FALSE)+4))),"")</f>
        <v/>
      </c>
      <c r="G409" s="114" t="str">
        <f ca="1" t="shared" si="4642" ref="G409">IFERROR(IF($C408="","",INDIRECT("第"&amp;VLOOKUP(G$7,INDIRECT($A$7&amp;"!A:D"),2,FALSE)&amp;"周"&amp;"!"&amp;ADDRESS(ROW(),VLOOKUP(G$7,INDIRECT($A$7&amp;"!A:D"),4,FALSE)+4))),"")</f>
        <v/>
      </c>
      <c r="H409" s="114" t="str">
        <f ca="1" t="shared" si="4643" ref="H409">IFERROR(IF($C408="","",INDIRECT("第"&amp;VLOOKUP(H$7,INDIRECT($A$7&amp;"!A:D"),2,FALSE)&amp;"周"&amp;"!"&amp;ADDRESS(ROW(),VLOOKUP(H$7,INDIRECT($A$7&amp;"!A:D"),4,FALSE)+4))),"")</f>
        <v/>
      </c>
      <c r="I409" s="114" t="str">
        <f ca="1" t="shared" si="4644" ref="I409">IFERROR(IF($C408="","",INDIRECT("第"&amp;VLOOKUP(I$7,INDIRECT($A$7&amp;"!A:D"),2,FALSE)&amp;"周"&amp;"!"&amp;ADDRESS(ROW(),VLOOKUP(I$7,INDIRECT($A$7&amp;"!A:D"),4,FALSE)+4))),"")</f>
        <v/>
      </c>
      <c r="J409" s="114" t="str">
        <f ca="1" t="shared" si="4645" ref="J409">IFERROR(IF($C408="","",INDIRECT("第"&amp;VLOOKUP(J$7,INDIRECT($A$7&amp;"!A:D"),2,FALSE)&amp;"周"&amp;"!"&amp;ADDRESS(ROW(),VLOOKUP(J$7,INDIRECT($A$7&amp;"!A:D"),4,FALSE)+4))),"")</f>
        <v/>
      </c>
      <c r="K409" s="114" t="str">
        <f ca="1" t="shared" si="4646" ref="K409">IFERROR(IF($C408="","",INDIRECT("第"&amp;VLOOKUP(K$7,INDIRECT($A$7&amp;"!A:D"),2,FALSE)&amp;"周"&amp;"!"&amp;ADDRESS(ROW(),VLOOKUP(K$7,INDIRECT($A$7&amp;"!A:D"),4,FALSE)+4))),"")</f>
        <v/>
      </c>
      <c r="L409" s="114" t="str">
        <f ca="1" t="shared" si="4647" ref="L409">IFERROR(IF($C408="","",INDIRECT("第"&amp;VLOOKUP(L$7,INDIRECT($A$7&amp;"!A:D"),2,FALSE)&amp;"周"&amp;"!"&amp;ADDRESS(ROW(),VLOOKUP(L$7,INDIRECT($A$7&amp;"!A:D"),4,FALSE)+4))),"")</f>
        <v/>
      </c>
      <c r="M409" s="114" t="str">
        <f ca="1" t="shared" si="4648" ref="M409">IFERROR(IF($C408="","",INDIRECT("第"&amp;VLOOKUP(M$7,INDIRECT($A$7&amp;"!A:D"),2,FALSE)&amp;"周"&amp;"!"&amp;ADDRESS(ROW(),VLOOKUP(M$7,INDIRECT($A$7&amp;"!A:D"),4,FALSE)+4))),"")</f>
        <v/>
      </c>
      <c r="N409" s="114" t="str">
        <f ca="1" t="shared" si="4649" ref="N409">IFERROR(IF($C408="","",INDIRECT("第"&amp;VLOOKUP(N$7,INDIRECT($A$7&amp;"!A:D"),2,FALSE)&amp;"周"&amp;"!"&amp;ADDRESS(ROW(),VLOOKUP(N$7,INDIRECT($A$7&amp;"!A:D"),4,FALSE)+4))),"")</f>
        <v/>
      </c>
      <c r="O409" s="114" t="str">
        <f ca="1" t="shared" si="4650" ref="O409">IFERROR(IF($C408="","",INDIRECT("第"&amp;VLOOKUP(O$7,INDIRECT($A$7&amp;"!A:D"),2,FALSE)&amp;"周"&amp;"!"&amp;ADDRESS(ROW(),VLOOKUP(O$7,INDIRECT($A$7&amp;"!A:D"),4,FALSE)+4))),"")</f>
        <v/>
      </c>
      <c r="P409" s="114" t="str">
        <f ca="1" t="shared" si="4651" ref="P409">IFERROR(IF($C408="","",INDIRECT("第"&amp;VLOOKUP(P$7,INDIRECT($A$7&amp;"!A:D"),2,FALSE)&amp;"周"&amp;"!"&amp;ADDRESS(ROW(),VLOOKUP(P$7,INDIRECT($A$7&amp;"!A:D"),4,FALSE)+4))),"")</f>
        <v/>
      </c>
      <c r="Q409" s="114" t="str">
        <f ca="1" t="shared" si="4652" ref="Q409">IFERROR(IF($C408="","",INDIRECT("第"&amp;VLOOKUP(Q$7,INDIRECT($A$7&amp;"!A:D"),2,FALSE)&amp;"周"&amp;"!"&amp;ADDRESS(ROW(),VLOOKUP(Q$7,INDIRECT($A$7&amp;"!A:D"),4,FALSE)+4))),"")</f>
        <v/>
      </c>
      <c r="R409" s="114" t="str">
        <f ca="1" t="shared" si="4653" ref="R409">IFERROR(IF($C408="","",INDIRECT("第"&amp;VLOOKUP(R$7,INDIRECT($A$7&amp;"!A:D"),2,FALSE)&amp;"周"&amp;"!"&amp;ADDRESS(ROW(),VLOOKUP(R$7,INDIRECT($A$7&amp;"!A:D"),4,FALSE)+4))),"")</f>
        <v/>
      </c>
      <c r="S409" s="114" t="str">
        <f ca="1" t="shared" si="4654" ref="S409">IFERROR(IF($C408="","",INDIRECT("第"&amp;VLOOKUP(S$7,INDIRECT($A$7&amp;"!A:D"),2,FALSE)&amp;"周"&amp;"!"&amp;ADDRESS(ROW(),VLOOKUP(S$7,INDIRECT($A$7&amp;"!A:D"),4,FALSE)+4))),"")</f>
        <v/>
      </c>
      <c r="T409" s="114" t="str">
        <f ca="1" t="shared" si="4655" ref="T409">IFERROR(IF($C408="","",INDIRECT("第"&amp;VLOOKUP(T$7,INDIRECT($A$7&amp;"!A:D"),2,FALSE)&amp;"周"&amp;"!"&amp;ADDRESS(ROW(),VLOOKUP(T$7,INDIRECT($A$7&amp;"!A:D"),4,FALSE)+4))),"")</f>
        <v/>
      </c>
      <c r="U409" s="114" t="str">
        <f ca="1" t="shared" si="4656" ref="U409">IFERROR(IF($C408="","",INDIRECT("第"&amp;VLOOKUP(U$7,INDIRECT($A$7&amp;"!A:D"),2,FALSE)&amp;"周"&amp;"!"&amp;ADDRESS(ROW(),VLOOKUP(U$7,INDIRECT($A$7&amp;"!A:D"),4,FALSE)+4))),"")</f>
        <v/>
      </c>
      <c r="V409" s="114" t="str">
        <f ca="1" t="shared" si="4657" ref="V409">IFERROR(IF($C408="","",INDIRECT("第"&amp;VLOOKUP(V$7,INDIRECT($A$7&amp;"!A:D"),2,FALSE)&amp;"周"&amp;"!"&amp;ADDRESS(ROW(),VLOOKUP(V$7,INDIRECT($A$7&amp;"!A:D"),4,FALSE)+4))),"")</f>
        <v/>
      </c>
      <c r="W409" s="114" t="str">
        <f ca="1" t="shared" si="4658" ref="W409">IFERROR(IF($C408="","",INDIRECT("第"&amp;VLOOKUP(W$7,INDIRECT($A$7&amp;"!A:D"),2,FALSE)&amp;"周"&amp;"!"&amp;ADDRESS(ROW(),VLOOKUP(W$7,INDIRECT($A$7&amp;"!A:D"),4,FALSE)+4))),"")</f>
        <v/>
      </c>
      <c r="X409" s="114" t="str">
        <f ca="1" t="shared" si="4659" ref="X409">IFERROR(IF($C408="","",INDIRECT("第"&amp;VLOOKUP(X$7,INDIRECT($A$7&amp;"!A:D"),2,FALSE)&amp;"周"&amp;"!"&amp;ADDRESS(ROW(),VLOOKUP(X$7,INDIRECT($A$7&amp;"!A:D"),4,FALSE)+4))),"")</f>
        <v/>
      </c>
      <c r="Y409" s="114" t="str">
        <f ca="1" t="shared" si="4660" ref="Y409">IFERROR(IF($C408="","",INDIRECT("第"&amp;VLOOKUP(Y$7,INDIRECT($A$7&amp;"!A:D"),2,FALSE)&amp;"周"&amp;"!"&amp;ADDRESS(ROW(),VLOOKUP(Y$7,INDIRECT($A$7&amp;"!A:D"),4,FALSE)+4))),"")</f>
        <v/>
      </c>
      <c r="Z409" s="114" t="str">
        <f ca="1" t="shared" si="4661" ref="Z409">IFERROR(IF($C408="","",INDIRECT("第"&amp;VLOOKUP(Z$7,INDIRECT($A$7&amp;"!A:D"),2,FALSE)&amp;"周"&amp;"!"&amp;ADDRESS(ROW(),VLOOKUP(Z$7,INDIRECT($A$7&amp;"!A:D"),4,FALSE)+4))),"")</f>
        <v/>
      </c>
      <c r="AA409" s="114" t="str">
        <f ca="1" t="shared" si="4662" ref="AA409">IFERROR(IF($C408="","",INDIRECT("第"&amp;VLOOKUP(AA$7,INDIRECT($A$7&amp;"!A:D"),2,FALSE)&amp;"周"&amp;"!"&amp;ADDRESS(ROW(),VLOOKUP(AA$7,INDIRECT($A$7&amp;"!A:D"),4,FALSE)+4))),"")</f>
        <v/>
      </c>
      <c r="AB409" s="114" t="str">
        <f ca="1" t="shared" si="4663" ref="AB409">IFERROR(IF($C408="","",INDIRECT("第"&amp;VLOOKUP(AB$7,INDIRECT($A$7&amp;"!A:D"),2,FALSE)&amp;"周"&amp;"!"&amp;ADDRESS(ROW(),VLOOKUP(AB$7,INDIRECT($A$7&amp;"!A:D"),4,FALSE)+4))),"")</f>
        <v/>
      </c>
      <c r="AC409" s="114" t="str">
        <f ca="1" t="shared" si="4664" ref="AC409">IFERROR(IF($C408="","",INDIRECT("第"&amp;VLOOKUP(AC$7,INDIRECT($A$7&amp;"!A:D"),2,FALSE)&amp;"周"&amp;"!"&amp;ADDRESS(ROW(),VLOOKUP(AC$7,INDIRECT($A$7&amp;"!A:D"),4,FALSE)+4))),"")</f>
        <v/>
      </c>
      <c r="AD409" s="114" t="str">
        <f ca="1" t="shared" si="4665" ref="AD409">IFERROR(IF($C408="","",INDIRECT("第"&amp;VLOOKUP(AD$7,INDIRECT($A$7&amp;"!A:D"),2,FALSE)&amp;"周"&amp;"!"&amp;ADDRESS(ROW(),VLOOKUP(AD$7,INDIRECT($A$7&amp;"!A:D"),4,FALSE)+4))),"")</f>
        <v/>
      </c>
      <c r="AE409" s="114" t="str">
        <f ca="1" t="shared" si="4666" ref="AE409">IFERROR(IF($C408="","",INDIRECT("第"&amp;VLOOKUP(AE$7,INDIRECT($A$7&amp;"!A:D"),2,FALSE)&amp;"周"&amp;"!"&amp;ADDRESS(ROW(),VLOOKUP(AE$7,INDIRECT($A$7&amp;"!A:D"),4,FALSE)+4))),"")</f>
        <v/>
      </c>
      <c r="AF409" s="114" t="str">
        <f ca="1" t="shared" si="4667" ref="AF409">IFERROR(IF($C408="","",INDIRECT("第"&amp;VLOOKUP(AF$7,INDIRECT($A$7&amp;"!A:D"),2,FALSE)&amp;"周"&amp;"!"&amp;ADDRESS(ROW(),VLOOKUP(AF$7,INDIRECT($A$7&amp;"!A:D"),4,FALSE)+4))),"")</f>
        <v/>
      </c>
      <c r="AG409" s="114" t="str">
        <f ca="1" t="shared" si="4668" ref="AG409">IFERROR(IF($C408="","",INDIRECT("第"&amp;VLOOKUP(AG$7,INDIRECT($A$7&amp;"!A:D"),2,FALSE)&amp;"周"&amp;"!"&amp;ADDRESS(ROW(),VLOOKUP(AG$7,INDIRECT($A$7&amp;"!A:D"),4,FALSE)+4))),"")</f>
        <v/>
      </c>
      <c r="AH409" s="114" t="str">
        <f ca="1" t="shared" si="4669" ref="AH409">IFERROR(IF($C408="","",INDIRECT("第"&amp;VLOOKUP(AH$7,INDIRECT($A$7&amp;"!A:D"),2,FALSE)&amp;"周"&amp;"!"&amp;ADDRESS(ROW(),VLOOKUP(AH$7,INDIRECT($A$7&amp;"!A:D"),4,FALSE)+4))),"")</f>
        <v/>
      </c>
      <c r="AI409" s="114" t="str">
        <f ca="1" t="shared" si="4670" ref="AI409">IFERROR(IF($C408="","",INDIRECT("第"&amp;VLOOKUP(AI$7,INDIRECT($A$7&amp;"!A:D"),2,FALSE)&amp;"周"&amp;"!"&amp;ADDRESS(ROW(),VLOOKUP(AI$7,INDIRECT($A$7&amp;"!A:D"),4,FALSE)+4))),"")</f>
        <v/>
      </c>
      <c r="AJ409" s="25"/>
      <c r="AK409" s="25"/>
      <c r="AL409" s="25"/>
      <c r="AM409" s="25"/>
      <c r="AN409" s="25"/>
      <c r="AO409" s="25"/>
      <c r="AP409" s="25"/>
      <c r="AQ409" s="25"/>
      <c r="AR409" s="25"/>
    </row>
    <row r="410" spans="1:44" ht="18" customHeight="1">
      <c r="A410" s="7"/>
      <c r="B410" s="115"/>
      <c r="C410" s="27"/>
      <c r="D410" s="25" t="s">
        <v>26</v>
      </c>
      <c r="E410" s="114" t="str">
        <f ca="1" t="shared" si="4671" ref="E410:AI410">IFERROR(IF($C408="","",INDIRECT("第"&amp;VLOOKUP(E$7,INDIRECT($A$7&amp;"!A:D"),2,FALSE)&amp;"周"&amp;"!"&amp;ADDRESS(ROW(),VLOOKUP(E$7,INDIRECT($A$7&amp;"!A:D"),4,FALSE)+4))),"")</f>
        <v/>
      </c>
      <c r="F410" s="114" t="str">
        <f t="shared" ca="1" si="4671"/>
        <v/>
      </c>
      <c r="G410" s="114" t="str">
        <f t="shared" ca="1" si="4671"/>
        <v/>
      </c>
      <c r="H410" s="114" t="str">
        <f t="shared" ca="1" si="4671"/>
        <v/>
      </c>
      <c r="I410" s="114" t="str">
        <f t="shared" ca="1" si="4671"/>
        <v/>
      </c>
      <c r="J410" s="114" t="str">
        <f t="shared" ca="1" si="4671"/>
        <v/>
      </c>
      <c r="K410" s="114" t="str">
        <f t="shared" ca="1" si="4671"/>
        <v/>
      </c>
      <c r="L410" s="114" t="str">
        <f t="shared" ca="1" si="4671"/>
        <v/>
      </c>
      <c r="M410" s="114" t="str">
        <f t="shared" ca="1" si="4671"/>
        <v/>
      </c>
      <c r="N410" s="114" t="str">
        <f t="shared" ca="1" si="4671"/>
        <v/>
      </c>
      <c r="O410" s="114" t="str">
        <f t="shared" ca="1" si="4671"/>
        <v/>
      </c>
      <c r="P410" s="114" t="str">
        <f t="shared" ca="1" si="4671"/>
        <v/>
      </c>
      <c r="Q410" s="114" t="str">
        <f t="shared" ca="1" si="4671"/>
        <v/>
      </c>
      <c r="R410" s="114" t="str">
        <f t="shared" ca="1" si="4671"/>
        <v/>
      </c>
      <c r="S410" s="114" t="str">
        <f t="shared" ca="1" si="4671"/>
        <v/>
      </c>
      <c r="T410" s="114" t="str">
        <f t="shared" ca="1" si="4671"/>
        <v/>
      </c>
      <c r="U410" s="114" t="str">
        <f t="shared" ca="1" si="4671"/>
        <v/>
      </c>
      <c r="V410" s="114" t="str">
        <f t="shared" ca="1" si="4671"/>
        <v/>
      </c>
      <c r="W410" s="114" t="str">
        <f t="shared" ca="1" si="4671"/>
        <v/>
      </c>
      <c r="X410" s="114" t="str">
        <f t="shared" ca="1" si="4671"/>
        <v/>
      </c>
      <c r="Y410" s="114" t="str">
        <f t="shared" ca="1" si="4671"/>
        <v/>
      </c>
      <c r="Z410" s="114" t="str">
        <f t="shared" ca="1" si="4671"/>
        <v/>
      </c>
      <c r="AA410" s="114" t="str">
        <f t="shared" ca="1" si="4671"/>
        <v/>
      </c>
      <c r="AB410" s="114" t="str">
        <f t="shared" ca="1" si="4671"/>
        <v/>
      </c>
      <c r="AC410" s="114" t="str">
        <f t="shared" ca="1" si="4671"/>
        <v/>
      </c>
      <c r="AD410" s="114" t="str">
        <f t="shared" ca="1" si="4671"/>
        <v/>
      </c>
      <c r="AE410" s="114" t="str">
        <f t="shared" ca="1" si="4671"/>
        <v/>
      </c>
      <c r="AF410" s="114" t="str">
        <f t="shared" ca="1" si="4671"/>
        <v/>
      </c>
      <c r="AG410" s="114" t="str">
        <f t="shared" ca="1" si="4671"/>
        <v/>
      </c>
      <c r="AH410" s="114" t="str">
        <f t="shared" ca="1" si="4671"/>
        <v/>
      </c>
      <c r="AI410" s="114" t="str">
        <f t="shared" ca="1" si="4671"/>
        <v/>
      </c>
      <c r="AJ410" s="25"/>
      <c r="AK410" s="25"/>
      <c r="AL410" s="25"/>
      <c r="AM410" s="25"/>
      <c r="AN410" s="25"/>
      <c r="AO410" s="25"/>
      <c r="AP410" s="25"/>
      <c r="AQ410" s="25"/>
      <c r="AR410" s="25"/>
    </row>
    <row r="411" spans="1:44" ht="18" customHeight="1">
      <c r="A411" s="7"/>
      <c r="B411" s="116">
        <f t="shared" si="4076"/>
        <v>135</v>
      </c>
      <c r="C411" s="20" t="str">
        <f ca="1">INDIRECT("员工信息表!C"&amp;(B411+3))&amp;IF(INDIRECT("员工信息表!O"&amp;(B411+3))="离职","(离职)","")</f>
        <v/>
      </c>
      <c r="D411" s="25" t="s">
        <v>24</v>
      </c>
      <c r="E411" s="114" t="str">
        <f ca="1" t="shared" si="4672" ref="E411:T411">IFERROR(IF($C411="","",INDIRECT("第"&amp;VLOOKUP(E$7,INDIRECT($A$7&amp;"!A:D"),2,FALSE)&amp;"周"&amp;"!"&amp;ADDRESS(ROW(),VLOOKUP(E$7,INDIRECT($A$7&amp;"!A:D"),4,FALSE)+4))),"")</f>
        <v/>
      </c>
      <c r="F411" s="114" t="str">
        <f t="shared" ca="1" si="4672"/>
        <v/>
      </c>
      <c r="G411" s="114" t="str">
        <f t="shared" ca="1" si="4672"/>
        <v/>
      </c>
      <c r="H411" s="114" t="str">
        <f t="shared" ca="1" si="4672"/>
        <v/>
      </c>
      <c r="I411" s="114" t="str">
        <f t="shared" ca="1" si="4672"/>
        <v/>
      </c>
      <c r="J411" s="114" t="str">
        <f t="shared" ca="1" si="4672"/>
        <v/>
      </c>
      <c r="K411" s="114" t="str">
        <f t="shared" ca="1" si="4672"/>
        <v/>
      </c>
      <c r="L411" s="114" t="str">
        <f t="shared" ca="1" si="4672"/>
        <v/>
      </c>
      <c r="M411" s="114" t="str">
        <f t="shared" ca="1" si="4672"/>
        <v/>
      </c>
      <c r="N411" s="114" t="str">
        <f t="shared" ca="1" si="4672"/>
        <v/>
      </c>
      <c r="O411" s="114" t="str">
        <f t="shared" ca="1" si="4672"/>
        <v/>
      </c>
      <c r="P411" s="114" t="str">
        <f t="shared" ca="1" si="4672"/>
        <v/>
      </c>
      <c r="Q411" s="114" t="str">
        <f t="shared" ca="1" si="4672"/>
        <v/>
      </c>
      <c r="R411" s="114" t="str">
        <f t="shared" ca="1" si="4672"/>
        <v/>
      </c>
      <c r="S411" s="114" t="str">
        <f t="shared" ca="1" si="4672"/>
        <v/>
      </c>
      <c r="T411" s="114" t="str">
        <f t="shared" ca="1" si="4672"/>
        <v/>
      </c>
      <c r="U411" s="114" t="str">
        <f ca="1" t="shared" si="4673" ref="U411:AI411">IFERROR(IF($C411="","",INDIRECT("第"&amp;VLOOKUP(U$7,INDIRECT($A$7&amp;"!A:D"),2,FALSE)&amp;"周"&amp;"!"&amp;ADDRESS(ROW(),VLOOKUP(U$7,INDIRECT($A$7&amp;"!A:D"),4,FALSE)+4))),"")</f>
        <v/>
      </c>
      <c r="V411" s="114" t="str">
        <f t="shared" ca="1" si="4673"/>
        <v/>
      </c>
      <c r="W411" s="114" t="str">
        <f t="shared" ca="1" si="4673"/>
        <v/>
      </c>
      <c r="X411" s="114" t="str">
        <f t="shared" ca="1" si="4673"/>
        <v/>
      </c>
      <c r="Y411" s="114" t="str">
        <f t="shared" ca="1" si="4673"/>
        <v/>
      </c>
      <c r="Z411" s="114" t="str">
        <f t="shared" ca="1" si="4673"/>
        <v/>
      </c>
      <c r="AA411" s="114" t="str">
        <f t="shared" ca="1" si="4673"/>
        <v/>
      </c>
      <c r="AB411" s="114" t="str">
        <f t="shared" ca="1" si="4673"/>
        <v/>
      </c>
      <c r="AC411" s="114" t="str">
        <f t="shared" ca="1" si="4673"/>
        <v/>
      </c>
      <c r="AD411" s="114" t="str">
        <f t="shared" ca="1" si="4673"/>
        <v/>
      </c>
      <c r="AE411" s="114" t="str">
        <f t="shared" ca="1" si="4673"/>
        <v/>
      </c>
      <c r="AF411" s="114" t="str">
        <f t="shared" ca="1" si="4673"/>
        <v/>
      </c>
      <c r="AG411" s="114" t="str">
        <f t="shared" ca="1" si="4673"/>
        <v/>
      </c>
      <c r="AH411" s="114" t="str">
        <f t="shared" ca="1" si="4673"/>
        <v/>
      </c>
      <c r="AI411" s="114" t="str">
        <f t="shared" ca="1" si="4673"/>
        <v/>
      </c>
      <c r="AJ411" s="25">
        <f ca="1" t="shared" si="4674" ref="AJ411:AR411">COUNTIF($E411:$AI413,AJ$8)</f>
        <v>0</v>
      </c>
      <c r="AK411" s="25">
        <f t="shared" ca="1" si="4674"/>
        <v>0</v>
      </c>
      <c r="AL411" s="25">
        <f t="shared" ca="1" si="4674"/>
        <v>0</v>
      </c>
      <c r="AM411" s="25">
        <f t="shared" ca="1" si="4674"/>
        <v>0</v>
      </c>
      <c r="AN411" s="25">
        <f t="shared" ca="1" si="4674"/>
        <v>0</v>
      </c>
      <c r="AO411" s="25">
        <f t="shared" ca="1" si="4674"/>
        <v>0</v>
      </c>
      <c r="AP411" s="25">
        <f t="shared" ca="1" si="4674"/>
        <v>0</v>
      </c>
      <c r="AQ411" s="25">
        <f t="shared" ca="1" si="4674"/>
        <v>0</v>
      </c>
      <c r="AR411" s="25">
        <f t="shared" ca="1" si="4674"/>
        <v>0</v>
      </c>
    </row>
    <row r="412" spans="1:44" ht="18" customHeight="1">
      <c r="A412" s="7"/>
      <c r="B412" s="113"/>
      <c r="C412" s="20"/>
      <c r="D412" s="25" t="s">
        <v>25</v>
      </c>
      <c r="E412" s="114" t="str">
        <f ca="1" t="shared" si="4675" ref="E412">IFERROR(IF($C411="","",INDIRECT("第"&amp;VLOOKUP(E$7,INDIRECT($A$7&amp;"!A:D"),2,FALSE)&amp;"周"&amp;"!"&amp;ADDRESS(ROW(),VLOOKUP(E$7,INDIRECT($A$7&amp;"!A:D"),4,FALSE)+4))),"")</f>
        <v/>
      </c>
      <c r="F412" s="114" t="str">
        <f ca="1" t="shared" si="4676" ref="F412">IFERROR(IF($C411="","",INDIRECT("第"&amp;VLOOKUP(F$7,INDIRECT($A$7&amp;"!A:D"),2,FALSE)&amp;"周"&amp;"!"&amp;ADDRESS(ROW(),VLOOKUP(F$7,INDIRECT($A$7&amp;"!A:D"),4,FALSE)+4))),"")</f>
        <v/>
      </c>
      <c r="G412" s="114" t="str">
        <f ca="1" t="shared" si="4677" ref="G412">IFERROR(IF($C411="","",INDIRECT("第"&amp;VLOOKUP(G$7,INDIRECT($A$7&amp;"!A:D"),2,FALSE)&amp;"周"&amp;"!"&amp;ADDRESS(ROW(),VLOOKUP(G$7,INDIRECT($A$7&amp;"!A:D"),4,FALSE)+4))),"")</f>
        <v/>
      </c>
      <c r="H412" s="114" t="str">
        <f ca="1" t="shared" si="4678" ref="H412">IFERROR(IF($C411="","",INDIRECT("第"&amp;VLOOKUP(H$7,INDIRECT($A$7&amp;"!A:D"),2,FALSE)&amp;"周"&amp;"!"&amp;ADDRESS(ROW(),VLOOKUP(H$7,INDIRECT($A$7&amp;"!A:D"),4,FALSE)+4))),"")</f>
        <v/>
      </c>
      <c r="I412" s="114" t="str">
        <f ca="1" t="shared" si="4679" ref="I412">IFERROR(IF($C411="","",INDIRECT("第"&amp;VLOOKUP(I$7,INDIRECT($A$7&amp;"!A:D"),2,FALSE)&amp;"周"&amp;"!"&amp;ADDRESS(ROW(),VLOOKUP(I$7,INDIRECT($A$7&amp;"!A:D"),4,FALSE)+4))),"")</f>
        <v/>
      </c>
      <c r="J412" s="114" t="str">
        <f ca="1" t="shared" si="4680" ref="J412">IFERROR(IF($C411="","",INDIRECT("第"&amp;VLOOKUP(J$7,INDIRECT($A$7&amp;"!A:D"),2,FALSE)&amp;"周"&amp;"!"&amp;ADDRESS(ROW(),VLOOKUP(J$7,INDIRECT($A$7&amp;"!A:D"),4,FALSE)+4))),"")</f>
        <v/>
      </c>
      <c r="K412" s="114" t="str">
        <f ca="1" t="shared" si="4681" ref="K412">IFERROR(IF($C411="","",INDIRECT("第"&amp;VLOOKUP(K$7,INDIRECT($A$7&amp;"!A:D"),2,FALSE)&amp;"周"&amp;"!"&amp;ADDRESS(ROW(),VLOOKUP(K$7,INDIRECT($A$7&amp;"!A:D"),4,FALSE)+4))),"")</f>
        <v/>
      </c>
      <c r="L412" s="114" t="str">
        <f ca="1" t="shared" si="4682" ref="L412">IFERROR(IF($C411="","",INDIRECT("第"&amp;VLOOKUP(L$7,INDIRECT($A$7&amp;"!A:D"),2,FALSE)&amp;"周"&amp;"!"&amp;ADDRESS(ROW(),VLOOKUP(L$7,INDIRECT($A$7&amp;"!A:D"),4,FALSE)+4))),"")</f>
        <v/>
      </c>
      <c r="M412" s="114" t="str">
        <f ca="1" t="shared" si="4683" ref="M412">IFERROR(IF($C411="","",INDIRECT("第"&amp;VLOOKUP(M$7,INDIRECT($A$7&amp;"!A:D"),2,FALSE)&amp;"周"&amp;"!"&amp;ADDRESS(ROW(),VLOOKUP(M$7,INDIRECT($A$7&amp;"!A:D"),4,FALSE)+4))),"")</f>
        <v/>
      </c>
      <c r="N412" s="114" t="str">
        <f ca="1" t="shared" si="4684" ref="N412">IFERROR(IF($C411="","",INDIRECT("第"&amp;VLOOKUP(N$7,INDIRECT($A$7&amp;"!A:D"),2,FALSE)&amp;"周"&amp;"!"&amp;ADDRESS(ROW(),VLOOKUP(N$7,INDIRECT($A$7&amp;"!A:D"),4,FALSE)+4))),"")</f>
        <v/>
      </c>
      <c r="O412" s="114" t="str">
        <f ca="1" t="shared" si="4685" ref="O412">IFERROR(IF($C411="","",INDIRECT("第"&amp;VLOOKUP(O$7,INDIRECT($A$7&amp;"!A:D"),2,FALSE)&amp;"周"&amp;"!"&amp;ADDRESS(ROW(),VLOOKUP(O$7,INDIRECT($A$7&amp;"!A:D"),4,FALSE)+4))),"")</f>
        <v/>
      </c>
      <c r="P412" s="114" t="str">
        <f ca="1" t="shared" si="4686" ref="P412">IFERROR(IF($C411="","",INDIRECT("第"&amp;VLOOKUP(P$7,INDIRECT($A$7&amp;"!A:D"),2,FALSE)&amp;"周"&amp;"!"&amp;ADDRESS(ROW(),VLOOKUP(P$7,INDIRECT($A$7&amp;"!A:D"),4,FALSE)+4))),"")</f>
        <v/>
      </c>
      <c r="Q412" s="114" t="str">
        <f ca="1" t="shared" si="4687" ref="Q412">IFERROR(IF($C411="","",INDIRECT("第"&amp;VLOOKUP(Q$7,INDIRECT($A$7&amp;"!A:D"),2,FALSE)&amp;"周"&amp;"!"&amp;ADDRESS(ROW(),VLOOKUP(Q$7,INDIRECT($A$7&amp;"!A:D"),4,FALSE)+4))),"")</f>
        <v/>
      </c>
      <c r="R412" s="114" t="str">
        <f ca="1" t="shared" si="4688" ref="R412">IFERROR(IF($C411="","",INDIRECT("第"&amp;VLOOKUP(R$7,INDIRECT($A$7&amp;"!A:D"),2,FALSE)&amp;"周"&amp;"!"&amp;ADDRESS(ROW(),VLOOKUP(R$7,INDIRECT($A$7&amp;"!A:D"),4,FALSE)+4))),"")</f>
        <v/>
      </c>
      <c r="S412" s="114" t="str">
        <f ca="1" t="shared" si="4689" ref="S412">IFERROR(IF($C411="","",INDIRECT("第"&amp;VLOOKUP(S$7,INDIRECT($A$7&amp;"!A:D"),2,FALSE)&amp;"周"&amp;"!"&amp;ADDRESS(ROW(),VLOOKUP(S$7,INDIRECT($A$7&amp;"!A:D"),4,FALSE)+4))),"")</f>
        <v/>
      </c>
      <c r="T412" s="114" t="str">
        <f ca="1" t="shared" si="4690" ref="T412">IFERROR(IF($C411="","",INDIRECT("第"&amp;VLOOKUP(T$7,INDIRECT($A$7&amp;"!A:D"),2,FALSE)&amp;"周"&amp;"!"&amp;ADDRESS(ROW(),VLOOKUP(T$7,INDIRECT($A$7&amp;"!A:D"),4,FALSE)+4))),"")</f>
        <v/>
      </c>
      <c r="U412" s="114" t="str">
        <f ca="1" t="shared" si="4691" ref="U412">IFERROR(IF($C411="","",INDIRECT("第"&amp;VLOOKUP(U$7,INDIRECT($A$7&amp;"!A:D"),2,FALSE)&amp;"周"&amp;"!"&amp;ADDRESS(ROW(),VLOOKUP(U$7,INDIRECT($A$7&amp;"!A:D"),4,FALSE)+4))),"")</f>
        <v/>
      </c>
      <c r="V412" s="114" t="str">
        <f ca="1" t="shared" si="4692" ref="V412">IFERROR(IF($C411="","",INDIRECT("第"&amp;VLOOKUP(V$7,INDIRECT($A$7&amp;"!A:D"),2,FALSE)&amp;"周"&amp;"!"&amp;ADDRESS(ROW(),VLOOKUP(V$7,INDIRECT($A$7&amp;"!A:D"),4,FALSE)+4))),"")</f>
        <v/>
      </c>
      <c r="W412" s="114" t="str">
        <f ca="1" t="shared" si="4693" ref="W412">IFERROR(IF($C411="","",INDIRECT("第"&amp;VLOOKUP(W$7,INDIRECT($A$7&amp;"!A:D"),2,FALSE)&amp;"周"&amp;"!"&amp;ADDRESS(ROW(),VLOOKUP(W$7,INDIRECT($A$7&amp;"!A:D"),4,FALSE)+4))),"")</f>
        <v/>
      </c>
      <c r="X412" s="114" t="str">
        <f ca="1" t="shared" si="4694" ref="X412">IFERROR(IF($C411="","",INDIRECT("第"&amp;VLOOKUP(X$7,INDIRECT($A$7&amp;"!A:D"),2,FALSE)&amp;"周"&amp;"!"&amp;ADDRESS(ROW(),VLOOKUP(X$7,INDIRECT($A$7&amp;"!A:D"),4,FALSE)+4))),"")</f>
        <v/>
      </c>
      <c r="Y412" s="114" t="str">
        <f ca="1" t="shared" si="4695" ref="Y412">IFERROR(IF($C411="","",INDIRECT("第"&amp;VLOOKUP(Y$7,INDIRECT($A$7&amp;"!A:D"),2,FALSE)&amp;"周"&amp;"!"&amp;ADDRESS(ROW(),VLOOKUP(Y$7,INDIRECT($A$7&amp;"!A:D"),4,FALSE)+4))),"")</f>
        <v/>
      </c>
      <c r="Z412" s="114" t="str">
        <f ca="1" t="shared" si="4696" ref="Z412">IFERROR(IF($C411="","",INDIRECT("第"&amp;VLOOKUP(Z$7,INDIRECT($A$7&amp;"!A:D"),2,FALSE)&amp;"周"&amp;"!"&amp;ADDRESS(ROW(),VLOOKUP(Z$7,INDIRECT($A$7&amp;"!A:D"),4,FALSE)+4))),"")</f>
        <v/>
      </c>
      <c r="AA412" s="114" t="str">
        <f ca="1" t="shared" si="4697" ref="AA412">IFERROR(IF($C411="","",INDIRECT("第"&amp;VLOOKUP(AA$7,INDIRECT($A$7&amp;"!A:D"),2,FALSE)&amp;"周"&amp;"!"&amp;ADDRESS(ROW(),VLOOKUP(AA$7,INDIRECT($A$7&amp;"!A:D"),4,FALSE)+4))),"")</f>
        <v/>
      </c>
      <c r="AB412" s="114" t="str">
        <f ca="1" t="shared" si="4698" ref="AB412">IFERROR(IF($C411="","",INDIRECT("第"&amp;VLOOKUP(AB$7,INDIRECT($A$7&amp;"!A:D"),2,FALSE)&amp;"周"&amp;"!"&amp;ADDRESS(ROW(),VLOOKUP(AB$7,INDIRECT($A$7&amp;"!A:D"),4,FALSE)+4))),"")</f>
        <v/>
      </c>
      <c r="AC412" s="114" t="str">
        <f ca="1" t="shared" si="4699" ref="AC412">IFERROR(IF($C411="","",INDIRECT("第"&amp;VLOOKUP(AC$7,INDIRECT($A$7&amp;"!A:D"),2,FALSE)&amp;"周"&amp;"!"&amp;ADDRESS(ROW(),VLOOKUP(AC$7,INDIRECT($A$7&amp;"!A:D"),4,FALSE)+4))),"")</f>
        <v/>
      </c>
      <c r="AD412" s="114" t="str">
        <f ca="1" t="shared" si="4700" ref="AD412">IFERROR(IF($C411="","",INDIRECT("第"&amp;VLOOKUP(AD$7,INDIRECT($A$7&amp;"!A:D"),2,FALSE)&amp;"周"&amp;"!"&amp;ADDRESS(ROW(),VLOOKUP(AD$7,INDIRECT($A$7&amp;"!A:D"),4,FALSE)+4))),"")</f>
        <v/>
      </c>
      <c r="AE412" s="114" t="str">
        <f ca="1" t="shared" si="4701" ref="AE412">IFERROR(IF($C411="","",INDIRECT("第"&amp;VLOOKUP(AE$7,INDIRECT($A$7&amp;"!A:D"),2,FALSE)&amp;"周"&amp;"!"&amp;ADDRESS(ROW(),VLOOKUP(AE$7,INDIRECT($A$7&amp;"!A:D"),4,FALSE)+4))),"")</f>
        <v/>
      </c>
      <c r="AF412" s="114" t="str">
        <f ca="1" t="shared" si="4702" ref="AF412">IFERROR(IF($C411="","",INDIRECT("第"&amp;VLOOKUP(AF$7,INDIRECT($A$7&amp;"!A:D"),2,FALSE)&amp;"周"&amp;"!"&amp;ADDRESS(ROW(),VLOOKUP(AF$7,INDIRECT($A$7&amp;"!A:D"),4,FALSE)+4))),"")</f>
        <v/>
      </c>
      <c r="AG412" s="114" t="str">
        <f ca="1" t="shared" si="4703" ref="AG412">IFERROR(IF($C411="","",INDIRECT("第"&amp;VLOOKUP(AG$7,INDIRECT($A$7&amp;"!A:D"),2,FALSE)&amp;"周"&amp;"!"&amp;ADDRESS(ROW(),VLOOKUP(AG$7,INDIRECT($A$7&amp;"!A:D"),4,FALSE)+4))),"")</f>
        <v/>
      </c>
      <c r="AH412" s="114" t="str">
        <f ca="1" t="shared" si="4704" ref="AH412">IFERROR(IF($C411="","",INDIRECT("第"&amp;VLOOKUP(AH$7,INDIRECT($A$7&amp;"!A:D"),2,FALSE)&amp;"周"&amp;"!"&amp;ADDRESS(ROW(),VLOOKUP(AH$7,INDIRECT($A$7&amp;"!A:D"),4,FALSE)+4))),"")</f>
        <v/>
      </c>
      <c r="AI412" s="114" t="str">
        <f ca="1" t="shared" si="4705" ref="AI412">IFERROR(IF($C411="","",INDIRECT("第"&amp;VLOOKUP(AI$7,INDIRECT($A$7&amp;"!A:D"),2,FALSE)&amp;"周"&amp;"!"&amp;ADDRESS(ROW(),VLOOKUP(AI$7,INDIRECT($A$7&amp;"!A:D"),4,FALSE)+4))),"")</f>
        <v/>
      </c>
      <c r="AJ412" s="25"/>
      <c r="AK412" s="25"/>
      <c r="AL412" s="25"/>
      <c r="AM412" s="25"/>
      <c r="AN412" s="25"/>
      <c r="AO412" s="25"/>
      <c r="AP412" s="25"/>
      <c r="AQ412" s="25"/>
      <c r="AR412" s="25"/>
    </row>
    <row r="413" spans="1:44" ht="18" customHeight="1">
      <c r="A413" s="7"/>
      <c r="B413" s="115"/>
      <c r="C413" s="27"/>
      <c r="D413" s="25" t="s">
        <v>26</v>
      </c>
      <c r="E413" s="114" t="str">
        <f ca="1" t="shared" si="4706" ref="E413:AI413">IFERROR(IF($C411="","",INDIRECT("第"&amp;VLOOKUP(E$7,INDIRECT($A$7&amp;"!A:D"),2,FALSE)&amp;"周"&amp;"!"&amp;ADDRESS(ROW(),VLOOKUP(E$7,INDIRECT($A$7&amp;"!A:D"),4,FALSE)+4))),"")</f>
        <v/>
      </c>
      <c r="F413" s="114" t="str">
        <f t="shared" ca="1" si="4706"/>
        <v/>
      </c>
      <c r="G413" s="114" t="str">
        <f t="shared" ca="1" si="4706"/>
        <v/>
      </c>
      <c r="H413" s="114" t="str">
        <f t="shared" ca="1" si="4706"/>
        <v/>
      </c>
      <c r="I413" s="114" t="str">
        <f t="shared" ca="1" si="4706"/>
        <v/>
      </c>
      <c r="J413" s="114" t="str">
        <f t="shared" ca="1" si="4706"/>
        <v/>
      </c>
      <c r="K413" s="114" t="str">
        <f t="shared" ca="1" si="4706"/>
        <v/>
      </c>
      <c r="L413" s="114" t="str">
        <f t="shared" ca="1" si="4706"/>
        <v/>
      </c>
      <c r="M413" s="114" t="str">
        <f t="shared" ca="1" si="4706"/>
        <v/>
      </c>
      <c r="N413" s="114" t="str">
        <f t="shared" ca="1" si="4706"/>
        <v/>
      </c>
      <c r="O413" s="114" t="str">
        <f t="shared" ca="1" si="4706"/>
        <v/>
      </c>
      <c r="P413" s="114" t="str">
        <f t="shared" ca="1" si="4706"/>
        <v/>
      </c>
      <c r="Q413" s="114" t="str">
        <f t="shared" ca="1" si="4706"/>
        <v/>
      </c>
      <c r="R413" s="114" t="str">
        <f t="shared" ca="1" si="4706"/>
        <v/>
      </c>
      <c r="S413" s="114" t="str">
        <f t="shared" ca="1" si="4706"/>
        <v/>
      </c>
      <c r="T413" s="114" t="str">
        <f t="shared" ca="1" si="4706"/>
        <v/>
      </c>
      <c r="U413" s="114" t="str">
        <f t="shared" ca="1" si="4706"/>
        <v/>
      </c>
      <c r="V413" s="114" t="str">
        <f t="shared" ca="1" si="4706"/>
        <v/>
      </c>
      <c r="W413" s="114" t="str">
        <f t="shared" ca="1" si="4706"/>
        <v/>
      </c>
      <c r="X413" s="114" t="str">
        <f t="shared" ca="1" si="4706"/>
        <v/>
      </c>
      <c r="Y413" s="114" t="str">
        <f t="shared" ca="1" si="4706"/>
        <v/>
      </c>
      <c r="Z413" s="114" t="str">
        <f t="shared" ca="1" si="4706"/>
        <v/>
      </c>
      <c r="AA413" s="114" t="str">
        <f t="shared" ca="1" si="4706"/>
        <v/>
      </c>
      <c r="AB413" s="114" t="str">
        <f t="shared" ca="1" si="4706"/>
        <v/>
      </c>
      <c r="AC413" s="114" t="str">
        <f t="shared" ca="1" si="4706"/>
        <v/>
      </c>
      <c r="AD413" s="114" t="str">
        <f t="shared" ca="1" si="4706"/>
        <v/>
      </c>
      <c r="AE413" s="114" t="str">
        <f t="shared" ca="1" si="4706"/>
        <v/>
      </c>
      <c r="AF413" s="114" t="str">
        <f t="shared" ca="1" si="4706"/>
        <v/>
      </c>
      <c r="AG413" s="114" t="str">
        <f t="shared" ca="1" si="4706"/>
        <v/>
      </c>
      <c r="AH413" s="114" t="str">
        <f t="shared" ca="1" si="4706"/>
        <v/>
      </c>
      <c r="AI413" s="114" t="str">
        <f t="shared" ca="1" si="4706"/>
        <v/>
      </c>
      <c r="AJ413" s="25"/>
      <c r="AK413" s="25"/>
      <c r="AL413" s="25"/>
      <c r="AM413" s="25"/>
      <c r="AN413" s="25"/>
      <c r="AO413" s="25"/>
      <c r="AP413" s="25"/>
      <c r="AQ413" s="25"/>
      <c r="AR413" s="25"/>
    </row>
    <row r="414" spans="1:44" ht="18" customHeight="1">
      <c r="A414" s="7"/>
      <c r="B414" s="116">
        <f t="shared" si="4076"/>
        <v>136</v>
      </c>
      <c r="C414" s="20" t="str">
        <f ca="1">INDIRECT("员工信息表!C"&amp;(B414+3))&amp;IF(INDIRECT("员工信息表!O"&amp;(B414+3))="离职","(离职)","")</f>
        <v/>
      </c>
      <c r="D414" s="25" t="s">
        <v>24</v>
      </c>
      <c r="E414" s="114" t="str">
        <f ca="1" t="shared" si="4707" ref="E414:T414">IFERROR(IF($C414="","",INDIRECT("第"&amp;VLOOKUP(E$7,INDIRECT($A$7&amp;"!A:D"),2,FALSE)&amp;"周"&amp;"!"&amp;ADDRESS(ROW(),VLOOKUP(E$7,INDIRECT($A$7&amp;"!A:D"),4,FALSE)+4))),"")</f>
        <v/>
      </c>
      <c r="F414" s="114" t="str">
        <f t="shared" ca="1" si="4707"/>
        <v/>
      </c>
      <c r="G414" s="114" t="str">
        <f t="shared" ca="1" si="4707"/>
        <v/>
      </c>
      <c r="H414" s="114" t="str">
        <f t="shared" ca="1" si="4707"/>
        <v/>
      </c>
      <c r="I414" s="114" t="str">
        <f t="shared" ca="1" si="4707"/>
        <v/>
      </c>
      <c r="J414" s="114" t="str">
        <f t="shared" ca="1" si="4707"/>
        <v/>
      </c>
      <c r="K414" s="114" t="str">
        <f t="shared" ca="1" si="4707"/>
        <v/>
      </c>
      <c r="L414" s="114" t="str">
        <f t="shared" ca="1" si="4707"/>
        <v/>
      </c>
      <c r="M414" s="114" t="str">
        <f t="shared" ca="1" si="4707"/>
        <v/>
      </c>
      <c r="N414" s="114" t="str">
        <f t="shared" ca="1" si="4707"/>
        <v/>
      </c>
      <c r="O414" s="114" t="str">
        <f t="shared" ca="1" si="4707"/>
        <v/>
      </c>
      <c r="P414" s="114" t="str">
        <f t="shared" ca="1" si="4707"/>
        <v/>
      </c>
      <c r="Q414" s="114" t="str">
        <f t="shared" ca="1" si="4707"/>
        <v/>
      </c>
      <c r="R414" s="114" t="str">
        <f t="shared" ca="1" si="4707"/>
        <v/>
      </c>
      <c r="S414" s="114" t="str">
        <f t="shared" ca="1" si="4707"/>
        <v/>
      </c>
      <c r="T414" s="114" t="str">
        <f t="shared" ca="1" si="4707"/>
        <v/>
      </c>
      <c r="U414" s="114" t="str">
        <f ca="1" t="shared" si="4708" ref="U414:AI414">IFERROR(IF($C414="","",INDIRECT("第"&amp;VLOOKUP(U$7,INDIRECT($A$7&amp;"!A:D"),2,FALSE)&amp;"周"&amp;"!"&amp;ADDRESS(ROW(),VLOOKUP(U$7,INDIRECT($A$7&amp;"!A:D"),4,FALSE)+4))),"")</f>
        <v/>
      </c>
      <c r="V414" s="114" t="str">
        <f t="shared" ca="1" si="4708"/>
        <v/>
      </c>
      <c r="W414" s="114" t="str">
        <f t="shared" ca="1" si="4708"/>
        <v/>
      </c>
      <c r="X414" s="114" t="str">
        <f t="shared" ca="1" si="4708"/>
        <v/>
      </c>
      <c r="Y414" s="114" t="str">
        <f t="shared" ca="1" si="4708"/>
        <v/>
      </c>
      <c r="Z414" s="114" t="str">
        <f t="shared" ca="1" si="4708"/>
        <v/>
      </c>
      <c r="AA414" s="114" t="str">
        <f t="shared" ca="1" si="4708"/>
        <v/>
      </c>
      <c r="AB414" s="114" t="str">
        <f t="shared" ca="1" si="4708"/>
        <v/>
      </c>
      <c r="AC414" s="114" t="str">
        <f t="shared" ca="1" si="4708"/>
        <v/>
      </c>
      <c r="AD414" s="114" t="str">
        <f t="shared" ca="1" si="4708"/>
        <v/>
      </c>
      <c r="AE414" s="114" t="str">
        <f t="shared" ca="1" si="4708"/>
        <v/>
      </c>
      <c r="AF414" s="114" t="str">
        <f t="shared" ca="1" si="4708"/>
        <v/>
      </c>
      <c r="AG414" s="114" t="str">
        <f t="shared" ca="1" si="4708"/>
        <v/>
      </c>
      <c r="AH414" s="114" t="str">
        <f t="shared" ca="1" si="4708"/>
        <v/>
      </c>
      <c r="AI414" s="114" t="str">
        <f t="shared" ca="1" si="4708"/>
        <v/>
      </c>
      <c r="AJ414" s="25">
        <f ca="1" t="shared" si="4709" ref="AJ414:AR414">COUNTIF($E414:$AI416,AJ$8)</f>
        <v>0</v>
      </c>
      <c r="AK414" s="25">
        <f t="shared" ca="1" si="4709"/>
        <v>0</v>
      </c>
      <c r="AL414" s="25">
        <f t="shared" ca="1" si="4709"/>
        <v>0</v>
      </c>
      <c r="AM414" s="25">
        <f t="shared" ca="1" si="4709"/>
        <v>0</v>
      </c>
      <c r="AN414" s="25">
        <f t="shared" ca="1" si="4709"/>
        <v>0</v>
      </c>
      <c r="AO414" s="25">
        <f t="shared" ca="1" si="4709"/>
        <v>0</v>
      </c>
      <c r="AP414" s="25">
        <f t="shared" ca="1" si="4709"/>
        <v>0</v>
      </c>
      <c r="AQ414" s="25">
        <f t="shared" ca="1" si="4709"/>
        <v>0</v>
      </c>
      <c r="AR414" s="25">
        <f t="shared" ca="1" si="4709"/>
        <v>0</v>
      </c>
    </row>
    <row r="415" spans="1:44" ht="18" customHeight="1">
      <c r="A415" s="7"/>
      <c r="B415" s="113"/>
      <c r="C415" s="20"/>
      <c r="D415" s="25" t="s">
        <v>25</v>
      </c>
      <c r="E415" s="114" t="str">
        <f ca="1" t="shared" si="4710" ref="E415">IFERROR(IF($C414="","",INDIRECT("第"&amp;VLOOKUP(E$7,INDIRECT($A$7&amp;"!A:D"),2,FALSE)&amp;"周"&amp;"!"&amp;ADDRESS(ROW(),VLOOKUP(E$7,INDIRECT($A$7&amp;"!A:D"),4,FALSE)+4))),"")</f>
        <v/>
      </c>
      <c r="F415" s="114" t="str">
        <f ca="1" t="shared" si="4711" ref="F415">IFERROR(IF($C414="","",INDIRECT("第"&amp;VLOOKUP(F$7,INDIRECT($A$7&amp;"!A:D"),2,FALSE)&amp;"周"&amp;"!"&amp;ADDRESS(ROW(),VLOOKUP(F$7,INDIRECT($A$7&amp;"!A:D"),4,FALSE)+4))),"")</f>
        <v/>
      </c>
      <c r="G415" s="114" t="str">
        <f ca="1" t="shared" si="4712" ref="G415">IFERROR(IF($C414="","",INDIRECT("第"&amp;VLOOKUP(G$7,INDIRECT($A$7&amp;"!A:D"),2,FALSE)&amp;"周"&amp;"!"&amp;ADDRESS(ROW(),VLOOKUP(G$7,INDIRECT($A$7&amp;"!A:D"),4,FALSE)+4))),"")</f>
        <v/>
      </c>
      <c r="H415" s="114" t="str">
        <f ca="1" t="shared" si="4713" ref="H415">IFERROR(IF($C414="","",INDIRECT("第"&amp;VLOOKUP(H$7,INDIRECT($A$7&amp;"!A:D"),2,FALSE)&amp;"周"&amp;"!"&amp;ADDRESS(ROW(),VLOOKUP(H$7,INDIRECT($A$7&amp;"!A:D"),4,FALSE)+4))),"")</f>
        <v/>
      </c>
      <c r="I415" s="114" t="str">
        <f ca="1" t="shared" si="4714" ref="I415">IFERROR(IF($C414="","",INDIRECT("第"&amp;VLOOKUP(I$7,INDIRECT($A$7&amp;"!A:D"),2,FALSE)&amp;"周"&amp;"!"&amp;ADDRESS(ROW(),VLOOKUP(I$7,INDIRECT($A$7&amp;"!A:D"),4,FALSE)+4))),"")</f>
        <v/>
      </c>
      <c r="J415" s="114" t="str">
        <f ca="1" t="shared" si="4715" ref="J415">IFERROR(IF($C414="","",INDIRECT("第"&amp;VLOOKUP(J$7,INDIRECT($A$7&amp;"!A:D"),2,FALSE)&amp;"周"&amp;"!"&amp;ADDRESS(ROW(),VLOOKUP(J$7,INDIRECT($A$7&amp;"!A:D"),4,FALSE)+4))),"")</f>
        <v/>
      </c>
      <c r="K415" s="114" t="str">
        <f ca="1" t="shared" si="4716" ref="K415">IFERROR(IF($C414="","",INDIRECT("第"&amp;VLOOKUP(K$7,INDIRECT($A$7&amp;"!A:D"),2,FALSE)&amp;"周"&amp;"!"&amp;ADDRESS(ROW(),VLOOKUP(K$7,INDIRECT($A$7&amp;"!A:D"),4,FALSE)+4))),"")</f>
        <v/>
      </c>
      <c r="L415" s="114" t="str">
        <f ca="1" t="shared" si="4717" ref="L415">IFERROR(IF($C414="","",INDIRECT("第"&amp;VLOOKUP(L$7,INDIRECT($A$7&amp;"!A:D"),2,FALSE)&amp;"周"&amp;"!"&amp;ADDRESS(ROW(),VLOOKUP(L$7,INDIRECT($A$7&amp;"!A:D"),4,FALSE)+4))),"")</f>
        <v/>
      </c>
      <c r="M415" s="114" t="str">
        <f ca="1" t="shared" si="4718" ref="M415">IFERROR(IF($C414="","",INDIRECT("第"&amp;VLOOKUP(M$7,INDIRECT($A$7&amp;"!A:D"),2,FALSE)&amp;"周"&amp;"!"&amp;ADDRESS(ROW(),VLOOKUP(M$7,INDIRECT($A$7&amp;"!A:D"),4,FALSE)+4))),"")</f>
        <v/>
      </c>
      <c r="N415" s="114" t="str">
        <f ca="1" t="shared" si="4719" ref="N415">IFERROR(IF($C414="","",INDIRECT("第"&amp;VLOOKUP(N$7,INDIRECT($A$7&amp;"!A:D"),2,FALSE)&amp;"周"&amp;"!"&amp;ADDRESS(ROW(),VLOOKUP(N$7,INDIRECT($A$7&amp;"!A:D"),4,FALSE)+4))),"")</f>
        <v/>
      </c>
      <c r="O415" s="114" t="str">
        <f ca="1" t="shared" si="4720" ref="O415">IFERROR(IF($C414="","",INDIRECT("第"&amp;VLOOKUP(O$7,INDIRECT($A$7&amp;"!A:D"),2,FALSE)&amp;"周"&amp;"!"&amp;ADDRESS(ROW(),VLOOKUP(O$7,INDIRECT($A$7&amp;"!A:D"),4,FALSE)+4))),"")</f>
        <v/>
      </c>
      <c r="P415" s="114" t="str">
        <f ca="1" t="shared" si="4721" ref="P415">IFERROR(IF($C414="","",INDIRECT("第"&amp;VLOOKUP(P$7,INDIRECT($A$7&amp;"!A:D"),2,FALSE)&amp;"周"&amp;"!"&amp;ADDRESS(ROW(),VLOOKUP(P$7,INDIRECT($A$7&amp;"!A:D"),4,FALSE)+4))),"")</f>
        <v/>
      </c>
      <c r="Q415" s="114" t="str">
        <f ca="1" t="shared" si="4722" ref="Q415">IFERROR(IF($C414="","",INDIRECT("第"&amp;VLOOKUP(Q$7,INDIRECT($A$7&amp;"!A:D"),2,FALSE)&amp;"周"&amp;"!"&amp;ADDRESS(ROW(),VLOOKUP(Q$7,INDIRECT($A$7&amp;"!A:D"),4,FALSE)+4))),"")</f>
        <v/>
      </c>
      <c r="R415" s="114" t="str">
        <f ca="1" t="shared" si="4723" ref="R415">IFERROR(IF($C414="","",INDIRECT("第"&amp;VLOOKUP(R$7,INDIRECT($A$7&amp;"!A:D"),2,FALSE)&amp;"周"&amp;"!"&amp;ADDRESS(ROW(),VLOOKUP(R$7,INDIRECT($A$7&amp;"!A:D"),4,FALSE)+4))),"")</f>
        <v/>
      </c>
      <c r="S415" s="114" t="str">
        <f ca="1" t="shared" si="4724" ref="S415">IFERROR(IF($C414="","",INDIRECT("第"&amp;VLOOKUP(S$7,INDIRECT($A$7&amp;"!A:D"),2,FALSE)&amp;"周"&amp;"!"&amp;ADDRESS(ROW(),VLOOKUP(S$7,INDIRECT($A$7&amp;"!A:D"),4,FALSE)+4))),"")</f>
        <v/>
      </c>
      <c r="T415" s="114" t="str">
        <f ca="1" t="shared" si="4725" ref="T415">IFERROR(IF($C414="","",INDIRECT("第"&amp;VLOOKUP(T$7,INDIRECT($A$7&amp;"!A:D"),2,FALSE)&amp;"周"&amp;"!"&amp;ADDRESS(ROW(),VLOOKUP(T$7,INDIRECT($A$7&amp;"!A:D"),4,FALSE)+4))),"")</f>
        <v/>
      </c>
      <c r="U415" s="114" t="str">
        <f ca="1" t="shared" si="4726" ref="U415">IFERROR(IF($C414="","",INDIRECT("第"&amp;VLOOKUP(U$7,INDIRECT($A$7&amp;"!A:D"),2,FALSE)&amp;"周"&amp;"!"&amp;ADDRESS(ROW(),VLOOKUP(U$7,INDIRECT($A$7&amp;"!A:D"),4,FALSE)+4))),"")</f>
        <v/>
      </c>
      <c r="V415" s="114" t="str">
        <f ca="1" t="shared" si="4727" ref="V415">IFERROR(IF($C414="","",INDIRECT("第"&amp;VLOOKUP(V$7,INDIRECT($A$7&amp;"!A:D"),2,FALSE)&amp;"周"&amp;"!"&amp;ADDRESS(ROW(),VLOOKUP(V$7,INDIRECT($A$7&amp;"!A:D"),4,FALSE)+4))),"")</f>
        <v/>
      </c>
      <c r="W415" s="114" t="str">
        <f ca="1" t="shared" si="4728" ref="W415">IFERROR(IF($C414="","",INDIRECT("第"&amp;VLOOKUP(W$7,INDIRECT($A$7&amp;"!A:D"),2,FALSE)&amp;"周"&amp;"!"&amp;ADDRESS(ROW(),VLOOKUP(W$7,INDIRECT($A$7&amp;"!A:D"),4,FALSE)+4))),"")</f>
        <v/>
      </c>
      <c r="X415" s="114" t="str">
        <f ca="1" t="shared" si="4729" ref="X415">IFERROR(IF($C414="","",INDIRECT("第"&amp;VLOOKUP(X$7,INDIRECT($A$7&amp;"!A:D"),2,FALSE)&amp;"周"&amp;"!"&amp;ADDRESS(ROW(),VLOOKUP(X$7,INDIRECT($A$7&amp;"!A:D"),4,FALSE)+4))),"")</f>
        <v/>
      </c>
      <c r="Y415" s="114" t="str">
        <f ca="1" t="shared" si="4730" ref="Y415">IFERROR(IF($C414="","",INDIRECT("第"&amp;VLOOKUP(Y$7,INDIRECT($A$7&amp;"!A:D"),2,FALSE)&amp;"周"&amp;"!"&amp;ADDRESS(ROW(),VLOOKUP(Y$7,INDIRECT($A$7&amp;"!A:D"),4,FALSE)+4))),"")</f>
        <v/>
      </c>
      <c r="Z415" s="114" t="str">
        <f ca="1" t="shared" si="4731" ref="Z415">IFERROR(IF($C414="","",INDIRECT("第"&amp;VLOOKUP(Z$7,INDIRECT($A$7&amp;"!A:D"),2,FALSE)&amp;"周"&amp;"!"&amp;ADDRESS(ROW(),VLOOKUP(Z$7,INDIRECT($A$7&amp;"!A:D"),4,FALSE)+4))),"")</f>
        <v/>
      </c>
      <c r="AA415" s="114" t="str">
        <f ca="1" t="shared" si="4732" ref="AA415">IFERROR(IF($C414="","",INDIRECT("第"&amp;VLOOKUP(AA$7,INDIRECT($A$7&amp;"!A:D"),2,FALSE)&amp;"周"&amp;"!"&amp;ADDRESS(ROW(),VLOOKUP(AA$7,INDIRECT($A$7&amp;"!A:D"),4,FALSE)+4))),"")</f>
        <v/>
      </c>
      <c r="AB415" s="114" t="str">
        <f ca="1" t="shared" si="4733" ref="AB415">IFERROR(IF($C414="","",INDIRECT("第"&amp;VLOOKUP(AB$7,INDIRECT($A$7&amp;"!A:D"),2,FALSE)&amp;"周"&amp;"!"&amp;ADDRESS(ROW(),VLOOKUP(AB$7,INDIRECT($A$7&amp;"!A:D"),4,FALSE)+4))),"")</f>
        <v/>
      </c>
      <c r="AC415" s="114" t="str">
        <f ca="1" t="shared" si="4734" ref="AC415">IFERROR(IF($C414="","",INDIRECT("第"&amp;VLOOKUP(AC$7,INDIRECT($A$7&amp;"!A:D"),2,FALSE)&amp;"周"&amp;"!"&amp;ADDRESS(ROW(),VLOOKUP(AC$7,INDIRECT($A$7&amp;"!A:D"),4,FALSE)+4))),"")</f>
        <v/>
      </c>
      <c r="AD415" s="114" t="str">
        <f ca="1" t="shared" si="4735" ref="AD415">IFERROR(IF($C414="","",INDIRECT("第"&amp;VLOOKUP(AD$7,INDIRECT($A$7&amp;"!A:D"),2,FALSE)&amp;"周"&amp;"!"&amp;ADDRESS(ROW(),VLOOKUP(AD$7,INDIRECT($A$7&amp;"!A:D"),4,FALSE)+4))),"")</f>
        <v/>
      </c>
      <c r="AE415" s="114" t="str">
        <f ca="1" t="shared" si="4736" ref="AE415">IFERROR(IF($C414="","",INDIRECT("第"&amp;VLOOKUP(AE$7,INDIRECT($A$7&amp;"!A:D"),2,FALSE)&amp;"周"&amp;"!"&amp;ADDRESS(ROW(),VLOOKUP(AE$7,INDIRECT($A$7&amp;"!A:D"),4,FALSE)+4))),"")</f>
        <v/>
      </c>
      <c r="AF415" s="114" t="str">
        <f ca="1" t="shared" si="4737" ref="AF415">IFERROR(IF($C414="","",INDIRECT("第"&amp;VLOOKUP(AF$7,INDIRECT($A$7&amp;"!A:D"),2,FALSE)&amp;"周"&amp;"!"&amp;ADDRESS(ROW(),VLOOKUP(AF$7,INDIRECT($A$7&amp;"!A:D"),4,FALSE)+4))),"")</f>
        <v/>
      </c>
      <c r="AG415" s="114" t="str">
        <f ca="1" t="shared" si="4738" ref="AG415">IFERROR(IF($C414="","",INDIRECT("第"&amp;VLOOKUP(AG$7,INDIRECT($A$7&amp;"!A:D"),2,FALSE)&amp;"周"&amp;"!"&amp;ADDRESS(ROW(),VLOOKUP(AG$7,INDIRECT($A$7&amp;"!A:D"),4,FALSE)+4))),"")</f>
        <v/>
      </c>
      <c r="AH415" s="114" t="str">
        <f ca="1" t="shared" si="4739" ref="AH415">IFERROR(IF($C414="","",INDIRECT("第"&amp;VLOOKUP(AH$7,INDIRECT($A$7&amp;"!A:D"),2,FALSE)&amp;"周"&amp;"!"&amp;ADDRESS(ROW(),VLOOKUP(AH$7,INDIRECT($A$7&amp;"!A:D"),4,FALSE)+4))),"")</f>
        <v/>
      </c>
      <c r="AI415" s="114" t="str">
        <f ca="1" t="shared" si="4740" ref="AI415">IFERROR(IF($C414="","",INDIRECT("第"&amp;VLOOKUP(AI$7,INDIRECT($A$7&amp;"!A:D"),2,FALSE)&amp;"周"&amp;"!"&amp;ADDRESS(ROW(),VLOOKUP(AI$7,INDIRECT($A$7&amp;"!A:D"),4,FALSE)+4))),"")</f>
        <v/>
      </c>
      <c r="AJ415" s="25"/>
      <c r="AK415" s="25"/>
      <c r="AL415" s="25"/>
      <c r="AM415" s="25"/>
      <c r="AN415" s="25"/>
      <c r="AO415" s="25"/>
      <c r="AP415" s="25"/>
      <c r="AQ415" s="25"/>
      <c r="AR415" s="25"/>
    </row>
    <row r="416" spans="1:44" ht="18" customHeight="1">
      <c r="A416" s="7"/>
      <c r="B416" s="115"/>
      <c r="C416" s="27"/>
      <c r="D416" s="25" t="s">
        <v>26</v>
      </c>
      <c r="E416" s="114" t="str">
        <f ca="1" t="shared" si="4741" ref="E416:AI416">IFERROR(IF($C414="","",INDIRECT("第"&amp;VLOOKUP(E$7,INDIRECT($A$7&amp;"!A:D"),2,FALSE)&amp;"周"&amp;"!"&amp;ADDRESS(ROW(),VLOOKUP(E$7,INDIRECT($A$7&amp;"!A:D"),4,FALSE)+4))),"")</f>
        <v/>
      </c>
      <c r="F416" s="114" t="str">
        <f t="shared" ca="1" si="4741"/>
        <v/>
      </c>
      <c r="G416" s="114" t="str">
        <f t="shared" ca="1" si="4741"/>
        <v/>
      </c>
      <c r="H416" s="114" t="str">
        <f t="shared" ca="1" si="4741"/>
        <v/>
      </c>
      <c r="I416" s="114" t="str">
        <f t="shared" ca="1" si="4741"/>
        <v/>
      </c>
      <c r="J416" s="114" t="str">
        <f t="shared" ca="1" si="4741"/>
        <v/>
      </c>
      <c r="K416" s="114" t="str">
        <f t="shared" ca="1" si="4741"/>
        <v/>
      </c>
      <c r="L416" s="114" t="str">
        <f t="shared" ca="1" si="4741"/>
        <v/>
      </c>
      <c r="M416" s="114" t="str">
        <f t="shared" ca="1" si="4741"/>
        <v/>
      </c>
      <c r="N416" s="114" t="str">
        <f t="shared" ca="1" si="4741"/>
        <v/>
      </c>
      <c r="O416" s="114" t="str">
        <f t="shared" ca="1" si="4741"/>
        <v/>
      </c>
      <c r="P416" s="114" t="str">
        <f t="shared" ca="1" si="4741"/>
        <v/>
      </c>
      <c r="Q416" s="114" t="str">
        <f t="shared" ca="1" si="4741"/>
        <v/>
      </c>
      <c r="R416" s="114" t="str">
        <f t="shared" ca="1" si="4741"/>
        <v/>
      </c>
      <c r="S416" s="114" t="str">
        <f t="shared" ca="1" si="4741"/>
        <v/>
      </c>
      <c r="T416" s="114" t="str">
        <f t="shared" ca="1" si="4741"/>
        <v/>
      </c>
      <c r="U416" s="114" t="str">
        <f t="shared" ca="1" si="4741"/>
        <v/>
      </c>
      <c r="V416" s="114" t="str">
        <f t="shared" ca="1" si="4741"/>
        <v/>
      </c>
      <c r="W416" s="114" t="str">
        <f t="shared" ca="1" si="4741"/>
        <v/>
      </c>
      <c r="X416" s="114" t="str">
        <f t="shared" ca="1" si="4741"/>
        <v/>
      </c>
      <c r="Y416" s="114" t="str">
        <f t="shared" ca="1" si="4741"/>
        <v/>
      </c>
      <c r="Z416" s="114" t="str">
        <f t="shared" ca="1" si="4741"/>
        <v/>
      </c>
      <c r="AA416" s="114" t="str">
        <f t="shared" ca="1" si="4741"/>
        <v/>
      </c>
      <c r="AB416" s="114" t="str">
        <f t="shared" ca="1" si="4741"/>
        <v/>
      </c>
      <c r="AC416" s="114" t="str">
        <f t="shared" ca="1" si="4741"/>
        <v/>
      </c>
      <c r="AD416" s="114" t="str">
        <f t="shared" ca="1" si="4741"/>
        <v/>
      </c>
      <c r="AE416" s="114" t="str">
        <f t="shared" ca="1" si="4741"/>
        <v/>
      </c>
      <c r="AF416" s="114" t="str">
        <f t="shared" ca="1" si="4741"/>
        <v/>
      </c>
      <c r="AG416" s="114" t="str">
        <f t="shared" ca="1" si="4741"/>
        <v/>
      </c>
      <c r="AH416" s="114" t="str">
        <f t="shared" ca="1" si="4741"/>
        <v/>
      </c>
      <c r="AI416" s="114" t="str">
        <f t="shared" ca="1" si="4741"/>
        <v/>
      </c>
      <c r="AJ416" s="25"/>
      <c r="AK416" s="25"/>
      <c r="AL416" s="25"/>
      <c r="AM416" s="25"/>
      <c r="AN416" s="25"/>
      <c r="AO416" s="25"/>
      <c r="AP416" s="25"/>
      <c r="AQ416" s="25"/>
      <c r="AR416" s="25"/>
    </row>
    <row r="417" spans="1:44" ht="18" customHeight="1">
      <c r="A417" s="7"/>
      <c r="B417" s="116">
        <f t="shared" si="4076"/>
        <v>137</v>
      </c>
      <c r="C417" s="20" t="str">
        <f ca="1">INDIRECT("员工信息表!C"&amp;(B417+3))&amp;IF(INDIRECT("员工信息表!O"&amp;(B417+3))="离职","(离职)","")</f>
        <v/>
      </c>
      <c r="D417" s="25" t="s">
        <v>24</v>
      </c>
      <c r="E417" s="114" t="str">
        <f ca="1" t="shared" si="4742" ref="E417:T417">IFERROR(IF($C417="","",INDIRECT("第"&amp;VLOOKUP(E$7,INDIRECT($A$7&amp;"!A:D"),2,FALSE)&amp;"周"&amp;"!"&amp;ADDRESS(ROW(),VLOOKUP(E$7,INDIRECT($A$7&amp;"!A:D"),4,FALSE)+4))),"")</f>
        <v/>
      </c>
      <c r="F417" s="114" t="str">
        <f t="shared" ca="1" si="4742"/>
        <v/>
      </c>
      <c r="G417" s="114" t="str">
        <f t="shared" ca="1" si="4742"/>
        <v/>
      </c>
      <c r="H417" s="114" t="str">
        <f t="shared" ca="1" si="4742"/>
        <v/>
      </c>
      <c r="I417" s="114" t="str">
        <f t="shared" ca="1" si="4742"/>
        <v/>
      </c>
      <c r="J417" s="114" t="str">
        <f t="shared" ca="1" si="4742"/>
        <v/>
      </c>
      <c r="K417" s="114" t="str">
        <f t="shared" ca="1" si="4742"/>
        <v/>
      </c>
      <c r="L417" s="114" t="str">
        <f t="shared" ca="1" si="4742"/>
        <v/>
      </c>
      <c r="M417" s="114" t="str">
        <f t="shared" ca="1" si="4742"/>
        <v/>
      </c>
      <c r="N417" s="114" t="str">
        <f t="shared" ca="1" si="4742"/>
        <v/>
      </c>
      <c r="O417" s="114" t="str">
        <f t="shared" ca="1" si="4742"/>
        <v/>
      </c>
      <c r="P417" s="114" t="str">
        <f t="shared" ca="1" si="4742"/>
        <v/>
      </c>
      <c r="Q417" s="114" t="str">
        <f t="shared" ca="1" si="4742"/>
        <v/>
      </c>
      <c r="R417" s="114" t="str">
        <f t="shared" ca="1" si="4742"/>
        <v/>
      </c>
      <c r="S417" s="114" t="str">
        <f t="shared" ca="1" si="4742"/>
        <v/>
      </c>
      <c r="T417" s="114" t="str">
        <f t="shared" ca="1" si="4742"/>
        <v/>
      </c>
      <c r="U417" s="114" t="str">
        <f ca="1" t="shared" si="4743" ref="U417:AI417">IFERROR(IF($C417="","",INDIRECT("第"&amp;VLOOKUP(U$7,INDIRECT($A$7&amp;"!A:D"),2,FALSE)&amp;"周"&amp;"!"&amp;ADDRESS(ROW(),VLOOKUP(U$7,INDIRECT($A$7&amp;"!A:D"),4,FALSE)+4))),"")</f>
        <v/>
      </c>
      <c r="V417" s="114" t="str">
        <f t="shared" ca="1" si="4743"/>
        <v/>
      </c>
      <c r="W417" s="114" t="str">
        <f t="shared" ca="1" si="4743"/>
        <v/>
      </c>
      <c r="X417" s="114" t="str">
        <f t="shared" ca="1" si="4743"/>
        <v/>
      </c>
      <c r="Y417" s="114" t="str">
        <f t="shared" ca="1" si="4743"/>
        <v/>
      </c>
      <c r="Z417" s="114" t="str">
        <f t="shared" ca="1" si="4743"/>
        <v/>
      </c>
      <c r="AA417" s="114" t="str">
        <f t="shared" ca="1" si="4743"/>
        <v/>
      </c>
      <c r="AB417" s="114" t="str">
        <f t="shared" ca="1" si="4743"/>
        <v/>
      </c>
      <c r="AC417" s="114" t="str">
        <f t="shared" ca="1" si="4743"/>
        <v/>
      </c>
      <c r="AD417" s="114" t="str">
        <f t="shared" ca="1" si="4743"/>
        <v/>
      </c>
      <c r="AE417" s="114" t="str">
        <f t="shared" ca="1" si="4743"/>
        <v/>
      </c>
      <c r="AF417" s="114" t="str">
        <f t="shared" ca="1" si="4743"/>
        <v/>
      </c>
      <c r="AG417" s="114" t="str">
        <f t="shared" ca="1" si="4743"/>
        <v/>
      </c>
      <c r="AH417" s="114" t="str">
        <f t="shared" ca="1" si="4743"/>
        <v/>
      </c>
      <c r="AI417" s="114" t="str">
        <f t="shared" ca="1" si="4743"/>
        <v/>
      </c>
      <c r="AJ417" s="25">
        <f ca="1" t="shared" si="4744" ref="AJ417:AR417">COUNTIF($E417:$AI419,AJ$8)</f>
        <v>0</v>
      </c>
      <c r="AK417" s="25">
        <f t="shared" ca="1" si="4744"/>
        <v>0</v>
      </c>
      <c r="AL417" s="25">
        <f t="shared" ca="1" si="4744"/>
        <v>0</v>
      </c>
      <c r="AM417" s="25">
        <f t="shared" ca="1" si="4744"/>
        <v>0</v>
      </c>
      <c r="AN417" s="25">
        <f t="shared" ca="1" si="4744"/>
        <v>0</v>
      </c>
      <c r="AO417" s="25">
        <f t="shared" ca="1" si="4744"/>
        <v>0</v>
      </c>
      <c r="AP417" s="25">
        <f t="shared" ca="1" si="4744"/>
        <v>0</v>
      </c>
      <c r="AQ417" s="25">
        <f t="shared" ca="1" si="4744"/>
        <v>0</v>
      </c>
      <c r="AR417" s="25">
        <f t="shared" ca="1" si="4744"/>
        <v>0</v>
      </c>
    </row>
    <row r="418" spans="1:44" ht="18" customHeight="1">
      <c r="A418" s="7"/>
      <c r="B418" s="113"/>
      <c r="C418" s="20"/>
      <c r="D418" s="25" t="s">
        <v>25</v>
      </c>
      <c r="E418" s="114" t="str">
        <f ca="1" t="shared" si="4745" ref="E418">IFERROR(IF($C417="","",INDIRECT("第"&amp;VLOOKUP(E$7,INDIRECT($A$7&amp;"!A:D"),2,FALSE)&amp;"周"&amp;"!"&amp;ADDRESS(ROW(),VLOOKUP(E$7,INDIRECT($A$7&amp;"!A:D"),4,FALSE)+4))),"")</f>
        <v/>
      </c>
      <c r="F418" s="114" t="str">
        <f ca="1" t="shared" si="4746" ref="F418">IFERROR(IF($C417="","",INDIRECT("第"&amp;VLOOKUP(F$7,INDIRECT($A$7&amp;"!A:D"),2,FALSE)&amp;"周"&amp;"!"&amp;ADDRESS(ROW(),VLOOKUP(F$7,INDIRECT($A$7&amp;"!A:D"),4,FALSE)+4))),"")</f>
        <v/>
      </c>
      <c r="G418" s="114" t="str">
        <f ca="1" t="shared" si="4747" ref="G418">IFERROR(IF($C417="","",INDIRECT("第"&amp;VLOOKUP(G$7,INDIRECT($A$7&amp;"!A:D"),2,FALSE)&amp;"周"&amp;"!"&amp;ADDRESS(ROW(),VLOOKUP(G$7,INDIRECT($A$7&amp;"!A:D"),4,FALSE)+4))),"")</f>
        <v/>
      </c>
      <c r="H418" s="114" t="str">
        <f ca="1" t="shared" si="4748" ref="H418">IFERROR(IF($C417="","",INDIRECT("第"&amp;VLOOKUP(H$7,INDIRECT($A$7&amp;"!A:D"),2,FALSE)&amp;"周"&amp;"!"&amp;ADDRESS(ROW(),VLOOKUP(H$7,INDIRECT($A$7&amp;"!A:D"),4,FALSE)+4))),"")</f>
        <v/>
      </c>
      <c r="I418" s="114" t="str">
        <f ca="1" t="shared" si="4749" ref="I418">IFERROR(IF($C417="","",INDIRECT("第"&amp;VLOOKUP(I$7,INDIRECT($A$7&amp;"!A:D"),2,FALSE)&amp;"周"&amp;"!"&amp;ADDRESS(ROW(),VLOOKUP(I$7,INDIRECT($A$7&amp;"!A:D"),4,FALSE)+4))),"")</f>
        <v/>
      </c>
      <c r="J418" s="114" t="str">
        <f ca="1" t="shared" si="4750" ref="J418">IFERROR(IF($C417="","",INDIRECT("第"&amp;VLOOKUP(J$7,INDIRECT($A$7&amp;"!A:D"),2,FALSE)&amp;"周"&amp;"!"&amp;ADDRESS(ROW(),VLOOKUP(J$7,INDIRECT($A$7&amp;"!A:D"),4,FALSE)+4))),"")</f>
        <v/>
      </c>
      <c r="K418" s="114" t="str">
        <f ca="1" t="shared" si="4751" ref="K418">IFERROR(IF($C417="","",INDIRECT("第"&amp;VLOOKUP(K$7,INDIRECT($A$7&amp;"!A:D"),2,FALSE)&amp;"周"&amp;"!"&amp;ADDRESS(ROW(),VLOOKUP(K$7,INDIRECT($A$7&amp;"!A:D"),4,FALSE)+4))),"")</f>
        <v/>
      </c>
      <c r="L418" s="114" t="str">
        <f ca="1" t="shared" si="4752" ref="L418">IFERROR(IF($C417="","",INDIRECT("第"&amp;VLOOKUP(L$7,INDIRECT($A$7&amp;"!A:D"),2,FALSE)&amp;"周"&amp;"!"&amp;ADDRESS(ROW(),VLOOKUP(L$7,INDIRECT($A$7&amp;"!A:D"),4,FALSE)+4))),"")</f>
        <v/>
      </c>
      <c r="M418" s="114" t="str">
        <f ca="1" t="shared" si="4753" ref="M418">IFERROR(IF($C417="","",INDIRECT("第"&amp;VLOOKUP(M$7,INDIRECT($A$7&amp;"!A:D"),2,FALSE)&amp;"周"&amp;"!"&amp;ADDRESS(ROW(),VLOOKUP(M$7,INDIRECT($A$7&amp;"!A:D"),4,FALSE)+4))),"")</f>
        <v/>
      </c>
      <c r="N418" s="114" t="str">
        <f ca="1" t="shared" si="4754" ref="N418">IFERROR(IF($C417="","",INDIRECT("第"&amp;VLOOKUP(N$7,INDIRECT($A$7&amp;"!A:D"),2,FALSE)&amp;"周"&amp;"!"&amp;ADDRESS(ROW(),VLOOKUP(N$7,INDIRECT($A$7&amp;"!A:D"),4,FALSE)+4))),"")</f>
        <v/>
      </c>
      <c r="O418" s="114" t="str">
        <f ca="1" t="shared" si="4755" ref="O418">IFERROR(IF($C417="","",INDIRECT("第"&amp;VLOOKUP(O$7,INDIRECT($A$7&amp;"!A:D"),2,FALSE)&amp;"周"&amp;"!"&amp;ADDRESS(ROW(),VLOOKUP(O$7,INDIRECT($A$7&amp;"!A:D"),4,FALSE)+4))),"")</f>
        <v/>
      </c>
      <c r="P418" s="114" t="str">
        <f ca="1" t="shared" si="4756" ref="P418">IFERROR(IF($C417="","",INDIRECT("第"&amp;VLOOKUP(P$7,INDIRECT($A$7&amp;"!A:D"),2,FALSE)&amp;"周"&amp;"!"&amp;ADDRESS(ROW(),VLOOKUP(P$7,INDIRECT($A$7&amp;"!A:D"),4,FALSE)+4))),"")</f>
        <v/>
      </c>
      <c r="Q418" s="114" t="str">
        <f ca="1" t="shared" si="4757" ref="Q418">IFERROR(IF($C417="","",INDIRECT("第"&amp;VLOOKUP(Q$7,INDIRECT($A$7&amp;"!A:D"),2,FALSE)&amp;"周"&amp;"!"&amp;ADDRESS(ROW(),VLOOKUP(Q$7,INDIRECT($A$7&amp;"!A:D"),4,FALSE)+4))),"")</f>
        <v/>
      </c>
      <c r="R418" s="114" t="str">
        <f ca="1" t="shared" si="4758" ref="R418">IFERROR(IF($C417="","",INDIRECT("第"&amp;VLOOKUP(R$7,INDIRECT($A$7&amp;"!A:D"),2,FALSE)&amp;"周"&amp;"!"&amp;ADDRESS(ROW(),VLOOKUP(R$7,INDIRECT($A$7&amp;"!A:D"),4,FALSE)+4))),"")</f>
        <v/>
      </c>
      <c r="S418" s="114" t="str">
        <f ca="1" t="shared" si="4759" ref="S418">IFERROR(IF($C417="","",INDIRECT("第"&amp;VLOOKUP(S$7,INDIRECT($A$7&amp;"!A:D"),2,FALSE)&amp;"周"&amp;"!"&amp;ADDRESS(ROW(),VLOOKUP(S$7,INDIRECT($A$7&amp;"!A:D"),4,FALSE)+4))),"")</f>
        <v/>
      </c>
      <c r="T418" s="114" t="str">
        <f ca="1" t="shared" si="4760" ref="T418">IFERROR(IF($C417="","",INDIRECT("第"&amp;VLOOKUP(T$7,INDIRECT($A$7&amp;"!A:D"),2,FALSE)&amp;"周"&amp;"!"&amp;ADDRESS(ROW(),VLOOKUP(T$7,INDIRECT($A$7&amp;"!A:D"),4,FALSE)+4))),"")</f>
        <v/>
      </c>
      <c r="U418" s="114" t="str">
        <f ca="1" t="shared" si="4761" ref="U418">IFERROR(IF($C417="","",INDIRECT("第"&amp;VLOOKUP(U$7,INDIRECT($A$7&amp;"!A:D"),2,FALSE)&amp;"周"&amp;"!"&amp;ADDRESS(ROW(),VLOOKUP(U$7,INDIRECT($A$7&amp;"!A:D"),4,FALSE)+4))),"")</f>
        <v/>
      </c>
      <c r="V418" s="114" t="str">
        <f ca="1" t="shared" si="4762" ref="V418">IFERROR(IF($C417="","",INDIRECT("第"&amp;VLOOKUP(V$7,INDIRECT($A$7&amp;"!A:D"),2,FALSE)&amp;"周"&amp;"!"&amp;ADDRESS(ROW(),VLOOKUP(V$7,INDIRECT($A$7&amp;"!A:D"),4,FALSE)+4))),"")</f>
        <v/>
      </c>
      <c r="W418" s="114" t="str">
        <f ca="1" t="shared" si="4763" ref="W418">IFERROR(IF($C417="","",INDIRECT("第"&amp;VLOOKUP(W$7,INDIRECT($A$7&amp;"!A:D"),2,FALSE)&amp;"周"&amp;"!"&amp;ADDRESS(ROW(),VLOOKUP(W$7,INDIRECT($A$7&amp;"!A:D"),4,FALSE)+4))),"")</f>
        <v/>
      </c>
      <c r="X418" s="114" t="str">
        <f ca="1" t="shared" si="4764" ref="X418">IFERROR(IF($C417="","",INDIRECT("第"&amp;VLOOKUP(X$7,INDIRECT($A$7&amp;"!A:D"),2,FALSE)&amp;"周"&amp;"!"&amp;ADDRESS(ROW(),VLOOKUP(X$7,INDIRECT($A$7&amp;"!A:D"),4,FALSE)+4))),"")</f>
        <v/>
      </c>
      <c r="Y418" s="114" t="str">
        <f ca="1" t="shared" si="4765" ref="Y418">IFERROR(IF($C417="","",INDIRECT("第"&amp;VLOOKUP(Y$7,INDIRECT($A$7&amp;"!A:D"),2,FALSE)&amp;"周"&amp;"!"&amp;ADDRESS(ROW(),VLOOKUP(Y$7,INDIRECT($A$7&amp;"!A:D"),4,FALSE)+4))),"")</f>
        <v/>
      </c>
      <c r="Z418" s="114" t="str">
        <f ca="1" t="shared" si="4766" ref="Z418">IFERROR(IF($C417="","",INDIRECT("第"&amp;VLOOKUP(Z$7,INDIRECT($A$7&amp;"!A:D"),2,FALSE)&amp;"周"&amp;"!"&amp;ADDRESS(ROW(),VLOOKUP(Z$7,INDIRECT($A$7&amp;"!A:D"),4,FALSE)+4))),"")</f>
        <v/>
      </c>
      <c r="AA418" s="114" t="str">
        <f ca="1" t="shared" si="4767" ref="AA418">IFERROR(IF($C417="","",INDIRECT("第"&amp;VLOOKUP(AA$7,INDIRECT($A$7&amp;"!A:D"),2,FALSE)&amp;"周"&amp;"!"&amp;ADDRESS(ROW(),VLOOKUP(AA$7,INDIRECT($A$7&amp;"!A:D"),4,FALSE)+4))),"")</f>
        <v/>
      </c>
      <c r="AB418" s="114" t="str">
        <f ca="1" t="shared" si="4768" ref="AB418">IFERROR(IF($C417="","",INDIRECT("第"&amp;VLOOKUP(AB$7,INDIRECT($A$7&amp;"!A:D"),2,FALSE)&amp;"周"&amp;"!"&amp;ADDRESS(ROW(),VLOOKUP(AB$7,INDIRECT($A$7&amp;"!A:D"),4,FALSE)+4))),"")</f>
        <v/>
      </c>
      <c r="AC418" s="114" t="str">
        <f ca="1" t="shared" si="4769" ref="AC418">IFERROR(IF($C417="","",INDIRECT("第"&amp;VLOOKUP(AC$7,INDIRECT($A$7&amp;"!A:D"),2,FALSE)&amp;"周"&amp;"!"&amp;ADDRESS(ROW(),VLOOKUP(AC$7,INDIRECT($A$7&amp;"!A:D"),4,FALSE)+4))),"")</f>
        <v/>
      </c>
      <c r="AD418" s="114" t="str">
        <f ca="1" t="shared" si="4770" ref="AD418">IFERROR(IF($C417="","",INDIRECT("第"&amp;VLOOKUP(AD$7,INDIRECT($A$7&amp;"!A:D"),2,FALSE)&amp;"周"&amp;"!"&amp;ADDRESS(ROW(),VLOOKUP(AD$7,INDIRECT($A$7&amp;"!A:D"),4,FALSE)+4))),"")</f>
        <v/>
      </c>
      <c r="AE418" s="114" t="str">
        <f ca="1" t="shared" si="4771" ref="AE418">IFERROR(IF($C417="","",INDIRECT("第"&amp;VLOOKUP(AE$7,INDIRECT($A$7&amp;"!A:D"),2,FALSE)&amp;"周"&amp;"!"&amp;ADDRESS(ROW(),VLOOKUP(AE$7,INDIRECT($A$7&amp;"!A:D"),4,FALSE)+4))),"")</f>
        <v/>
      </c>
      <c r="AF418" s="114" t="str">
        <f ca="1" t="shared" si="4772" ref="AF418">IFERROR(IF($C417="","",INDIRECT("第"&amp;VLOOKUP(AF$7,INDIRECT($A$7&amp;"!A:D"),2,FALSE)&amp;"周"&amp;"!"&amp;ADDRESS(ROW(),VLOOKUP(AF$7,INDIRECT($A$7&amp;"!A:D"),4,FALSE)+4))),"")</f>
        <v/>
      </c>
      <c r="AG418" s="114" t="str">
        <f ca="1" t="shared" si="4773" ref="AG418">IFERROR(IF($C417="","",INDIRECT("第"&amp;VLOOKUP(AG$7,INDIRECT($A$7&amp;"!A:D"),2,FALSE)&amp;"周"&amp;"!"&amp;ADDRESS(ROW(),VLOOKUP(AG$7,INDIRECT($A$7&amp;"!A:D"),4,FALSE)+4))),"")</f>
        <v/>
      </c>
      <c r="AH418" s="114" t="str">
        <f ca="1" t="shared" si="4774" ref="AH418">IFERROR(IF($C417="","",INDIRECT("第"&amp;VLOOKUP(AH$7,INDIRECT($A$7&amp;"!A:D"),2,FALSE)&amp;"周"&amp;"!"&amp;ADDRESS(ROW(),VLOOKUP(AH$7,INDIRECT($A$7&amp;"!A:D"),4,FALSE)+4))),"")</f>
        <v/>
      </c>
      <c r="AI418" s="114" t="str">
        <f ca="1" t="shared" si="4775" ref="AI418">IFERROR(IF($C417="","",INDIRECT("第"&amp;VLOOKUP(AI$7,INDIRECT($A$7&amp;"!A:D"),2,FALSE)&amp;"周"&amp;"!"&amp;ADDRESS(ROW(),VLOOKUP(AI$7,INDIRECT($A$7&amp;"!A:D"),4,FALSE)+4))),"")</f>
        <v/>
      </c>
      <c r="AJ418" s="25"/>
      <c r="AK418" s="25"/>
      <c r="AL418" s="25"/>
      <c r="AM418" s="25"/>
      <c r="AN418" s="25"/>
      <c r="AO418" s="25"/>
      <c r="AP418" s="25"/>
      <c r="AQ418" s="25"/>
      <c r="AR418" s="25"/>
    </row>
    <row r="419" spans="1:44" ht="18" customHeight="1">
      <c r="A419" s="7"/>
      <c r="B419" s="115"/>
      <c r="C419" s="27"/>
      <c r="D419" s="25" t="s">
        <v>26</v>
      </c>
      <c r="E419" s="114" t="str">
        <f ca="1" t="shared" si="4776" ref="E419:AI419">IFERROR(IF($C417="","",INDIRECT("第"&amp;VLOOKUP(E$7,INDIRECT($A$7&amp;"!A:D"),2,FALSE)&amp;"周"&amp;"!"&amp;ADDRESS(ROW(),VLOOKUP(E$7,INDIRECT($A$7&amp;"!A:D"),4,FALSE)+4))),"")</f>
        <v/>
      </c>
      <c r="F419" s="114" t="str">
        <f t="shared" ca="1" si="4776"/>
        <v/>
      </c>
      <c r="G419" s="114" t="str">
        <f t="shared" ca="1" si="4776"/>
        <v/>
      </c>
      <c r="H419" s="114" t="str">
        <f t="shared" ca="1" si="4776"/>
        <v/>
      </c>
      <c r="I419" s="114" t="str">
        <f t="shared" ca="1" si="4776"/>
        <v/>
      </c>
      <c r="J419" s="114" t="str">
        <f t="shared" ca="1" si="4776"/>
        <v/>
      </c>
      <c r="K419" s="114" t="str">
        <f t="shared" ca="1" si="4776"/>
        <v/>
      </c>
      <c r="L419" s="114" t="str">
        <f t="shared" ca="1" si="4776"/>
        <v/>
      </c>
      <c r="M419" s="114" t="str">
        <f t="shared" ca="1" si="4776"/>
        <v/>
      </c>
      <c r="N419" s="114" t="str">
        <f t="shared" ca="1" si="4776"/>
        <v/>
      </c>
      <c r="O419" s="114" t="str">
        <f t="shared" ca="1" si="4776"/>
        <v/>
      </c>
      <c r="P419" s="114" t="str">
        <f t="shared" ca="1" si="4776"/>
        <v/>
      </c>
      <c r="Q419" s="114" t="str">
        <f t="shared" ca="1" si="4776"/>
        <v/>
      </c>
      <c r="R419" s="114" t="str">
        <f t="shared" ca="1" si="4776"/>
        <v/>
      </c>
      <c r="S419" s="114" t="str">
        <f t="shared" ca="1" si="4776"/>
        <v/>
      </c>
      <c r="T419" s="114" t="str">
        <f t="shared" ca="1" si="4776"/>
        <v/>
      </c>
      <c r="U419" s="114" t="str">
        <f t="shared" ca="1" si="4776"/>
        <v/>
      </c>
      <c r="V419" s="114" t="str">
        <f t="shared" ca="1" si="4776"/>
        <v/>
      </c>
      <c r="W419" s="114" t="str">
        <f t="shared" ca="1" si="4776"/>
        <v/>
      </c>
      <c r="X419" s="114" t="str">
        <f t="shared" ca="1" si="4776"/>
        <v/>
      </c>
      <c r="Y419" s="114" t="str">
        <f t="shared" ca="1" si="4776"/>
        <v/>
      </c>
      <c r="Z419" s="114" t="str">
        <f t="shared" ca="1" si="4776"/>
        <v/>
      </c>
      <c r="AA419" s="114" t="str">
        <f t="shared" ca="1" si="4776"/>
        <v/>
      </c>
      <c r="AB419" s="114" t="str">
        <f t="shared" ca="1" si="4776"/>
        <v/>
      </c>
      <c r="AC419" s="114" t="str">
        <f t="shared" ca="1" si="4776"/>
        <v/>
      </c>
      <c r="AD419" s="114" t="str">
        <f t="shared" ca="1" si="4776"/>
        <v/>
      </c>
      <c r="AE419" s="114" t="str">
        <f t="shared" ca="1" si="4776"/>
        <v/>
      </c>
      <c r="AF419" s="114" t="str">
        <f t="shared" ca="1" si="4776"/>
        <v/>
      </c>
      <c r="AG419" s="114" t="str">
        <f t="shared" ca="1" si="4776"/>
        <v/>
      </c>
      <c r="AH419" s="114" t="str">
        <f t="shared" ca="1" si="4776"/>
        <v/>
      </c>
      <c r="AI419" s="114" t="str">
        <f t="shared" ca="1" si="4776"/>
        <v/>
      </c>
      <c r="AJ419" s="25"/>
      <c r="AK419" s="25"/>
      <c r="AL419" s="25"/>
      <c r="AM419" s="25"/>
      <c r="AN419" s="25"/>
      <c r="AO419" s="25"/>
      <c r="AP419" s="25"/>
      <c r="AQ419" s="25"/>
      <c r="AR419" s="25"/>
    </row>
    <row r="420" spans="1:44" ht="18" customHeight="1">
      <c r="A420" s="7"/>
      <c r="B420" s="116">
        <f t="shared" si="4076"/>
        <v>138</v>
      </c>
      <c r="C420" s="20" t="str">
        <f ca="1">INDIRECT("员工信息表!C"&amp;(B420+3))&amp;IF(INDIRECT("员工信息表!O"&amp;(B420+3))="离职","(离职)","")</f>
        <v/>
      </c>
      <c r="D420" s="25" t="s">
        <v>24</v>
      </c>
      <c r="E420" s="114" t="str">
        <f ca="1" t="shared" si="4777" ref="E420:T420">IFERROR(IF($C420="","",INDIRECT("第"&amp;VLOOKUP(E$7,INDIRECT($A$7&amp;"!A:D"),2,FALSE)&amp;"周"&amp;"!"&amp;ADDRESS(ROW(),VLOOKUP(E$7,INDIRECT($A$7&amp;"!A:D"),4,FALSE)+4))),"")</f>
        <v/>
      </c>
      <c r="F420" s="114" t="str">
        <f t="shared" ca="1" si="4777"/>
        <v/>
      </c>
      <c r="G420" s="114" t="str">
        <f t="shared" ca="1" si="4777"/>
        <v/>
      </c>
      <c r="H420" s="114" t="str">
        <f t="shared" ca="1" si="4777"/>
        <v/>
      </c>
      <c r="I420" s="114" t="str">
        <f t="shared" ca="1" si="4777"/>
        <v/>
      </c>
      <c r="J420" s="114" t="str">
        <f t="shared" ca="1" si="4777"/>
        <v/>
      </c>
      <c r="K420" s="114" t="str">
        <f t="shared" ca="1" si="4777"/>
        <v/>
      </c>
      <c r="L420" s="114" t="str">
        <f t="shared" ca="1" si="4777"/>
        <v/>
      </c>
      <c r="M420" s="114" t="str">
        <f t="shared" ca="1" si="4777"/>
        <v/>
      </c>
      <c r="N420" s="114" t="str">
        <f t="shared" ca="1" si="4777"/>
        <v/>
      </c>
      <c r="O420" s="114" t="str">
        <f t="shared" ca="1" si="4777"/>
        <v/>
      </c>
      <c r="P420" s="114" t="str">
        <f t="shared" ca="1" si="4777"/>
        <v/>
      </c>
      <c r="Q420" s="114" t="str">
        <f t="shared" ca="1" si="4777"/>
        <v/>
      </c>
      <c r="R420" s="114" t="str">
        <f t="shared" ca="1" si="4777"/>
        <v/>
      </c>
      <c r="S420" s="114" t="str">
        <f t="shared" ca="1" si="4777"/>
        <v/>
      </c>
      <c r="T420" s="114" t="str">
        <f t="shared" ca="1" si="4777"/>
        <v/>
      </c>
      <c r="U420" s="114" t="str">
        <f ca="1" t="shared" si="4778" ref="U420:AI420">IFERROR(IF($C420="","",INDIRECT("第"&amp;VLOOKUP(U$7,INDIRECT($A$7&amp;"!A:D"),2,FALSE)&amp;"周"&amp;"!"&amp;ADDRESS(ROW(),VLOOKUP(U$7,INDIRECT($A$7&amp;"!A:D"),4,FALSE)+4))),"")</f>
        <v/>
      </c>
      <c r="V420" s="114" t="str">
        <f t="shared" ca="1" si="4778"/>
        <v/>
      </c>
      <c r="W420" s="114" t="str">
        <f t="shared" ca="1" si="4778"/>
        <v/>
      </c>
      <c r="X420" s="114" t="str">
        <f t="shared" ca="1" si="4778"/>
        <v/>
      </c>
      <c r="Y420" s="114" t="str">
        <f t="shared" ca="1" si="4778"/>
        <v/>
      </c>
      <c r="Z420" s="114" t="str">
        <f t="shared" ca="1" si="4778"/>
        <v/>
      </c>
      <c r="AA420" s="114" t="str">
        <f t="shared" ca="1" si="4778"/>
        <v/>
      </c>
      <c r="AB420" s="114" t="str">
        <f t="shared" ca="1" si="4778"/>
        <v/>
      </c>
      <c r="AC420" s="114" t="str">
        <f t="shared" ca="1" si="4778"/>
        <v/>
      </c>
      <c r="AD420" s="114" t="str">
        <f t="shared" ca="1" si="4778"/>
        <v/>
      </c>
      <c r="AE420" s="114" t="str">
        <f t="shared" ca="1" si="4778"/>
        <v/>
      </c>
      <c r="AF420" s="114" t="str">
        <f t="shared" ca="1" si="4778"/>
        <v/>
      </c>
      <c r="AG420" s="114" t="str">
        <f t="shared" ca="1" si="4778"/>
        <v/>
      </c>
      <c r="AH420" s="114" t="str">
        <f t="shared" ca="1" si="4778"/>
        <v/>
      </c>
      <c r="AI420" s="114" t="str">
        <f t="shared" ca="1" si="4778"/>
        <v/>
      </c>
      <c r="AJ420" s="25">
        <f ca="1" t="shared" si="4779" ref="AJ420:AR420">COUNTIF($E420:$AI422,AJ$8)</f>
        <v>0</v>
      </c>
      <c r="AK420" s="25">
        <f t="shared" ca="1" si="4779"/>
        <v>0</v>
      </c>
      <c r="AL420" s="25">
        <f t="shared" ca="1" si="4779"/>
        <v>0</v>
      </c>
      <c r="AM420" s="25">
        <f t="shared" ca="1" si="4779"/>
        <v>0</v>
      </c>
      <c r="AN420" s="25">
        <f t="shared" ca="1" si="4779"/>
        <v>0</v>
      </c>
      <c r="AO420" s="25">
        <f t="shared" ca="1" si="4779"/>
        <v>0</v>
      </c>
      <c r="AP420" s="25">
        <f t="shared" ca="1" si="4779"/>
        <v>0</v>
      </c>
      <c r="AQ420" s="25">
        <f t="shared" ca="1" si="4779"/>
        <v>0</v>
      </c>
      <c r="AR420" s="25">
        <f t="shared" ca="1" si="4779"/>
        <v>0</v>
      </c>
    </row>
    <row r="421" spans="1:44" ht="18" customHeight="1">
      <c r="A421" s="7"/>
      <c r="B421" s="113"/>
      <c r="C421" s="20"/>
      <c r="D421" s="25" t="s">
        <v>25</v>
      </c>
      <c r="E421" s="114" t="str">
        <f ca="1" t="shared" si="4780" ref="E421">IFERROR(IF($C420="","",INDIRECT("第"&amp;VLOOKUP(E$7,INDIRECT($A$7&amp;"!A:D"),2,FALSE)&amp;"周"&amp;"!"&amp;ADDRESS(ROW(),VLOOKUP(E$7,INDIRECT($A$7&amp;"!A:D"),4,FALSE)+4))),"")</f>
        <v/>
      </c>
      <c r="F421" s="114" t="str">
        <f ca="1" t="shared" si="4781" ref="F421">IFERROR(IF($C420="","",INDIRECT("第"&amp;VLOOKUP(F$7,INDIRECT($A$7&amp;"!A:D"),2,FALSE)&amp;"周"&amp;"!"&amp;ADDRESS(ROW(),VLOOKUP(F$7,INDIRECT($A$7&amp;"!A:D"),4,FALSE)+4))),"")</f>
        <v/>
      </c>
      <c r="G421" s="114" t="str">
        <f ca="1" t="shared" si="4782" ref="G421">IFERROR(IF($C420="","",INDIRECT("第"&amp;VLOOKUP(G$7,INDIRECT($A$7&amp;"!A:D"),2,FALSE)&amp;"周"&amp;"!"&amp;ADDRESS(ROW(),VLOOKUP(G$7,INDIRECT($A$7&amp;"!A:D"),4,FALSE)+4))),"")</f>
        <v/>
      </c>
      <c r="H421" s="114" t="str">
        <f ca="1" t="shared" si="4783" ref="H421">IFERROR(IF($C420="","",INDIRECT("第"&amp;VLOOKUP(H$7,INDIRECT($A$7&amp;"!A:D"),2,FALSE)&amp;"周"&amp;"!"&amp;ADDRESS(ROW(),VLOOKUP(H$7,INDIRECT($A$7&amp;"!A:D"),4,FALSE)+4))),"")</f>
        <v/>
      </c>
      <c r="I421" s="114" t="str">
        <f ca="1" t="shared" si="4784" ref="I421">IFERROR(IF($C420="","",INDIRECT("第"&amp;VLOOKUP(I$7,INDIRECT($A$7&amp;"!A:D"),2,FALSE)&amp;"周"&amp;"!"&amp;ADDRESS(ROW(),VLOOKUP(I$7,INDIRECT($A$7&amp;"!A:D"),4,FALSE)+4))),"")</f>
        <v/>
      </c>
      <c r="J421" s="114" t="str">
        <f ca="1" t="shared" si="4785" ref="J421">IFERROR(IF($C420="","",INDIRECT("第"&amp;VLOOKUP(J$7,INDIRECT($A$7&amp;"!A:D"),2,FALSE)&amp;"周"&amp;"!"&amp;ADDRESS(ROW(),VLOOKUP(J$7,INDIRECT($A$7&amp;"!A:D"),4,FALSE)+4))),"")</f>
        <v/>
      </c>
      <c r="K421" s="114" t="str">
        <f ca="1" t="shared" si="4786" ref="K421">IFERROR(IF($C420="","",INDIRECT("第"&amp;VLOOKUP(K$7,INDIRECT($A$7&amp;"!A:D"),2,FALSE)&amp;"周"&amp;"!"&amp;ADDRESS(ROW(),VLOOKUP(K$7,INDIRECT($A$7&amp;"!A:D"),4,FALSE)+4))),"")</f>
        <v/>
      </c>
      <c r="L421" s="114" t="str">
        <f ca="1" t="shared" si="4787" ref="L421">IFERROR(IF($C420="","",INDIRECT("第"&amp;VLOOKUP(L$7,INDIRECT($A$7&amp;"!A:D"),2,FALSE)&amp;"周"&amp;"!"&amp;ADDRESS(ROW(),VLOOKUP(L$7,INDIRECT($A$7&amp;"!A:D"),4,FALSE)+4))),"")</f>
        <v/>
      </c>
      <c r="M421" s="114" t="str">
        <f ca="1" t="shared" si="4788" ref="M421">IFERROR(IF($C420="","",INDIRECT("第"&amp;VLOOKUP(M$7,INDIRECT($A$7&amp;"!A:D"),2,FALSE)&amp;"周"&amp;"!"&amp;ADDRESS(ROW(),VLOOKUP(M$7,INDIRECT($A$7&amp;"!A:D"),4,FALSE)+4))),"")</f>
        <v/>
      </c>
      <c r="N421" s="114" t="str">
        <f ca="1" t="shared" si="4789" ref="N421">IFERROR(IF($C420="","",INDIRECT("第"&amp;VLOOKUP(N$7,INDIRECT($A$7&amp;"!A:D"),2,FALSE)&amp;"周"&amp;"!"&amp;ADDRESS(ROW(),VLOOKUP(N$7,INDIRECT($A$7&amp;"!A:D"),4,FALSE)+4))),"")</f>
        <v/>
      </c>
      <c r="O421" s="114" t="str">
        <f ca="1" t="shared" si="4790" ref="O421">IFERROR(IF($C420="","",INDIRECT("第"&amp;VLOOKUP(O$7,INDIRECT($A$7&amp;"!A:D"),2,FALSE)&amp;"周"&amp;"!"&amp;ADDRESS(ROW(),VLOOKUP(O$7,INDIRECT($A$7&amp;"!A:D"),4,FALSE)+4))),"")</f>
        <v/>
      </c>
      <c r="P421" s="114" t="str">
        <f ca="1" t="shared" si="4791" ref="P421">IFERROR(IF($C420="","",INDIRECT("第"&amp;VLOOKUP(P$7,INDIRECT($A$7&amp;"!A:D"),2,FALSE)&amp;"周"&amp;"!"&amp;ADDRESS(ROW(),VLOOKUP(P$7,INDIRECT($A$7&amp;"!A:D"),4,FALSE)+4))),"")</f>
        <v/>
      </c>
      <c r="Q421" s="114" t="str">
        <f ca="1" t="shared" si="4792" ref="Q421">IFERROR(IF($C420="","",INDIRECT("第"&amp;VLOOKUP(Q$7,INDIRECT($A$7&amp;"!A:D"),2,FALSE)&amp;"周"&amp;"!"&amp;ADDRESS(ROW(),VLOOKUP(Q$7,INDIRECT($A$7&amp;"!A:D"),4,FALSE)+4))),"")</f>
        <v/>
      </c>
      <c r="R421" s="114" t="str">
        <f ca="1" t="shared" si="4793" ref="R421">IFERROR(IF($C420="","",INDIRECT("第"&amp;VLOOKUP(R$7,INDIRECT($A$7&amp;"!A:D"),2,FALSE)&amp;"周"&amp;"!"&amp;ADDRESS(ROW(),VLOOKUP(R$7,INDIRECT($A$7&amp;"!A:D"),4,FALSE)+4))),"")</f>
        <v/>
      </c>
      <c r="S421" s="114" t="str">
        <f ca="1" t="shared" si="4794" ref="S421">IFERROR(IF($C420="","",INDIRECT("第"&amp;VLOOKUP(S$7,INDIRECT($A$7&amp;"!A:D"),2,FALSE)&amp;"周"&amp;"!"&amp;ADDRESS(ROW(),VLOOKUP(S$7,INDIRECT($A$7&amp;"!A:D"),4,FALSE)+4))),"")</f>
        <v/>
      </c>
      <c r="T421" s="114" t="str">
        <f ca="1" t="shared" si="4795" ref="T421">IFERROR(IF($C420="","",INDIRECT("第"&amp;VLOOKUP(T$7,INDIRECT($A$7&amp;"!A:D"),2,FALSE)&amp;"周"&amp;"!"&amp;ADDRESS(ROW(),VLOOKUP(T$7,INDIRECT($A$7&amp;"!A:D"),4,FALSE)+4))),"")</f>
        <v/>
      </c>
      <c r="U421" s="114" t="str">
        <f ca="1" t="shared" si="4796" ref="U421">IFERROR(IF($C420="","",INDIRECT("第"&amp;VLOOKUP(U$7,INDIRECT($A$7&amp;"!A:D"),2,FALSE)&amp;"周"&amp;"!"&amp;ADDRESS(ROW(),VLOOKUP(U$7,INDIRECT($A$7&amp;"!A:D"),4,FALSE)+4))),"")</f>
        <v/>
      </c>
      <c r="V421" s="114" t="str">
        <f ca="1" t="shared" si="4797" ref="V421">IFERROR(IF($C420="","",INDIRECT("第"&amp;VLOOKUP(V$7,INDIRECT($A$7&amp;"!A:D"),2,FALSE)&amp;"周"&amp;"!"&amp;ADDRESS(ROW(),VLOOKUP(V$7,INDIRECT($A$7&amp;"!A:D"),4,FALSE)+4))),"")</f>
        <v/>
      </c>
      <c r="W421" s="114" t="str">
        <f ca="1" t="shared" si="4798" ref="W421">IFERROR(IF($C420="","",INDIRECT("第"&amp;VLOOKUP(W$7,INDIRECT($A$7&amp;"!A:D"),2,FALSE)&amp;"周"&amp;"!"&amp;ADDRESS(ROW(),VLOOKUP(W$7,INDIRECT($A$7&amp;"!A:D"),4,FALSE)+4))),"")</f>
        <v/>
      </c>
      <c r="X421" s="114" t="str">
        <f ca="1" t="shared" si="4799" ref="X421">IFERROR(IF($C420="","",INDIRECT("第"&amp;VLOOKUP(X$7,INDIRECT($A$7&amp;"!A:D"),2,FALSE)&amp;"周"&amp;"!"&amp;ADDRESS(ROW(),VLOOKUP(X$7,INDIRECT($A$7&amp;"!A:D"),4,FALSE)+4))),"")</f>
        <v/>
      </c>
      <c r="Y421" s="114" t="str">
        <f ca="1" t="shared" si="4800" ref="Y421">IFERROR(IF($C420="","",INDIRECT("第"&amp;VLOOKUP(Y$7,INDIRECT($A$7&amp;"!A:D"),2,FALSE)&amp;"周"&amp;"!"&amp;ADDRESS(ROW(),VLOOKUP(Y$7,INDIRECT($A$7&amp;"!A:D"),4,FALSE)+4))),"")</f>
        <v/>
      </c>
      <c r="Z421" s="114" t="str">
        <f ca="1" t="shared" si="4801" ref="Z421">IFERROR(IF($C420="","",INDIRECT("第"&amp;VLOOKUP(Z$7,INDIRECT($A$7&amp;"!A:D"),2,FALSE)&amp;"周"&amp;"!"&amp;ADDRESS(ROW(),VLOOKUP(Z$7,INDIRECT($A$7&amp;"!A:D"),4,FALSE)+4))),"")</f>
        <v/>
      </c>
      <c r="AA421" s="114" t="str">
        <f ca="1" t="shared" si="4802" ref="AA421">IFERROR(IF($C420="","",INDIRECT("第"&amp;VLOOKUP(AA$7,INDIRECT($A$7&amp;"!A:D"),2,FALSE)&amp;"周"&amp;"!"&amp;ADDRESS(ROW(),VLOOKUP(AA$7,INDIRECT($A$7&amp;"!A:D"),4,FALSE)+4))),"")</f>
        <v/>
      </c>
      <c r="AB421" s="114" t="str">
        <f ca="1" t="shared" si="4803" ref="AB421">IFERROR(IF($C420="","",INDIRECT("第"&amp;VLOOKUP(AB$7,INDIRECT($A$7&amp;"!A:D"),2,FALSE)&amp;"周"&amp;"!"&amp;ADDRESS(ROW(),VLOOKUP(AB$7,INDIRECT($A$7&amp;"!A:D"),4,FALSE)+4))),"")</f>
        <v/>
      </c>
      <c r="AC421" s="114" t="str">
        <f ca="1" t="shared" si="4804" ref="AC421">IFERROR(IF($C420="","",INDIRECT("第"&amp;VLOOKUP(AC$7,INDIRECT($A$7&amp;"!A:D"),2,FALSE)&amp;"周"&amp;"!"&amp;ADDRESS(ROW(),VLOOKUP(AC$7,INDIRECT($A$7&amp;"!A:D"),4,FALSE)+4))),"")</f>
        <v/>
      </c>
      <c r="AD421" s="114" t="str">
        <f ca="1" t="shared" si="4805" ref="AD421">IFERROR(IF($C420="","",INDIRECT("第"&amp;VLOOKUP(AD$7,INDIRECT($A$7&amp;"!A:D"),2,FALSE)&amp;"周"&amp;"!"&amp;ADDRESS(ROW(),VLOOKUP(AD$7,INDIRECT($A$7&amp;"!A:D"),4,FALSE)+4))),"")</f>
        <v/>
      </c>
      <c r="AE421" s="114" t="str">
        <f ca="1" t="shared" si="4806" ref="AE421">IFERROR(IF($C420="","",INDIRECT("第"&amp;VLOOKUP(AE$7,INDIRECT($A$7&amp;"!A:D"),2,FALSE)&amp;"周"&amp;"!"&amp;ADDRESS(ROW(),VLOOKUP(AE$7,INDIRECT($A$7&amp;"!A:D"),4,FALSE)+4))),"")</f>
        <v/>
      </c>
      <c r="AF421" s="114" t="str">
        <f ca="1" t="shared" si="4807" ref="AF421">IFERROR(IF($C420="","",INDIRECT("第"&amp;VLOOKUP(AF$7,INDIRECT($A$7&amp;"!A:D"),2,FALSE)&amp;"周"&amp;"!"&amp;ADDRESS(ROW(),VLOOKUP(AF$7,INDIRECT($A$7&amp;"!A:D"),4,FALSE)+4))),"")</f>
        <v/>
      </c>
      <c r="AG421" s="114" t="str">
        <f ca="1" t="shared" si="4808" ref="AG421">IFERROR(IF($C420="","",INDIRECT("第"&amp;VLOOKUP(AG$7,INDIRECT($A$7&amp;"!A:D"),2,FALSE)&amp;"周"&amp;"!"&amp;ADDRESS(ROW(),VLOOKUP(AG$7,INDIRECT($A$7&amp;"!A:D"),4,FALSE)+4))),"")</f>
        <v/>
      </c>
      <c r="AH421" s="114" t="str">
        <f ca="1" t="shared" si="4809" ref="AH421">IFERROR(IF($C420="","",INDIRECT("第"&amp;VLOOKUP(AH$7,INDIRECT($A$7&amp;"!A:D"),2,FALSE)&amp;"周"&amp;"!"&amp;ADDRESS(ROW(),VLOOKUP(AH$7,INDIRECT($A$7&amp;"!A:D"),4,FALSE)+4))),"")</f>
        <v/>
      </c>
      <c r="AI421" s="114" t="str">
        <f ca="1" t="shared" si="4810" ref="AI421">IFERROR(IF($C420="","",INDIRECT("第"&amp;VLOOKUP(AI$7,INDIRECT($A$7&amp;"!A:D"),2,FALSE)&amp;"周"&amp;"!"&amp;ADDRESS(ROW(),VLOOKUP(AI$7,INDIRECT($A$7&amp;"!A:D"),4,FALSE)+4))),"")</f>
        <v/>
      </c>
      <c r="AJ421" s="25"/>
      <c r="AK421" s="25"/>
      <c r="AL421" s="25"/>
      <c r="AM421" s="25"/>
      <c r="AN421" s="25"/>
      <c r="AO421" s="25"/>
      <c r="AP421" s="25"/>
      <c r="AQ421" s="25"/>
      <c r="AR421" s="25"/>
    </row>
    <row r="422" spans="1:44" ht="18" customHeight="1">
      <c r="A422" s="7"/>
      <c r="B422" s="115"/>
      <c r="C422" s="27"/>
      <c r="D422" s="25" t="s">
        <v>26</v>
      </c>
      <c r="E422" s="114" t="str">
        <f ca="1" t="shared" si="4811" ref="E422:AI422">IFERROR(IF($C420="","",INDIRECT("第"&amp;VLOOKUP(E$7,INDIRECT($A$7&amp;"!A:D"),2,FALSE)&amp;"周"&amp;"!"&amp;ADDRESS(ROW(),VLOOKUP(E$7,INDIRECT($A$7&amp;"!A:D"),4,FALSE)+4))),"")</f>
        <v/>
      </c>
      <c r="F422" s="114" t="str">
        <f t="shared" ca="1" si="4811"/>
        <v/>
      </c>
      <c r="G422" s="114" t="str">
        <f t="shared" ca="1" si="4811"/>
        <v/>
      </c>
      <c r="H422" s="114" t="str">
        <f t="shared" ca="1" si="4811"/>
        <v/>
      </c>
      <c r="I422" s="114" t="str">
        <f t="shared" ca="1" si="4811"/>
        <v/>
      </c>
      <c r="J422" s="114" t="str">
        <f t="shared" ca="1" si="4811"/>
        <v/>
      </c>
      <c r="K422" s="114" t="str">
        <f t="shared" ca="1" si="4811"/>
        <v/>
      </c>
      <c r="L422" s="114" t="str">
        <f t="shared" ca="1" si="4811"/>
        <v/>
      </c>
      <c r="M422" s="114" t="str">
        <f t="shared" ca="1" si="4811"/>
        <v/>
      </c>
      <c r="N422" s="114" t="str">
        <f t="shared" ca="1" si="4811"/>
        <v/>
      </c>
      <c r="O422" s="114" t="str">
        <f t="shared" ca="1" si="4811"/>
        <v/>
      </c>
      <c r="P422" s="114" t="str">
        <f t="shared" ca="1" si="4811"/>
        <v/>
      </c>
      <c r="Q422" s="114" t="str">
        <f t="shared" ca="1" si="4811"/>
        <v/>
      </c>
      <c r="R422" s="114" t="str">
        <f t="shared" ca="1" si="4811"/>
        <v/>
      </c>
      <c r="S422" s="114" t="str">
        <f t="shared" ca="1" si="4811"/>
        <v/>
      </c>
      <c r="T422" s="114" t="str">
        <f t="shared" ca="1" si="4811"/>
        <v/>
      </c>
      <c r="U422" s="114" t="str">
        <f t="shared" ca="1" si="4811"/>
        <v/>
      </c>
      <c r="V422" s="114" t="str">
        <f t="shared" ca="1" si="4811"/>
        <v/>
      </c>
      <c r="W422" s="114" t="str">
        <f t="shared" ca="1" si="4811"/>
        <v/>
      </c>
      <c r="X422" s="114" t="str">
        <f t="shared" ca="1" si="4811"/>
        <v/>
      </c>
      <c r="Y422" s="114" t="str">
        <f t="shared" ca="1" si="4811"/>
        <v/>
      </c>
      <c r="Z422" s="114" t="str">
        <f t="shared" ca="1" si="4811"/>
        <v/>
      </c>
      <c r="AA422" s="114" t="str">
        <f t="shared" ca="1" si="4811"/>
        <v/>
      </c>
      <c r="AB422" s="114" t="str">
        <f t="shared" ca="1" si="4811"/>
        <v/>
      </c>
      <c r="AC422" s="114" t="str">
        <f t="shared" ca="1" si="4811"/>
        <v/>
      </c>
      <c r="AD422" s="114" t="str">
        <f t="shared" ca="1" si="4811"/>
        <v/>
      </c>
      <c r="AE422" s="114" t="str">
        <f t="shared" ca="1" si="4811"/>
        <v/>
      </c>
      <c r="AF422" s="114" t="str">
        <f t="shared" ca="1" si="4811"/>
        <v/>
      </c>
      <c r="AG422" s="114" t="str">
        <f t="shared" ca="1" si="4811"/>
        <v/>
      </c>
      <c r="AH422" s="114" t="str">
        <f t="shared" ca="1" si="4811"/>
        <v/>
      </c>
      <c r="AI422" s="114" t="str">
        <f t="shared" ca="1" si="4811"/>
        <v/>
      </c>
      <c r="AJ422" s="25"/>
      <c r="AK422" s="25"/>
      <c r="AL422" s="25"/>
      <c r="AM422" s="25"/>
      <c r="AN422" s="25"/>
      <c r="AO422" s="25"/>
      <c r="AP422" s="25"/>
      <c r="AQ422" s="25"/>
      <c r="AR422" s="25"/>
    </row>
    <row r="423" spans="1:44" ht="18" customHeight="1">
      <c r="A423" s="7"/>
      <c r="B423" s="116">
        <f t="shared" si="4076"/>
        <v>139</v>
      </c>
      <c r="C423" s="20" t="str">
        <f ca="1">INDIRECT("员工信息表!C"&amp;(B423+3))&amp;IF(INDIRECT("员工信息表!O"&amp;(B423+3))="离职","(离职)","")</f>
        <v/>
      </c>
      <c r="D423" s="25" t="s">
        <v>24</v>
      </c>
      <c r="E423" s="114" t="str">
        <f ca="1" t="shared" si="4812" ref="E423:T423">IFERROR(IF($C423="","",INDIRECT("第"&amp;VLOOKUP(E$7,INDIRECT($A$7&amp;"!A:D"),2,FALSE)&amp;"周"&amp;"!"&amp;ADDRESS(ROW(),VLOOKUP(E$7,INDIRECT($A$7&amp;"!A:D"),4,FALSE)+4))),"")</f>
        <v/>
      </c>
      <c r="F423" s="114" t="str">
        <f t="shared" ca="1" si="4812"/>
        <v/>
      </c>
      <c r="G423" s="114" t="str">
        <f t="shared" ca="1" si="4812"/>
        <v/>
      </c>
      <c r="H423" s="114" t="str">
        <f t="shared" ca="1" si="4812"/>
        <v/>
      </c>
      <c r="I423" s="114" t="str">
        <f t="shared" ca="1" si="4812"/>
        <v/>
      </c>
      <c r="J423" s="114" t="str">
        <f t="shared" ca="1" si="4812"/>
        <v/>
      </c>
      <c r="K423" s="114" t="str">
        <f t="shared" ca="1" si="4812"/>
        <v/>
      </c>
      <c r="L423" s="114" t="str">
        <f t="shared" ca="1" si="4812"/>
        <v/>
      </c>
      <c r="M423" s="114" t="str">
        <f t="shared" ca="1" si="4812"/>
        <v/>
      </c>
      <c r="N423" s="114" t="str">
        <f t="shared" ca="1" si="4812"/>
        <v/>
      </c>
      <c r="O423" s="114" t="str">
        <f t="shared" ca="1" si="4812"/>
        <v/>
      </c>
      <c r="P423" s="114" t="str">
        <f t="shared" ca="1" si="4812"/>
        <v/>
      </c>
      <c r="Q423" s="114" t="str">
        <f t="shared" ca="1" si="4812"/>
        <v/>
      </c>
      <c r="R423" s="114" t="str">
        <f t="shared" ca="1" si="4812"/>
        <v/>
      </c>
      <c r="S423" s="114" t="str">
        <f t="shared" ca="1" si="4812"/>
        <v/>
      </c>
      <c r="T423" s="114" t="str">
        <f t="shared" ca="1" si="4812"/>
        <v/>
      </c>
      <c r="U423" s="114" t="str">
        <f ca="1" t="shared" si="4813" ref="U423:AI423">IFERROR(IF($C423="","",INDIRECT("第"&amp;VLOOKUP(U$7,INDIRECT($A$7&amp;"!A:D"),2,FALSE)&amp;"周"&amp;"!"&amp;ADDRESS(ROW(),VLOOKUP(U$7,INDIRECT($A$7&amp;"!A:D"),4,FALSE)+4))),"")</f>
        <v/>
      </c>
      <c r="V423" s="114" t="str">
        <f t="shared" ca="1" si="4813"/>
        <v/>
      </c>
      <c r="W423" s="114" t="str">
        <f t="shared" ca="1" si="4813"/>
        <v/>
      </c>
      <c r="X423" s="114" t="str">
        <f t="shared" ca="1" si="4813"/>
        <v/>
      </c>
      <c r="Y423" s="114" t="str">
        <f t="shared" ca="1" si="4813"/>
        <v/>
      </c>
      <c r="Z423" s="114" t="str">
        <f t="shared" ca="1" si="4813"/>
        <v/>
      </c>
      <c r="AA423" s="114" t="str">
        <f t="shared" ca="1" si="4813"/>
        <v/>
      </c>
      <c r="AB423" s="114" t="str">
        <f t="shared" ca="1" si="4813"/>
        <v/>
      </c>
      <c r="AC423" s="114" t="str">
        <f t="shared" ca="1" si="4813"/>
        <v/>
      </c>
      <c r="AD423" s="114" t="str">
        <f t="shared" ca="1" si="4813"/>
        <v/>
      </c>
      <c r="AE423" s="114" t="str">
        <f t="shared" ca="1" si="4813"/>
        <v/>
      </c>
      <c r="AF423" s="114" t="str">
        <f t="shared" ca="1" si="4813"/>
        <v/>
      </c>
      <c r="AG423" s="114" t="str">
        <f t="shared" ca="1" si="4813"/>
        <v/>
      </c>
      <c r="AH423" s="114" t="str">
        <f t="shared" ca="1" si="4813"/>
        <v/>
      </c>
      <c r="AI423" s="114" t="str">
        <f t="shared" ca="1" si="4813"/>
        <v/>
      </c>
      <c r="AJ423" s="25">
        <f ca="1" t="shared" si="4814" ref="AJ423:AR423">COUNTIF($E423:$AI425,AJ$8)</f>
        <v>0</v>
      </c>
      <c r="AK423" s="25">
        <f t="shared" ca="1" si="4814"/>
        <v>0</v>
      </c>
      <c r="AL423" s="25">
        <f t="shared" ca="1" si="4814"/>
        <v>0</v>
      </c>
      <c r="AM423" s="25">
        <f t="shared" ca="1" si="4814"/>
        <v>0</v>
      </c>
      <c r="AN423" s="25">
        <f t="shared" ca="1" si="4814"/>
        <v>0</v>
      </c>
      <c r="AO423" s="25">
        <f t="shared" ca="1" si="4814"/>
        <v>0</v>
      </c>
      <c r="AP423" s="25">
        <f t="shared" ca="1" si="4814"/>
        <v>0</v>
      </c>
      <c r="AQ423" s="25">
        <f t="shared" ca="1" si="4814"/>
        <v>0</v>
      </c>
      <c r="AR423" s="25">
        <f t="shared" ca="1" si="4814"/>
        <v>0</v>
      </c>
    </row>
    <row r="424" spans="1:44" ht="18" customHeight="1">
      <c r="A424" s="7"/>
      <c r="B424" s="113"/>
      <c r="C424" s="20"/>
      <c r="D424" s="25" t="s">
        <v>25</v>
      </c>
      <c r="E424" s="114" t="str">
        <f ca="1" t="shared" si="4815" ref="E424">IFERROR(IF($C423="","",INDIRECT("第"&amp;VLOOKUP(E$7,INDIRECT($A$7&amp;"!A:D"),2,FALSE)&amp;"周"&amp;"!"&amp;ADDRESS(ROW(),VLOOKUP(E$7,INDIRECT($A$7&amp;"!A:D"),4,FALSE)+4))),"")</f>
        <v/>
      </c>
      <c r="F424" s="114" t="str">
        <f ca="1" t="shared" si="4816" ref="F424">IFERROR(IF($C423="","",INDIRECT("第"&amp;VLOOKUP(F$7,INDIRECT($A$7&amp;"!A:D"),2,FALSE)&amp;"周"&amp;"!"&amp;ADDRESS(ROW(),VLOOKUP(F$7,INDIRECT($A$7&amp;"!A:D"),4,FALSE)+4))),"")</f>
        <v/>
      </c>
      <c r="G424" s="114" t="str">
        <f ca="1" t="shared" si="4817" ref="G424">IFERROR(IF($C423="","",INDIRECT("第"&amp;VLOOKUP(G$7,INDIRECT($A$7&amp;"!A:D"),2,FALSE)&amp;"周"&amp;"!"&amp;ADDRESS(ROW(),VLOOKUP(G$7,INDIRECT($A$7&amp;"!A:D"),4,FALSE)+4))),"")</f>
        <v/>
      </c>
      <c r="H424" s="114" t="str">
        <f ca="1" t="shared" si="4818" ref="H424">IFERROR(IF($C423="","",INDIRECT("第"&amp;VLOOKUP(H$7,INDIRECT($A$7&amp;"!A:D"),2,FALSE)&amp;"周"&amp;"!"&amp;ADDRESS(ROW(),VLOOKUP(H$7,INDIRECT($A$7&amp;"!A:D"),4,FALSE)+4))),"")</f>
        <v/>
      </c>
      <c r="I424" s="114" t="str">
        <f ca="1" t="shared" si="4819" ref="I424">IFERROR(IF($C423="","",INDIRECT("第"&amp;VLOOKUP(I$7,INDIRECT($A$7&amp;"!A:D"),2,FALSE)&amp;"周"&amp;"!"&amp;ADDRESS(ROW(),VLOOKUP(I$7,INDIRECT($A$7&amp;"!A:D"),4,FALSE)+4))),"")</f>
        <v/>
      </c>
      <c r="J424" s="114" t="str">
        <f ca="1" t="shared" si="4820" ref="J424">IFERROR(IF($C423="","",INDIRECT("第"&amp;VLOOKUP(J$7,INDIRECT($A$7&amp;"!A:D"),2,FALSE)&amp;"周"&amp;"!"&amp;ADDRESS(ROW(),VLOOKUP(J$7,INDIRECT($A$7&amp;"!A:D"),4,FALSE)+4))),"")</f>
        <v/>
      </c>
      <c r="K424" s="114" t="str">
        <f ca="1" t="shared" si="4821" ref="K424">IFERROR(IF($C423="","",INDIRECT("第"&amp;VLOOKUP(K$7,INDIRECT($A$7&amp;"!A:D"),2,FALSE)&amp;"周"&amp;"!"&amp;ADDRESS(ROW(),VLOOKUP(K$7,INDIRECT($A$7&amp;"!A:D"),4,FALSE)+4))),"")</f>
        <v/>
      </c>
      <c r="L424" s="114" t="str">
        <f ca="1" t="shared" si="4822" ref="L424">IFERROR(IF($C423="","",INDIRECT("第"&amp;VLOOKUP(L$7,INDIRECT($A$7&amp;"!A:D"),2,FALSE)&amp;"周"&amp;"!"&amp;ADDRESS(ROW(),VLOOKUP(L$7,INDIRECT($A$7&amp;"!A:D"),4,FALSE)+4))),"")</f>
        <v/>
      </c>
      <c r="M424" s="114" t="str">
        <f ca="1" t="shared" si="4823" ref="M424">IFERROR(IF($C423="","",INDIRECT("第"&amp;VLOOKUP(M$7,INDIRECT($A$7&amp;"!A:D"),2,FALSE)&amp;"周"&amp;"!"&amp;ADDRESS(ROW(),VLOOKUP(M$7,INDIRECT($A$7&amp;"!A:D"),4,FALSE)+4))),"")</f>
        <v/>
      </c>
      <c r="N424" s="114" t="str">
        <f ca="1" t="shared" si="4824" ref="N424">IFERROR(IF($C423="","",INDIRECT("第"&amp;VLOOKUP(N$7,INDIRECT($A$7&amp;"!A:D"),2,FALSE)&amp;"周"&amp;"!"&amp;ADDRESS(ROW(),VLOOKUP(N$7,INDIRECT($A$7&amp;"!A:D"),4,FALSE)+4))),"")</f>
        <v/>
      </c>
      <c r="O424" s="114" t="str">
        <f ca="1" t="shared" si="4825" ref="O424">IFERROR(IF($C423="","",INDIRECT("第"&amp;VLOOKUP(O$7,INDIRECT($A$7&amp;"!A:D"),2,FALSE)&amp;"周"&amp;"!"&amp;ADDRESS(ROW(),VLOOKUP(O$7,INDIRECT($A$7&amp;"!A:D"),4,FALSE)+4))),"")</f>
        <v/>
      </c>
      <c r="P424" s="114" t="str">
        <f ca="1" t="shared" si="4826" ref="P424">IFERROR(IF($C423="","",INDIRECT("第"&amp;VLOOKUP(P$7,INDIRECT($A$7&amp;"!A:D"),2,FALSE)&amp;"周"&amp;"!"&amp;ADDRESS(ROW(),VLOOKUP(P$7,INDIRECT($A$7&amp;"!A:D"),4,FALSE)+4))),"")</f>
        <v/>
      </c>
      <c r="Q424" s="114" t="str">
        <f ca="1" t="shared" si="4827" ref="Q424">IFERROR(IF($C423="","",INDIRECT("第"&amp;VLOOKUP(Q$7,INDIRECT($A$7&amp;"!A:D"),2,FALSE)&amp;"周"&amp;"!"&amp;ADDRESS(ROW(),VLOOKUP(Q$7,INDIRECT($A$7&amp;"!A:D"),4,FALSE)+4))),"")</f>
        <v/>
      </c>
      <c r="R424" s="114" t="str">
        <f ca="1" t="shared" si="4828" ref="R424">IFERROR(IF($C423="","",INDIRECT("第"&amp;VLOOKUP(R$7,INDIRECT($A$7&amp;"!A:D"),2,FALSE)&amp;"周"&amp;"!"&amp;ADDRESS(ROW(),VLOOKUP(R$7,INDIRECT($A$7&amp;"!A:D"),4,FALSE)+4))),"")</f>
        <v/>
      </c>
      <c r="S424" s="114" t="str">
        <f ca="1" t="shared" si="4829" ref="S424">IFERROR(IF($C423="","",INDIRECT("第"&amp;VLOOKUP(S$7,INDIRECT($A$7&amp;"!A:D"),2,FALSE)&amp;"周"&amp;"!"&amp;ADDRESS(ROW(),VLOOKUP(S$7,INDIRECT($A$7&amp;"!A:D"),4,FALSE)+4))),"")</f>
        <v/>
      </c>
      <c r="T424" s="114" t="str">
        <f ca="1" t="shared" si="4830" ref="T424">IFERROR(IF($C423="","",INDIRECT("第"&amp;VLOOKUP(T$7,INDIRECT($A$7&amp;"!A:D"),2,FALSE)&amp;"周"&amp;"!"&amp;ADDRESS(ROW(),VLOOKUP(T$7,INDIRECT($A$7&amp;"!A:D"),4,FALSE)+4))),"")</f>
        <v/>
      </c>
      <c r="U424" s="114" t="str">
        <f ca="1" t="shared" si="4831" ref="U424">IFERROR(IF($C423="","",INDIRECT("第"&amp;VLOOKUP(U$7,INDIRECT($A$7&amp;"!A:D"),2,FALSE)&amp;"周"&amp;"!"&amp;ADDRESS(ROW(),VLOOKUP(U$7,INDIRECT($A$7&amp;"!A:D"),4,FALSE)+4))),"")</f>
        <v/>
      </c>
      <c r="V424" s="114" t="str">
        <f ca="1" t="shared" si="4832" ref="V424">IFERROR(IF($C423="","",INDIRECT("第"&amp;VLOOKUP(V$7,INDIRECT($A$7&amp;"!A:D"),2,FALSE)&amp;"周"&amp;"!"&amp;ADDRESS(ROW(),VLOOKUP(V$7,INDIRECT($A$7&amp;"!A:D"),4,FALSE)+4))),"")</f>
        <v/>
      </c>
      <c r="W424" s="114" t="str">
        <f ca="1" t="shared" si="4833" ref="W424">IFERROR(IF($C423="","",INDIRECT("第"&amp;VLOOKUP(W$7,INDIRECT($A$7&amp;"!A:D"),2,FALSE)&amp;"周"&amp;"!"&amp;ADDRESS(ROW(),VLOOKUP(W$7,INDIRECT($A$7&amp;"!A:D"),4,FALSE)+4))),"")</f>
        <v/>
      </c>
      <c r="X424" s="114" t="str">
        <f ca="1" t="shared" si="4834" ref="X424">IFERROR(IF($C423="","",INDIRECT("第"&amp;VLOOKUP(X$7,INDIRECT($A$7&amp;"!A:D"),2,FALSE)&amp;"周"&amp;"!"&amp;ADDRESS(ROW(),VLOOKUP(X$7,INDIRECT($A$7&amp;"!A:D"),4,FALSE)+4))),"")</f>
        <v/>
      </c>
      <c r="Y424" s="114" t="str">
        <f ca="1" t="shared" si="4835" ref="Y424">IFERROR(IF($C423="","",INDIRECT("第"&amp;VLOOKUP(Y$7,INDIRECT($A$7&amp;"!A:D"),2,FALSE)&amp;"周"&amp;"!"&amp;ADDRESS(ROW(),VLOOKUP(Y$7,INDIRECT($A$7&amp;"!A:D"),4,FALSE)+4))),"")</f>
        <v/>
      </c>
      <c r="Z424" s="114" t="str">
        <f ca="1" t="shared" si="4836" ref="Z424">IFERROR(IF($C423="","",INDIRECT("第"&amp;VLOOKUP(Z$7,INDIRECT($A$7&amp;"!A:D"),2,FALSE)&amp;"周"&amp;"!"&amp;ADDRESS(ROW(),VLOOKUP(Z$7,INDIRECT($A$7&amp;"!A:D"),4,FALSE)+4))),"")</f>
        <v/>
      </c>
      <c r="AA424" s="114" t="str">
        <f ca="1" t="shared" si="4837" ref="AA424">IFERROR(IF($C423="","",INDIRECT("第"&amp;VLOOKUP(AA$7,INDIRECT($A$7&amp;"!A:D"),2,FALSE)&amp;"周"&amp;"!"&amp;ADDRESS(ROW(),VLOOKUP(AA$7,INDIRECT($A$7&amp;"!A:D"),4,FALSE)+4))),"")</f>
        <v/>
      </c>
      <c r="AB424" s="114" t="str">
        <f ca="1" t="shared" si="4838" ref="AB424">IFERROR(IF($C423="","",INDIRECT("第"&amp;VLOOKUP(AB$7,INDIRECT($A$7&amp;"!A:D"),2,FALSE)&amp;"周"&amp;"!"&amp;ADDRESS(ROW(),VLOOKUP(AB$7,INDIRECT($A$7&amp;"!A:D"),4,FALSE)+4))),"")</f>
        <v/>
      </c>
      <c r="AC424" s="114" t="str">
        <f ca="1" t="shared" si="4839" ref="AC424">IFERROR(IF($C423="","",INDIRECT("第"&amp;VLOOKUP(AC$7,INDIRECT($A$7&amp;"!A:D"),2,FALSE)&amp;"周"&amp;"!"&amp;ADDRESS(ROW(),VLOOKUP(AC$7,INDIRECT($A$7&amp;"!A:D"),4,FALSE)+4))),"")</f>
        <v/>
      </c>
      <c r="AD424" s="114" t="str">
        <f ca="1" t="shared" si="4840" ref="AD424">IFERROR(IF($C423="","",INDIRECT("第"&amp;VLOOKUP(AD$7,INDIRECT($A$7&amp;"!A:D"),2,FALSE)&amp;"周"&amp;"!"&amp;ADDRESS(ROW(),VLOOKUP(AD$7,INDIRECT($A$7&amp;"!A:D"),4,FALSE)+4))),"")</f>
        <v/>
      </c>
      <c r="AE424" s="114" t="str">
        <f ca="1" t="shared" si="4841" ref="AE424">IFERROR(IF($C423="","",INDIRECT("第"&amp;VLOOKUP(AE$7,INDIRECT($A$7&amp;"!A:D"),2,FALSE)&amp;"周"&amp;"!"&amp;ADDRESS(ROW(),VLOOKUP(AE$7,INDIRECT($A$7&amp;"!A:D"),4,FALSE)+4))),"")</f>
        <v/>
      </c>
      <c r="AF424" s="114" t="str">
        <f ca="1" t="shared" si="4842" ref="AF424">IFERROR(IF($C423="","",INDIRECT("第"&amp;VLOOKUP(AF$7,INDIRECT($A$7&amp;"!A:D"),2,FALSE)&amp;"周"&amp;"!"&amp;ADDRESS(ROW(),VLOOKUP(AF$7,INDIRECT($A$7&amp;"!A:D"),4,FALSE)+4))),"")</f>
        <v/>
      </c>
      <c r="AG424" s="114" t="str">
        <f ca="1" t="shared" si="4843" ref="AG424">IFERROR(IF($C423="","",INDIRECT("第"&amp;VLOOKUP(AG$7,INDIRECT($A$7&amp;"!A:D"),2,FALSE)&amp;"周"&amp;"!"&amp;ADDRESS(ROW(),VLOOKUP(AG$7,INDIRECT($A$7&amp;"!A:D"),4,FALSE)+4))),"")</f>
        <v/>
      </c>
      <c r="AH424" s="114" t="str">
        <f ca="1" t="shared" si="4844" ref="AH424">IFERROR(IF($C423="","",INDIRECT("第"&amp;VLOOKUP(AH$7,INDIRECT($A$7&amp;"!A:D"),2,FALSE)&amp;"周"&amp;"!"&amp;ADDRESS(ROW(),VLOOKUP(AH$7,INDIRECT($A$7&amp;"!A:D"),4,FALSE)+4))),"")</f>
        <v/>
      </c>
      <c r="AI424" s="114" t="str">
        <f ca="1" t="shared" si="4845" ref="AI424">IFERROR(IF($C423="","",INDIRECT("第"&amp;VLOOKUP(AI$7,INDIRECT($A$7&amp;"!A:D"),2,FALSE)&amp;"周"&amp;"!"&amp;ADDRESS(ROW(),VLOOKUP(AI$7,INDIRECT($A$7&amp;"!A:D"),4,FALSE)+4))),"")</f>
        <v/>
      </c>
      <c r="AJ424" s="25"/>
      <c r="AK424" s="25"/>
      <c r="AL424" s="25"/>
      <c r="AM424" s="25"/>
      <c r="AN424" s="25"/>
      <c r="AO424" s="25"/>
      <c r="AP424" s="25"/>
      <c r="AQ424" s="25"/>
      <c r="AR424" s="25"/>
    </row>
    <row r="425" spans="1:44" ht="18" customHeight="1">
      <c r="A425" s="7"/>
      <c r="B425" s="115"/>
      <c r="C425" s="27"/>
      <c r="D425" s="25" t="s">
        <v>26</v>
      </c>
      <c r="E425" s="114" t="str">
        <f ca="1" t="shared" si="4846" ref="E425:AI425">IFERROR(IF($C423="","",INDIRECT("第"&amp;VLOOKUP(E$7,INDIRECT($A$7&amp;"!A:D"),2,FALSE)&amp;"周"&amp;"!"&amp;ADDRESS(ROW(),VLOOKUP(E$7,INDIRECT($A$7&amp;"!A:D"),4,FALSE)+4))),"")</f>
        <v/>
      </c>
      <c r="F425" s="114" t="str">
        <f t="shared" ca="1" si="4846"/>
        <v/>
      </c>
      <c r="G425" s="114" t="str">
        <f t="shared" ca="1" si="4846"/>
        <v/>
      </c>
      <c r="H425" s="114" t="str">
        <f t="shared" ca="1" si="4846"/>
        <v/>
      </c>
      <c r="I425" s="114" t="str">
        <f t="shared" ca="1" si="4846"/>
        <v/>
      </c>
      <c r="J425" s="114" t="str">
        <f t="shared" ca="1" si="4846"/>
        <v/>
      </c>
      <c r="K425" s="114" t="str">
        <f t="shared" ca="1" si="4846"/>
        <v/>
      </c>
      <c r="L425" s="114" t="str">
        <f t="shared" ca="1" si="4846"/>
        <v/>
      </c>
      <c r="M425" s="114" t="str">
        <f t="shared" ca="1" si="4846"/>
        <v/>
      </c>
      <c r="N425" s="114" t="str">
        <f t="shared" ca="1" si="4846"/>
        <v/>
      </c>
      <c r="O425" s="114" t="str">
        <f t="shared" ca="1" si="4846"/>
        <v/>
      </c>
      <c r="P425" s="114" t="str">
        <f t="shared" ca="1" si="4846"/>
        <v/>
      </c>
      <c r="Q425" s="114" t="str">
        <f t="shared" ca="1" si="4846"/>
        <v/>
      </c>
      <c r="R425" s="114" t="str">
        <f t="shared" ca="1" si="4846"/>
        <v/>
      </c>
      <c r="S425" s="114" t="str">
        <f t="shared" ca="1" si="4846"/>
        <v/>
      </c>
      <c r="T425" s="114" t="str">
        <f t="shared" ca="1" si="4846"/>
        <v/>
      </c>
      <c r="U425" s="114" t="str">
        <f t="shared" ca="1" si="4846"/>
        <v/>
      </c>
      <c r="V425" s="114" t="str">
        <f t="shared" ca="1" si="4846"/>
        <v/>
      </c>
      <c r="W425" s="114" t="str">
        <f t="shared" ca="1" si="4846"/>
        <v/>
      </c>
      <c r="X425" s="114" t="str">
        <f t="shared" ca="1" si="4846"/>
        <v/>
      </c>
      <c r="Y425" s="114" t="str">
        <f t="shared" ca="1" si="4846"/>
        <v/>
      </c>
      <c r="Z425" s="114" t="str">
        <f t="shared" ca="1" si="4846"/>
        <v/>
      </c>
      <c r="AA425" s="114" t="str">
        <f t="shared" ca="1" si="4846"/>
        <v/>
      </c>
      <c r="AB425" s="114" t="str">
        <f t="shared" ca="1" si="4846"/>
        <v/>
      </c>
      <c r="AC425" s="114" t="str">
        <f t="shared" ca="1" si="4846"/>
        <v/>
      </c>
      <c r="AD425" s="114" t="str">
        <f t="shared" ca="1" si="4846"/>
        <v/>
      </c>
      <c r="AE425" s="114" t="str">
        <f t="shared" ca="1" si="4846"/>
        <v/>
      </c>
      <c r="AF425" s="114" t="str">
        <f t="shared" ca="1" si="4846"/>
        <v/>
      </c>
      <c r="AG425" s="114" t="str">
        <f t="shared" ca="1" si="4846"/>
        <v/>
      </c>
      <c r="AH425" s="114" t="str">
        <f t="shared" ca="1" si="4846"/>
        <v/>
      </c>
      <c r="AI425" s="114" t="str">
        <f t="shared" ca="1" si="4846"/>
        <v/>
      </c>
      <c r="AJ425" s="25"/>
      <c r="AK425" s="25"/>
      <c r="AL425" s="25"/>
      <c r="AM425" s="25"/>
      <c r="AN425" s="25"/>
      <c r="AO425" s="25"/>
      <c r="AP425" s="25"/>
      <c r="AQ425" s="25"/>
      <c r="AR425" s="25"/>
    </row>
    <row r="426" spans="1:44" ht="18" customHeight="1">
      <c r="A426" s="7"/>
      <c r="B426" s="116">
        <f t="shared" si="4847" ref="B426:B489">ROW()/3-2</f>
        <v>140</v>
      </c>
      <c r="C426" s="20" t="str">
        <f ca="1">INDIRECT("员工信息表!C"&amp;(B426+3))&amp;IF(INDIRECT("员工信息表!O"&amp;(B426+3))="离职","(离职)","")</f>
        <v/>
      </c>
      <c r="D426" s="25" t="s">
        <v>24</v>
      </c>
      <c r="E426" s="114" t="str">
        <f ca="1" t="shared" si="4848" ref="E426:T426">IFERROR(IF($C426="","",INDIRECT("第"&amp;VLOOKUP(E$7,INDIRECT($A$7&amp;"!A:D"),2,FALSE)&amp;"周"&amp;"!"&amp;ADDRESS(ROW(),VLOOKUP(E$7,INDIRECT($A$7&amp;"!A:D"),4,FALSE)+4))),"")</f>
        <v/>
      </c>
      <c r="F426" s="114" t="str">
        <f t="shared" ca="1" si="4848"/>
        <v/>
      </c>
      <c r="G426" s="114" t="str">
        <f t="shared" ca="1" si="4848"/>
        <v/>
      </c>
      <c r="H426" s="114" t="str">
        <f t="shared" ca="1" si="4848"/>
        <v/>
      </c>
      <c r="I426" s="114" t="str">
        <f t="shared" ca="1" si="4848"/>
        <v/>
      </c>
      <c r="J426" s="114" t="str">
        <f t="shared" ca="1" si="4848"/>
        <v/>
      </c>
      <c r="K426" s="114" t="str">
        <f t="shared" ca="1" si="4848"/>
        <v/>
      </c>
      <c r="L426" s="114" t="str">
        <f t="shared" ca="1" si="4848"/>
        <v/>
      </c>
      <c r="M426" s="114" t="str">
        <f t="shared" ca="1" si="4848"/>
        <v/>
      </c>
      <c r="N426" s="114" t="str">
        <f t="shared" ca="1" si="4848"/>
        <v/>
      </c>
      <c r="O426" s="114" t="str">
        <f t="shared" ca="1" si="4848"/>
        <v/>
      </c>
      <c r="P426" s="114" t="str">
        <f t="shared" ca="1" si="4848"/>
        <v/>
      </c>
      <c r="Q426" s="114" t="str">
        <f t="shared" ca="1" si="4848"/>
        <v/>
      </c>
      <c r="R426" s="114" t="str">
        <f t="shared" ca="1" si="4848"/>
        <v/>
      </c>
      <c r="S426" s="114" t="str">
        <f t="shared" ca="1" si="4848"/>
        <v/>
      </c>
      <c r="T426" s="114" t="str">
        <f t="shared" ca="1" si="4848"/>
        <v/>
      </c>
      <c r="U426" s="114" t="str">
        <f ca="1" t="shared" si="4849" ref="U426:AI426">IFERROR(IF($C426="","",INDIRECT("第"&amp;VLOOKUP(U$7,INDIRECT($A$7&amp;"!A:D"),2,FALSE)&amp;"周"&amp;"!"&amp;ADDRESS(ROW(),VLOOKUP(U$7,INDIRECT($A$7&amp;"!A:D"),4,FALSE)+4))),"")</f>
        <v/>
      </c>
      <c r="V426" s="114" t="str">
        <f t="shared" ca="1" si="4849"/>
        <v/>
      </c>
      <c r="W426" s="114" t="str">
        <f t="shared" ca="1" si="4849"/>
        <v/>
      </c>
      <c r="X426" s="114" t="str">
        <f t="shared" ca="1" si="4849"/>
        <v/>
      </c>
      <c r="Y426" s="114" t="str">
        <f t="shared" ca="1" si="4849"/>
        <v/>
      </c>
      <c r="Z426" s="114" t="str">
        <f t="shared" ca="1" si="4849"/>
        <v/>
      </c>
      <c r="AA426" s="114" t="str">
        <f t="shared" ca="1" si="4849"/>
        <v/>
      </c>
      <c r="AB426" s="114" t="str">
        <f t="shared" ca="1" si="4849"/>
        <v/>
      </c>
      <c r="AC426" s="114" t="str">
        <f t="shared" ca="1" si="4849"/>
        <v/>
      </c>
      <c r="AD426" s="114" t="str">
        <f t="shared" ca="1" si="4849"/>
        <v/>
      </c>
      <c r="AE426" s="114" t="str">
        <f t="shared" ca="1" si="4849"/>
        <v/>
      </c>
      <c r="AF426" s="114" t="str">
        <f t="shared" ca="1" si="4849"/>
        <v/>
      </c>
      <c r="AG426" s="114" t="str">
        <f t="shared" ca="1" si="4849"/>
        <v/>
      </c>
      <c r="AH426" s="114" t="str">
        <f t="shared" ca="1" si="4849"/>
        <v/>
      </c>
      <c r="AI426" s="114" t="str">
        <f t="shared" ca="1" si="4849"/>
        <v/>
      </c>
      <c r="AJ426" s="25">
        <f ca="1" t="shared" si="4850" ref="AJ426:AR426">COUNTIF($E426:$AI428,AJ$8)</f>
        <v>0</v>
      </c>
      <c r="AK426" s="25">
        <f t="shared" ca="1" si="4850"/>
        <v>0</v>
      </c>
      <c r="AL426" s="25">
        <f t="shared" ca="1" si="4850"/>
        <v>0</v>
      </c>
      <c r="AM426" s="25">
        <f t="shared" ca="1" si="4850"/>
        <v>0</v>
      </c>
      <c r="AN426" s="25">
        <f t="shared" ca="1" si="4850"/>
        <v>0</v>
      </c>
      <c r="AO426" s="25">
        <f t="shared" ca="1" si="4850"/>
        <v>0</v>
      </c>
      <c r="AP426" s="25">
        <f t="shared" ca="1" si="4850"/>
        <v>0</v>
      </c>
      <c r="AQ426" s="25">
        <f t="shared" ca="1" si="4850"/>
        <v>0</v>
      </c>
      <c r="AR426" s="25">
        <f t="shared" ca="1" si="4850"/>
        <v>0</v>
      </c>
    </row>
    <row r="427" spans="1:44" ht="18" customHeight="1">
      <c r="A427" s="7"/>
      <c r="B427" s="113"/>
      <c r="C427" s="20"/>
      <c r="D427" s="25" t="s">
        <v>25</v>
      </c>
      <c r="E427" s="114" t="str">
        <f ca="1" t="shared" si="4851" ref="E427">IFERROR(IF($C426="","",INDIRECT("第"&amp;VLOOKUP(E$7,INDIRECT($A$7&amp;"!A:D"),2,FALSE)&amp;"周"&amp;"!"&amp;ADDRESS(ROW(),VLOOKUP(E$7,INDIRECT($A$7&amp;"!A:D"),4,FALSE)+4))),"")</f>
        <v/>
      </c>
      <c r="F427" s="114" t="str">
        <f ca="1" t="shared" si="4852" ref="F427">IFERROR(IF($C426="","",INDIRECT("第"&amp;VLOOKUP(F$7,INDIRECT($A$7&amp;"!A:D"),2,FALSE)&amp;"周"&amp;"!"&amp;ADDRESS(ROW(),VLOOKUP(F$7,INDIRECT($A$7&amp;"!A:D"),4,FALSE)+4))),"")</f>
        <v/>
      </c>
      <c r="G427" s="114" t="str">
        <f ca="1" t="shared" si="4853" ref="G427">IFERROR(IF($C426="","",INDIRECT("第"&amp;VLOOKUP(G$7,INDIRECT($A$7&amp;"!A:D"),2,FALSE)&amp;"周"&amp;"!"&amp;ADDRESS(ROW(),VLOOKUP(G$7,INDIRECT($A$7&amp;"!A:D"),4,FALSE)+4))),"")</f>
        <v/>
      </c>
      <c r="H427" s="114" t="str">
        <f ca="1" t="shared" si="4854" ref="H427">IFERROR(IF($C426="","",INDIRECT("第"&amp;VLOOKUP(H$7,INDIRECT($A$7&amp;"!A:D"),2,FALSE)&amp;"周"&amp;"!"&amp;ADDRESS(ROW(),VLOOKUP(H$7,INDIRECT($A$7&amp;"!A:D"),4,FALSE)+4))),"")</f>
        <v/>
      </c>
      <c r="I427" s="114" t="str">
        <f ca="1" t="shared" si="4855" ref="I427">IFERROR(IF($C426="","",INDIRECT("第"&amp;VLOOKUP(I$7,INDIRECT($A$7&amp;"!A:D"),2,FALSE)&amp;"周"&amp;"!"&amp;ADDRESS(ROW(),VLOOKUP(I$7,INDIRECT($A$7&amp;"!A:D"),4,FALSE)+4))),"")</f>
        <v/>
      </c>
      <c r="J427" s="114" t="str">
        <f ca="1" t="shared" si="4856" ref="J427">IFERROR(IF($C426="","",INDIRECT("第"&amp;VLOOKUP(J$7,INDIRECT($A$7&amp;"!A:D"),2,FALSE)&amp;"周"&amp;"!"&amp;ADDRESS(ROW(),VLOOKUP(J$7,INDIRECT($A$7&amp;"!A:D"),4,FALSE)+4))),"")</f>
        <v/>
      </c>
      <c r="K427" s="114" t="str">
        <f ca="1" t="shared" si="4857" ref="K427">IFERROR(IF($C426="","",INDIRECT("第"&amp;VLOOKUP(K$7,INDIRECT($A$7&amp;"!A:D"),2,FALSE)&amp;"周"&amp;"!"&amp;ADDRESS(ROW(),VLOOKUP(K$7,INDIRECT($A$7&amp;"!A:D"),4,FALSE)+4))),"")</f>
        <v/>
      </c>
      <c r="L427" s="114" t="str">
        <f ca="1" t="shared" si="4858" ref="L427">IFERROR(IF($C426="","",INDIRECT("第"&amp;VLOOKUP(L$7,INDIRECT($A$7&amp;"!A:D"),2,FALSE)&amp;"周"&amp;"!"&amp;ADDRESS(ROW(),VLOOKUP(L$7,INDIRECT($A$7&amp;"!A:D"),4,FALSE)+4))),"")</f>
        <v/>
      </c>
      <c r="M427" s="114" t="str">
        <f ca="1" t="shared" si="4859" ref="M427">IFERROR(IF($C426="","",INDIRECT("第"&amp;VLOOKUP(M$7,INDIRECT($A$7&amp;"!A:D"),2,FALSE)&amp;"周"&amp;"!"&amp;ADDRESS(ROW(),VLOOKUP(M$7,INDIRECT($A$7&amp;"!A:D"),4,FALSE)+4))),"")</f>
        <v/>
      </c>
      <c r="N427" s="114" t="str">
        <f ca="1" t="shared" si="4860" ref="N427">IFERROR(IF($C426="","",INDIRECT("第"&amp;VLOOKUP(N$7,INDIRECT($A$7&amp;"!A:D"),2,FALSE)&amp;"周"&amp;"!"&amp;ADDRESS(ROW(),VLOOKUP(N$7,INDIRECT($A$7&amp;"!A:D"),4,FALSE)+4))),"")</f>
        <v/>
      </c>
      <c r="O427" s="114" t="str">
        <f ca="1" t="shared" si="4861" ref="O427">IFERROR(IF($C426="","",INDIRECT("第"&amp;VLOOKUP(O$7,INDIRECT($A$7&amp;"!A:D"),2,FALSE)&amp;"周"&amp;"!"&amp;ADDRESS(ROW(),VLOOKUP(O$7,INDIRECT($A$7&amp;"!A:D"),4,FALSE)+4))),"")</f>
        <v/>
      </c>
      <c r="P427" s="114" t="str">
        <f ca="1" t="shared" si="4862" ref="P427">IFERROR(IF($C426="","",INDIRECT("第"&amp;VLOOKUP(P$7,INDIRECT($A$7&amp;"!A:D"),2,FALSE)&amp;"周"&amp;"!"&amp;ADDRESS(ROW(),VLOOKUP(P$7,INDIRECT($A$7&amp;"!A:D"),4,FALSE)+4))),"")</f>
        <v/>
      </c>
      <c r="Q427" s="114" t="str">
        <f ca="1" t="shared" si="4863" ref="Q427">IFERROR(IF($C426="","",INDIRECT("第"&amp;VLOOKUP(Q$7,INDIRECT($A$7&amp;"!A:D"),2,FALSE)&amp;"周"&amp;"!"&amp;ADDRESS(ROW(),VLOOKUP(Q$7,INDIRECT($A$7&amp;"!A:D"),4,FALSE)+4))),"")</f>
        <v/>
      </c>
      <c r="R427" s="114" t="str">
        <f ca="1" t="shared" si="4864" ref="R427">IFERROR(IF($C426="","",INDIRECT("第"&amp;VLOOKUP(R$7,INDIRECT($A$7&amp;"!A:D"),2,FALSE)&amp;"周"&amp;"!"&amp;ADDRESS(ROW(),VLOOKUP(R$7,INDIRECT($A$7&amp;"!A:D"),4,FALSE)+4))),"")</f>
        <v/>
      </c>
      <c r="S427" s="114" t="str">
        <f ca="1" t="shared" si="4865" ref="S427">IFERROR(IF($C426="","",INDIRECT("第"&amp;VLOOKUP(S$7,INDIRECT($A$7&amp;"!A:D"),2,FALSE)&amp;"周"&amp;"!"&amp;ADDRESS(ROW(),VLOOKUP(S$7,INDIRECT($A$7&amp;"!A:D"),4,FALSE)+4))),"")</f>
        <v/>
      </c>
      <c r="T427" s="114" t="str">
        <f ca="1" t="shared" si="4866" ref="T427">IFERROR(IF($C426="","",INDIRECT("第"&amp;VLOOKUP(T$7,INDIRECT($A$7&amp;"!A:D"),2,FALSE)&amp;"周"&amp;"!"&amp;ADDRESS(ROW(),VLOOKUP(T$7,INDIRECT($A$7&amp;"!A:D"),4,FALSE)+4))),"")</f>
        <v/>
      </c>
      <c r="U427" s="114" t="str">
        <f ca="1" t="shared" si="4867" ref="U427">IFERROR(IF($C426="","",INDIRECT("第"&amp;VLOOKUP(U$7,INDIRECT($A$7&amp;"!A:D"),2,FALSE)&amp;"周"&amp;"!"&amp;ADDRESS(ROW(),VLOOKUP(U$7,INDIRECT($A$7&amp;"!A:D"),4,FALSE)+4))),"")</f>
        <v/>
      </c>
      <c r="V427" s="114" t="str">
        <f ca="1" t="shared" si="4868" ref="V427">IFERROR(IF($C426="","",INDIRECT("第"&amp;VLOOKUP(V$7,INDIRECT($A$7&amp;"!A:D"),2,FALSE)&amp;"周"&amp;"!"&amp;ADDRESS(ROW(),VLOOKUP(V$7,INDIRECT($A$7&amp;"!A:D"),4,FALSE)+4))),"")</f>
        <v/>
      </c>
      <c r="W427" s="114" t="str">
        <f ca="1" t="shared" si="4869" ref="W427">IFERROR(IF($C426="","",INDIRECT("第"&amp;VLOOKUP(W$7,INDIRECT($A$7&amp;"!A:D"),2,FALSE)&amp;"周"&amp;"!"&amp;ADDRESS(ROW(),VLOOKUP(W$7,INDIRECT($A$7&amp;"!A:D"),4,FALSE)+4))),"")</f>
        <v/>
      </c>
      <c r="X427" s="114" t="str">
        <f ca="1" t="shared" si="4870" ref="X427">IFERROR(IF($C426="","",INDIRECT("第"&amp;VLOOKUP(X$7,INDIRECT($A$7&amp;"!A:D"),2,FALSE)&amp;"周"&amp;"!"&amp;ADDRESS(ROW(),VLOOKUP(X$7,INDIRECT($A$7&amp;"!A:D"),4,FALSE)+4))),"")</f>
        <v/>
      </c>
      <c r="Y427" s="114" t="str">
        <f ca="1" t="shared" si="4871" ref="Y427">IFERROR(IF($C426="","",INDIRECT("第"&amp;VLOOKUP(Y$7,INDIRECT($A$7&amp;"!A:D"),2,FALSE)&amp;"周"&amp;"!"&amp;ADDRESS(ROW(),VLOOKUP(Y$7,INDIRECT($A$7&amp;"!A:D"),4,FALSE)+4))),"")</f>
        <v/>
      </c>
      <c r="Z427" s="114" t="str">
        <f ca="1" t="shared" si="4872" ref="Z427">IFERROR(IF($C426="","",INDIRECT("第"&amp;VLOOKUP(Z$7,INDIRECT($A$7&amp;"!A:D"),2,FALSE)&amp;"周"&amp;"!"&amp;ADDRESS(ROW(),VLOOKUP(Z$7,INDIRECT($A$7&amp;"!A:D"),4,FALSE)+4))),"")</f>
        <v/>
      </c>
      <c r="AA427" s="114" t="str">
        <f ca="1" t="shared" si="4873" ref="AA427">IFERROR(IF($C426="","",INDIRECT("第"&amp;VLOOKUP(AA$7,INDIRECT($A$7&amp;"!A:D"),2,FALSE)&amp;"周"&amp;"!"&amp;ADDRESS(ROW(),VLOOKUP(AA$7,INDIRECT($A$7&amp;"!A:D"),4,FALSE)+4))),"")</f>
        <v/>
      </c>
      <c r="AB427" s="114" t="str">
        <f ca="1" t="shared" si="4874" ref="AB427">IFERROR(IF($C426="","",INDIRECT("第"&amp;VLOOKUP(AB$7,INDIRECT($A$7&amp;"!A:D"),2,FALSE)&amp;"周"&amp;"!"&amp;ADDRESS(ROW(),VLOOKUP(AB$7,INDIRECT($A$7&amp;"!A:D"),4,FALSE)+4))),"")</f>
        <v/>
      </c>
      <c r="AC427" s="114" t="str">
        <f ca="1" t="shared" si="4875" ref="AC427">IFERROR(IF($C426="","",INDIRECT("第"&amp;VLOOKUP(AC$7,INDIRECT($A$7&amp;"!A:D"),2,FALSE)&amp;"周"&amp;"!"&amp;ADDRESS(ROW(),VLOOKUP(AC$7,INDIRECT($A$7&amp;"!A:D"),4,FALSE)+4))),"")</f>
        <v/>
      </c>
      <c r="AD427" s="114" t="str">
        <f ca="1" t="shared" si="4876" ref="AD427">IFERROR(IF($C426="","",INDIRECT("第"&amp;VLOOKUP(AD$7,INDIRECT($A$7&amp;"!A:D"),2,FALSE)&amp;"周"&amp;"!"&amp;ADDRESS(ROW(),VLOOKUP(AD$7,INDIRECT($A$7&amp;"!A:D"),4,FALSE)+4))),"")</f>
        <v/>
      </c>
      <c r="AE427" s="114" t="str">
        <f ca="1" t="shared" si="4877" ref="AE427">IFERROR(IF($C426="","",INDIRECT("第"&amp;VLOOKUP(AE$7,INDIRECT($A$7&amp;"!A:D"),2,FALSE)&amp;"周"&amp;"!"&amp;ADDRESS(ROW(),VLOOKUP(AE$7,INDIRECT($A$7&amp;"!A:D"),4,FALSE)+4))),"")</f>
        <v/>
      </c>
      <c r="AF427" s="114" t="str">
        <f ca="1" t="shared" si="4878" ref="AF427">IFERROR(IF($C426="","",INDIRECT("第"&amp;VLOOKUP(AF$7,INDIRECT($A$7&amp;"!A:D"),2,FALSE)&amp;"周"&amp;"!"&amp;ADDRESS(ROW(),VLOOKUP(AF$7,INDIRECT($A$7&amp;"!A:D"),4,FALSE)+4))),"")</f>
        <v/>
      </c>
      <c r="AG427" s="114" t="str">
        <f ca="1" t="shared" si="4879" ref="AG427">IFERROR(IF($C426="","",INDIRECT("第"&amp;VLOOKUP(AG$7,INDIRECT($A$7&amp;"!A:D"),2,FALSE)&amp;"周"&amp;"!"&amp;ADDRESS(ROW(),VLOOKUP(AG$7,INDIRECT($A$7&amp;"!A:D"),4,FALSE)+4))),"")</f>
        <v/>
      </c>
      <c r="AH427" s="114" t="str">
        <f ca="1" t="shared" si="4880" ref="AH427">IFERROR(IF($C426="","",INDIRECT("第"&amp;VLOOKUP(AH$7,INDIRECT($A$7&amp;"!A:D"),2,FALSE)&amp;"周"&amp;"!"&amp;ADDRESS(ROW(),VLOOKUP(AH$7,INDIRECT($A$7&amp;"!A:D"),4,FALSE)+4))),"")</f>
        <v/>
      </c>
      <c r="AI427" s="114" t="str">
        <f ca="1" t="shared" si="4881" ref="AI427">IFERROR(IF($C426="","",INDIRECT("第"&amp;VLOOKUP(AI$7,INDIRECT($A$7&amp;"!A:D"),2,FALSE)&amp;"周"&amp;"!"&amp;ADDRESS(ROW(),VLOOKUP(AI$7,INDIRECT($A$7&amp;"!A:D"),4,FALSE)+4))),"")</f>
        <v/>
      </c>
      <c r="AJ427" s="25"/>
      <c r="AK427" s="25"/>
      <c r="AL427" s="25"/>
      <c r="AM427" s="25"/>
      <c r="AN427" s="25"/>
      <c r="AO427" s="25"/>
      <c r="AP427" s="25"/>
      <c r="AQ427" s="25"/>
      <c r="AR427" s="25"/>
    </row>
    <row r="428" spans="1:44" ht="18" customHeight="1">
      <c r="A428" s="7"/>
      <c r="B428" s="115"/>
      <c r="C428" s="27"/>
      <c r="D428" s="25" t="s">
        <v>26</v>
      </c>
      <c r="E428" s="114" t="str">
        <f ca="1" t="shared" si="4882" ref="E428:AI428">IFERROR(IF($C426="","",INDIRECT("第"&amp;VLOOKUP(E$7,INDIRECT($A$7&amp;"!A:D"),2,FALSE)&amp;"周"&amp;"!"&amp;ADDRESS(ROW(),VLOOKUP(E$7,INDIRECT($A$7&amp;"!A:D"),4,FALSE)+4))),"")</f>
        <v/>
      </c>
      <c r="F428" s="114" t="str">
        <f t="shared" ca="1" si="4882"/>
        <v/>
      </c>
      <c r="G428" s="114" t="str">
        <f t="shared" ca="1" si="4882"/>
        <v/>
      </c>
      <c r="H428" s="114" t="str">
        <f t="shared" ca="1" si="4882"/>
        <v/>
      </c>
      <c r="I428" s="114" t="str">
        <f t="shared" ca="1" si="4882"/>
        <v/>
      </c>
      <c r="J428" s="114" t="str">
        <f t="shared" ca="1" si="4882"/>
        <v/>
      </c>
      <c r="K428" s="114" t="str">
        <f t="shared" ca="1" si="4882"/>
        <v/>
      </c>
      <c r="L428" s="114" t="str">
        <f t="shared" ca="1" si="4882"/>
        <v/>
      </c>
      <c r="M428" s="114" t="str">
        <f t="shared" ca="1" si="4882"/>
        <v/>
      </c>
      <c r="N428" s="114" t="str">
        <f t="shared" ca="1" si="4882"/>
        <v/>
      </c>
      <c r="O428" s="114" t="str">
        <f t="shared" ca="1" si="4882"/>
        <v/>
      </c>
      <c r="P428" s="114" t="str">
        <f t="shared" ca="1" si="4882"/>
        <v/>
      </c>
      <c r="Q428" s="114" t="str">
        <f t="shared" ca="1" si="4882"/>
        <v/>
      </c>
      <c r="R428" s="114" t="str">
        <f t="shared" ca="1" si="4882"/>
        <v/>
      </c>
      <c r="S428" s="114" t="str">
        <f t="shared" ca="1" si="4882"/>
        <v/>
      </c>
      <c r="T428" s="114" t="str">
        <f t="shared" ca="1" si="4882"/>
        <v/>
      </c>
      <c r="U428" s="114" t="str">
        <f t="shared" ca="1" si="4882"/>
        <v/>
      </c>
      <c r="V428" s="114" t="str">
        <f t="shared" ca="1" si="4882"/>
        <v/>
      </c>
      <c r="W428" s="114" t="str">
        <f t="shared" ca="1" si="4882"/>
        <v/>
      </c>
      <c r="X428" s="114" t="str">
        <f t="shared" ca="1" si="4882"/>
        <v/>
      </c>
      <c r="Y428" s="114" t="str">
        <f t="shared" ca="1" si="4882"/>
        <v/>
      </c>
      <c r="Z428" s="114" t="str">
        <f t="shared" ca="1" si="4882"/>
        <v/>
      </c>
      <c r="AA428" s="114" t="str">
        <f t="shared" ca="1" si="4882"/>
        <v/>
      </c>
      <c r="AB428" s="114" t="str">
        <f t="shared" ca="1" si="4882"/>
        <v/>
      </c>
      <c r="AC428" s="114" t="str">
        <f t="shared" ca="1" si="4882"/>
        <v/>
      </c>
      <c r="AD428" s="114" t="str">
        <f t="shared" ca="1" si="4882"/>
        <v/>
      </c>
      <c r="AE428" s="114" t="str">
        <f t="shared" ca="1" si="4882"/>
        <v/>
      </c>
      <c r="AF428" s="114" t="str">
        <f t="shared" ca="1" si="4882"/>
        <v/>
      </c>
      <c r="AG428" s="114" t="str">
        <f t="shared" ca="1" si="4882"/>
        <v/>
      </c>
      <c r="AH428" s="114" t="str">
        <f t="shared" ca="1" si="4882"/>
        <v/>
      </c>
      <c r="AI428" s="114" t="str">
        <f t="shared" ca="1" si="4882"/>
        <v/>
      </c>
      <c r="AJ428" s="25"/>
      <c r="AK428" s="25"/>
      <c r="AL428" s="25"/>
      <c r="AM428" s="25"/>
      <c r="AN428" s="25"/>
      <c r="AO428" s="25"/>
      <c r="AP428" s="25"/>
      <c r="AQ428" s="25"/>
      <c r="AR428" s="25"/>
    </row>
    <row r="429" spans="1:44" ht="18" customHeight="1">
      <c r="A429" s="7"/>
      <c r="B429" s="116">
        <f t="shared" si="4847"/>
        <v>141</v>
      </c>
      <c r="C429" s="20" t="str">
        <f ca="1">INDIRECT("员工信息表!C"&amp;(B429+3))&amp;IF(INDIRECT("员工信息表!O"&amp;(B429+3))="离职","(离职)","")</f>
        <v/>
      </c>
      <c r="D429" s="25" t="s">
        <v>24</v>
      </c>
      <c r="E429" s="114" t="str">
        <f ca="1" t="shared" si="4883" ref="E429:T429">IFERROR(IF($C429="","",INDIRECT("第"&amp;VLOOKUP(E$7,INDIRECT($A$7&amp;"!A:D"),2,FALSE)&amp;"周"&amp;"!"&amp;ADDRESS(ROW(),VLOOKUP(E$7,INDIRECT($A$7&amp;"!A:D"),4,FALSE)+4))),"")</f>
        <v/>
      </c>
      <c r="F429" s="114" t="str">
        <f t="shared" ca="1" si="4883"/>
        <v/>
      </c>
      <c r="G429" s="114" t="str">
        <f t="shared" ca="1" si="4883"/>
        <v/>
      </c>
      <c r="H429" s="114" t="str">
        <f t="shared" ca="1" si="4883"/>
        <v/>
      </c>
      <c r="I429" s="114" t="str">
        <f t="shared" ca="1" si="4883"/>
        <v/>
      </c>
      <c r="J429" s="114" t="str">
        <f t="shared" ca="1" si="4883"/>
        <v/>
      </c>
      <c r="K429" s="114" t="str">
        <f t="shared" ca="1" si="4883"/>
        <v/>
      </c>
      <c r="L429" s="114" t="str">
        <f t="shared" ca="1" si="4883"/>
        <v/>
      </c>
      <c r="M429" s="114" t="str">
        <f t="shared" ca="1" si="4883"/>
        <v/>
      </c>
      <c r="N429" s="114" t="str">
        <f t="shared" ca="1" si="4883"/>
        <v/>
      </c>
      <c r="O429" s="114" t="str">
        <f t="shared" ca="1" si="4883"/>
        <v/>
      </c>
      <c r="P429" s="114" t="str">
        <f t="shared" ca="1" si="4883"/>
        <v/>
      </c>
      <c r="Q429" s="114" t="str">
        <f t="shared" ca="1" si="4883"/>
        <v/>
      </c>
      <c r="R429" s="114" t="str">
        <f t="shared" ca="1" si="4883"/>
        <v/>
      </c>
      <c r="S429" s="114" t="str">
        <f t="shared" ca="1" si="4883"/>
        <v/>
      </c>
      <c r="T429" s="114" t="str">
        <f t="shared" ca="1" si="4883"/>
        <v/>
      </c>
      <c r="U429" s="114" t="str">
        <f ca="1" t="shared" si="4884" ref="U429:AI429">IFERROR(IF($C429="","",INDIRECT("第"&amp;VLOOKUP(U$7,INDIRECT($A$7&amp;"!A:D"),2,FALSE)&amp;"周"&amp;"!"&amp;ADDRESS(ROW(),VLOOKUP(U$7,INDIRECT($A$7&amp;"!A:D"),4,FALSE)+4))),"")</f>
        <v/>
      </c>
      <c r="V429" s="114" t="str">
        <f t="shared" ca="1" si="4884"/>
        <v/>
      </c>
      <c r="W429" s="114" t="str">
        <f t="shared" ca="1" si="4884"/>
        <v/>
      </c>
      <c r="X429" s="114" t="str">
        <f t="shared" ca="1" si="4884"/>
        <v/>
      </c>
      <c r="Y429" s="114" t="str">
        <f t="shared" ca="1" si="4884"/>
        <v/>
      </c>
      <c r="Z429" s="114" t="str">
        <f t="shared" ca="1" si="4884"/>
        <v/>
      </c>
      <c r="AA429" s="114" t="str">
        <f t="shared" ca="1" si="4884"/>
        <v/>
      </c>
      <c r="AB429" s="114" t="str">
        <f t="shared" ca="1" si="4884"/>
        <v/>
      </c>
      <c r="AC429" s="114" t="str">
        <f t="shared" ca="1" si="4884"/>
        <v/>
      </c>
      <c r="AD429" s="114" t="str">
        <f t="shared" ca="1" si="4884"/>
        <v/>
      </c>
      <c r="AE429" s="114" t="str">
        <f t="shared" ca="1" si="4884"/>
        <v/>
      </c>
      <c r="AF429" s="114" t="str">
        <f t="shared" ca="1" si="4884"/>
        <v/>
      </c>
      <c r="AG429" s="114" t="str">
        <f t="shared" ca="1" si="4884"/>
        <v/>
      </c>
      <c r="AH429" s="114" t="str">
        <f t="shared" ca="1" si="4884"/>
        <v/>
      </c>
      <c r="AI429" s="114" t="str">
        <f t="shared" ca="1" si="4884"/>
        <v/>
      </c>
      <c r="AJ429" s="25">
        <f ca="1" t="shared" si="4885" ref="AJ429:AR429">COUNTIF($E429:$AI431,AJ$8)</f>
        <v>0</v>
      </c>
      <c r="AK429" s="25">
        <f t="shared" ca="1" si="4885"/>
        <v>0</v>
      </c>
      <c r="AL429" s="25">
        <f t="shared" ca="1" si="4885"/>
        <v>0</v>
      </c>
      <c r="AM429" s="25">
        <f t="shared" ca="1" si="4885"/>
        <v>0</v>
      </c>
      <c r="AN429" s="25">
        <f t="shared" ca="1" si="4885"/>
        <v>0</v>
      </c>
      <c r="AO429" s="25">
        <f t="shared" ca="1" si="4885"/>
        <v>0</v>
      </c>
      <c r="AP429" s="25">
        <f t="shared" ca="1" si="4885"/>
        <v>0</v>
      </c>
      <c r="AQ429" s="25">
        <f t="shared" ca="1" si="4885"/>
        <v>0</v>
      </c>
      <c r="AR429" s="25">
        <f t="shared" ca="1" si="4885"/>
        <v>0</v>
      </c>
    </row>
    <row r="430" spans="1:44" ht="18" customHeight="1">
      <c r="A430" s="7"/>
      <c r="B430" s="113"/>
      <c r="C430" s="20"/>
      <c r="D430" s="25" t="s">
        <v>25</v>
      </c>
      <c r="E430" s="114" t="str">
        <f ca="1" t="shared" si="4886" ref="E430">IFERROR(IF($C429="","",INDIRECT("第"&amp;VLOOKUP(E$7,INDIRECT($A$7&amp;"!A:D"),2,FALSE)&amp;"周"&amp;"!"&amp;ADDRESS(ROW(),VLOOKUP(E$7,INDIRECT($A$7&amp;"!A:D"),4,FALSE)+4))),"")</f>
        <v/>
      </c>
      <c r="F430" s="114" t="str">
        <f ca="1" t="shared" si="4887" ref="F430">IFERROR(IF($C429="","",INDIRECT("第"&amp;VLOOKUP(F$7,INDIRECT($A$7&amp;"!A:D"),2,FALSE)&amp;"周"&amp;"!"&amp;ADDRESS(ROW(),VLOOKUP(F$7,INDIRECT($A$7&amp;"!A:D"),4,FALSE)+4))),"")</f>
        <v/>
      </c>
      <c r="G430" s="114" t="str">
        <f ca="1" t="shared" si="4888" ref="G430">IFERROR(IF($C429="","",INDIRECT("第"&amp;VLOOKUP(G$7,INDIRECT($A$7&amp;"!A:D"),2,FALSE)&amp;"周"&amp;"!"&amp;ADDRESS(ROW(),VLOOKUP(G$7,INDIRECT($A$7&amp;"!A:D"),4,FALSE)+4))),"")</f>
        <v/>
      </c>
      <c r="H430" s="114" t="str">
        <f ca="1" t="shared" si="4889" ref="H430">IFERROR(IF($C429="","",INDIRECT("第"&amp;VLOOKUP(H$7,INDIRECT($A$7&amp;"!A:D"),2,FALSE)&amp;"周"&amp;"!"&amp;ADDRESS(ROW(),VLOOKUP(H$7,INDIRECT($A$7&amp;"!A:D"),4,FALSE)+4))),"")</f>
        <v/>
      </c>
      <c r="I430" s="114" t="str">
        <f ca="1" t="shared" si="4890" ref="I430">IFERROR(IF($C429="","",INDIRECT("第"&amp;VLOOKUP(I$7,INDIRECT($A$7&amp;"!A:D"),2,FALSE)&amp;"周"&amp;"!"&amp;ADDRESS(ROW(),VLOOKUP(I$7,INDIRECT($A$7&amp;"!A:D"),4,FALSE)+4))),"")</f>
        <v/>
      </c>
      <c r="J430" s="114" t="str">
        <f ca="1" t="shared" si="4891" ref="J430">IFERROR(IF($C429="","",INDIRECT("第"&amp;VLOOKUP(J$7,INDIRECT($A$7&amp;"!A:D"),2,FALSE)&amp;"周"&amp;"!"&amp;ADDRESS(ROW(),VLOOKUP(J$7,INDIRECT($A$7&amp;"!A:D"),4,FALSE)+4))),"")</f>
        <v/>
      </c>
      <c r="K430" s="114" t="str">
        <f ca="1" t="shared" si="4892" ref="K430">IFERROR(IF($C429="","",INDIRECT("第"&amp;VLOOKUP(K$7,INDIRECT($A$7&amp;"!A:D"),2,FALSE)&amp;"周"&amp;"!"&amp;ADDRESS(ROW(),VLOOKUP(K$7,INDIRECT($A$7&amp;"!A:D"),4,FALSE)+4))),"")</f>
        <v/>
      </c>
      <c r="L430" s="114" t="str">
        <f ca="1" t="shared" si="4893" ref="L430">IFERROR(IF($C429="","",INDIRECT("第"&amp;VLOOKUP(L$7,INDIRECT($A$7&amp;"!A:D"),2,FALSE)&amp;"周"&amp;"!"&amp;ADDRESS(ROW(),VLOOKUP(L$7,INDIRECT($A$7&amp;"!A:D"),4,FALSE)+4))),"")</f>
        <v/>
      </c>
      <c r="M430" s="114" t="str">
        <f ca="1" t="shared" si="4894" ref="M430">IFERROR(IF($C429="","",INDIRECT("第"&amp;VLOOKUP(M$7,INDIRECT($A$7&amp;"!A:D"),2,FALSE)&amp;"周"&amp;"!"&amp;ADDRESS(ROW(),VLOOKUP(M$7,INDIRECT($A$7&amp;"!A:D"),4,FALSE)+4))),"")</f>
        <v/>
      </c>
      <c r="N430" s="114" t="str">
        <f ca="1" t="shared" si="4895" ref="N430">IFERROR(IF($C429="","",INDIRECT("第"&amp;VLOOKUP(N$7,INDIRECT($A$7&amp;"!A:D"),2,FALSE)&amp;"周"&amp;"!"&amp;ADDRESS(ROW(),VLOOKUP(N$7,INDIRECT($A$7&amp;"!A:D"),4,FALSE)+4))),"")</f>
        <v/>
      </c>
      <c r="O430" s="114" t="str">
        <f ca="1" t="shared" si="4896" ref="O430">IFERROR(IF($C429="","",INDIRECT("第"&amp;VLOOKUP(O$7,INDIRECT($A$7&amp;"!A:D"),2,FALSE)&amp;"周"&amp;"!"&amp;ADDRESS(ROW(),VLOOKUP(O$7,INDIRECT($A$7&amp;"!A:D"),4,FALSE)+4))),"")</f>
        <v/>
      </c>
      <c r="P430" s="114" t="str">
        <f ca="1" t="shared" si="4897" ref="P430">IFERROR(IF($C429="","",INDIRECT("第"&amp;VLOOKUP(P$7,INDIRECT($A$7&amp;"!A:D"),2,FALSE)&amp;"周"&amp;"!"&amp;ADDRESS(ROW(),VLOOKUP(P$7,INDIRECT($A$7&amp;"!A:D"),4,FALSE)+4))),"")</f>
        <v/>
      </c>
      <c r="Q430" s="114" t="str">
        <f ca="1" t="shared" si="4898" ref="Q430">IFERROR(IF($C429="","",INDIRECT("第"&amp;VLOOKUP(Q$7,INDIRECT($A$7&amp;"!A:D"),2,FALSE)&amp;"周"&amp;"!"&amp;ADDRESS(ROW(),VLOOKUP(Q$7,INDIRECT($A$7&amp;"!A:D"),4,FALSE)+4))),"")</f>
        <v/>
      </c>
      <c r="R430" s="114" t="str">
        <f ca="1" t="shared" si="4899" ref="R430">IFERROR(IF($C429="","",INDIRECT("第"&amp;VLOOKUP(R$7,INDIRECT($A$7&amp;"!A:D"),2,FALSE)&amp;"周"&amp;"!"&amp;ADDRESS(ROW(),VLOOKUP(R$7,INDIRECT($A$7&amp;"!A:D"),4,FALSE)+4))),"")</f>
        <v/>
      </c>
      <c r="S430" s="114" t="str">
        <f ca="1" t="shared" si="4900" ref="S430">IFERROR(IF($C429="","",INDIRECT("第"&amp;VLOOKUP(S$7,INDIRECT($A$7&amp;"!A:D"),2,FALSE)&amp;"周"&amp;"!"&amp;ADDRESS(ROW(),VLOOKUP(S$7,INDIRECT($A$7&amp;"!A:D"),4,FALSE)+4))),"")</f>
        <v/>
      </c>
      <c r="T430" s="114" t="str">
        <f ca="1" t="shared" si="4901" ref="T430">IFERROR(IF($C429="","",INDIRECT("第"&amp;VLOOKUP(T$7,INDIRECT($A$7&amp;"!A:D"),2,FALSE)&amp;"周"&amp;"!"&amp;ADDRESS(ROW(),VLOOKUP(T$7,INDIRECT($A$7&amp;"!A:D"),4,FALSE)+4))),"")</f>
        <v/>
      </c>
      <c r="U430" s="114" t="str">
        <f ca="1" t="shared" si="4902" ref="U430">IFERROR(IF($C429="","",INDIRECT("第"&amp;VLOOKUP(U$7,INDIRECT($A$7&amp;"!A:D"),2,FALSE)&amp;"周"&amp;"!"&amp;ADDRESS(ROW(),VLOOKUP(U$7,INDIRECT($A$7&amp;"!A:D"),4,FALSE)+4))),"")</f>
        <v/>
      </c>
      <c r="V430" s="114" t="str">
        <f ca="1" t="shared" si="4903" ref="V430">IFERROR(IF($C429="","",INDIRECT("第"&amp;VLOOKUP(V$7,INDIRECT($A$7&amp;"!A:D"),2,FALSE)&amp;"周"&amp;"!"&amp;ADDRESS(ROW(),VLOOKUP(V$7,INDIRECT($A$7&amp;"!A:D"),4,FALSE)+4))),"")</f>
        <v/>
      </c>
      <c r="W430" s="114" t="str">
        <f ca="1" t="shared" si="4904" ref="W430">IFERROR(IF($C429="","",INDIRECT("第"&amp;VLOOKUP(W$7,INDIRECT($A$7&amp;"!A:D"),2,FALSE)&amp;"周"&amp;"!"&amp;ADDRESS(ROW(),VLOOKUP(W$7,INDIRECT($A$7&amp;"!A:D"),4,FALSE)+4))),"")</f>
        <v/>
      </c>
      <c r="X430" s="114" t="str">
        <f ca="1" t="shared" si="4905" ref="X430">IFERROR(IF($C429="","",INDIRECT("第"&amp;VLOOKUP(X$7,INDIRECT($A$7&amp;"!A:D"),2,FALSE)&amp;"周"&amp;"!"&amp;ADDRESS(ROW(),VLOOKUP(X$7,INDIRECT($A$7&amp;"!A:D"),4,FALSE)+4))),"")</f>
        <v/>
      </c>
      <c r="Y430" s="114" t="str">
        <f ca="1" t="shared" si="4906" ref="Y430">IFERROR(IF($C429="","",INDIRECT("第"&amp;VLOOKUP(Y$7,INDIRECT($A$7&amp;"!A:D"),2,FALSE)&amp;"周"&amp;"!"&amp;ADDRESS(ROW(),VLOOKUP(Y$7,INDIRECT($A$7&amp;"!A:D"),4,FALSE)+4))),"")</f>
        <v/>
      </c>
      <c r="Z430" s="114" t="str">
        <f ca="1" t="shared" si="4907" ref="Z430">IFERROR(IF($C429="","",INDIRECT("第"&amp;VLOOKUP(Z$7,INDIRECT($A$7&amp;"!A:D"),2,FALSE)&amp;"周"&amp;"!"&amp;ADDRESS(ROW(),VLOOKUP(Z$7,INDIRECT($A$7&amp;"!A:D"),4,FALSE)+4))),"")</f>
        <v/>
      </c>
      <c r="AA430" s="114" t="str">
        <f ca="1" t="shared" si="4908" ref="AA430">IFERROR(IF($C429="","",INDIRECT("第"&amp;VLOOKUP(AA$7,INDIRECT($A$7&amp;"!A:D"),2,FALSE)&amp;"周"&amp;"!"&amp;ADDRESS(ROW(),VLOOKUP(AA$7,INDIRECT($A$7&amp;"!A:D"),4,FALSE)+4))),"")</f>
        <v/>
      </c>
      <c r="AB430" s="114" t="str">
        <f ca="1" t="shared" si="4909" ref="AB430">IFERROR(IF($C429="","",INDIRECT("第"&amp;VLOOKUP(AB$7,INDIRECT($A$7&amp;"!A:D"),2,FALSE)&amp;"周"&amp;"!"&amp;ADDRESS(ROW(),VLOOKUP(AB$7,INDIRECT($A$7&amp;"!A:D"),4,FALSE)+4))),"")</f>
        <v/>
      </c>
      <c r="AC430" s="114" t="str">
        <f ca="1" t="shared" si="4910" ref="AC430">IFERROR(IF($C429="","",INDIRECT("第"&amp;VLOOKUP(AC$7,INDIRECT($A$7&amp;"!A:D"),2,FALSE)&amp;"周"&amp;"!"&amp;ADDRESS(ROW(),VLOOKUP(AC$7,INDIRECT($A$7&amp;"!A:D"),4,FALSE)+4))),"")</f>
        <v/>
      </c>
      <c r="AD430" s="114" t="str">
        <f ca="1" t="shared" si="4911" ref="AD430">IFERROR(IF($C429="","",INDIRECT("第"&amp;VLOOKUP(AD$7,INDIRECT($A$7&amp;"!A:D"),2,FALSE)&amp;"周"&amp;"!"&amp;ADDRESS(ROW(),VLOOKUP(AD$7,INDIRECT($A$7&amp;"!A:D"),4,FALSE)+4))),"")</f>
        <v/>
      </c>
      <c r="AE430" s="114" t="str">
        <f ca="1" t="shared" si="4912" ref="AE430">IFERROR(IF($C429="","",INDIRECT("第"&amp;VLOOKUP(AE$7,INDIRECT($A$7&amp;"!A:D"),2,FALSE)&amp;"周"&amp;"!"&amp;ADDRESS(ROW(),VLOOKUP(AE$7,INDIRECT($A$7&amp;"!A:D"),4,FALSE)+4))),"")</f>
        <v/>
      </c>
      <c r="AF430" s="114" t="str">
        <f ca="1" t="shared" si="4913" ref="AF430">IFERROR(IF($C429="","",INDIRECT("第"&amp;VLOOKUP(AF$7,INDIRECT($A$7&amp;"!A:D"),2,FALSE)&amp;"周"&amp;"!"&amp;ADDRESS(ROW(),VLOOKUP(AF$7,INDIRECT($A$7&amp;"!A:D"),4,FALSE)+4))),"")</f>
        <v/>
      </c>
      <c r="AG430" s="114" t="str">
        <f ca="1" t="shared" si="4914" ref="AG430">IFERROR(IF($C429="","",INDIRECT("第"&amp;VLOOKUP(AG$7,INDIRECT($A$7&amp;"!A:D"),2,FALSE)&amp;"周"&amp;"!"&amp;ADDRESS(ROW(),VLOOKUP(AG$7,INDIRECT($A$7&amp;"!A:D"),4,FALSE)+4))),"")</f>
        <v/>
      </c>
      <c r="AH430" s="114" t="str">
        <f ca="1" t="shared" si="4915" ref="AH430">IFERROR(IF($C429="","",INDIRECT("第"&amp;VLOOKUP(AH$7,INDIRECT($A$7&amp;"!A:D"),2,FALSE)&amp;"周"&amp;"!"&amp;ADDRESS(ROW(),VLOOKUP(AH$7,INDIRECT($A$7&amp;"!A:D"),4,FALSE)+4))),"")</f>
        <v/>
      </c>
      <c r="AI430" s="114" t="str">
        <f ca="1" t="shared" si="4916" ref="AI430">IFERROR(IF($C429="","",INDIRECT("第"&amp;VLOOKUP(AI$7,INDIRECT($A$7&amp;"!A:D"),2,FALSE)&amp;"周"&amp;"!"&amp;ADDRESS(ROW(),VLOOKUP(AI$7,INDIRECT($A$7&amp;"!A:D"),4,FALSE)+4))),"")</f>
        <v/>
      </c>
      <c r="AJ430" s="25"/>
      <c r="AK430" s="25"/>
      <c r="AL430" s="25"/>
      <c r="AM430" s="25"/>
      <c r="AN430" s="25"/>
      <c r="AO430" s="25"/>
      <c r="AP430" s="25"/>
      <c r="AQ430" s="25"/>
      <c r="AR430" s="25"/>
    </row>
    <row r="431" spans="1:44" ht="18" customHeight="1">
      <c r="A431" s="7"/>
      <c r="B431" s="115"/>
      <c r="C431" s="27"/>
      <c r="D431" s="25" t="s">
        <v>26</v>
      </c>
      <c r="E431" s="114" t="str">
        <f ca="1" t="shared" si="4917" ref="E431:AI431">IFERROR(IF($C429="","",INDIRECT("第"&amp;VLOOKUP(E$7,INDIRECT($A$7&amp;"!A:D"),2,FALSE)&amp;"周"&amp;"!"&amp;ADDRESS(ROW(),VLOOKUP(E$7,INDIRECT($A$7&amp;"!A:D"),4,FALSE)+4))),"")</f>
        <v/>
      </c>
      <c r="F431" s="114" t="str">
        <f t="shared" ca="1" si="4917"/>
        <v/>
      </c>
      <c r="G431" s="114" t="str">
        <f t="shared" ca="1" si="4917"/>
        <v/>
      </c>
      <c r="H431" s="114" t="str">
        <f t="shared" ca="1" si="4917"/>
        <v/>
      </c>
      <c r="I431" s="114" t="str">
        <f t="shared" ca="1" si="4917"/>
        <v/>
      </c>
      <c r="J431" s="114" t="str">
        <f t="shared" ca="1" si="4917"/>
        <v/>
      </c>
      <c r="K431" s="114" t="str">
        <f t="shared" ca="1" si="4917"/>
        <v/>
      </c>
      <c r="L431" s="114" t="str">
        <f t="shared" ca="1" si="4917"/>
        <v/>
      </c>
      <c r="M431" s="114" t="str">
        <f t="shared" ca="1" si="4917"/>
        <v/>
      </c>
      <c r="N431" s="114" t="str">
        <f t="shared" ca="1" si="4917"/>
        <v/>
      </c>
      <c r="O431" s="114" t="str">
        <f t="shared" ca="1" si="4917"/>
        <v/>
      </c>
      <c r="P431" s="114" t="str">
        <f t="shared" ca="1" si="4917"/>
        <v/>
      </c>
      <c r="Q431" s="114" t="str">
        <f t="shared" ca="1" si="4917"/>
        <v/>
      </c>
      <c r="R431" s="114" t="str">
        <f t="shared" ca="1" si="4917"/>
        <v/>
      </c>
      <c r="S431" s="114" t="str">
        <f t="shared" ca="1" si="4917"/>
        <v/>
      </c>
      <c r="T431" s="114" t="str">
        <f t="shared" ca="1" si="4917"/>
        <v/>
      </c>
      <c r="U431" s="114" t="str">
        <f t="shared" ca="1" si="4917"/>
        <v/>
      </c>
      <c r="V431" s="114" t="str">
        <f t="shared" ca="1" si="4917"/>
        <v/>
      </c>
      <c r="W431" s="114" t="str">
        <f t="shared" ca="1" si="4917"/>
        <v/>
      </c>
      <c r="X431" s="114" t="str">
        <f t="shared" ca="1" si="4917"/>
        <v/>
      </c>
      <c r="Y431" s="114" t="str">
        <f t="shared" ca="1" si="4917"/>
        <v/>
      </c>
      <c r="Z431" s="114" t="str">
        <f t="shared" ca="1" si="4917"/>
        <v/>
      </c>
      <c r="AA431" s="114" t="str">
        <f t="shared" ca="1" si="4917"/>
        <v/>
      </c>
      <c r="AB431" s="114" t="str">
        <f t="shared" ca="1" si="4917"/>
        <v/>
      </c>
      <c r="AC431" s="114" t="str">
        <f t="shared" ca="1" si="4917"/>
        <v/>
      </c>
      <c r="AD431" s="114" t="str">
        <f t="shared" ca="1" si="4917"/>
        <v/>
      </c>
      <c r="AE431" s="114" t="str">
        <f t="shared" ca="1" si="4917"/>
        <v/>
      </c>
      <c r="AF431" s="114" t="str">
        <f t="shared" ca="1" si="4917"/>
        <v/>
      </c>
      <c r="AG431" s="114" t="str">
        <f t="shared" ca="1" si="4917"/>
        <v/>
      </c>
      <c r="AH431" s="114" t="str">
        <f t="shared" ca="1" si="4917"/>
        <v/>
      </c>
      <c r="AI431" s="114" t="str">
        <f t="shared" ca="1" si="4917"/>
        <v/>
      </c>
      <c r="AJ431" s="25"/>
      <c r="AK431" s="25"/>
      <c r="AL431" s="25"/>
      <c r="AM431" s="25"/>
      <c r="AN431" s="25"/>
      <c r="AO431" s="25"/>
      <c r="AP431" s="25"/>
      <c r="AQ431" s="25"/>
      <c r="AR431" s="25"/>
    </row>
    <row r="432" spans="1:44" ht="18" customHeight="1">
      <c r="A432" s="7"/>
      <c r="B432" s="116">
        <f t="shared" si="4847"/>
        <v>142</v>
      </c>
      <c r="C432" s="20" t="str">
        <f ca="1">INDIRECT("员工信息表!C"&amp;(B432+3))&amp;IF(INDIRECT("员工信息表!O"&amp;(B432+3))="离职","(离职)","")</f>
        <v/>
      </c>
      <c r="D432" s="25" t="s">
        <v>24</v>
      </c>
      <c r="E432" s="114" t="str">
        <f ca="1" t="shared" si="4918" ref="E432:T432">IFERROR(IF($C432="","",INDIRECT("第"&amp;VLOOKUP(E$7,INDIRECT($A$7&amp;"!A:D"),2,FALSE)&amp;"周"&amp;"!"&amp;ADDRESS(ROW(),VLOOKUP(E$7,INDIRECT($A$7&amp;"!A:D"),4,FALSE)+4))),"")</f>
        <v/>
      </c>
      <c r="F432" s="114" t="str">
        <f t="shared" ca="1" si="4918"/>
        <v/>
      </c>
      <c r="G432" s="114" t="str">
        <f t="shared" ca="1" si="4918"/>
        <v/>
      </c>
      <c r="H432" s="114" t="str">
        <f t="shared" ca="1" si="4918"/>
        <v/>
      </c>
      <c r="I432" s="114" t="str">
        <f t="shared" ca="1" si="4918"/>
        <v/>
      </c>
      <c r="J432" s="114" t="str">
        <f t="shared" ca="1" si="4918"/>
        <v/>
      </c>
      <c r="K432" s="114" t="str">
        <f t="shared" ca="1" si="4918"/>
        <v/>
      </c>
      <c r="L432" s="114" t="str">
        <f t="shared" ca="1" si="4918"/>
        <v/>
      </c>
      <c r="M432" s="114" t="str">
        <f t="shared" ca="1" si="4918"/>
        <v/>
      </c>
      <c r="N432" s="114" t="str">
        <f t="shared" ca="1" si="4918"/>
        <v/>
      </c>
      <c r="O432" s="114" t="str">
        <f t="shared" ca="1" si="4918"/>
        <v/>
      </c>
      <c r="P432" s="114" t="str">
        <f t="shared" ca="1" si="4918"/>
        <v/>
      </c>
      <c r="Q432" s="114" t="str">
        <f t="shared" ca="1" si="4918"/>
        <v/>
      </c>
      <c r="R432" s="114" t="str">
        <f t="shared" ca="1" si="4918"/>
        <v/>
      </c>
      <c r="S432" s="114" t="str">
        <f t="shared" ca="1" si="4918"/>
        <v/>
      </c>
      <c r="T432" s="114" t="str">
        <f t="shared" ca="1" si="4918"/>
        <v/>
      </c>
      <c r="U432" s="114" t="str">
        <f ca="1" t="shared" si="4919" ref="U432:AI432">IFERROR(IF($C432="","",INDIRECT("第"&amp;VLOOKUP(U$7,INDIRECT($A$7&amp;"!A:D"),2,FALSE)&amp;"周"&amp;"!"&amp;ADDRESS(ROW(),VLOOKUP(U$7,INDIRECT($A$7&amp;"!A:D"),4,FALSE)+4))),"")</f>
        <v/>
      </c>
      <c r="V432" s="114" t="str">
        <f t="shared" ca="1" si="4919"/>
        <v/>
      </c>
      <c r="W432" s="114" t="str">
        <f t="shared" ca="1" si="4919"/>
        <v/>
      </c>
      <c r="X432" s="114" t="str">
        <f t="shared" ca="1" si="4919"/>
        <v/>
      </c>
      <c r="Y432" s="114" t="str">
        <f t="shared" ca="1" si="4919"/>
        <v/>
      </c>
      <c r="Z432" s="114" t="str">
        <f t="shared" ca="1" si="4919"/>
        <v/>
      </c>
      <c r="AA432" s="114" t="str">
        <f t="shared" ca="1" si="4919"/>
        <v/>
      </c>
      <c r="AB432" s="114" t="str">
        <f t="shared" ca="1" si="4919"/>
        <v/>
      </c>
      <c r="AC432" s="114" t="str">
        <f t="shared" ca="1" si="4919"/>
        <v/>
      </c>
      <c r="AD432" s="114" t="str">
        <f t="shared" ca="1" si="4919"/>
        <v/>
      </c>
      <c r="AE432" s="114" t="str">
        <f t="shared" ca="1" si="4919"/>
        <v/>
      </c>
      <c r="AF432" s="114" t="str">
        <f t="shared" ca="1" si="4919"/>
        <v/>
      </c>
      <c r="AG432" s="114" t="str">
        <f t="shared" ca="1" si="4919"/>
        <v/>
      </c>
      <c r="AH432" s="114" t="str">
        <f t="shared" ca="1" si="4919"/>
        <v/>
      </c>
      <c r="AI432" s="114" t="str">
        <f t="shared" ca="1" si="4919"/>
        <v/>
      </c>
      <c r="AJ432" s="25">
        <f ca="1" t="shared" si="4920" ref="AJ432:AR432">COUNTIF($E432:$AI434,AJ$8)</f>
        <v>0</v>
      </c>
      <c r="AK432" s="25">
        <f t="shared" ca="1" si="4920"/>
        <v>0</v>
      </c>
      <c r="AL432" s="25">
        <f t="shared" ca="1" si="4920"/>
        <v>0</v>
      </c>
      <c r="AM432" s="25">
        <f t="shared" ca="1" si="4920"/>
        <v>0</v>
      </c>
      <c r="AN432" s="25">
        <f t="shared" ca="1" si="4920"/>
        <v>0</v>
      </c>
      <c r="AO432" s="25">
        <f t="shared" ca="1" si="4920"/>
        <v>0</v>
      </c>
      <c r="AP432" s="25">
        <f t="shared" ca="1" si="4920"/>
        <v>0</v>
      </c>
      <c r="AQ432" s="25">
        <f t="shared" ca="1" si="4920"/>
        <v>0</v>
      </c>
      <c r="AR432" s="25">
        <f t="shared" ca="1" si="4920"/>
        <v>0</v>
      </c>
    </row>
    <row r="433" spans="1:44" ht="18" customHeight="1">
      <c r="A433" s="7"/>
      <c r="B433" s="113"/>
      <c r="C433" s="20"/>
      <c r="D433" s="25" t="s">
        <v>25</v>
      </c>
      <c r="E433" s="114" t="str">
        <f ca="1" t="shared" si="4921" ref="E433">IFERROR(IF($C432="","",INDIRECT("第"&amp;VLOOKUP(E$7,INDIRECT($A$7&amp;"!A:D"),2,FALSE)&amp;"周"&amp;"!"&amp;ADDRESS(ROW(),VLOOKUP(E$7,INDIRECT($A$7&amp;"!A:D"),4,FALSE)+4))),"")</f>
        <v/>
      </c>
      <c r="F433" s="114" t="str">
        <f ca="1" t="shared" si="4922" ref="F433">IFERROR(IF($C432="","",INDIRECT("第"&amp;VLOOKUP(F$7,INDIRECT($A$7&amp;"!A:D"),2,FALSE)&amp;"周"&amp;"!"&amp;ADDRESS(ROW(),VLOOKUP(F$7,INDIRECT($A$7&amp;"!A:D"),4,FALSE)+4))),"")</f>
        <v/>
      </c>
      <c r="G433" s="114" t="str">
        <f ca="1" t="shared" si="4923" ref="G433">IFERROR(IF($C432="","",INDIRECT("第"&amp;VLOOKUP(G$7,INDIRECT($A$7&amp;"!A:D"),2,FALSE)&amp;"周"&amp;"!"&amp;ADDRESS(ROW(),VLOOKUP(G$7,INDIRECT($A$7&amp;"!A:D"),4,FALSE)+4))),"")</f>
        <v/>
      </c>
      <c r="H433" s="114" t="str">
        <f ca="1" t="shared" si="4924" ref="H433">IFERROR(IF($C432="","",INDIRECT("第"&amp;VLOOKUP(H$7,INDIRECT($A$7&amp;"!A:D"),2,FALSE)&amp;"周"&amp;"!"&amp;ADDRESS(ROW(),VLOOKUP(H$7,INDIRECT($A$7&amp;"!A:D"),4,FALSE)+4))),"")</f>
        <v/>
      </c>
      <c r="I433" s="114" t="str">
        <f ca="1" t="shared" si="4925" ref="I433">IFERROR(IF($C432="","",INDIRECT("第"&amp;VLOOKUP(I$7,INDIRECT($A$7&amp;"!A:D"),2,FALSE)&amp;"周"&amp;"!"&amp;ADDRESS(ROW(),VLOOKUP(I$7,INDIRECT($A$7&amp;"!A:D"),4,FALSE)+4))),"")</f>
        <v/>
      </c>
      <c r="J433" s="114" t="str">
        <f ca="1" t="shared" si="4926" ref="J433">IFERROR(IF($C432="","",INDIRECT("第"&amp;VLOOKUP(J$7,INDIRECT($A$7&amp;"!A:D"),2,FALSE)&amp;"周"&amp;"!"&amp;ADDRESS(ROW(),VLOOKUP(J$7,INDIRECT($A$7&amp;"!A:D"),4,FALSE)+4))),"")</f>
        <v/>
      </c>
      <c r="K433" s="114" t="str">
        <f ca="1" t="shared" si="4927" ref="K433">IFERROR(IF($C432="","",INDIRECT("第"&amp;VLOOKUP(K$7,INDIRECT($A$7&amp;"!A:D"),2,FALSE)&amp;"周"&amp;"!"&amp;ADDRESS(ROW(),VLOOKUP(K$7,INDIRECT($A$7&amp;"!A:D"),4,FALSE)+4))),"")</f>
        <v/>
      </c>
      <c r="L433" s="114" t="str">
        <f ca="1" t="shared" si="4928" ref="L433">IFERROR(IF($C432="","",INDIRECT("第"&amp;VLOOKUP(L$7,INDIRECT($A$7&amp;"!A:D"),2,FALSE)&amp;"周"&amp;"!"&amp;ADDRESS(ROW(),VLOOKUP(L$7,INDIRECT($A$7&amp;"!A:D"),4,FALSE)+4))),"")</f>
        <v/>
      </c>
      <c r="M433" s="114" t="str">
        <f ca="1" t="shared" si="4929" ref="M433">IFERROR(IF($C432="","",INDIRECT("第"&amp;VLOOKUP(M$7,INDIRECT($A$7&amp;"!A:D"),2,FALSE)&amp;"周"&amp;"!"&amp;ADDRESS(ROW(),VLOOKUP(M$7,INDIRECT($A$7&amp;"!A:D"),4,FALSE)+4))),"")</f>
        <v/>
      </c>
      <c r="N433" s="114" t="str">
        <f ca="1" t="shared" si="4930" ref="N433">IFERROR(IF($C432="","",INDIRECT("第"&amp;VLOOKUP(N$7,INDIRECT($A$7&amp;"!A:D"),2,FALSE)&amp;"周"&amp;"!"&amp;ADDRESS(ROW(),VLOOKUP(N$7,INDIRECT($A$7&amp;"!A:D"),4,FALSE)+4))),"")</f>
        <v/>
      </c>
      <c r="O433" s="114" t="str">
        <f ca="1" t="shared" si="4931" ref="O433">IFERROR(IF($C432="","",INDIRECT("第"&amp;VLOOKUP(O$7,INDIRECT($A$7&amp;"!A:D"),2,FALSE)&amp;"周"&amp;"!"&amp;ADDRESS(ROW(),VLOOKUP(O$7,INDIRECT($A$7&amp;"!A:D"),4,FALSE)+4))),"")</f>
        <v/>
      </c>
      <c r="P433" s="114" t="str">
        <f ca="1" t="shared" si="4932" ref="P433">IFERROR(IF($C432="","",INDIRECT("第"&amp;VLOOKUP(P$7,INDIRECT($A$7&amp;"!A:D"),2,FALSE)&amp;"周"&amp;"!"&amp;ADDRESS(ROW(),VLOOKUP(P$7,INDIRECT($A$7&amp;"!A:D"),4,FALSE)+4))),"")</f>
        <v/>
      </c>
      <c r="Q433" s="114" t="str">
        <f ca="1" t="shared" si="4933" ref="Q433">IFERROR(IF($C432="","",INDIRECT("第"&amp;VLOOKUP(Q$7,INDIRECT($A$7&amp;"!A:D"),2,FALSE)&amp;"周"&amp;"!"&amp;ADDRESS(ROW(),VLOOKUP(Q$7,INDIRECT($A$7&amp;"!A:D"),4,FALSE)+4))),"")</f>
        <v/>
      </c>
      <c r="R433" s="114" t="str">
        <f ca="1" t="shared" si="4934" ref="R433">IFERROR(IF($C432="","",INDIRECT("第"&amp;VLOOKUP(R$7,INDIRECT($A$7&amp;"!A:D"),2,FALSE)&amp;"周"&amp;"!"&amp;ADDRESS(ROW(),VLOOKUP(R$7,INDIRECT($A$7&amp;"!A:D"),4,FALSE)+4))),"")</f>
        <v/>
      </c>
      <c r="S433" s="114" t="str">
        <f ca="1" t="shared" si="4935" ref="S433">IFERROR(IF($C432="","",INDIRECT("第"&amp;VLOOKUP(S$7,INDIRECT($A$7&amp;"!A:D"),2,FALSE)&amp;"周"&amp;"!"&amp;ADDRESS(ROW(),VLOOKUP(S$7,INDIRECT($A$7&amp;"!A:D"),4,FALSE)+4))),"")</f>
        <v/>
      </c>
      <c r="T433" s="114" t="str">
        <f ca="1" t="shared" si="4936" ref="T433">IFERROR(IF($C432="","",INDIRECT("第"&amp;VLOOKUP(T$7,INDIRECT($A$7&amp;"!A:D"),2,FALSE)&amp;"周"&amp;"!"&amp;ADDRESS(ROW(),VLOOKUP(T$7,INDIRECT($A$7&amp;"!A:D"),4,FALSE)+4))),"")</f>
        <v/>
      </c>
      <c r="U433" s="114" t="str">
        <f ca="1" t="shared" si="4937" ref="U433">IFERROR(IF($C432="","",INDIRECT("第"&amp;VLOOKUP(U$7,INDIRECT($A$7&amp;"!A:D"),2,FALSE)&amp;"周"&amp;"!"&amp;ADDRESS(ROW(),VLOOKUP(U$7,INDIRECT($A$7&amp;"!A:D"),4,FALSE)+4))),"")</f>
        <v/>
      </c>
      <c r="V433" s="114" t="str">
        <f ca="1" t="shared" si="4938" ref="V433">IFERROR(IF($C432="","",INDIRECT("第"&amp;VLOOKUP(V$7,INDIRECT($A$7&amp;"!A:D"),2,FALSE)&amp;"周"&amp;"!"&amp;ADDRESS(ROW(),VLOOKUP(V$7,INDIRECT($A$7&amp;"!A:D"),4,FALSE)+4))),"")</f>
        <v/>
      </c>
      <c r="W433" s="114" t="str">
        <f ca="1" t="shared" si="4939" ref="W433">IFERROR(IF($C432="","",INDIRECT("第"&amp;VLOOKUP(W$7,INDIRECT($A$7&amp;"!A:D"),2,FALSE)&amp;"周"&amp;"!"&amp;ADDRESS(ROW(),VLOOKUP(W$7,INDIRECT($A$7&amp;"!A:D"),4,FALSE)+4))),"")</f>
        <v/>
      </c>
      <c r="X433" s="114" t="str">
        <f ca="1" t="shared" si="4940" ref="X433">IFERROR(IF($C432="","",INDIRECT("第"&amp;VLOOKUP(X$7,INDIRECT($A$7&amp;"!A:D"),2,FALSE)&amp;"周"&amp;"!"&amp;ADDRESS(ROW(),VLOOKUP(X$7,INDIRECT($A$7&amp;"!A:D"),4,FALSE)+4))),"")</f>
        <v/>
      </c>
      <c r="Y433" s="114" t="str">
        <f ca="1" t="shared" si="4941" ref="Y433">IFERROR(IF($C432="","",INDIRECT("第"&amp;VLOOKUP(Y$7,INDIRECT($A$7&amp;"!A:D"),2,FALSE)&amp;"周"&amp;"!"&amp;ADDRESS(ROW(),VLOOKUP(Y$7,INDIRECT($A$7&amp;"!A:D"),4,FALSE)+4))),"")</f>
        <v/>
      </c>
      <c r="Z433" s="114" t="str">
        <f ca="1" t="shared" si="4942" ref="Z433">IFERROR(IF($C432="","",INDIRECT("第"&amp;VLOOKUP(Z$7,INDIRECT($A$7&amp;"!A:D"),2,FALSE)&amp;"周"&amp;"!"&amp;ADDRESS(ROW(),VLOOKUP(Z$7,INDIRECT($A$7&amp;"!A:D"),4,FALSE)+4))),"")</f>
        <v/>
      </c>
      <c r="AA433" s="114" t="str">
        <f ca="1" t="shared" si="4943" ref="AA433">IFERROR(IF($C432="","",INDIRECT("第"&amp;VLOOKUP(AA$7,INDIRECT($A$7&amp;"!A:D"),2,FALSE)&amp;"周"&amp;"!"&amp;ADDRESS(ROW(),VLOOKUP(AA$7,INDIRECT($A$7&amp;"!A:D"),4,FALSE)+4))),"")</f>
        <v/>
      </c>
      <c r="AB433" s="114" t="str">
        <f ca="1" t="shared" si="4944" ref="AB433">IFERROR(IF($C432="","",INDIRECT("第"&amp;VLOOKUP(AB$7,INDIRECT($A$7&amp;"!A:D"),2,FALSE)&amp;"周"&amp;"!"&amp;ADDRESS(ROW(),VLOOKUP(AB$7,INDIRECT($A$7&amp;"!A:D"),4,FALSE)+4))),"")</f>
        <v/>
      </c>
      <c r="AC433" s="114" t="str">
        <f ca="1" t="shared" si="4945" ref="AC433">IFERROR(IF($C432="","",INDIRECT("第"&amp;VLOOKUP(AC$7,INDIRECT($A$7&amp;"!A:D"),2,FALSE)&amp;"周"&amp;"!"&amp;ADDRESS(ROW(),VLOOKUP(AC$7,INDIRECT($A$7&amp;"!A:D"),4,FALSE)+4))),"")</f>
        <v/>
      </c>
      <c r="AD433" s="114" t="str">
        <f ca="1" t="shared" si="4946" ref="AD433">IFERROR(IF($C432="","",INDIRECT("第"&amp;VLOOKUP(AD$7,INDIRECT($A$7&amp;"!A:D"),2,FALSE)&amp;"周"&amp;"!"&amp;ADDRESS(ROW(),VLOOKUP(AD$7,INDIRECT($A$7&amp;"!A:D"),4,FALSE)+4))),"")</f>
        <v/>
      </c>
      <c r="AE433" s="114" t="str">
        <f ca="1" t="shared" si="4947" ref="AE433">IFERROR(IF($C432="","",INDIRECT("第"&amp;VLOOKUP(AE$7,INDIRECT($A$7&amp;"!A:D"),2,FALSE)&amp;"周"&amp;"!"&amp;ADDRESS(ROW(),VLOOKUP(AE$7,INDIRECT($A$7&amp;"!A:D"),4,FALSE)+4))),"")</f>
        <v/>
      </c>
      <c r="AF433" s="114" t="str">
        <f ca="1" t="shared" si="4948" ref="AF433">IFERROR(IF($C432="","",INDIRECT("第"&amp;VLOOKUP(AF$7,INDIRECT($A$7&amp;"!A:D"),2,FALSE)&amp;"周"&amp;"!"&amp;ADDRESS(ROW(),VLOOKUP(AF$7,INDIRECT($A$7&amp;"!A:D"),4,FALSE)+4))),"")</f>
        <v/>
      </c>
      <c r="AG433" s="114" t="str">
        <f ca="1" t="shared" si="4949" ref="AG433">IFERROR(IF($C432="","",INDIRECT("第"&amp;VLOOKUP(AG$7,INDIRECT($A$7&amp;"!A:D"),2,FALSE)&amp;"周"&amp;"!"&amp;ADDRESS(ROW(),VLOOKUP(AG$7,INDIRECT($A$7&amp;"!A:D"),4,FALSE)+4))),"")</f>
        <v/>
      </c>
      <c r="AH433" s="114" t="str">
        <f ca="1" t="shared" si="4950" ref="AH433">IFERROR(IF($C432="","",INDIRECT("第"&amp;VLOOKUP(AH$7,INDIRECT($A$7&amp;"!A:D"),2,FALSE)&amp;"周"&amp;"!"&amp;ADDRESS(ROW(),VLOOKUP(AH$7,INDIRECT($A$7&amp;"!A:D"),4,FALSE)+4))),"")</f>
        <v/>
      </c>
      <c r="AI433" s="114" t="str">
        <f ca="1" t="shared" si="4951" ref="AI433">IFERROR(IF($C432="","",INDIRECT("第"&amp;VLOOKUP(AI$7,INDIRECT($A$7&amp;"!A:D"),2,FALSE)&amp;"周"&amp;"!"&amp;ADDRESS(ROW(),VLOOKUP(AI$7,INDIRECT($A$7&amp;"!A:D"),4,FALSE)+4))),"")</f>
        <v/>
      </c>
      <c r="AJ433" s="25"/>
      <c r="AK433" s="25"/>
      <c r="AL433" s="25"/>
      <c r="AM433" s="25"/>
      <c r="AN433" s="25"/>
      <c r="AO433" s="25"/>
      <c r="AP433" s="25"/>
      <c r="AQ433" s="25"/>
      <c r="AR433" s="25"/>
    </row>
    <row r="434" spans="1:44" ht="18" customHeight="1">
      <c r="A434" s="7"/>
      <c r="B434" s="115"/>
      <c r="C434" s="27"/>
      <c r="D434" s="25" t="s">
        <v>26</v>
      </c>
      <c r="E434" s="114" t="str">
        <f ca="1" t="shared" si="4952" ref="E434:AI434">IFERROR(IF($C432="","",INDIRECT("第"&amp;VLOOKUP(E$7,INDIRECT($A$7&amp;"!A:D"),2,FALSE)&amp;"周"&amp;"!"&amp;ADDRESS(ROW(),VLOOKUP(E$7,INDIRECT($A$7&amp;"!A:D"),4,FALSE)+4))),"")</f>
        <v/>
      </c>
      <c r="F434" s="114" t="str">
        <f t="shared" ca="1" si="4952"/>
        <v/>
      </c>
      <c r="G434" s="114" t="str">
        <f t="shared" ca="1" si="4952"/>
        <v/>
      </c>
      <c r="H434" s="114" t="str">
        <f t="shared" ca="1" si="4952"/>
        <v/>
      </c>
      <c r="I434" s="114" t="str">
        <f t="shared" ca="1" si="4952"/>
        <v/>
      </c>
      <c r="J434" s="114" t="str">
        <f t="shared" ca="1" si="4952"/>
        <v/>
      </c>
      <c r="K434" s="114" t="str">
        <f t="shared" ca="1" si="4952"/>
        <v/>
      </c>
      <c r="L434" s="114" t="str">
        <f t="shared" ca="1" si="4952"/>
        <v/>
      </c>
      <c r="M434" s="114" t="str">
        <f t="shared" ca="1" si="4952"/>
        <v/>
      </c>
      <c r="N434" s="114" t="str">
        <f t="shared" ca="1" si="4952"/>
        <v/>
      </c>
      <c r="O434" s="114" t="str">
        <f t="shared" ca="1" si="4952"/>
        <v/>
      </c>
      <c r="P434" s="114" t="str">
        <f t="shared" ca="1" si="4952"/>
        <v/>
      </c>
      <c r="Q434" s="114" t="str">
        <f t="shared" ca="1" si="4952"/>
        <v/>
      </c>
      <c r="R434" s="114" t="str">
        <f t="shared" ca="1" si="4952"/>
        <v/>
      </c>
      <c r="S434" s="114" t="str">
        <f t="shared" ca="1" si="4952"/>
        <v/>
      </c>
      <c r="T434" s="114" t="str">
        <f t="shared" ca="1" si="4952"/>
        <v/>
      </c>
      <c r="U434" s="114" t="str">
        <f t="shared" ca="1" si="4952"/>
        <v/>
      </c>
      <c r="V434" s="114" t="str">
        <f t="shared" ca="1" si="4952"/>
        <v/>
      </c>
      <c r="W434" s="114" t="str">
        <f t="shared" ca="1" si="4952"/>
        <v/>
      </c>
      <c r="X434" s="114" t="str">
        <f t="shared" ca="1" si="4952"/>
        <v/>
      </c>
      <c r="Y434" s="114" t="str">
        <f t="shared" ca="1" si="4952"/>
        <v/>
      </c>
      <c r="Z434" s="114" t="str">
        <f t="shared" ca="1" si="4952"/>
        <v/>
      </c>
      <c r="AA434" s="114" t="str">
        <f t="shared" ca="1" si="4952"/>
        <v/>
      </c>
      <c r="AB434" s="114" t="str">
        <f t="shared" ca="1" si="4952"/>
        <v/>
      </c>
      <c r="AC434" s="114" t="str">
        <f t="shared" ca="1" si="4952"/>
        <v/>
      </c>
      <c r="AD434" s="114" t="str">
        <f t="shared" ca="1" si="4952"/>
        <v/>
      </c>
      <c r="AE434" s="114" t="str">
        <f t="shared" ca="1" si="4952"/>
        <v/>
      </c>
      <c r="AF434" s="114" t="str">
        <f t="shared" ca="1" si="4952"/>
        <v/>
      </c>
      <c r="AG434" s="114" t="str">
        <f t="shared" ca="1" si="4952"/>
        <v/>
      </c>
      <c r="AH434" s="114" t="str">
        <f t="shared" ca="1" si="4952"/>
        <v/>
      </c>
      <c r="AI434" s="114" t="str">
        <f t="shared" ca="1" si="4952"/>
        <v/>
      </c>
      <c r="AJ434" s="25"/>
      <c r="AK434" s="25"/>
      <c r="AL434" s="25"/>
      <c r="AM434" s="25"/>
      <c r="AN434" s="25"/>
      <c r="AO434" s="25"/>
      <c r="AP434" s="25"/>
      <c r="AQ434" s="25"/>
      <c r="AR434" s="25"/>
    </row>
    <row r="435" spans="1:44" ht="18" customHeight="1">
      <c r="A435" s="7"/>
      <c r="B435" s="116">
        <f t="shared" si="4847"/>
        <v>143</v>
      </c>
      <c r="C435" s="20" t="str">
        <f ca="1">INDIRECT("员工信息表!C"&amp;(B435+3))&amp;IF(INDIRECT("员工信息表!O"&amp;(B435+3))="离职","(离职)","")</f>
        <v/>
      </c>
      <c r="D435" s="25" t="s">
        <v>24</v>
      </c>
      <c r="E435" s="114" t="str">
        <f ca="1" t="shared" si="4953" ref="E435:T435">IFERROR(IF($C435="","",INDIRECT("第"&amp;VLOOKUP(E$7,INDIRECT($A$7&amp;"!A:D"),2,FALSE)&amp;"周"&amp;"!"&amp;ADDRESS(ROW(),VLOOKUP(E$7,INDIRECT($A$7&amp;"!A:D"),4,FALSE)+4))),"")</f>
        <v/>
      </c>
      <c r="F435" s="114" t="str">
        <f t="shared" ca="1" si="4953"/>
        <v/>
      </c>
      <c r="G435" s="114" t="str">
        <f t="shared" ca="1" si="4953"/>
        <v/>
      </c>
      <c r="H435" s="114" t="str">
        <f t="shared" ca="1" si="4953"/>
        <v/>
      </c>
      <c r="I435" s="114" t="str">
        <f t="shared" ca="1" si="4953"/>
        <v/>
      </c>
      <c r="J435" s="114" t="str">
        <f t="shared" ca="1" si="4953"/>
        <v/>
      </c>
      <c r="K435" s="114" t="str">
        <f t="shared" ca="1" si="4953"/>
        <v/>
      </c>
      <c r="L435" s="114" t="str">
        <f t="shared" ca="1" si="4953"/>
        <v/>
      </c>
      <c r="M435" s="114" t="str">
        <f t="shared" ca="1" si="4953"/>
        <v/>
      </c>
      <c r="N435" s="114" t="str">
        <f t="shared" ca="1" si="4953"/>
        <v/>
      </c>
      <c r="O435" s="114" t="str">
        <f t="shared" ca="1" si="4953"/>
        <v/>
      </c>
      <c r="P435" s="114" t="str">
        <f t="shared" ca="1" si="4953"/>
        <v/>
      </c>
      <c r="Q435" s="114" t="str">
        <f t="shared" ca="1" si="4953"/>
        <v/>
      </c>
      <c r="R435" s="114" t="str">
        <f t="shared" ca="1" si="4953"/>
        <v/>
      </c>
      <c r="S435" s="114" t="str">
        <f t="shared" ca="1" si="4953"/>
        <v/>
      </c>
      <c r="T435" s="114" t="str">
        <f t="shared" ca="1" si="4953"/>
        <v/>
      </c>
      <c r="U435" s="114" t="str">
        <f ca="1" t="shared" si="4954" ref="U435:AI435">IFERROR(IF($C435="","",INDIRECT("第"&amp;VLOOKUP(U$7,INDIRECT($A$7&amp;"!A:D"),2,FALSE)&amp;"周"&amp;"!"&amp;ADDRESS(ROW(),VLOOKUP(U$7,INDIRECT($A$7&amp;"!A:D"),4,FALSE)+4))),"")</f>
        <v/>
      </c>
      <c r="V435" s="114" t="str">
        <f t="shared" ca="1" si="4954"/>
        <v/>
      </c>
      <c r="W435" s="114" t="str">
        <f t="shared" ca="1" si="4954"/>
        <v/>
      </c>
      <c r="X435" s="114" t="str">
        <f t="shared" ca="1" si="4954"/>
        <v/>
      </c>
      <c r="Y435" s="114" t="str">
        <f t="shared" ca="1" si="4954"/>
        <v/>
      </c>
      <c r="Z435" s="114" t="str">
        <f t="shared" ca="1" si="4954"/>
        <v/>
      </c>
      <c r="AA435" s="114" t="str">
        <f t="shared" ca="1" si="4954"/>
        <v/>
      </c>
      <c r="AB435" s="114" t="str">
        <f t="shared" ca="1" si="4954"/>
        <v/>
      </c>
      <c r="AC435" s="114" t="str">
        <f t="shared" ca="1" si="4954"/>
        <v/>
      </c>
      <c r="AD435" s="114" t="str">
        <f t="shared" ca="1" si="4954"/>
        <v/>
      </c>
      <c r="AE435" s="114" t="str">
        <f t="shared" ca="1" si="4954"/>
        <v/>
      </c>
      <c r="AF435" s="114" t="str">
        <f t="shared" ca="1" si="4954"/>
        <v/>
      </c>
      <c r="AG435" s="114" t="str">
        <f t="shared" ca="1" si="4954"/>
        <v/>
      </c>
      <c r="AH435" s="114" t="str">
        <f t="shared" ca="1" si="4954"/>
        <v/>
      </c>
      <c r="AI435" s="114" t="str">
        <f t="shared" ca="1" si="4954"/>
        <v/>
      </c>
      <c r="AJ435" s="25">
        <f ca="1" t="shared" si="4955" ref="AJ435:AR435">COUNTIF($E435:$AI437,AJ$8)</f>
        <v>0</v>
      </c>
      <c r="AK435" s="25">
        <f t="shared" ca="1" si="4955"/>
        <v>0</v>
      </c>
      <c r="AL435" s="25">
        <f t="shared" ca="1" si="4955"/>
        <v>0</v>
      </c>
      <c r="AM435" s="25">
        <f t="shared" ca="1" si="4955"/>
        <v>0</v>
      </c>
      <c r="AN435" s="25">
        <f t="shared" ca="1" si="4955"/>
        <v>0</v>
      </c>
      <c r="AO435" s="25">
        <f t="shared" ca="1" si="4955"/>
        <v>0</v>
      </c>
      <c r="AP435" s="25">
        <f t="shared" ca="1" si="4955"/>
        <v>0</v>
      </c>
      <c r="AQ435" s="25">
        <f t="shared" ca="1" si="4955"/>
        <v>0</v>
      </c>
      <c r="AR435" s="25">
        <f t="shared" ca="1" si="4955"/>
        <v>0</v>
      </c>
    </row>
    <row r="436" spans="1:44" ht="18" customHeight="1">
      <c r="A436" s="7"/>
      <c r="B436" s="113"/>
      <c r="C436" s="20"/>
      <c r="D436" s="25" t="s">
        <v>25</v>
      </c>
      <c r="E436" s="114" t="str">
        <f ca="1" t="shared" si="4956" ref="E436">IFERROR(IF($C435="","",INDIRECT("第"&amp;VLOOKUP(E$7,INDIRECT($A$7&amp;"!A:D"),2,FALSE)&amp;"周"&amp;"!"&amp;ADDRESS(ROW(),VLOOKUP(E$7,INDIRECT($A$7&amp;"!A:D"),4,FALSE)+4))),"")</f>
        <v/>
      </c>
      <c r="F436" s="114" t="str">
        <f ca="1" t="shared" si="4957" ref="F436">IFERROR(IF($C435="","",INDIRECT("第"&amp;VLOOKUP(F$7,INDIRECT($A$7&amp;"!A:D"),2,FALSE)&amp;"周"&amp;"!"&amp;ADDRESS(ROW(),VLOOKUP(F$7,INDIRECT($A$7&amp;"!A:D"),4,FALSE)+4))),"")</f>
        <v/>
      </c>
      <c r="G436" s="114" t="str">
        <f ca="1" t="shared" si="4958" ref="G436">IFERROR(IF($C435="","",INDIRECT("第"&amp;VLOOKUP(G$7,INDIRECT($A$7&amp;"!A:D"),2,FALSE)&amp;"周"&amp;"!"&amp;ADDRESS(ROW(),VLOOKUP(G$7,INDIRECT($A$7&amp;"!A:D"),4,FALSE)+4))),"")</f>
        <v/>
      </c>
      <c r="H436" s="114" t="str">
        <f ca="1" t="shared" si="4959" ref="H436">IFERROR(IF($C435="","",INDIRECT("第"&amp;VLOOKUP(H$7,INDIRECT($A$7&amp;"!A:D"),2,FALSE)&amp;"周"&amp;"!"&amp;ADDRESS(ROW(),VLOOKUP(H$7,INDIRECT($A$7&amp;"!A:D"),4,FALSE)+4))),"")</f>
        <v/>
      </c>
      <c r="I436" s="114" t="str">
        <f ca="1" t="shared" si="4960" ref="I436">IFERROR(IF($C435="","",INDIRECT("第"&amp;VLOOKUP(I$7,INDIRECT($A$7&amp;"!A:D"),2,FALSE)&amp;"周"&amp;"!"&amp;ADDRESS(ROW(),VLOOKUP(I$7,INDIRECT($A$7&amp;"!A:D"),4,FALSE)+4))),"")</f>
        <v/>
      </c>
      <c r="J436" s="114" t="str">
        <f ca="1" t="shared" si="4961" ref="J436">IFERROR(IF($C435="","",INDIRECT("第"&amp;VLOOKUP(J$7,INDIRECT($A$7&amp;"!A:D"),2,FALSE)&amp;"周"&amp;"!"&amp;ADDRESS(ROW(),VLOOKUP(J$7,INDIRECT($A$7&amp;"!A:D"),4,FALSE)+4))),"")</f>
        <v/>
      </c>
      <c r="K436" s="114" t="str">
        <f ca="1" t="shared" si="4962" ref="K436">IFERROR(IF($C435="","",INDIRECT("第"&amp;VLOOKUP(K$7,INDIRECT($A$7&amp;"!A:D"),2,FALSE)&amp;"周"&amp;"!"&amp;ADDRESS(ROW(),VLOOKUP(K$7,INDIRECT($A$7&amp;"!A:D"),4,FALSE)+4))),"")</f>
        <v/>
      </c>
      <c r="L436" s="114" t="str">
        <f ca="1" t="shared" si="4963" ref="L436">IFERROR(IF($C435="","",INDIRECT("第"&amp;VLOOKUP(L$7,INDIRECT($A$7&amp;"!A:D"),2,FALSE)&amp;"周"&amp;"!"&amp;ADDRESS(ROW(),VLOOKUP(L$7,INDIRECT($A$7&amp;"!A:D"),4,FALSE)+4))),"")</f>
        <v/>
      </c>
      <c r="M436" s="114" t="str">
        <f ca="1" t="shared" si="4964" ref="M436">IFERROR(IF($C435="","",INDIRECT("第"&amp;VLOOKUP(M$7,INDIRECT($A$7&amp;"!A:D"),2,FALSE)&amp;"周"&amp;"!"&amp;ADDRESS(ROW(),VLOOKUP(M$7,INDIRECT($A$7&amp;"!A:D"),4,FALSE)+4))),"")</f>
        <v/>
      </c>
      <c r="N436" s="114" t="str">
        <f ca="1" t="shared" si="4965" ref="N436">IFERROR(IF($C435="","",INDIRECT("第"&amp;VLOOKUP(N$7,INDIRECT($A$7&amp;"!A:D"),2,FALSE)&amp;"周"&amp;"!"&amp;ADDRESS(ROW(),VLOOKUP(N$7,INDIRECT($A$7&amp;"!A:D"),4,FALSE)+4))),"")</f>
        <v/>
      </c>
      <c r="O436" s="114" t="str">
        <f ca="1" t="shared" si="4966" ref="O436">IFERROR(IF($C435="","",INDIRECT("第"&amp;VLOOKUP(O$7,INDIRECT($A$7&amp;"!A:D"),2,FALSE)&amp;"周"&amp;"!"&amp;ADDRESS(ROW(),VLOOKUP(O$7,INDIRECT($A$7&amp;"!A:D"),4,FALSE)+4))),"")</f>
        <v/>
      </c>
      <c r="P436" s="114" t="str">
        <f ca="1" t="shared" si="4967" ref="P436">IFERROR(IF($C435="","",INDIRECT("第"&amp;VLOOKUP(P$7,INDIRECT($A$7&amp;"!A:D"),2,FALSE)&amp;"周"&amp;"!"&amp;ADDRESS(ROW(),VLOOKUP(P$7,INDIRECT($A$7&amp;"!A:D"),4,FALSE)+4))),"")</f>
        <v/>
      </c>
      <c r="Q436" s="114" t="str">
        <f ca="1" t="shared" si="4968" ref="Q436">IFERROR(IF($C435="","",INDIRECT("第"&amp;VLOOKUP(Q$7,INDIRECT($A$7&amp;"!A:D"),2,FALSE)&amp;"周"&amp;"!"&amp;ADDRESS(ROW(),VLOOKUP(Q$7,INDIRECT($A$7&amp;"!A:D"),4,FALSE)+4))),"")</f>
        <v/>
      </c>
      <c r="R436" s="114" t="str">
        <f ca="1" t="shared" si="4969" ref="R436">IFERROR(IF($C435="","",INDIRECT("第"&amp;VLOOKUP(R$7,INDIRECT($A$7&amp;"!A:D"),2,FALSE)&amp;"周"&amp;"!"&amp;ADDRESS(ROW(),VLOOKUP(R$7,INDIRECT($A$7&amp;"!A:D"),4,FALSE)+4))),"")</f>
        <v/>
      </c>
      <c r="S436" s="114" t="str">
        <f ca="1" t="shared" si="4970" ref="S436">IFERROR(IF($C435="","",INDIRECT("第"&amp;VLOOKUP(S$7,INDIRECT($A$7&amp;"!A:D"),2,FALSE)&amp;"周"&amp;"!"&amp;ADDRESS(ROW(),VLOOKUP(S$7,INDIRECT($A$7&amp;"!A:D"),4,FALSE)+4))),"")</f>
        <v/>
      </c>
      <c r="T436" s="114" t="str">
        <f ca="1" t="shared" si="4971" ref="T436">IFERROR(IF($C435="","",INDIRECT("第"&amp;VLOOKUP(T$7,INDIRECT($A$7&amp;"!A:D"),2,FALSE)&amp;"周"&amp;"!"&amp;ADDRESS(ROW(),VLOOKUP(T$7,INDIRECT($A$7&amp;"!A:D"),4,FALSE)+4))),"")</f>
        <v/>
      </c>
      <c r="U436" s="114" t="str">
        <f ca="1" t="shared" si="4972" ref="U436">IFERROR(IF($C435="","",INDIRECT("第"&amp;VLOOKUP(U$7,INDIRECT($A$7&amp;"!A:D"),2,FALSE)&amp;"周"&amp;"!"&amp;ADDRESS(ROW(),VLOOKUP(U$7,INDIRECT($A$7&amp;"!A:D"),4,FALSE)+4))),"")</f>
        <v/>
      </c>
      <c r="V436" s="114" t="str">
        <f ca="1" t="shared" si="4973" ref="V436">IFERROR(IF($C435="","",INDIRECT("第"&amp;VLOOKUP(V$7,INDIRECT($A$7&amp;"!A:D"),2,FALSE)&amp;"周"&amp;"!"&amp;ADDRESS(ROW(),VLOOKUP(V$7,INDIRECT($A$7&amp;"!A:D"),4,FALSE)+4))),"")</f>
        <v/>
      </c>
      <c r="W436" s="114" t="str">
        <f ca="1" t="shared" si="4974" ref="W436">IFERROR(IF($C435="","",INDIRECT("第"&amp;VLOOKUP(W$7,INDIRECT($A$7&amp;"!A:D"),2,FALSE)&amp;"周"&amp;"!"&amp;ADDRESS(ROW(),VLOOKUP(W$7,INDIRECT($A$7&amp;"!A:D"),4,FALSE)+4))),"")</f>
        <v/>
      </c>
      <c r="X436" s="114" t="str">
        <f ca="1" t="shared" si="4975" ref="X436">IFERROR(IF($C435="","",INDIRECT("第"&amp;VLOOKUP(X$7,INDIRECT($A$7&amp;"!A:D"),2,FALSE)&amp;"周"&amp;"!"&amp;ADDRESS(ROW(),VLOOKUP(X$7,INDIRECT($A$7&amp;"!A:D"),4,FALSE)+4))),"")</f>
        <v/>
      </c>
      <c r="Y436" s="114" t="str">
        <f ca="1" t="shared" si="4976" ref="Y436">IFERROR(IF($C435="","",INDIRECT("第"&amp;VLOOKUP(Y$7,INDIRECT($A$7&amp;"!A:D"),2,FALSE)&amp;"周"&amp;"!"&amp;ADDRESS(ROW(),VLOOKUP(Y$7,INDIRECT($A$7&amp;"!A:D"),4,FALSE)+4))),"")</f>
        <v/>
      </c>
      <c r="Z436" s="114" t="str">
        <f ca="1" t="shared" si="4977" ref="Z436">IFERROR(IF($C435="","",INDIRECT("第"&amp;VLOOKUP(Z$7,INDIRECT($A$7&amp;"!A:D"),2,FALSE)&amp;"周"&amp;"!"&amp;ADDRESS(ROW(),VLOOKUP(Z$7,INDIRECT($A$7&amp;"!A:D"),4,FALSE)+4))),"")</f>
        <v/>
      </c>
      <c r="AA436" s="114" t="str">
        <f ca="1" t="shared" si="4978" ref="AA436">IFERROR(IF($C435="","",INDIRECT("第"&amp;VLOOKUP(AA$7,INDIRECT($A$7&amp;"!A:D"),2,FALSE)&amp;"周"&amp;"!"&amp;ADDRESS(ROW(),VLOOKUP(AA$7,INDIRECT($A$7&amp;"!A:D"),4,FALSE)+4))),"")</f>
        <v/>
      </c>
      <c r="AB436" s="114" t="str">
        <f ca="1" t="shared" si="4979" ref="AB436">IFERROR(IF($C435="","",INDIRECT("第"&amp;VLOOKUP(AB$7,INDIRECT($A$7&amp;"!A:D"),2,FALSE)&amp;"周"&amp;"!"&amp;ADDRESS(ROW(),VLOOKUP(AB$7,INDIRECT($A$7&amp;"!A:D"),4,FALSE)+4))),"")</f>
        <v/>
      </c>
      <c r="AC436" s="114" t="str">
        <f ca="1" t="shared" si="4980" ref="AC436">IFERROR(IF($C435="","",INDIRECT("第"&amp;VLOOKUP(AC$7,INDIRECT($A$7&amp;"!A:D"),2,FALSE)&amp;"周"&amp;"!"&amp;ADDRESS(ROW(),VLOOKUP(AC$7,INDIRECT($A$7&amp;"!A:D"),4,FALSE)+4))),"")</f>
        <v/>
      </c>
      <c r="AD436" s="114" t="str">
        <f ca="1" t="shared" si="4981" ref="AD436">IFERROR(IF($C435="","",INDIRECT("第"&amp;VLOOKUP(AD$7,INDIRECT($A$7&amp;"!A:D"),2,FALSE)&amp;"周"&amp;"!"&amp;ADDRESS(ROW(),VLOOKUP(AD$7,INDIRECT($A$7&amp;"!A:D"),4,FALSE)+4))),"")</f>
        <v/>
      </c>
      <c r="AE436" s="114" t="str">
        <f ca="1" t="shared" si="4982" ref="AE436">IFERROR(IF($C435="","",INDIRECT("第"&amp;VLOOKUP(AE$7,INDIRECT($A$7&amp;"!A:D"),2,FALSE)&amp;"周"&amp;"!"&amp;ADDRESS(ROW(),VLOOKUP(AE$7,INDIRECT($A$7&amp;"!A:D"),4,FALSE)+4))),"")</f>
        <v/>
      </c>
      <c r="AF436" s="114" t="str">
        <f ca="1" t="shared" si="4983" ref="AF436">IFERROR(IF($C435="","",INDIRECT("第"&amp;VLOOKUP(AF$7,INDIRECT($A$7&amp;"!A:D"),2,FALSE)&amp;"周"&amp;"!"&amp;ADDRESS(ROW(),VLOOKUP(AF$7,INDIRECT($A$7&amp;"!A:D"),4,FALSE)+4))),"")</f>
        <v/>
      </c>
      <c r="AG436" s="114" t="str">
        <f ca="1" t="shared" si="4984" ref="AG436">IFERROR(IF($C435="","",INDIRECT("第"&amp;VLOOKUP(AG$7,INDIRECT($A$7&amp;"!A:D"),2,FALSE)&amp;"周"&amp;"!"&amp;ADDRESS(ROW(),VLOOKUP(AG$7,INDIRECT($A$7&amp;"!A:D"),4,FALSE)+4))),"")</f>
        <v/>
      </c>
      <c r="AH436" s="114" t="str">
        <f ca="1" t="shared" si="4985" ref="AH436">IFERROR(IF($C435="","",INDIRECT("第"&amp;VLOOKUP(AH$7,INDIRECT($A$7&amp;"!A:D"),2,FALSE)&amp;"周"&amp;"!"&amp;ADDRESS(ROW(),VLOOKUP(AH$7,INDIRECT($A$7&amp;"!A:D"),4,FALSE)+4))),"")</f>
        <v/>
      </c>
      <c r="AI436" s="114" t="str">
        <f ca="1" t="shared" si="4986" ref="AI436">IFERROR(IF($C435="","",INDIRECT("第"&amp;VLOOKUP(AI$7,INDIRECT($A$7&amp;"!A:D"),2,FALSE)&amp;"周"&amp;"!"&amp;ADDRESS(ROW(),VLOOKUP(AI$7,INDIRECT($A$7&amp;"!A:D"),4,FALSE)+4))),"")</f>
        <v/>
      </c>
      <c r="AJ436" s="25"/>
      <c r="AK436" s="25"/>
      <c r="AL436" s="25"/>
      <c r="AM436" s="25"/>
      <c r="AN436" s="25"/>
      <c r="AO436" s="25"/>
      <c r="AP436" s="25"/>
      <c r="AQ436" s="25"/>
      <c r="AR436" s="25"/>
    </row>
    <row r="437" spans="1:44" ht="18" customHeight="1">
      <c r="A437" s="7"/>
      <c r="B437" s="115"/>
      <c r="C437" s="27"/>
      <c r="D437" s="25" t="s">
        <v>26</v>
      </c>
      <c r="E437" s="114" t="str">
        <f ca="1" t="shared" si="4987" ref="E437:AI437">IFERROR(IF($C435="","",INDIRECT("第"&amp;VLOOKUP(E$7,INDIRECT($A$7&amp;"!A:D"),2,FALSE)&amp;"周"&amp;"!"&amp;ADDRESS(ROW(),VLOOKUP(E$7,INDIRECT($A$7&amp;"!A:D"),4,FALSE)+4))),"")</f>
        <v/>
      </c>
      <c r="F437" s="114" t="str">
        <f t="shared" ca="1" si="4987"/>
        <v/>
      </c>
      <c r="G437" s="114" t="str">
        <f t="shared" ca="1" si="4987"/>
        <v/>
      </c>
      <c r="H437" s="114" t="str">
        <f t="shared" ca="1" si="4987"/>
        <v/>
      </c>
      <c r="I437" s="114" t="str">
        <f t="shared" ca="1" si="4987"/>
        <v/>
      </c>
      <c r="J437" s="114" t="str">
        <f t="shared" ca="1" si="4987"/>
        <v/>
      </c>
      <c r="K437" s="114" t="str">
        <f t="shared" ca="1" si="4987"/>
        <v/>
      </c>
      <c r="L437" s="114" t="str">
        <f t="shared" ca="1" si="4987"/>
        <v/>
      </c>
      <c r="M437" s="114" t="str">
        <f t="shared" ca="1" si="4987"/>
        <v/>
      </c>
      <c r="N437" s="114" t="str">
        <f t="shared" ca="1" si="4987"/>
        <v/>
      </c>
      <c r="O437" s="114" t="str">
        <f t="shared" ca="1" si="4987"/>
        <v/>
      </c>
      <c r="P437" s="114" t="str">
        <f t="shared" ca="1" si="4987"/>
        <v/>
      </c>
      <c r="Q437" s="114" t="str">
        <f t="shared" ca="1" si="4987"/>
        <v/>
      </c>
      <c r="R437" s="114" t="str">
        <f t="shared" ca="1" si="4987"/>
        <v/>
      </c>
      <c r="S437" s="114" t="str">
        <f t="shared" ca="1" si="4987"/>
        <v/>
      </c>
      <c r="T437" s="114" t="str">
        <f t="shared" ca="1" si="4987"/>
        <v/>
      </c>
      <c r="U437" s="114" t="str">
        <f t="shared" ca="1" si="4987"/>
        <v/>
      </c>
      <c r="V437" s="114" t="str">
        <f t="shared" ca="1" si="4987"/>
        <v/>
      </c>
      <c r="W437" s="114" t="str">
        <f t="shared" ca="1" si="4987"/>
        <v/>
      </c>
      <c r="X437" s="114" t="str">
        <f t="shared" ca="1" si="4987"/>
        <v/>
      </c>
      <c r="Y437" s="114" t="str">
        <f t="shared" ca="1" si="4987"/>
        <v/>
      </c>
      <c r="Z437" s="114" t="str">
        <f t="shared" ca="1" si="4987"/>
        <v/>
      </c>
      <c r="AA437" s="114" t="str">
        <f t="shared" ca="1" si="4987"/>
        <v/>
      </c>
      <c r="AB437" s="114" t="str">
        <f t="shared" ca="1" si="4987"/>
        <v/>
      </c>
      <c r="AC437" s="114" t="str">
        <f t="shared" ca="1" si="4987"/>
        <v/>
      </c>
      <c r="AD437" s="114" t="str">
        <f t="shared" ca="1" si="4987"/>
        <v/>
      </c>
      <c r="AE437" s="114" t="str">
        <f t="shared" ca="1" si="4987"/>
        <v/>
      </c>
      <c r="AF437" s="114" t="str">
        <f t="shared" ca="1" si="4987"/>
        <v/>
      </c>
      <c r="AG437" s="114" t="str">
        <f t="shared" ca="1" si="4987"/>
        <v/>
      </c>
      <c r="AH437" s="114" t="str">
        <f t="shared" ca="1" si="4987"/>
        <v/>
      </c>
      <c r="AI437" s="114" t="str">
        <f t="shared" ca="1" si="4987"/>
        <v/>
      </c>
      <c r="AJ437" s="25"/>
      <c r="AK437" s="25"/>
      <c r="AL437" s="25"/>
      <c r="AM437" s="25"/>
      <c r="AN437" s="25"/>
      <c r="AO437" s="25"/>
      <c r="AP437" s="25"/>
      <c r="AQ437" s="25"/>
      <c r="AR437" s="25"/>
    </row>
    <row r="438" spans="1:44" ht="18" customHeight="1">
      <c r="A438" s="7"/>
      <c r="B438" s="116">
        <f t="shared" si="4847"/>
        <v>144</v>
      </c>
      <c r="C438" s="20" t="str">
        <f ca="1">INDIRECT("员工信息表!C"&amp;(B438+3))&amp;IF(INDIRECT("员工信息表!O"&amp;(B438+3))="离职","(离职)","")</f>
        <v/>
      </c>
      <c r="D438" s="25" t="s">
        <v>24</v>
      </c>
      <c r="E438" s="114" t="str">
        <f ca="1" t="shared" si="4988" ref="E438:T438">IFERROR(IF($C438="","",INDIRECT("第"&amp;VLOOKUP(E$7,INDIRECT($A$7&amp;"!A:D"),2,FALSE)&amp;"周"&amp;"!"&amp;ADDRESS(ROW(),VLOOKUP(E$7,INDIRECT($A$7&amp;"!A:D"),4,FALSE)+4))),"")</f>
        <v/>
      </c>
      <c r="F438" s="114" t="str">
        <f t="shared" ca="1" si="4988"/>
        <v/>
      </c>
      <c r="G438" s="114" t="str">
        <f t="shared" ca="1" si="4988"/>
        <v/>
      </c>
      <c r="H438" s="114" t="str">
        <f t="shared" ca="1" si="4988"/>
        <v/>
      </c>
      <c r="I438" s="114" t="str">
        <f t="shared" ca="1" si="4988"/>
        <v/>
      </c>
      <c r="J438" s="114" t="str">
        <f t="shared" ca="1" si="4988"/>
        <v/>
      </c>
      <c r="K438" s="114" t="str">
        <f t="shared" ca="1" si="4988"/>
        <v/>
      </c>
      <c r="L438" s="114" t="str">
        <f t="shared" ca="1" si="4988"/>
        <v/>
      </c>
      <c r="M438" s="114" t="str">
        <f t="shared" ca="1" si="4988"/>
        <v/>
      </c>
      <c r="N438" s="114" t="str">
        <f t="shared" ca="1" si="4988"/>
        <v/>
      </c>
      <c r="O438" s="114" t="str">
        <f t="shared" ca="1" si="4988"/>
        <v/>
      </c>
      <c r="P438" s="114" t="str">
        <f t="shared" ca="1" si="4988"/>
        <v/>
      </c>
      <c r="Q438" s="114" t="str">
        <f t="shared" ca="1" si="4988"/>
        <v/>
      </c>
      <c r="R438" s="114" t="str">
        <f t="shared" ca="1" si="4988"/>
        <v/>
      </c>
      <c r="S438" s="114" t="str">
        <f t="shared" ca="1" si="4988"/>
        <v/>
      </c>
      <c r="T438" s="114" t="str">
        <f t="shared" ca="1" si="4988"/>
        <v/>
      </c>
      <c r="U438" s="114" t="str">
        <f ca="1" t="shared" si="4989" ref="U438:AI438">IFERROR(IF($C438="","",INDIRECT("第"&amp;VLOOKUP(U$7,INDIRECT($A$7&amp;"!A:D"),2,FALSE)&amp;"周"&amp;"!"&amp;ADDRESS(ROW(),VLOOKUP(U$7,INDIRECT($A$7&amp;"!A:D"),4,FALSE)+4))),"")</f>
        <v/>
      </c>
      <c r="V438" s="114" t="str">
        <f t="shared" ca="1" si="4989"/>
        <v/>
      </c>
      <c r="W438" s="114" t="str">
        <f t="shared" ca="1" si="4989"/>
        <v/>
      </c>
      <c r="X438" s="114" t="str">
        <f t="shared" ca="1" si="4989"/>
        <v/>
      </c>
      <c r="Y438" s="114" t="str">
        <f t="shared" ca="1" si="4989"/>
        <v/>
      </c>
      <c r="Z438" s="114" t="str">
        <f t="shared" ca="1" si="4989"/>
        <v/>
      </c>
      <c r="AA438" s="114" t="str">
        <f t="shared" ca="1" si="4989"/>
        <v/>
      </c>
      <c r="AB438" s="114" t="str">
        <f t="shared" ca="1" si="4989"/>
        <v/>
      </c>
      <c r="AC438" s="114" t="str">
        <f t="shared" ca="1" si="4989"/>
        <v/>
      </c>
      <c r="AD438" s="114" t="str">
        <f t="shared" ca="1" si="4989"/>
        <v/>
      </c>
      <c r="AE438" s="114" t="str">
        <f t="shared" ca="1" si="4989"/>
        <v/>
      </c>
      <c r="AF438" s="114" t="str">
        <f t="shared" ca="1" si="4989"/>
        <v/>
      </c>
      <c r="AG438" s="114" t="str">
        <f t="shared" ca="1" si="4989"/>
        <v/>
      </c>
      <c r="AH438" s="114" t="str">
        <f t="shared" ca="1" si="4989"/>
        <v/>
      </c>
      <c r="AI438" s="114" t="str">
        <f t="shared" ca="1" si="4989"/>
        <v/>
      </c>
      <c r="AJ438" s="25">
        <f ca="1" t="shared" si="4990" ref="AJ438:AR438">COUNTIF($E438:$AI440,AJ$8)</f>
        <v>0</v>
      </c>
      <c r="AK438" s="25">
        <f t="shared" ca="1" si="4990"/>
        <v>0</v>
      </c>
      <c r="AL438" s="25">
        <f t="shared" ca="1" si="4990"/>
        <v>0</v>
      </c>
      <c r="AM438" s="25">
        <f t="shared" ca="1" si="4990"/>
        <v>0</v>
      </c>
      <c r="AN438" s="25">
        <f t="shared" ca="1" si="4990"/>
        <v>0</v>
      </c>
      <c r="AO438" s="25">
        <f t="shared" ca="1" si="4990"/>
        <v>0</v>
      </c>
      <c r="AP438" s="25">
        <f t="shared" ca="1" si="4990"/>
        <v>0</v>
      </c>
      <c r="AQ438" s="25">
        <f t="shared" ca="1" si="4990"/>
        <v>0</v>
      </c>
      <c r="AR438" s="25">
        <f t="shared" ca="1" si="4990"/>
        <v>0</v>
      </c>
    </row>
    <row r="439" spans="1:44" ht="18" customHeight="1">
      <c r="A439" s="7"/>
      <c r="B439" s="113"/>
      <c r="C439" s="20"/>
      <c r="D439" s="25" t="s">
        <v>25</v>
      </c>
      <c r="E439" s="114" t="str">
        <f ca="1" t="shared" si="4991" ref="E439">IFERROR(IF($C438="","",INDIRECT("第"&amp;VLOOKUP(E$7,INDIRECT($A$7&amp;"!A:D"),2,FALSE)&amp;"周"&amp;"!"&amp;ADDRESS(ROW(),VLOOKUP(E$7,INDIRECT($A$7&amp;"!A:D"),4,FALSE)+4))),"")</f>
        <v/>
      </c>
      <c r="F439" s="114" t="str">
        <f ca="1" t="shared" si="4992" ref="F439">IFERROR(IF($C438="","",INDIRECT("第"&amp;VLOOKUP(F$7,INDIRECT($A$7&amp;"!A:D"),2,FALSE)&amp;"周"&amp;"!"&amp;ADDRESS(ROW(),VLOOKUP(F$7,INDIRECT($A$7&amp;"!A:D"),4,FALSE)+4))),"")</f>
        <v/>
      </c>
      <c r="G439" s="114" t="str">
        <f ca="1" t="shared" si="4993" ref="G439">IFERROR(IF($C438="","",INDIRECT("第"&amp;VLOOKUP(G$7,INDIRECT($A$7&amp;"!A:D"),2,FALSE)&amp;"周"&amp;"!"&amp;ADDRESS(ROW(),VLOOKUP(G$7,INDIRECT($A$7&amp;"!A:D"),4,FALSE)+4))),"")</f>
        <v/>
      </c>
      <c r="H439" s="114" t="str">
        <f ca="1" t="shared" si="4994" ref="H439">IFERROR(IF($C438="","",INDIRECT("第"&amp;VLOOKUP(H$7,INDIRECT($A$7&amp;"!A:D"),2,FALSE)&amp;"周"&amp;"!"&amp;ADDRESS(ROW(),VLOOKUP(H$7,INDIRECT($A$7&amp;"!A:D"),4,FALSE)+4))),"")</f>
        <v/>
      </c>
      <c r="I439" s="114" t="str">
        <f ca="1" t="shared" si="4995" ref="I439">IFERROR(IF($C438="","",INDIRECT("第"&amp;VLOOKUP(I$7,INDIRECT($A$7&amp;"!A:D"),2,FALSE)&amp;"周"&amp;"!"&amp;ADDRESS(ROW(),VLOOKUP(I$7,INDIRECT($A$7&amp;"!A:D"),4,FALSE)+4))),"")</f>
        <v/>
      </c>
      <c r="J439" s="114" t="str">
        <f ca="1" t="shared" si="4996" ref="J439">IFERROR(IF($C438="","",INDIRECT("第"&amp;VLOOKUP(J$7,INDIRECT($A$7&amp;"!A:D"),2,FALSE)&amp;"周"&amp;"!"&amp;ADDRESS(ROW(),VLOOKUP(J$7,INDIRECT($A$7&amp;"!A:D"),4,FALSE)+4))),"")</f>
        <v/>
      </c>
      <c r="K439" s="114" t="str">
        <f ca="1" t="shared" si="4997" ref="K439">IFERROR(IF($C438="","",INDIRECT("第"&amp;VLOOKUP(K$7,INDIRECT($A$7&amp;"!A:D"),2,FALSE)&amp;"周"&amp;"!"&amp;ADDRESS(ROW(),VLOOKUP(K$7,INDIRECT($A$7&amp;"!A:D"),4,FALSE)+4))),"")</f>
        <v/>
      </c>
      <c r="L439" s="114" t="str">
        <f ca="1" t="shared" si="4998" ref="L439">IFERROR(IF($C438="","",INDIRECT("第"&amp;VLOOKUP(L$7,INDIRECT($A$7&amp;"!A:D"),2,FALSE)&amp;"周"&amp;"!"&amp;ADDRESS(ROW(),VLOOKUP(L$7,INDIRECT($A$7&amp;"!A:D"),4,FALSE)+4))),"")</f>
        <v/>
      </c>
      <c r="M439" s="114" t="str">
        <f ca="1" t="shared" si="4999" ref="M439">IFERROR(IF($C438="","",INDIRECT("第"&amp;VLOOKUP(M$7,INDIRECT($A$7&amp;"!A:D"),2,FALSE)&amp;"周"&amp;"!"&amp;ADDRESS(ROW(),VLOOKUP(M$7,INDIRECT($A$7&amp;"!A:D"),4,FALSE)+4))),"")</f>
        <v/>
      </c>
      <c r="N439" s="114" t="str">
        <f ca="1" t="shared" si="5000" ref="N439">IFERROR(IF($C438="","",INDIRECT("第"&amp;VLOOKUP(N$7,INDIRECT($A$7&amp;"!A:D"),2,FALSE)&amp;"周"&amp;"!"&amp;ADDRESS(ROW(),VLOOKUP(N$7,INDIRECT($A$7&amp;"!A:D"),4,FALSE)+4))),"")</f>
        <v/>
      </c>
      <c r="O439" s="114" t="str">
        <f ca="1" t="shared" si="5001" ref="O439">IFERROR(IF($C438="","",INDIRECT("第"&amp;VLOOKUP(O$7,INDIRECT($A$7&amp;"!A:D"),2,FALSE)&amp;"周"&amp;"!"&amp;ADDRESS(ROW(),VLOOKUP(O$7,INDIRECT($A$7&amp;"!A:D"),4,FALSE)+4))),"")</f>
        <v/>
      </c>
      <c r="P439" s="114" t="str">
        <f ca="1" t="shared" si="5002" ref="P439">IFERROR(IF($C438="","",INDIRECT("第"&amp;VLOOKUP(P$7,INDIRECT($A$7&amp;"!A:D"),2,FALSE)&amp;"周"&amp;"!"&amp;ADDRESS(ROW(),VLOOKUP(P$7,INDIRECT($A$7&amp;"!A:D"),4,FALSE)+4))),"")</f>
        <v/>
      </c>
      <c r="Q439" s="114" t="str">
        <f ca="1" t="shared" si="5003" ref="Q439">IFERROR(IF($C438="","",INDIRECT("第"&amp;VLOOKUP(Q$7,INDIRECT($A$7&amp;"!A:D"),2,FALSE)&amp;"周"&amp;"!"&amp;ADDRESS(ROW(),VLOOKUP(Q$7,INDIRECT($A$7&amp;"!A:D"),4,FALSE)+4))),"")</f>
        <v/>
      </c>
      <c r="R439" s="114" t="str">
        <f ca="1" t="shared" si="5004" ref="R439">IFERROR(IF($C438="","",INDIRECT("第"&amp;VLOOKUP(R$7,INDIRECT($A$7&amp;"!A:D"),2,FALSE)&amp;"周"&amp;"!"&amp;ADDRESS(ROW(),VLOOKUP(R$7,INDIRECT($A$7&amp;"!A:D"),4,FALSE)+4))),"")</f>
        <v/>
      </c>
      <c r="S439" s="114" t="str">
        <f ca="1" t="shared" si="5005" ref="S439">IFERROR(IF($C438="","",INDIRECT("第"&amp;VLOOKUP(S$7,INDIRECT($A$7&amp;"!A:D"),2,FALSE)&amp;"周"&amp;"!"&amp;ADDRESS(ROW(),VLOOKUP(S$7,INDIRECT($A$7&amp;"!A:D"),4,FALSE)+4))),"")</f>
        <v/>
      </c>
      <c r="T439" s="114" t="str">
        <f ca="1" t="shared" si="5006" ref="T439">IFERROR(IF($C438="","",INDIRECT("第"&amp;VLOOKUP(T$7,INDIRECT($A$7&amp;"!A:D"),2,FALSE)&amp;"周"&amp;"!"&amp;ADDRESS(ROW(),VLOOKUP(T$7,INDIRECT($A$7&amp;"!A:D"),4,FALSE)+4))),"")</f>
        <v/>
      </c>
      <c r="U439" s="114" t="str">
        <f ca="1" t="shared" si="5007" ref="U439">IFERROR(IF($C438="","",INDIRECT("第"&amp;VLOOKUP(U$7,INDIRECT($A$7&amp;"!A:D"),2,FALSE)&amp;"周"&amp;"!"&amp;ADDRESS(ROW(),VLOOKUP(U$7,INDIRECT($A$7&amp;"!A:D"),4,FALSE)+4))),"")</f>
        <v/>
      </c>
      <c r="V439" s="114" t="str">
        <f ca="1" t="shared" si="5008" ref="V439">IFERROR(IF($C438="","",INDIRECT("第"&amp;VLOOKUP(V$7,INDIRECT($A$7&amp;"!A:D"),2,FALSE)&amp;"周"&amp;"!"&amp;ADDRESS(ROW(),VLOOKUP(V$7,INDIRECT($A$7&amp;"!A:D"),4,FALSE)+4))),"")</f>
        <v/>
      </c>
      <c r="W439" s="114" t="str">
        <f ca="1" t="shared" si="5009" ref="W439">IFERROR(IF($C438="","",INDIRECT("第"&amp;VLOOKUP(W$7,INDIRECT($A$7&amp;"!A:D"),2,FALSE)&amp;"周"&amp;"!"&amp;ADDRESS(ROW(),VLOOKUP(W$7,INDIRECT($A$7&amp;"!A:D"),4,FALSE)+4))),"")</f>
        <v/>
      </c>
      <c r="X439" s="114" t="str">
        <f ca="1" t="shared" si="5010" ref="X439">IFERROR(IF($C438="","",INDIRECT("第"&amp;VLOOKUP(X$7,INDIRECT($A$7&amp;"!A:D"),2,FALSE)&amp;"周"&amp;"!"&amp;ADDRESS(ROW(),VLOOKUP(X$7,INDIRECT($A$7&amp;"!A:D"),4,FALSE)+4))),"")</f>
        <v/>
      </c>
      <c r="Y439" s="114" t="str">
        <f ca="1" t="shared" si="5011" ref="Y439">IFERROR(IF($C438="","",INDIRECT("第"&amp;VLOOKUP(Y$7,INDIRECT($A$7&amp;"!A:D"),2,FALSE)&amp;"周"&amp;"!"&amp;ADDRESS(ROW(),VLOOKUP(Y$7,INDIRECT($A$7&amp;"!A:D"),4,FALSE)+4))),"")</f>
        <v/>
      </c>
      <c r="Z439" s="114" t="str">
        <f ca="1" t="shared" si="5012" ref="Z439">IFERROR(IF($C438="","",INDIRECT("第"&amp;VLOOKUP(Z$7,INDIRECT($A$7&amp;"!A:D"),2,FALSE)&amp;"周"&amp;"!"&amp;ADDRESS(ROW(),VLOOKUP(Z$7,INDIRECT($A$7&amp;"!A:D"),4,FALSE)+4))),"")</f>
        <v/>
      </c>
      <c r="AA439" s="114" t="str">
        <f ca="1" t="shared" si="5013" ref="AA439">IFERROR(IF($C438="","",INDIRECT("第"&amp;VLOOKUP(AA$7,INDIRECT($A$7&amp;"!A:D"),2,FALSE)&amp;"周"&amp;"!"&amp;ADDRESS(ROW(),VLOOKUP(AA$7,INDIRECT($A$7&amp;"!A:D"),4,FALSE)+4))),"")</f>
        <v/>
      </c>
      <c r="AB439" s="114" t="str">
        <f ca="1" t="shared" si="5014" ref="AB439">IFERROR(IF($C438="","",INDIRECT("第"&amp;VLOOKUP(AB$7,INDIRECT($A$7&amp;"!A:D"),2,FALSE)&amp;"周"&amp;"!"&amp;ADDRESS(ROW(),VLOOKUP(AB$7,INDIRECT($A$7&amp;"!A:D"),4,FALSE)+4))),"")</f>
        <v/>
      </c>
      <c r="AC439" s="114" t="str">
        <f ca="1" t="shared" si="5015" ref="AC439">IFERROR(IF($C438="","",INDIRECT("第"&amp;VLOOKUP(AC$7,INDIRECT($A$7&amp;"!A:D"),2,FALSE)&amp;"周"&amp;"!"&amp;ADDRESS(ROW(),VLOOKUP(AC$7,INDIRECT($A$7&amp;"!A:D"),4,FALSE)+4))),"")</f>
        <v/>
      </c>
      <c r="AD439" s="114" t="str">
        <f ca="1" t="shared" si="5016" ref="AD439">IFERROR(IF($C438="","",INDIRECT("第"&amp;VLOOKUP(AD$7,INDIRECT($A$7&amp;"!A:D"),2,FALSE)&amp;"周"&amp;"!"&amp;ADDRESS(ROW(),VLOOKUP(AD$7,INDIRECT($A$7&amp;"!A:D"),4,FALSE)+4))),"")</f>
        <v/>
      </c>
      <c r="AE439" s="114" t="str">
        <f ca="1" t="shared" si="5017" ref="AE439">IFERROR(IF($C438="","",INDIRECT("第"&amp;VLOOKUP(AE$7,INDIRECT($A$7&amp;"!A:D"),2,FALSE)&amp;"周"&amp;"!"&amp;ADDRESS(ROW(),VLOOKUP(AE$7,INDIRECT($A$7&amp;"!A:D"),4,FALSE)+4))),"")</f>
        <v/>
      </c>
      <c r="AF439" s="114" t="str">
        <f ca="1" t="shared" si="5018" ref="AF439">IFERROR(IF($C438="","",INDIRECT("第"&amp;VLOOKUP(AF$7,INDIRECT($A$7&amp;"!A:D"),2,FALSE)&amp;"周"&amp;"!"&amp;ADDRESS(ROW(),VLOOKUP(AF$7,INDIRECT($A$7&amp;"!A:D"),4,FALSE)+4))),"")</f>
        <v/>
      </c>
      <c r="AG439" s="114" t="str">
        <f ca="1" t="shared" si="5019" ref="AG439">IFERROR(IF($C438="","",INDIRECT("第"&amp;VLOOKUP(AG$7,INDIRECT($A$7&amp;"!A:D"),2,FALSE)&amp;"周"&amp;"!"&amp;ADDRESS(ROW(),VLOOKUP(AG$7,INDIRECT($A$7&amp;"!A:D"),4,FALSE)+4))),"")</f>
        <v/>
      </c>
      <c r="AH439" s="114" t="str">
        <f ca="1" t="shared" si="5020" ref="AH439">IFERROR(IF($C438="","",INDIRECT("第"&amp;VLOOKUP(AH$7,INDIRECT($A$7&amp;"!A:D"),2,FALSE)&amp;"周"&amp;"!"&amp;ADDRESS(ROW(),VLOOKUP(AH$7,INDIRECT($A$7&amp;"!A:D"),4,FALSE)+4))),"")</f>
        <v/>
      </c>
      <c r="AI439" s="114" t="str">
        <f ca="1" t="shared" si="5021" ref="AI439">IFERROR(IF($C438="","",INDIRECT("第"&amp;VLOOKUP(AI$7,INDIRECT($A$7&amp;"!A:D"),2,FALSE)&amp;"周"&amp;"!"&amp;ADDRESS(ROW(),VLOOKUP(AI$7,INDIRECT($A$7&amp;"!A:D"),4,FALSE)+4))),"")</f>
        <v/>
      </c>
      <c r="AJ439" s="25"/>
      <c r="AK439" s="25"/>
      <c r="AL439" s="25"/>
      <c r="AM439" s="25"/>
      <c r="AN439" s="25"/>
      <c r="AO439" s="25"/>
      <c r="AP439" s="25"/>
      <c r="AQ439" s="25"/>
      <c r="AR439" s="25"/>
    </row>
    <row r="440" spans="1:44" ht="18" customHeight="1">
      <c r="A440" s="7"/>
      <c r="B440" s="115"/>
      <c r="C440" s="27"/>
      <c r="D440" s="25" t="s">
        <v>26</v>
      </c>
      <c r="E440" s="114" t="str">
        <f ca="1" t="shared" si="5022" ref="E440:AI440">IFERROR(IF($C438="","",INDIRECT("第"&amp;VLOOKUP(E$7,INDIRECT($A$7&amp;"!A:D"),2,FALSE)&amp;"周"&amp;"!"&amp;ADDRESS(ROW(),VLOOKUP(E$7,INDIRECT($A$7&amp;"!A:D"),4,FALSE)+4))),"")</f>
        <v/>
      </c>
      <c r="F440" s="114" t="str">
        <f t="shared" ca="1" si="5022"/>
        <v/>
      </c>
      <c r="G440" s="114" t="str">
        <f t="shared" ca="1" si="5022"/>
        <v/>
      </c>
      <c r="H440" s="114" t="str">
        <f t="shared" ca="1" si="5022"/>
        <v/>
      </c>
      <c r="I440" s="114" t="str">
        <f t="shared" ca="1" si="5022"/>
        <v/>
      </c>
      <c r="J440" s="114" t="str">
        <f t="shared" ca="1" si="5022"/>
        <v/>
      </c>
      <c r="K440" s="114" t="str">
        <f t="shared" ca="1" si="5022"/>
        <v/>
      </c>
      <c r="L440" s="114" t="str">
        <f t="shared" ca="1" si="5022"/>
        <v/>
      </c>
      <c r="M440" s="114" t="str">
        <f t="shared" ca="1" si="5022"/>
        <v/>
      </c>
      <c r="N440" s="114" t="str">
        <f t="shared" ca="1" si="5022"/>
        <v/>
      </c>
      <c r="O440" s="114" t="str">
        <f t="shared" ca="1" si="5022"/>
        <v/>
      </c>
      <c r="P440" s="114" t="str">
        <f t="shared" ca="1" si="5022"/>
        <v/>
      </c>
      <c r="Q440" s="114" t="str">
        <f t="shared" ca="1" si="5022"/>
        <v/>
      </c>
      <c r="R440" s="114" t="str">
        <f t="shared" ca="1" si="5022"/>
        <v/>
      </c>
      <c r="S440" s="114" t="str">
        <f t="shared" ca="1" si="5022"/>
        <v/>
      </c>
      <c r="T440" s="114" t="str">
        <f t="shared" ca="1" si="5022"/>
        <v/>
      </c>
      <c r="U440" s="114" t="str">
        <f t="shared" ca="1" si="5022"/>
        <v/>
      </c>
      <c r="V440" s="114" t="str">
        <f t="shared" ca="1" si="5022"/>
        <v/>
      </c>
      <c r="W440" s="114" t="str">
        <f t="shared" ca="1" si="5022"/>
        <v/>
      </c>
      <c r="X440" s="114" t="str">
        <f t="shared" ca="1" si="5022"/>
        <v/>
      </c>
      <c r="Y440" s="114" t="str">
        <f t="shared" ca="1" si="5022"/>
        <v/>
      </c>
      <c r="Z440" s="114" t="str">
        <f t="shared" ca="1" si="5022"/>
        <v/>
      </c>
      <c r="AA440" s="114" t="str">
        <f t="shared" ca="1" si="5022"/>
        <v/>
      </c>
      <c r="AB440" s="114" t="str">
        <f t="shared" ca="1" si="5022"/>
        <v/>
      </c>
      <c r="AC440" s="114" t="str">
        <f t="shared" ca="1" si="5022"/>
        <v/>
      </c>
      <c r="AD440" s="114" t="str">
        <f t="shared" ca="1" si="5022"/>
        <v/>
      </c>
      <c r="AE440" s="114" t="str">
        <f t="shared" ca="1" si="5022"/>
        <v/>
      </c>
      <c r="AF440" s="114" t="str">
        <f t="shared" ca="1" si="5022"/>
        <v/>
      </c>
      <c r="AG440" s="114" t="str">
        <f t="shared" ca="1" si="5022"/>
        <v/>
      </c>
      <c r="AH440" s="114" t="str">
        <f t="shared" ca="1" si="5022"/>
        <v/>
      </c>
      <c r="AI440" s="114" t="str">
        <f t="shared" ca="1" si="5022"/>
        <v/>
      </c>
      <c r="AJ440" s="25"/>
      <c r="AK440" s="25"/>
      <c r="AL440" s="25"/>
      <c r="AM440" s="25"/>
      <c r="AN440" s="25"/>
      <c r="AO440" s="25"/>
      <c r="AP440" s="25"/>
      <c r="AQ440" s="25"/>
      <c r="AR440" s="25"/>
    </row>
    <row r="441" spans="1:44" ht="18" customHeight="1">
      <c r="A441" s="7"/>
      <c r="B441" s="116">
        <f t="shared" si="4847"/>
        <v>145</v>
      </c>
      <c r="C441" s="20" t="str">
        <f ca="1">INDIRECT("员工信息表!C"&amp;(B441+3))&amp;IF(INDIRECT("员工信息表!O"&amp;(B441+3))="离职","(离职)","")</f>
        <v/>
      </c>
      <c r="D441" s="25" t="s">
        <v>24</v>
      </c>
      <c r="E441" s="114" t="str">
        <f ca="1" t="shared" si="5023" ref="E441:T441">IFERROR(IF($C441="","",INDIRECT("第"&amp;VLOOKUP(E$7,INDIRECT($A$7&amp;"!A:D"),2,FALSE)&amp;"周"&amp;"!"&amp;ADDRESS(ROW(),VLOOKUP(E$7,INDIRECT($A$7&amp;"!A:D"),4,FALSE)+4))),"")</f>
        <v/>
      </c>
      <c r="F441" s="114" t="str">
        <f t="shared" ca="1" si="5023"/>
        <v/>
      </c>
      <c r="G441" s="114" t="str">
        <f t="shared" ca="1" si="5023"/>
        <v/>
      </c>
      <c r="H441" s="114" t="str">
        <f t="shared" ca="1" si="5023"/>
        <v/>
      </c>
      <c r="I441" s="114" t="str">
        <f t="shared" ca="1" si="5023"/>
        <v/>
      </c>
      <c r="J441" s="114" t="str">
        <f t="shared" ca="1" si="5023"/>
        <v/>
      </c>
      <c r="K441" s="114" t="str">
        <f t="shared" ca="1" si="5023"/>
        <v/>
      </c>
      <c r="L441" s="114" t="str">
        <f t="shared" ca="1" si="5023"/>
        <v/>
      </c>
      <c r="M441" s="114" t="str">
        <f t="shared" ca="1" si="5023"/>
        <v/>
      </c>
      <c r="N441" s="114" t="str">
        <f t="shared" ca="1" si="5023"/>
        <v/>
      </c>
      <c r="O441" s="114" t="str">
        <f t="shared" ca="1" si="5023"/>
        <v/>
      </c>
      <c r="P441" s="114" t="str">
        <f t="shared" ca="1" si="5023"/>
        <v/>
      </c>
      <c r="Q441" s="114" t="str">
        <f t="shared" ca="1" si="5023"/>
        <v/>
      </c>
      <c r="R441" s="114" t="str">
        <f t="shared" ca="1" si="5023"/>
        <v/>
      </c>
      <c r="S441" s="114" t="str">
        <f t="shared" ca="1" si="5023"/>
        <v/>
      </c>
      <c r="T441" s="114" t="str">
        <f t="shared" ca="1" si="5023"/>
        <v/>
      </c>
      <c r="U441" s="114" t="str">
        <f ca="1" t="shared" si="5024" ref="U441:AI441">IFERROR(IF($C441="","",INDIRECT("第"&amp;VLOOKUP(U$7,INDIRECT($A$7&amp;"!A:D"),2,FALSE)&amp;"周"&amp;"!"&amp;ADDRESS(ROW(),VLOOKUP(U$7,INDIRECT($A$7&amp;"!A:D"),4,FALSE)+4))),"")</f>
        <v/>
      </c>
      <c r="V441" s="114" t="str">
        <f t="shared" ca="1" si="5024"/>
        <v/>
      </c>
      <c r="W441" s="114" t="str">
        <f t="shared" ca="1" si="5024"/>
        <v/>
      </c>
      <c r="X441" s="114" t="str">
        <f t="shared" ca="1" si="5024"/>
        <v/>
      </c>
      <c r="Y441" s="114" t="str">
        <f t="shared" ca="1" si="5024"/>
        <v/>
      </c>
      <c r="Z441" s="114" t="str">
        <f t="shared" ca="1" si="5024"/>
        <v/>
      </c>
      <c r="AA441" s="114" t="str">
        <f t="shared" ca="1" si="5024"/>
        <v/>
      </c>
      <c r="AB441" s="114" t="str">
        <f t="shared" ca="1" si="5024"/>
        <v/>
      </c>
      <c r="AC441" s="114" t="str">
        <f t="shared" ca="1" si="5024"/>
        <v/>
      </c>
      <c r="AD441" s="114" t="str">
        <f t="shared" ca="1" si="5024"/>
        <v/>
      </c>
      <c r="AE441" s="114" t="str">
        <f t="shared" ca="1" si="5024"/>
        <v/>
      </c>
      <c r="AF441" s="114" t="str">
        <f t="shared" ca="1" si="5024"/>
        <v/>
      </c>
      <c r="AG441" s="114" t="str">
        <f t="shared" ca="1" si="5024"/>
        <v/>
      </c>
      <c r="AH441" s="114" t="str">
        <f t="shared" ca="1" si="5024"/>
        <v/>
      </c>
      <c r="AI441" s="114" t="str">
        <f t="shared" ca="1" si="5024"/>
        <v/>
      </c>
      <c r="AJ441" s="25">
        <f ca="1" t="shared" si="5025" ref="AJ441:AR441">COUNTIF($E441:$AI443,AJ$8)</f>
        <v>0</v>
      </c>
      <c r="AK441" s="25">
        <f t="shared" ca="1" si="5025"/>
        <v>0</v>
      </c>
      <c r="AL441" s="25">
        <f t="shared" ca="1" si="5025"/>
        <v>0</v>
      </c>
      <c r="AM441" s="25">
        <f t="shared" ca="1" si="5025"/>
        <v>0</v>
      </c>
      <c r="AN441" s="25">
        <f t="shared" ca="1" si="5025"/>
        <v>0</v>
      </c>
      <c r="AO441" s="25">
        <f t="shared" ca="1" si="5025"/>
        <v>0</v>
      </c>
      <c r="AP441" s="25">
        <f t="shared" ca="1" si="5025"/>
        <v>0</v>
      </c>
      <c r="AQ441" s="25">
        <f t="shared" ca="1" si="5025"/>
        <v>0</v>
      </c>
      <c r="AR441" s="25">
        <f t="shared" ca="1" si="5025"/>
        <v>0</v>
      </c>
    </row>
    <row r="442" spans="1:44" ht="18" customHeight="1">
      <c r="A442" s="7"/>
      <c r="B442" s="113"/>
      <c r="C442" s="20"/>
      <c r="D442" s="25" t="s">
        <v>25</v>
      </c>
      <c r="E442" s="114" t="str">
        <f ca="1" t="shared" si="5026" ref="E442">IFERROR(IF($C441="","",INDIRECT("第"&amp;VLOOKUP(E$7,INDIRECT($A$7&amp;"!A:D"),2,FALSE)&amp;"周"&amp;"!"&amp;ADDRESS(ROW(),VLOOKUP(E$7,INDIRECT($A$7&amp;"!A:D"),4,FALSE)+4))),"")</f>
        <v/>
      </c>
      <c r="F442" s="114" t="str">
        <f ca="1" t="shared" si="5027" ref="F442">IFERROR(IF($C441="","",INDIRECT("第"&amp;VLOOKUP(F$7,INDIRECT($A$7&amp;"!A:D"),2,FALSE)&amp;"周"&amp;"!"&amp;ADDRESS(ROW(),VLOOKUP(F$7,INDIRECT($A$7&amp;"!A:D"),4,FALSE)+4))),"")</f>
        <v/>
      </c>
      <c r="G442" s="114" t="str">
        <f ca="1" t="shared" si="5028" ref="G442">IFERROR(IF($C441="","",INDIRECT("第"&amp;VLOOKUP(G$7,INDIRECT($A$7&amp;"!A:D"),2,FALSE)&amp;"周"&amp;"!"&amp;ADDRESS(ROW(),VLOOKUP(G$7,INDIRECT($A$7&amp;"!A:D"),4,FALSE)+4))),"")</f>
        <v/>
      </c>
      <c r="H442" s="114" t="str">
        <f ca="1" t="shared" si="5029" ref="H442">IFERROR(IF($C441="","",INDIRECT("第"&amp;VLOOKUP(H$7,INDIRECT($A$7&amp;"!A:D"),2,FALSE)&amp;"周"&amp;"!"&amp;ADDRESS(ROW(),VLOOKUP(H$7,INDIRECT($A$7&amp;"!A:D"),4,FALSE)+4))),"")</f>
        <v/>
      </c>
      <c r="I442" s="114" t="str">
        <f ca="1" t="shared" si="5030" ref="I442">IFERROR(IF($C441="","",INDIRECT("第"&amp;VLOOKUP(I$7,INDIRECT($A$7&amp;"!A:D"),2,FALSE)&amp;"周"&amp;"!"&amp;ADDRESS(ROW(),VLOOKUP(I$7,INDIRECT($A$7&amp;"!A:D"),4,FALSE)+4))),"")</f>
        <v/>
      </c>
      <c r="J442" s="114" t="str">
        <f ca="1" t="shared" si="5031" ref="J442">IFERROR(IF($C441="","",INDIRECT("第"&amp;VLOOKUP(J$7,INDIRECT($A$7&amp;"!A:D"),2,FALSE)&amp;"周"&amp;"!"&amp;ADDRESS(ROW(),VLOOKUP(J$7,INDIRECT($A$7&amp;"!A:D"),4,FALSE)+4))),"")</f>
        <v/>
      </c>
      <c r="K442" s="114" t="str">
        <f ca="1" t="shared" si="5032" ref="K442">IFERROR(IF($C441="","",INDIRECT("第"&amp;VLOOKUP(K$7,INDIRECT($A$7&amp;"!A:D"),2,FALSE)&amp;"周"&amp;"!"&amp;ADDRESS(ROW(),VLOOKUP(K$7,INDIRECT($A$7&amp;"!A:D"),4,FALSE)+4))),"")</f>
        <v/>
      </c>
      <c r="L442" s="114" t="str">
        <f ca="1" t="shared" si="5033" ref="L442">IFERROR(IF($C441="","",INDIRECT("第"&amp;VLOOKUP(L$7,INDIRECT($A$7&amp;"!A:D"),2,FALSE)&amp;"周"&amp;"!"&amp;ADDRESS(ROW(),VLOOKUP(L$7,INDIRECT($A$7&amp;"!A:D"),4,FALSE)+4))),"")</f>
        <v/>
      </c>
      <c r="M442" s="114" t="str">
        <f ca="1" t="shared" si="5034" ref="M442">IFERROR(IF($C441="","",INDIRECT("第"&amp;VLOOKUP(M$7,INDIRECT($A$7&amp;"!A:D"),2,FALSE)&amp;"周"&amp;"!"&amp;ADDRESS(ROW(),VLOOKUP(M$7,INDIRECT($A$7&amp;"!A:D"),4,FALSE)+4))),"")</f>
        <v/>
      </c>
      <c r="N442" s="114" t="str">
        <f ca="1" t="shared" si="5035" ref="N442">IFERROR(IF($C441="","",INDIRECT("第"&amp;VLOOKUP(N$7,INDIRECT($A$7&amp;"!A:D"),2,FALSE)&amp;"周"&amp;"!"&amp;ADDRESS(ROW(),VLOOKUP(N$7,INDIRECT($A$7&amp;"!A:D"),4,FALSE)+4))),"")</f>
        <v/>
      </c>
      <c r="O442" s="114" t="str">
        <f ca="1" t="shared" si="5036" ref="O442">IFERROR(IF($C441="","",INDIRECT("第"&amp;VLOOKUP(O$7,INDIRECT($A$7&amp;"!A:D"),2,FALSE)&amp;"周"&amp;"!"&amp;ADDRESS(ROW(),VLOOKUP(O$7,INDIRECT($A$7&amp;"!A:D"),4,FALSE)+4))),"")</f>
        <v/>
      </c>
      <c r="P442" s="114" t="str">
        <f ca="1" t="shared" si="5037" ref="P442">IFERROR(IF($C441="","",INDIRECT("第"&amp;VLOOKUP(P$7,INDIRECT($A$7&amp;"!A:D"),2,FALSE)&amp;"周"&amp;"!"&amp;ADDRESS(ROW(),VLOOKUP(P$7,INDIRECT($A$7&amp;"!A:D"),4,FALSE)+4))),"")</f>
        <v/>
      </c>
      <c r="Q442" s="114" t="str">
        <f ca="1" t="shared" si="5038" ref="Q442">IFERROR(IF($C441="","",INDIRECT("第"&amp;VLOOKUP(Q$7,INDIRECT($A$7&amp;"!A:D"),2,FALSE)&amp;"周"&amp;"!"&amp;ADDRESS(ROW(),VLOOKUP(Q$7,INDIRECT($A$7&amp;"!A:D"),4,FALSE)+4))),"")</f>
        <v/>
      </c>
      <c r="R442" s="114" t="str">
        <f ca="1" t="shared" si="5039" ref="R442">IFERROR(IF($C441="","",INDIRECT("第"&amp;VLOOKUP(R$7,INDIRECT($A$7&amp;"!A:D"),2,FALSE)&amp;"周"&amp;"!"&amp;ADDRESS(ROW(),VLOOKUP(R$7,INDIRECT($A$7&amp;"!A:D"),4,FALSE)+4))),"")</f>
        <v/>
      </c>
      <c r="S442" s="114" t="str">
        <f ca="1" t="shared" si="5040" ref="S442">IFERROR(IF($C441="","",INDIRECT("第"&amp;VLOOKUP(S$7,INDIRECT($A$7&amp;"!A:D"),2,FALSE)&amp;"周"&amp;"!"&amp;ADDRESS(ROW(),VLOOKUP(S$7,INDIRECT($A$7&amp;"!A:D"),4,FALSE)+4))),"")</f>
        <v/>
      </c>
      <c r="T442" s="114" t="str">
        <f ca="1" t="shared" si="5041" ref="T442">IFERROR(IF($C441="","",INDIRECT("第"&amp;VLOOKUP(T$7,INDIRECT($A$7&amp;"!A:D"),2,FALSE)&amp;"周"&amp;"!"&amp;ADDRESS(ROW(),VLOOKUP(T$7,INDIRECT($A$7&amp;"!A:D"),4,FALSE)+4))),"")</f>
        <v/>
      </c>
      <c r="U442" s="114" t="str">
        <f ca="1" t="shared" si="5042" ref="U442">IFERROR(IF($C441="","",INDIRECT("第"&amp;VLOOKUP(U$7,INDIRECT($A$7&amp;"!A:D"),2,FALSE)&amp;"周"&amp;"!"&amp;ADDRESS(ROW(),VLOOKUP(U$7,INDIRECT($A$7&amp;"!A:D"),4,FALSE)+4))),"")</f>
        <v/>
      </c>
      <c r="V442" s="114" t="str">
        <f ca="1" t="shared" si="5043" ref="V442">IFERROR(IF($C441="","",INDIRECT("第"&amp;VLOOKUP(V$7,INDIRECT($A$7&amp;"!A:D"),2,FALSE)&amp;"周"&amp;"!"&amp;ADDRESS(ROW(),VLOOKUP(V$7,INDIRECT($A$7&amp;"!A:D"),4,FALSE)+4))),"")</f>
        <v/>
      </c>
      <c r="W442" s="114" t="str">
        <f ca="1" t="shared" si="5044" ref="W442">IFERROR(IF($C441="","",INDIRECT("第"&amp;VLOOKUP(W$7,INDIRECT($A$7&amp;"!A:D"),2,FALSE)&amp;"周"&amp;"!"&amp;ADDRESS(ROW(),VLOOKUP(W$7,INDIRECT($A$7&amp;"!A:D"),4,FALSE)+4))),"")</f>
        <v/>
      </c>
      <c r="X442" s="114" t="str">
        <f ca="1" t="shared" si="5045" ref="X442">IFERROR(IF($C441="","",INDIRECT("第"&amp;VLOOKUP(X$7,INDIRECT($A$7&amp;"!A:D"),2,FALSE)&amp;"周"&amp;"!"&amp;ADDRESS(ROW(),VLOOKUP(X$7,INDIRECT($A$7&amp;"!A:D"),4,FALSE)+4))),"")</f>
        <v/>
      </c>
      <c r="Y442" s="114" t="str">
        <f ca="1" t="shared" si="5046" ref="Y442">IFERROR(IF($C441="","",INDIRECT("第"&amp;VLOOKUP(Y$7,INDIRECT($A$7&amp;"!A:D"),2,FALSE)&amp;"周"&amp;"!"&amp;ADDRESS(ROW(),VLOOKUP(Y$7,INDIRECT($A$7&amp;"!A:D"),4,FALSE)+4))),"")</f>
        <v/>
      </c>
      <c r="Z442" s="114" t="str">
        <f ca="1" t="shared" si="5047" ref="Z442">IFERROR(IF($C441="","",INDIRECT("第"&amp;VLOOKUP(Z$7,INDIRECT($A$7&amp;"!A:D"),2,FALSE)&amp;"周"&amp;"!"&amp;ADDRESS(ROW(),VLOOKUP(Z$7,INDIRECT($A$7&amp;"!A:D"),4,FALSE)+4))),"")</f>
        <v/>
      </c>
      <c r="AA442" s="114" t="str">
        <f ca="1" t="shared" si="5048" ref="AA442">IFERROR(IF($C441="","",INDIRECT("第"&amp;VLOOKUP(AA$7,INDIRECT($A$7&amp;"!A:D"),2,FALSE)&amp;"周"&amp;"!"&amp;ADDRESS(ROW(),VLOOKUP(AA$7,INDIRECT($A$7&amp;"!A:D"),4,FALSE)+4))),"")</f>
        <v/>
      </c>
      <c r="AB442" s="114" t="str">
        <f ca="1" t="shared" si="5049" ref="AB442">IFERROR(IF($C441="","",INDIRECT("第"&amp;VLOOKUP(AB$7,INDIRECT($A$7&amp;"!A:D"),2,FALSE)&amp;"周"&amp;"!"&amp;ADDRESS(ROW(),VLOOKUP(AB$7,INDIRECT($A$7&amp;"!A:D"),4,FALSE)+4))),"")</f>
        <v/>
      </c>
      <c r="AC442" s="114" t="str">
        <f ca="1" t="shared" si="5050" ref="AC442">IFERROR(IF($C441="","",INDIRECT("第"&amp;VLOOKUP(AC$7,INDIRECT($A$7&amp;"!A:D"),2,FALSE)&amp;"周"&amp;"!"&amp;ADDRESS(ROW(),VLOOKUP(AC$7,INDIRECT($A$7&amp;"!A:D"),4,FALSE)+4))),"")</f>
        <v/>
      </c>
      <c r="AD442" s="114" t="str">
        <f ca="1" t="shared" si="5051" ref="AD442">IFERROR(IF($C441="","",INDIRECT("第"&amp;VLOOKUP(AD$7,INDIRECT($A$7&amp;"!A:D"),2,FALSE)&amp;"周"&amp;"!"&amp;ADDRESS(ROW(),VLOOKUP(AD$7,INDIRECT($A$7&amp;"!A:D"),4,FALSE)+4))),"")</f>
        <v/>
      </c>
      <c r="AE442" s="114" t="str">
        <f ca="1" t="shared" si="5052" ref="AE442">IFERROR(IF($C441="","",INDIRECT("第"&amp;VLOOKUP(AE$7,INDIRECT($A$7&amp;"!A:D"),2,FALSE)&amp;"周"&amp;"!"&amp;ADDRESS(ROW(),VLOOKUP(AE$7,INDIRECT($A$7&amp;"!A:D"),4,FALSE)+4))),"")</f>
        <v/>
      </c>
      <c r="AF442" s="114" t="str">
        <f ca="1" t="shared" si="5053" ref="AF442">IFERROR(IF($C441="","",INDIRECT("第"&amp;VLOOKUP(AF$7,INDIRECT($A$7&amp;"!A:D"),2,FALSE)&amp;"周"&amp;"!"&amp;ADDRESS(ROW(),VLOOKUP(AF$7,INDIRECT($A$7&amp;"!A:D"),4,FALSE)+4))),"")</f>
        <v/>
      </c>
      <c r="AG442" s="114" t="str">
        <f ca="1" t="shared" si="5054" ref="AG442">IFERROR(IF($C441="","",INDIRECT("第"&amp;VLOOKUP(AG$7,INDIRECT($A$7&amp;"!A:D"),2,FALSE)&amp;"周"&amp;"!"&amp;ADDRESS(ROW(),VLOOKUP(AG$7,INDIRECT($A$7&amp;"!A:D"),4,FALSE)+4))),"")</f>
        <v/>
      </c>
      <c r="AH442" s="114" t="str">
        <f ca="1" t="shared" si="5055" ref="AH442">IFERROR(IF($C441="","",INDIRECT("第"&amp;VLOOKUP(AH$7,INDIRECT($A$7&amp;"!A:D"),2,FALSE)&amp;"周"&amp;"!"&amp;ADDRESS(ROW(),VLOOKUP(AH$7,INDIRECT($A$7&amp;"!A:D"),4,FALSE)+4))),"")</f>
        <v/>
      </c>
      <c r="AI442" s="114" t="str">
        <f ca="1" t="shared" si="5056" ref="AI442">IFERROR(IF($C441="","",INDIRECT("第"&amp;VLOOKUP(AI$7,INDIRECT($A$7&amp;"!A:D"),2,FALSE)&amp;"周"&amp;"!"&amp;ADDRESS(ROW(),VLOOKUP(AI$7,INDIRECT($A$7&amp;"!A:D"),4,FALSE)+4))),"")</f>
        <v/>
      </c>
      <c r="AJ442" s="25"/>
      <c r="AK442" s="25"/>
      <c r="AL442" s="25"/>
      <c r="AM442" s="25"/>
      <c r="AN442" s="25"/>
      <c r="AO442" s="25"/>
      <c r="AP442" s="25"/>
      <c r="AQ442" s="25"/>
      <c r="AR442" s="25"/>
    </row>
    <row r="443" spans="1:44" ht="18" customHeight="1">
      <c r="A443" s="7"/>
      <c r="B443" s="115"/>
      <c r="C443" s="27"/>
      <c r="D443" s="25" t="s">
        <v>26</v>
      </c>
      <c r="E443" s="114" t="str">
        <f ca="1" t="shared" si="5057" ref="E443:AI443">IFERROR(IF($C441="","",INDIRECT("第"&amp;VLOOKUP(E$7,INDIRECT($A$7&amp;"!A:D"),2,FALSE)&amp;"周"&amp;"!"&amp;ADDRESS(ROW(),VLOOKUP(E$7,INDIRECT($A$7&amp;"!A:D"),4,FALSE)+4))),"")</f>
        <v/>
      </c>
      <c r="F443" s="114" t="str">
        <f t="shared" ca="1" si="5057"/>
        <v/>
      </c>
      <c r="G443" s="114" t="str">
        <f t="shared" ca="1" si="5057"/>
        <v/>
      </c>
      <c r="H443" s="114" t="str">
        <f t="shared" ca="1" si="5057"/>
        <v/>
      </c>
      <c r="I443" s="114" t="str">
        <f t="shared" ca="1" si="5057"/>
        <v/>
      </c>
      <c r="J443" s="114" t="str">
        <f t="shared" ca="1" si="5057"/>
        <v/>
      </c>
      <c r="K443" s="114" t="str">
        <f t="shared" ca="1" si="5057"/>
        <v/>
      </c>
      <c r="L443" s="114" t="str">
        <f t="shared" ca="1" si="5057"/>
        <v/>
      </c>
      <c r="M443" s="114" t="str">
        <f t="shared" ca="1" si="5057"/>
        <v/>
      </c>
      <c r="N443" s="114" t="str">
        <f t="shared" ca="1" si="5057"/>
        <v/>
      </c>
      <c r="O443" s="114" t="str">
        <f t="shared" ca="1" si="5057"/>
        <v/>
      </c>
      <c r="P443" s="114" t="str">
        <f t="shared" ca="1" si="5057"/>
        <v/>
      </c>
      <c r="Q443" s="114" t="str">
        <f t="shared" ca="1" si="5057"/>
        <v/>
      </c>
      <c r="R443" s="114" t="str">
        <f t="shared" ca="1" si="5057"/>
        <v/>
      </c>
      <c r="S443" s="114" t="str">
        <f t="shared" ca="1" si="5057"/>
        <v/>
      </c>
      <c r="T443" s="114" t="str">
        <f t="shared" ca="1" si="5057"/>
        <v/>
      </c>
      <c r="U443" s="114" t="str">
        <f t="shared" ca="1" si="5057"/>
        <v/>
      </c>
      <c r="V443" s="114" t="str">
        <f t="shared" ca="1" si="5057"/>
        <v/>
      </c>
      <c r="W443" s="114" t="str">
        <f t="shared" ca="1" si="5057"/>
        <v/>
      </c>
      <c r="X443" s="114" t="str">
        <f t="shared" ca="1" si="5057"/>
        <v/>
      </c>
      <c r="Y443" s="114" t="str">
        <f t="shared" ca="1" si="5057"/>
        <v/>
      </c>
      <c r="Z443" s="114" t="str">
        <f t="shared" ca="1" si="5057"/>
        <v/>
      </c>
      <c r="AA443" s="114" t="str">
        <f t="shared" ca="1" si="5057"/>
        <v/>
      </c>
      <c r="AB443" s="114" t="str">
        <f t="shared" ca="1" si="5057"/>
        <v/>
      </c>
      <c r="AC443" s="114" t="str">
        <f t="shared" ca="1" si="5057"/>
        <v/>
      </c>
      <c r="AD443" s="114" t="str">
        <f t="shared" ca="1" si="5057"/>
        <v/>
      </c>
      <c r="AE443" s="114" t="str">
        <f t="shared" ca="1" si="5057"/>
        <v/>
      </c>
      <c r="AF443" s="114" t="str">
        <f t="shared" ca="1" si="5057"/>
        <v/>
      </c>
      <c r="AG443" s="114" t="str">
        <f t="shared" ca="1" si="5057"/>
        <v/>
      </c>
      <c r="AH443" s="114" t="str">
        <f t="shared" ca="1" si="5057"/>
        <v/>
      </c>
      <c r="AI443" s="114" t="str">
        <f t="shared" ca="1" si="5057"/>
        <v/>
      </c>
      <c r="AJ443" s="25"/>
      <c r="AK443" s="25"/>
      <c r="AL443" s="25"/>
      <c r="AM443" s="25"/>
      <c r="AN443" s="25"/>
      <c r="AO443" s="25"/>
      <c r="AP443" s="25"/>
      <c r="AQ443" s="25"/>
      <c r="AR443" s="25"/>
    </row>
    <row r="444" spans="1:44" ht="18" customHeight="1">
      <c r="A444" s="7"/>
      <c r="B444" s="116">
        <f t="shared" si="4847"/>
        <v>146</v>
      </c>
      <c r="C444" s="20" t="str">
        <f ca="1">INDIRECT("员工信息表!C"&amp;(B444+3))&amp;IF(INDIRECT("员工信息表!O"&amp;(B444+3))="离职","(离职)","")</f>
        <v/>
      </c>
      <c r="D444" s="25" t="s">
        <v>24</v>
      </c>
      <c r="E444" s="114" t="str">
        <f ca="1" t="shared" si="5058" ref="E444:T444">IFERROR(IF($C444="","",INDIRECT("第"&amp;VLOOKUP(E$7,INDIRECT($A$7&amp;"!A:D"),2,FALSE)&amp;"周"&amp;"!"&amp;ADDRESS(ROW(),VLOOKUP(E$7,INDIRECT($A$7&amp;"!A:D"),4,FALSE)+4))),"")</f>
        <v/>
      </c>
      <c r="F444" s="114" t="str">
        <f t="shared" ca="1" si="5058"/>
        <v/>
      </c>
      <c r="G444" s="114" t="str">
        <f t="shared" ca="1" si="5058"/>
        <v/>
      </c>
      <c r="H444" s="114" t="str">
        <f t="shared" ca="1" si="5058"/>
        <v/>
      </c>
      <c r="I444" s="114" t="str">
        <f t="shared" ca="1" si="5058"/>
        <v/>
      </c>
      <c r="J444" s="114" t="str">
        <f t="shared" ca="1" si="5058"/>
        <v/>
      </c>
      <c r="K444" s="114" t="str">
        <f t="shared" ca="1" si="5058"/>
        <v/>
      </c>
      <c r="L444" s="114" t="str">
        <f t="shared" ca="1" si="5058"/>
        <v/>
      </c>
      <c r="M444" s="114" t="str">
        <f t="shared" ca="1" si="5058"/>
        <v/>
      </c>
      <c r="N444" s="114" t="str">
        <f t="shared" ca="1" si="5058"/>
        <v/>
      </c>
      <c r="O444" s="114" t="str">
        <f t="shared" ca="1" si="5058"/>
        <v/>
      </c>
      <c r="P444" s="114" t="str">
        <f t="shared" ca="1" si="5058"/>
        <v/>
      </c>
      <c r="Q444" s="114" t="str">
        <f t="shared" ca="1" si="5058"/>
        <v/>
      </c>
      <c r="R444" s="114" t="str">
        <f t="shared" ca="1" si="5058"/>
        <v/>
      </c>
      <c r="S444" s="114" t="str">
        <f t="shared" ca="1" si="5058"/>
        <v/>
      </c>
      <c r="T444" s="114" t="str">
        <f t="shared" ca="1" si="5058"/>
        <v/>
      </c>
      <c r="U444" s="114" t="str">
        <f ca="1" t="shared" si="5059" ref="U444:AI444">IFERROR(IF($C444="","",INDIRECT("第"&amp;VLOOKUP(U$7,INDIRECT($A$7&amp;"!A:D"),2,FALSE)&amp;"周"&amp;"!"&amp;ADDRESS(ROW(),VLOOKUP(U$7,INDIRECT($A$7&amp;"!A:D"),4,FALSE)+4))),"")</f>
        <v/>
      </c>
      <c r="V444" s="114" t="str">
        <f t="shared" ca="1" si="5059"/>
        <v/>
      </c>
      <c r="W444" s="114" t="str">
        <f t="shared" ca="1" si="5059"/>
        <v/>
      </c>
      <c r="X444" s="114" t="str">
        <f t="shared" ca="1" si="5059"/>
        <v/>
      </c>
      <c r="Y444" s="114" t="str">
        <f t="shared" ca="1" si="5059"/>
        <v/>
      </c>
      <c r="Z444" s="114" t="str">
        <f t="shared" ca="1" si="5059"/>
        <v/>
      </c>
      <c r="AA444" s="114" t="str">
        <f t="shared" ca="1" si="5059"/>
        <v/>
      </c>
      <c r="AB444" s="114" t="str">
        <f t="shared" ca="1" si="5059"/>
        <v/>
      </c>
      <c r="AC444" s="114" t="str">
        <f t="shared" ca="1" si="5059"/>
        <v/>
      </c>
      <c r="AD444" s="114" t="str">
        <f t="shared" ca="1" si="5059"/>
        <v/>
      </c>
      <c r="AE444" s="114" t="str">
        <f t="shared" ca="1" si="5059"/>
        <v/>
      </c>
      <c r="AF444" s="114" t="str">
        <f t="shared" ca="1" si="5059"/>
        <v/>
      </c>
      <c r="AG444" s="114" t="str">
        <f t="shared" ca="1" si="5059"/>
        <v/>
      </c>
      <c r="AH444" s="114" t="str">
        <f t="shared" ca="1" si="5059"/>
        <v/>
      </c>
      <c r="AI444" s="114" t="str">
        <f t="shared" ca="1" si="5059"/>
        <v/>
      </c>
      <c r="AJ444" s="25">
        <f ca="1" t="shared" si="5060" ref="AJ444:AR444">COUNTIF($E444:$AI446,AJ$8)</f>
        <v>0</v>
      </c>
      <c r="AK444" s="25">
        <f t="shared" ca="1" si="5060"/>
        <v>0</v>
      </c>
      <c r="AL444" s="25">
        <f t="shared" ca="1" si="5060"/>
        <v>0</v>
      </c>
      <c r="AM444" s="25">
        <f t="shared" ca="1" si="5060"/>
        <v>0</v>
      </c>
      <c r="AN444" s="25">
        <f t="shared" ca="1" si="5060"/>
        <v>0</v>
      </c>
      <c r="AO444" s="25">
        <f t="shared" ca="1" si="5060"/>
        <v>0</v>
      </c>
      <c r="AP444" s="25">
        <f t="shared" ca="1" si="5060"/>
        <v>0</v>
      </c>
      <c r="AQ444" s="25">
        <f t="shared" ca="1" si="5060"/>
        <v>0</v>
      </c>
      <c r="AR444" s="25">
        <f t="shared" ca="1" si="5060"/>
        <v>0</v>
      </c>
    </row>
    <row r="445" spans="1:44" ht="18" customHeight="1">
      <c r="A445" s="7"/>
      <c r="B445" s="113"/>
      <c r="C445" s="20"/>
      <c r="D445" s="25" t="s">
        <v>25</v>
      </c>
      <c r="E445" s="114" t="str">
        <f ca="1" t="shared" si="5061" ref="E445">IFERROR(IF($C444="","",INDIRECT("第"&amp;VLOOKUP(E$7,INDIRECT($A$7&amp;"!A:D"),2,FALSE)&amp;"周"&amp;"!"&amp;ADDRESS(ROW(),VLOOKUP(E$7,INDIRECT($A$7&amp;"!A:D"),4,FALSE)+4))),"")</f>
        <v/>
      </c>
      <c r="F445" s="114" t="str">
        <f ca="1" t="shared" si="5062" ref="F445">IFERROR(IF($C444="","",INDIRECT("第"&amp;VLOOKUP(F$7,INDIRECT($A$7&amp;"!A:D"),2,FALSE)&amp;"周"&amp;"!"&amp;ADDRESS(ROW(),VLOOKUP(F$7,INDIRECT($A$7&amp;"!A:D"),4,FALSE)+4))),"")</f>
        <v/>
      </c>
      <c r="G445" s="114" t="str">
        <f ca="1" t="shared" si="5063" ref="G445">IFERROR(IF($C444="","",INDIRECT("第"&amp;VLOOKUP(G$7,INDIRECT($A$7&amp;"!A:D"),2,FALSE)&amp;"周"&amp;"!"&amp;ADDRESS(ROW(),VLOOKUP(G$7,INDIRECT($A$7&amp;"!A:D"),4,FALSE)+4))),"")</f>
        <v/>
      </c>
      <c r="H445" s="114" t="str">
        <f ca="1" t="shared" si="5064" ref="H445">IFERROR(IF($C444="","",INDIRECT("第"&amp;VLOOKUP(H$7,INDIRECT($A$7&amp;"!A:D"),2,FALSE)&amp;"周"&amp;"!"&amp;ADDRESS(ROW(),VLOOKUP(H$7,INDIRECT($A$7&amp;"!A:D"),4,FALSE)+4))),"")</f>
        <v/>
      </c>
      <c r="I445" s="114" t="str">
        <f ca="1" t="shared" si="5065" ref="I445">IFERROR(IF($C444="","",INDIRECT("第"&amp;VLOOKUP(I$7,INDIRECT($A$7&amp;"!A:D"),2,FALSE)&amp;"周"&amp;"!"&amp;ADDRESS(ROW(),VLOOKUP(I$7,INDIRECT($A$7&amp;"!A:D"),4,FALSE)+4))),"")</f>
        <v/>
      </c>
      <c r="J445" s="114" t="str">
        <f ca="1" t="shared" si="5066" ref="J445">IFERROR(IF($C444="","",INDIRECT("第"&amp;VLOOKUP(J$7,INDIRECT($A$7&amp;"!A:D"),2,FALSE)&amp;"周"&amp;"!"&amp;ADDRESS(ROW(),VLOOKUP(J$7,INDIRECT($A$7&amp;"!A:D"),4,FALSE)+4))),"")</f>
        <v/>
      </c>
      <c r="K445" s="114" t="str">
        <f ca="1" t="shared" si="5067" ref="K445">IFERROR(IF($C444="","",INDIRECT("第"&amp;VLOOKUP(K$7,INDIRECT($A$7&amp;"!A:D"),2,FALSE)&amp;"周"&amp;"!"&amp;ADDRESS(ROW(),VLOOKUP(K$7,INDIRECT($A$7&amp;"!A:D"),4,FALSE)+4))),"")</f>
        <v/>
      </c>
      <c r="L445" s="114" t="str">
        <f ca="1" t="shared" si="5068" ref="L445">IFERROR(IF($C444="","",INDIRECT("第"&amp;VLOOKUP(L$7,INDIRECT($A$7&amp;"!A:D"),2,FALSE)&amp;"周"&amp;"!"&amp;ADDRESS(ROW(),VLOOKUP(L$7,INDIRECT($A$7&amp;"!A:D"),4,FALSE)+4))),"")</f>
        <v/>
      </c>
      <c r="M445" s="114" t="str">
        <f ca="1" t="shared" si="5069" ref="M445">IFERROR(IF($C444="","",INDIRECT("第"&amp;VLOOKUP(M$7,INDIRECT($A$7&amp;"!A:D"),2,FALSE)&amp;"周"&amp;"!"&amp;ADDRESS(ROW(),VLOOKUP(M$7,INDIRECT($A$7&amp;"!A:D"),4,FALSE)+4))),"")</f>
        <v/>
      </c>
      <c r="N445" s="114" t="str">
        <f ca="1" t="shared" si="5070" ref="N445">IFERROR(IF($C444="","",INDIRECT("第"&amp;VLOOKUP(N$7,INDIRECT($A$7&amp;"!A:D"),2,FALSE)&amp;"周"&amp;"!"&amp;ADDRESS(ROW(),VLOOKUP(N$7,INDIRECT($A$7&amp;"!A:D"),4,FALSE)+4))),"")</f>
        <v/>
      </c>
      <c r="O445" s="114" t="str">
        <f ca="1" t="shared" si="5071" ref="O445">IFERROR(IF($C444="","",INDIRECT("第"&amp;VLOOKUP(O$7,INDIRECT($A$7&amp;"!A:D"),2,FALSE)&amp;"周"&amp;"!"&amp;ADDRESS(ROW(),VLOOKUP(O$7,INDIRECT($A$7&amp;"!A:D"),4,FALSE)+4))),"")</f>
        <v/>
      </c>
      <c r="P445" s="114" t="str">
        <f ca="1" t="shared" si="5072" ref="P445">IFERROR(IF($C444="","",INDIRECT("第"&amp;VLOOKUP(P$7,INDIRECT($A$7&amp;"!A:D"),2,FALSE)&amp;"周"&amp;"!"&amp;ADDRESS(ROW(),VLOOKUP(P$7,INDIRECT($A$7&amp;"!A:D"),4,FALSE)+4))),"")</f>
        <v/>
      </c>
      <c r="Q445" s="114" t="str">
        <f ca="1" t="shared" si="5073" ref="Q445">IFERROR(IF($C444="","",INDIRECT("第"&amp;VLOOKUP(Q$7,INDIRECT($A$7&amp;"!A:D"),2,FALSE)&amp;"周"&amp;"!"&amp;ADDRESS(ROW(),VLOOKUP(Q$7,INDIRECT($A$7&amp;"!A:D"),4,FALSE)+4))),"")</f>
        <v/>
      </c>
      <c r="R445" s="114" t="str">
        <f ca="1" t="shared" si="5074" ref="R445">IFERROR(IF($C444="","",INDIRECT("第"&amp;VLOOKUP(R$7,INDIRECT($A$7&amp;"!A:D"),2,FALSE)&amp;"周"&amp;"!"&amp;ADDRESS(ROW(),VLOOKUP(R$7,INDIRECT($A$7&amp;"!A:D"),4,FALSE)+4))),"")</f>
        <v/>
      </c>
      <c r="S445" s="114" t="str">
        <f ca="1" t="shared" si="5075" ref="S445">IFERROR(IF($C444="","",INDIRECT("第"&amp;VLOOKUP(S$7,INDIRECT($A$7&amp;"!A:D"),2,FALSE)&amp;"周"&amp;"!"&amp;ADDRESS(ROW(),VLOOKUP(S$7,INDIRECT($A$7&amp;"!A:D"),4,FALSE)+4))),"")</f>
        <v/>
      </c>
      <c r="T445" s="114" t="str">
        <f ca="1" t="shared" si="5076" ref="T445">IFERROR(IF($C444="","",INDIRECT("第"&amp;VLOOKUP(T$7,INDIRECT($A$7&amp;"!A:D"),2,FALSE)&amp;"周"&amp;"!"&amp;ADDRESS(ROW(),VLOOKUP(T$7,INDIRECT($A$7&amp;"!A:D"),4,FALSE)+4))),"")</f>
        <v/>
      </c>
      <c r="U445" s="114" t="str">
        <f ca="1" t="shared" si="5077" ref="U445">IFERROR(IF($C444="","",INDIRECT("第"&amp;VLOOKUP(U$7,INDIRECT($A$7&amp;"!A:D"),2,FALSE)&amp;"周"&amp;"!"&amp;ADDRESS(ROW(),VLOOKUP(U$7,INDIRECT($A$7&amp;"!A:D"),4,FALSE)+4))),"")</f>
        <v/>
      </c>
      <c r="V445" s="114" t="str">
        <f ca="1" t="shared" si="5078" ref="V445">IFERROR(IF($C444="","",INDIRECT("第"&amp;VLOOKUP(V$7,INDIRECT($A$7&amp;"!A:D"),2,FALSE)&amp;"周"&amp;"!"&amp;ADDRESS(ROW(),VLOOKUP(V$7,INDIRECT($A$7&amp;"!A:D"),4,FALSE)+4))),"")</f>
        <v/>
      </c>
      <c r="W445" s="114" t="str">
        <f ca="1" t="shared" si="5079" ref="W445">IFERROR(IF($C444="","",INDIRECT("第"&amp;VLOOKUP(W$7,INDIRECT($A$7&amp;"!A:D"),2,FALSE)&amp;"周"&amp;"!"&amp;ADDRESS(ROW(),VLOOKUP(W$7,INDIRECT($A$7&amp;"!A:D"),4,FALSE)+4))),"")</f>
        <v/>
      </c>
      <c r="X445" s="114" t="str">
        <f ca="1" t="shared" si="5080" ref="X445">IFERROR(IF($C444="","",INDIRECT("第"&amp;VLOOKUP(X$7,INDIRECT($A$7&amp;"!A:D"),2,FALSE)&amp;"周"&amp;"!"&amp;ADDRESS(ROW(),VLOOKUP(X$7,INDIRECT($A$7&amp;"!A:D"),4,FALSE)+4))),"")</f>
        <v/>
      </c>
      <c r="Y445" s="114" t="str">
        <f ca="1" t="shared" si="5081" ref="Y445">IFERROR(IF($C444="","",INDIRECT("第"&amp;VLOOKUP(Y$7,INDIRECT($A$7&amp;"!A:D"),2,FALSE)&amp;"周"&amp;"!"&amp;ADDRESS(ROW(),VLOOKUP(Y$7,INDIRECT($A$7&amp;"!A:D"),4,FALSE)+4))),"")</f>
        <v/>
      </c>
      <c r="Z445" s="114" t="str">
        <f ca="1" t="shared" si="5082" ref="Z445">IFERROR(IF($C444="","",INDIRECT("第"&amp;VLOOKUP(Z$7,INDIRECT($A$7&amp;"!A:D"),2,FALSE)&amp;"周"&amp;"!"&amp;ADDRESS(ROW(),VLOOKUP(Z$7,INDIRECT($A$7&amp;"!A:D"),4,FALSE)+4))),"")</f>
        <v/>
      </c>
      <c r="AA445" s="114" t="str">
        <f ca="1" t="shared" si="5083" ref="AA445">IFERROR(IF($C444="","",INDIRECT("第"&amp;VLOOKUP(AA$7,INDIRECT($A$7&amp;"!A:D"),2,FALSE)&amp;"周"&amp;"!"&amp;ADDRESS(ROW(),VLOOKUP(AA$7,INDIRECT($A$7&amp;"!A:D"),4,FALSE)+4))),"")</f>
        <v/>
      </c>
      <c r="AB445" s="114" t="str">
        <f ca="1" t="shared" si="5084" ref="AB445">IFERROR(IF($C444="","",INDIRECT("第"&amp;VLOOKUP(AB$7,INDIRECT($A$7&amp;"!A:D"),2,FALSE)&amp;"周"&amp;"!"&amp;ADDRESS(ROW(),VLOOKUP(AB$7,INDIRECT($A$7&amp;"!A:D"),4,FALSE)+4))),"")</f>
        <v/>
      </c>
      <c r="AC445" s="114" t="str">
        <f ca="1" t="shared" si="5085" ref="AC445">IFERROR(IF($C444="","",INDIRECT("第"&amp;VLOOKUP(AC$7,INDIRECT($A$7&amp;"!A:D"),2,FALSE)&amp;"周"&amp;"!"&amp;ADDRESS(ROW(),VLOOKUP(AC$7,INDIRECT($A$7&amp;"!A:D"),4,FALSE)+4))),"")</f>
        <v/>
      </c>
      <c r="AD445" s="114" t="str">
        <f ca="1" t="shared" si="5086" ref="AD445">IFERROR(IF($C444="","",INDIRECT("第"&amp;VLOOKUP(AD$7,INDIRECT($A$7&amp;"!A:D"),2,FALSE)&amp;"周"&amp;"!"&amp;ADDRESS(ROW(),VLOOKUP(AD$7,INDIRECT($A$7&amp;"!A:D"),4,FALSE)+4))),"")</f>
        <v/>
      </c>
      <c r="AE445" s="114" t="str">
        <f ca="1" t="shared" si="5087" ref="AE445">IFERROR(IF($C444="","",INDIRECT("第"&amp;VLOOKUP(AE$7,INDIRECT($A$7&amp;"!A:D"),2,FALSE)&amp;"周"&amp;"!"&amp;ADDRESS(ROW(),VLOOKUP(AE$7,INDIRECT($A$7&amp;"!A:D"),4,FALSE)+4))),"")</f>
        <v/>
      </c>
      <c r="AF445" s="114" t="str">
        <f ca="1" t="shared" si="5088" ref="AF445">IFERROR(IF($C444="","",INDIRECT("第"&amp;VLOOKUP(AF$7,INDIRECT($A$7&amp;"!A:D"),2,FALSE)&amp;"周"&amp;"!"&amp;ADDRESS(ROW(),VLOOKUP(AF$7,INDIRECT($A$7&amp;"!A:D"),4,FALSE)+4))),"")</f>
        <v/>
      </c>
      <c r="AG445" s="114" t="str">
        <f ca="1" t="shared" si="5089" ref="AG445">IFERROR(IF($C444="","",INDIRECT("第"&amp;VLOOKUP(AG$7,INDIRECT($A$7&amp;"!A:D"),2,FALSE)&amp;"周"&amp;"!"&amp;ADDRESS(ROW(),VLOOKUP(AG$7,INDIRECT($A$7&amp;"!A:D"),4,FALSE)+4))),"")</f>
        <v/>
      </c>
      <c r="AH445" s="114" t="str">
        <f ca="1" t="shared" si="5090" ref="AH445">IFERROR(IF($C444="","",INDIRECT("第"&amp;VLOOKUP(AH$7,INDIRECT($A$7&amp;"!A:D"),2,FALSE)&amp;"周"&amp;"!"&amp;ADDRESS(ROW(),VLOOKUP(AH$7,INDIRECT($A$7&amp;"!A:D"),4,FALSE)+4))),"")</f>
        <v/>
      </c>
      <c r="AI445" s="114" t="str">
        <f ca="1" t="shared" si="5091" ref="AI445">IFERROR(IF($C444="","",INDIRECT("第"&amp;VLOOKUP(AI$7,INDIRECT($A$7&amp;"!A:D"),2,FALSE)&amp;"周"&amp;"!"&amp;ADDRESS(ROW(),VLOOKUP(AI$7,INDIRECT($A$7&amp;"!A:D"),4,FALSE)+4))),"")</f>
        <v/>
      </c>
      <c r="AJ445" s="25"/>
      <c r="AK445" s="25"/>
      <c r="AL445" s="25"/>
      <c r="AM445" s="25"/>
      <c r="AN445" s="25"/>
      <c r="AO445" s="25"/>
      <c r="AP445" s="25"/>
      <c r="AQ445" s="25"/>
      <c r="AR445" s="25"/>
    </row>
    <row r="446" spans="1:44" ht="18" customHeight="1">
      <c r="A446" s="7"/>
      <c r="B446" s="115"/>
      <c r="C446" s="27"/>
      <c r="D446" s="25" t="s">
        <v>26</v>
      </c>
      <c r="E446" s="114" t="str">
        <f ca="1" t="shared" si="5092" ref="E446:AI446">IFERROR(IF($C444="","",INDIRECT("第"&amp;VLOOKUP(E$7,INDIRECT($A$7&amp;"!A:D"),2,FALSE)&amp;"周"&amp;"!"&amp;ADDRESS(ROW(),VLOOKUP(E$7,INDIRECT($A$7&amp;"!A:D"),4,FALSE)+4))),"")</f>
        <v/>
      </c>
      <c r="F446" s="114" t="str">
        <f t="shared" ca="1" si="5092"/>
        <v/>
      </c>
      <c r="G446" s="114" t="str">
        <f t="shared" ca="1" si="5092"/>
        <v/>
      </c>
      <c r="H446" s="114" t="str">
        <f t="shared" ca="1" si="5092"/>
        <v/>
      </c>
      <c r="I446" s="114" t="str">
        <f t="shared" ca="1" si="5092"/>
        <v/>
      </c>
      <c r="J446" s="114" t="str">
        <f t="shared" ca="1" si="5092"/>
        <v/>
      </c>
      <c r="K446" s="114" t="str">
        <f t="shared" ca="1" si="5092"/>
        <v/>
      </c>
      <c r="L446" s="114" t="str">
        <f t="shared" ca="1" si="5092"/>
        <v/>
      </c>
      <c r="M446" s="114" t="str">
        <f t="shared" ca="1" si="5092"/>
        <v/>
      </c>
      <c r="N446" s="114" t="str">
        <f t="shared" ca="1" si="5092"/>
        <v/>
      </c>
      <c r="O446" s="114" t="str">
        <f t="shared" ca="1" si="5092"/>
        <v/>
      </c>
      <c r="P446" s="114" t="str">
        <f t="shared" ca="1" si="5092"/>
        <v/>
      </c>
      <c r="Q446" s="114" t="str">
        <f t="shared" ca="1" si="5092"/>
        <v/>
      </c>
      <c r="R446" s="114" t="str">
        <f t="shared" ca="1" si="5092"/>
        <v/>
      </c>
      <c r="S446" s="114" t="str">
        <f t="shared" ca="1" si="5092"/>
        <v/>
      </c>
      <c r="T446" s="114" t="str">
        <f t="shared" ca="1" si="5092"/>
        <v/>
      </c>
      <c r="U446" s="114" t="str">
        <f t="shared" ca="1" si="5092"/>
        <v/>
      </c>
      <c r="V446" s="114" t="str">
        <f t="shared" ca="1" si="5092"/>
        <v/>
      </c>
      <c r="W446" s="114" t="str">
        <f t="shared" ca="1" si="5092"/>
        <v/>
      </c>
      <c r="X446" s="114" t="str">
        <f t="shared" ca="1" si="5092"/>
        <v/>
      </c>
      <c r="Y446" s="114" t="str">
        <f t="shared" ca="1" si="5092"/>
        <v/>
      </c>
      <c r="Z446" s="114" t="str">
        <f t="shared" ca="1" si="5092"/>
        <v/>
      </c>
      <c r="AA446" s="114" t="str">
        <f t="shared" ca="1" si="5092"/>
        <v/>
      </c>
      <c r="AB446" s="114" t="str">
        <f t="shared" ca="1" si="5092"/>
        <v/>
      </c>
      <c r="AC446" s="114" t="str">
        <f t="shared" ca="1" si="5092"/>
        <v/>
      </c>
      <c r="AD446" s="114" t="str">
        <f t="shared" ca="1" si="5092"/>
        <v/>
      </c>
      <c r="AE446" s="114" t="str">
        <f t="shared" ca="1" si="5092"/>
        <v/>
      </c>
      <c r="AF446" s="114" t="str">
        <f t="shared" ca="1" si="5092"/>
        <v/>
      </c>
      <c r="AG446" s="114" t="str">
        <f t="shared" ca="1" si="5092"/>
        <v/>
      </c>
      <c r="AH446" s="114" t="str">
        <f t="shared" ca="1" si="5092"/>
        <v/>
      </c>
      <c r="AI446" s="114" t="str">
        <f t="shared" ca="1" si="5092"/>
        <v/>
      </c>
      <c r="AJ446" s="25"/>
      <c r="AK446" s="25"/>
      <c r="AL446" s="25"/>
      <c r="AM446" s="25"/>
      <c r="AN446" s="25"/>
      <c r="AO446" s="25"/>
      <c r="AP446" s="25"/>
      <c r="AQ446" s="25"/>
      <c r="AR446" s="25"/>
    </row>
    <row r="447" spans="1:44" ht="18" customHeight="1">
      <c r="A447" s="7"/>
      <c r="B447" s="116">
        <f t="shared" si="4847"/>
        <v>147</v>
      </c>
      <c r="C447" s="20" t="str">
        <f ca="1">INDIRECT("员工信息表!C"&amp;(B447+3))&amp;IF(INDIRECT("员工信息表!O"&amp;(B447+3))="离职","(离职)","")</f>
        <v/>
      </c>
      <c r="D447" s="25" t="s">
        <v>24</v>
      </c>
      <c r="E447" s="114" t="str">
        <f ca="1" t="shared" si="5093" ref="E447:T447">IFERROR(IF($C447="","",INDIRECT("第"&amp;VLOOKUP(E$7,INDIRECT($A$7&amp;"!A:D"),2,FALSE)&amp;"周"&amp;"!"&amp;ADDRESS(ROW(),VLOOKUP(E$7,INDIRECT($A$7&amp;"!A:D"),4,FALSE)+4))),"")</f>
        <v/>
      </c>
      <c r="F447" s="114" t="str">
        <f t="shared" ca="1" si="5093"/>
        <v/>
      </c>
      <c r="G447" s="114" t="str">
        <f t="shared" ca="1" si="5093"/>
        <v/>
      </c>
      <c r="H447" s="114" t="str">
        <f t="shared" ca="1" si="5093"/>
        <v/>
      </c>
      <c r="I447" s="114" t="str">
        <f t="shared" ca="1" si="5093"/>
        <v/>
      </c>
      <c r="J447" s="114" t="str">
        <f t="shared" ca="1" si="5093"/>
        <v/>
      </c>
      <c r="K447" s="114" t="str">
        <f t="shared" ca="1" si="5093"/>
        <v/>
      </c>
      <c r="L447" s="114" t="str">
        <f t="shared" ca="1" si="5093"/>
        <v/>
      </c>
      <c r="M447" s="114" t="str">
        <f t="shared" ca="1" si="5093"/>
        <v/>
      </c>
      <c r="N447" s="114" t="str">
        <f t="shared" ca="1" si="5093"/>
        <v/>
      </c>
      <c r="O447" s="114" t="str">
        <f t="shared" ca="1" si="5093"/>
        <v/>
      </c>
      <c r="P447" s="114" t="str">
        <f t="shared" ca="1" si="5093"/>
        <v/>
      </c>
      <c r="Q447" s="114" t="str">
        <f t="shared" ca="1" si="5093"/>
        <v/>
      </c>
      <c r="R447" s="114" t="str">
        <f t="shared" ca="1" si="5093"/>
        <v/>
      </c>
      <c r="S447" s="114" t="str">
        <f t="shared" ca="1" si="5093"/>
        <v/>
      </c>
      <c r="T447" s="114" t="str">
        <f t="shared" ca="1" si="5093"/>
        <v/>
      </c>
      <c r="U447" s="114" t="str">
        <f ca="1" t="shared" si="5094" ref="U447:AI447">IFERROR(IF($C447="","",INDIRECT("第"&amp;VLOOKUP(U$7,INDIRECT($A$7&amp;"!A:D"),2,FALSE)&amp;"周"&amp;"!"&amp;ADDRESS(ROW(),VLOOKUP(U$7,INDIRECT($A$7&amp;"!A:D"),4,FALSE)+4))),"")</f>
        <v/>
      </c>
      <c r="V447" s="114" t="str">
        <f t="shared" ca="1" si="5094"/>
        <v/>
      </c>
      <c r="W447" s="114" t="str">
        <f t="shared" ca="1" si="5094"/>
        <v/>
      </c>
      <c r="X447" s="114" t="str">
        <f t="shared" ca="1" si="5094"/>
        <v/>
      </c>
      <c r="Y447" s="114" t="str">
        <f t="shared" ca="1" si="5094"/>
        <v/>
      </c>
      <c r="Z447" s="114" t="str">
        <f t="shared" ca="1" si="5094"/>
        <v/>
      </c>
      <c r="AA447" s="114" t="str">
        <f t="shared" ca="1" si="5094"/>
        <v/>
      </c>
      <c r="AB447" s="114" t="str">
        <f t="shared" ca="1" si="5094"/>
        <v/>
      </c>
      <c r="AC447" s="114" t="str">
        <f t="shared" ca="1" si="5094"/>
        <v/>
      </c>
      <c r="AD447" s="114" t="str">
        <f t="shared" ca="1" si="5094"/>
        <v/>
      </c>
      <c r="AE447" s="114" t="str">
        <f t="shared" ca="1" si="5094"/>
        <v/>
      </c>
      <c r="AF447" s="114" t="str">
        <f t="shared" ca="1" si="5094"/>
        <v/>
      </c>
      <c r="AG447" s="114" t="str">
        <f t="shared" ca="1" si="5094"/>
        <v/>
      </c>
      <c r="AH447" s="114" t="str">
        <f t="shared" ca="1" si="5094"/>
        <v/>
      </c>
      <c r="AI447" s="114" t="str">
        <f t="shared" ca="1" si="5094"/>
        <v/>
      </c>
      <c r="AJ447" s="25">
        <f ca="1" t="shared" si="5095" ref="AJ447:AR447">COUNTIF($E447:$AI449,AJ$8)</f>
        <v>0</v>
      </c>
      <c r="AK447" s="25">
        <f t="shared" ca="1" si="5095"/>
        <v>0</v>
      </c>
      <c r="AL447" s="25">
        <f t="shared" ca="1" si="5095"/>
        <v>0</v>
      </c>
      <c r="AM447" s="25">
        <f t="shared" ca="1" si="5095"/>
        <v>0</v>
      </c>
      <c r="AN447" s="25">
        <f t="shared" ca="1" si="5095"/>
        <v>0</v>
      </c>
      <c r="AO447" s="25">
        <f t="shared" ca="1" si="5095"/>
        <v>0</v>
      </c>
      <c r="AP447" s="25">
        <f t="shared" ca="1" si="5095"/>
        <v>0</v>
      </c>
      <c r="AQ447" s="25">
        <f t="shared" ca="1" si="5095"/>
        <v>0</v>
      </c>
      <c r="AR447" s="25">
        <f t="shared" ca="1" si="5095"/>
        <v>0</v>
      </c>
    </row>
    <row r="448" spans="1:44" ht="18" customHeight="1">
      <c r="A448" s="7"/>
      <c r="B448" s="113"/>
      <c r="C448" s="20"/>
      <c r="D448" s="25" t="s">
        <v>25</v>
      </c>
      <c r="E448" s="114" t="str">
        <f ca="1" t="shared" si="5096" ref="E448">IFERROR(IF($C447="","",INDIRECT("第"&amp;VLOOKUP(E$7,INDIRECT($A$7&amp;"!A:D"),2,FALSE)&amp;"周"&amp;"!"&amp;ADDRESS(ROW(),VLOOKUP(E$7,INDIRECT($A$7&amp;"!A:D"),4,FALSE)+4))),"")</f>
        <v/>
      </c>
      <c r="F448" s="114" t="str">
        <f ca="1" t="shared" si="5097" ref="F448">IFERROR(IF($C447="","",INDIRECT("第"&amp;VLOOKUP(F$7,INDIRECT($A$7&amp;"!A:D"),2,FALSE)&amp;"周"&amp;"!"&amp;ADDRESS(ROW(),VLOOKUP(F$7,INDIRECT($A$7&amp;"!A:D"),4,FALSE)+4))),"")</f>
        <v/>
      </c>
      <c r="G448" s="114" t="str">
        <f ca="1" t="shared" si="5098" ref="G448">IFERROR(IF($C447="","",INDIRECT("第"&amp;VLOOKUP(G$7,INDIRECT($A$7&amp;"!A:D"),2,FALSE)&amp;"周"&amp;"!"&amp;ADDRESS(ROW(),VLOOKUP(G$7,INDIRECT($A$7&amp;"!A:D"),4,FALSE)+4))),"")</f>
        <v/>
      </c>
      <c r="H448" s="114" t="str">
        <f ca="1" t="shared" si="5099" ref="H448">IFERROR(IF($C447="","",INDIRECT("第"&amp;VLOOKUP(H$7,INDIRECT($A$7&amp;"!A:D"),2,FALSE)&amp;"周"&amp;"!"&amp;ADDRESS(ROW(),VLOOKUP(H$7,INDIRECT($A$7&amp;"!A:D"),4,FALSE)+4))),"")</f>
        <v/>
      </c>
      <c r="I448" s="114" t="str">
        <f ca="1" t="shared" si="5100" ref="I448">IFERROR(IF($C447="","",INDIRECT("第"&amp;VLOOKUP(I$7,INDIRECT($A$7&amp;"!A:D"),2,FALSE)&amp;"周"&amp;"!"&amp;ADDRESS(ROW(),VLOOKUP(I$7,INDIRECT($A$7&amp;"!A:D"),4,FALSE)+4))),"")</f>
        <v/>
      </c>
      <c r="J448" s="114" t="str">
        <f ca="1" t="shared" si="5101" ref="J448">IFERROR(IF($C447="","",INDIRECT("第"&amp;VLOOKUP(J$7,INDIRECT($A$7&amp;"!A:D"),2,FALSE)&amp;"周"&amp;"!"&amp;ADDRESS(ROW(),VLOOKUP(J$7,INDIRECT($A$7&amp;"!A:D"),4,FALSE)+4))),"")</f>
        <v/>
      </c>
      <c r="K448" s="114" t="str">
        <f ca="1" t="shared" si="5102" ref="K448">IFERROR(IF($C447="","",INDIRECT("第"&amp;VLOOKUP(K$7,INDIRECT($A$7&amp;"!A:D"),2,FALSE)&amp;"周"&amp;"!"&amp;ADDRESS(ROW(),VLOOKUP(K$7,INDIRECT($A$7&amp;"!A:D"),4,FALSE)+4))),"")</f>
        <v/>
      </c>
      <c r="L448" s="114" t="str">
        <f ca="1" t="shared" si="5103" ref="L448">IFERROR(IF($C447="","",INDIRECT("第"&amp;VLOOKUP(L$7,INDIRECT($A$7&amp;"!A:D"),2,FALSE)&amp;"周"&amp;"!"&amp;ADDRESS(ROW(),VLOOKUP(L$7,INDIRECT($A$7&amp;"!A:D"),4,FALSE)+4))),"")</f>
        <v/>
      </c>
      <c r="M448" s="114" t="str">
        <f ca="1" t="shared" si="5104" ref="M448">IFERROR(IF($C447="","",INDIRECT("第"&amp;VLOOKUP(M$7,INDIRECT($A$7&amp;"!A:D"),2,FALSE)&amp;"周"&amp;"!"&amp;ADDRESS(ROW(),VLOOKUP(M$7,INDIRECT($A$7&amp;"!A:D"),4,FALSE)+4))),"")</f>
        <v/>
      </c>
      <c r="N448" s="114" t="str">
        <f ca="1" t="shared" si="5105" ref="N448">IFERROR(IF($C447="","",INDIRECT("第"&amp;VLOOKUP(N$7,INDIRECT($A$7&amp;"!A:D"),2,FALSE)&amp;"周"&amp;"!"&amp;ADDRESS(ROW(),VLOOKUP(N$7,INDIRECT($A$7&amp;"!A:D"),4,FALSE)+4))),"")</f>
        <v/>
      </c>
      <c r="O448" s="114" t="str">
        <f ca="1" t="shared" si="5106" ref="O448">IFERROR(IF($C447="","",INDIRECT("第"&amp;VLOOKUP(O$7,INDIRECT($A$7&amp;"!A:D"),2,FALSE)&amp;"周"&amp;"!"&amp;ADDRESS(ROW(),VLOOKUP(O$7,INDIRECT($A$7&amp;"!A:D"),4,FALSE)+4))),"")</f>
        <v/>
      </c>
      <c r="P448" s="114" t="str">
        <f ca="1" t="shared" si="5107" ref="P448">IFERROR(IF($C447="","",INDIRECT("第"&amp;VLOOKUP(P$7,INDIRECT($A$7&amp;"!A:D"),2,FALSE)&amp;"周"&amp;"!"&amp;ADDRESS(ROW(),VLOOKUP(P$7,INDIRECT($A$7&amp;"!A:D"),4,FALSE)+4))),"")</f>
        <v/>
      </c>
      <c r="Q448" s="114" t="str">
        <f ca="1" t="shared" si="5108" ref="Q448">IFERROR(IF($C447="","",INDIRECT("第"&amp;VLOOKUP(Q$7,INDIRECT($A$7&amp;"!A:D"),2,FALSE)&amp;"周"&amp;"!"&amp;ADDRESS(ROW(),VLOOKUP(Q$7,INDIRECT($A$7&amp;"!A:D"),4,FALSE)+4))),"")</f>
        <v/>
      </c>
      <c r="R448" s="114" t="str">
        <f ca="1" t="shared" si="5109" ref="R448">IFERROR(IF($C447="","",INDIRECT("第"&amp;VLOOKUP(R$7,INDIRECT($A$7&amp;"!A:D"),2,FALSE)&amp;"周"&amp;"!"&amp;ADDRESS(ROW(),VLOOKUP(R$7,INDIRECT($A$7&amp;"!A:D"),4,FALSE)+4))),"")</f>
        <v/>
      </c>
      <c r="S448" s="114" t="str">
        <f ca="1" t="shared" si="5110" ref="S448">IFERROR(IF($C447="","",INDIRECT("第"&amp;VLOOKUP(S$7,INDIRECT($A$7&amp;"!A:D"),2,FALSE)&amp;"周"&amp;"!"&amp;ADDRESS(ROW(),VLOOKUP(S$7,INDIRECT($A$7&amp;"!A:D"),4,FALSE)+4))),"")</f>
        <v/>
      </c>
      <c r="T448" s="114" t="str">
        <f ca="1" t="shared" si="5111" ref="T448">IFERROR(IF($C447="","",INDIRECT("第"&amp;VLOOKUP(T$7,INDIRECT($A$7&amp;"!A:D"),2,FALSE)&amp;"周"&amp;"!"&amp;ADDRESS(ROW(),VLOOKUP(T$7,INDIRECT($A$7&amp;"!A:D"),4,FALSE)+4))),"")</f>
        <v/>
      </c>
      <c r="U448" s="114" t="str">
        <f ca="1" t="shared" si="5112" ref="U448">IFERROR(IF($C447="","",INDIRECT("第"&amp;VLOOKUP(U$7,INDIRECT($A$7&amp;"!A:D"),2,FALSE)&amp;"周"&amp;"!"&amp;ADDRESS(ROW(),VLOOKUP(U$7,INDIRECT($A$7&amp;"!A:D"),4,FALSE)+4))),"")</f>
        <v/>
      </c>
      <c r="V448" s="114" t="str">
        <f ca="1" t="shared" si="5113" ref="V448">IFERROR(IF($C447="","",INDIRECT("第"&amp;VLOOKUP(V$7,INDIRECT($A$7&amp;"!A:D"),2,FALSE)&amp;"周"&amp;"!"&amp;ADDRESS(ROW(),VLOOKUP(V$7,INDIRECT($A$7&amp;"!A:D"),4,FALSE)+4))),"")</f>
        <v/>
      </c>
      <c r="W448" s="114" t="str">
        <f ca="1" t="shared" si="5114" ref="W448">IFERROR(IF($C447="","",INDIRECT("第"&amp;VLOOKUP(W$7,INDIRECT($A$7&amp;"!A:D"),2,FALSE)&amp;"周"&amp;"!"&amp;ADDRESS(ROW(),VLOOKUP(W$7,INDIRECT($A$7&amp;"!A:D"),4,FALSE)+4))),"")</f>
        <v/>
      </c>
      <c r="X448" s="114" t="str">
        <f ca="1" t="shared" si="5115" ref="X448">IFERROR(IF($C447="","",INDIRECT("第"&amp;VLOOKUP(X$7,INDIRECT($A$7&amp;"!A:D"),2,FALSE)&amp;"周"&amp;"!"&amp;ADDRESS(ROW(),VLOOKUP(X$7,INDIRECT($A$7&amp;"!A:D"),4,FALSE)+4))),"")</f>
        <v/>
      </c>
      <c r="Y448" s="114" t="str">
        <f ca="1" t="shared" si="5116" ref="Y448">IFERROR(IF($C447="","",INDIRECT("第"&amp;VLOOKUP(Y$7,INDIRECT($A$7&amp;"!A:D"),2,FALSE)&amp;"周"&amp;"!"&amp;ADDRESS(ROW(),VLOOKUP(Y$7,INDIRECT($A$7&amp;"!A:D"),4,FALSE)+4))),"")</f>
        <v/>
      </c>
      <c r="Z448" s="114" t="str">
        <f ca="1" t="shared" si="5117" ref="Z448">IFERROR(IF($C447="","",INDIRECT("第"&amp;VLOOKUP(Z$7,INDIRECT($A$7&amp;"!A:D"),2,FALSE)&amp;"周"&amp;"!"&amp;ADDRESS(ROW(),VLOOKUP(Z$7,INDIRECT($A$7&amp;"!A:D"),4,FALSE)+4))),"")</f>
        <v/>
      </c>
      <c r="AA448" s="114" t="str">
        <f ca="1" t="shared" si="5118" ref="AA448">IFERROR(IF($C447="","",INDIRECT("第"&amp;VLOOKUP(AA$7,INDIRECT($A$7&amp;"!A:D"),2,FALSE)&amp;"周"&amp;"!"&amp;ADDRESS(ROW(),VLOOKUP(AA$7,INDIRECT($A$7&amp;"!A:D"),4,FALSE)+4))),"")</f>
        <v/>
      </c>
      <c r="AB448" s="114" t="str">
        <f ca="1" t="shared" si="5119" ref="AB448">IFERROR(IF($C447="","",INDIRECT("第"&amp;VLOOKUP(AB$7,INDIRECT($A$7&amp;"!A:D"),2,FALSE)&amp;"周"&amp;"!"&amp;ADDRESS(ROW(),VLOOKUP(AB$7,INDIRECT($A$7&amp;"!A:D"),4,FALSE)+4))),"")</f>
        <v/>
      </c>
      <c r="AC448" s="114" t="str">
        <f ca="1" t="shared" si="5120" ref="AC448">IFERROR(IF($C447="","",INDIRECT("第"&amp;VLOOKUP(AC$7,INDIRECT($A$7&amp;"!A:D"),2,FALSE)&amp;"周"&amp;"!"&amp;ADDRESS(ROW(),VLOOKUP(AC$7,INDIRECT($A$7&amp;"!A:D"),4,FALSE)+4))),"")</f>
        <v/>
      </c>
      <c r="AD448" s="114" t="str">
        <f ca="1" t="shared" si="5121" ref="AD448">IFERROR(IF($C447="","",INDIRECT("第"&amp;VLOOKUP(AD$7,INDIRECT($A$7&amp;"!A:D"),2,FALSE)&amp;"周"&amp;"!"&amp;ADDRESS(ROW(),VLOOKUP(AD$7,INDIRECT($A$7&amp;"!A:D"),4,FALSE)+4))),"")</f>
        <v/>
      </c>
      <c r="AE448" s="114" t="str">
        <f ca="1" t="shared" si="5122" ref="AE448">IFERROR(IF($C447="","",INDIRECT("第"&amp;VLOOKUP(AE$7,INDIRECT($A$7&amp;"!A:D"),2,FALSE)&amp;"周"&amp;"!"&amp;ADDRESS(ROW(),VLOOKUP(AE$7,INDIRECT($A$7&amp;"!A:D"),4,FALSE)+4))),"")</f>
        <v/>
      </c>
      <c r="AF448" s="114" t="str">
        <f ca="1" t="shared" si="5123" ref="AF448">IFERROR(IF($C447="","",INDIRECT("第"&amp;VLOOKUP(AF$7,INDIRECT($A$7&amp;"!A:D"),2,FALSE)&amp;"周"&amp;"!"&amp;ADDRESS(ROW(),VLOOKUP(AF$7,INDIRECT($A$7&amp;"!A:D"),4,FALSE)+4))),"")</f>
        <v/>
      </c>
      <c r="AG448" s="114" t="str">
        <f ca="1" t="shared" si="5124" ref="AG448">IFERROR(IF($C447="","",INDIRECT("第"&amp;VLOOKUP(AG$7,INDIRECT($A$7&amp;"!A:D"),2,FALSE)&amp;"周"&amp;"!"&amp;ADDRESS(ROW(),VLOOKUP(AG$7,INDIRECT($A$7&amp;"!A:D"),4,FALSE)+4))),"")</f>
        <v/>
      </c>
      <c r="AH448" s="114" t="str">
        <f ca="1" t="shared" si="5125" ref="AH448">IFERROR(IF($C447="","",INDIRECT("第"&amp;VLOOKUP(AH$7,INDIRECT($A$7&amp;"!A:D"),2,FALSE)&amp;"周"&amp;"!"&amp;ADDRESS(ROW(),VLOOKUP(AH$7,INDIRECT($A$7&amp;"!A:D"),4,FALSE)+4))),"")</f>
        <v/>
      </c>
      <c r="AI448" s="114" t="str">
        <f ca="1" t="shared" si="5126" ref="AI448">IFERROR(IF($C447="","",INDIRECT("第"&amp;VLOOKUP(AI$7,INDIRECT($A$7&amp;"!A:D"),2,FALSE)&amp;"周"&amp;"!"&amp;ADDRESS(ROW(),VLOOKUP(AI$7,INDIRECT($A$7&amp;"!A:D"),4,FALSE)+4))),"")</f>
        <v/>
      </c>
      <c r="AJ448" s="25"/>
      <c r="AK448" s="25"/>
      <c r="AL448" s="25"/>
      <c r="AM448" s="25"/>
      <c r="AN448" s="25"/>
      <c r="AO448" s="25"/>
      <c r="AP448" s="25"/>
      <c r="AQ448" s="25"/>
      <c r="AR448" s="25"/>
    </row>
    <row r="449" spans="1:44" ht="18" customHeight="1">
      <c r="A449" s="7"/>
      <c r="B449" s="115"/>
      <c r="C449" s="27"/>
      <c r="D449" s="25" t="s">
        <v>26</v>
      </c>
      <c r="E449" s="114" t="str">
        <f ca="1" t="shared" si="5127" ref="E449:AI449">IFERROR(IF($C447="","",INDIRECT("第"&amp;VLOOKUP(E$7,INDIRECT($A$7&amp;"!A:D"),2,FALSE)&amp;"周"&amp;"!"&amp;ADDRESS(ROW(),VLOOKUP(E$7,INDIRECT($A$7&amp;"!A:D"),4,FALSE)+4))),"")</f>
        <v/>
      </c>
      <c r="F449" s="114" t="str">
        <f t="shared" ca="1" si="5127"/>
        <v/>
      </c>
      <c r="G449" s="114" t="str">
        <f t="shared" ca="1" si="5127"/>
        <v/>
      </c>
      <c r="H449" s="114" t="str">
        <f t="shared" ca="1" si="5127"/>
        <v/>
      </c>
      <c r="I449" s="114" t="str">
        <f t="shared" ca="1" si="5127"/>
        <v/>
      </c>
      <c r="J449" s="114" t="str">
        <f t="shared" ca="1" si="5127"/>
        <v/>
      </c>
      <c r="K449" s="114" t="str">
        <f t="shared" ca="1" si="5127"/>
        <v/>
      </c>
      <c r="L449" s="114" t="str">
        <f t="shared" ca="1" si="5127"/>
        <v/>
      </c>
      <c r="M449" s="114" t="str">
        <f t="shared" ca="1" si="5127"/>
        <v/>
      </c>
      <c r="N449" s="114" t="str">
        <f t="shared" ca="1" si="5127"/>
        <v/>
      </c>
      <c r="O449" s="114" t="str">
        <f t="shared" ca="1" si="5127"/>
        <v/>
      </c>
      <c r="P449" s="114" t="str">
        <f t="shared" ca="1" si="5127"/>
        <v/>
      </c>
      <c r="Q449" s="114" t="str">
        <f t="shared" ca="1" si="5127"/>
        <v/>
      </c>
      <c r="R449" s="114" t="str">
        <f t="shared" ca="1" si="5127"/>
        <v/>
      </c>
      <c r="S449" s="114" t="str">
        <f t="shared" ca="1" si="5127"/>
        <v/>
      </c>
      <c r="T449" s="114" t="str">
        <f t="shared" ca="1" si="5127"/>
        <v/>
      </c>
      <c r="U449" s="114" t="str">
        <f t="shared" ca="1" si="5127"/>
        <v/>
      </c>
      <c r="V449" s="114" t="str">
        <f t="shared" ca="1" si="5127"/>
        <v/>
      </c>
      <c r="W449" s="114" t="str">
        <f t="shared" ca="1" si="5127"/>
        <v/>
      </c>
      <c r="X449" s="114" t="str">
        <f t="shared" ca="1" si="5127"/>
        <v/>
      </c>
      <c r="Y449" s="114" t="str">
        <f t="shared" ca="1" si="5127"/>
        <v/>
      </c>
      <c r="Z449" s="114" t="str">
        <f t="shared" ca="1" si="5127"/>
        <v/>
      </c>
      <c r="AA449" s="114" t="str">
        <f t="shared" ca="1" si="5127"/>
        <v/>
      </c>
      <c r="AB449" s="114" t="str">
        <f t="shared" ca="1" si="5127"/>
        <v/>
      </c>
      <c r="AC449" s="114" t="str">
        <f t="shared" ca="1" si="5127"/>
        <v/>
      </c>
      <c r="AD449" s="114" t="str">
        <f t="shared" ca="1" si="5127"/>
        <v/>
      </c>
      <c r="AE449" s="114" t="str">
        <f t="shared" ca="1" si="5127"/>
        <v/>
      </c>
      <c r="AF449" s="114" t="str">
        <f t="shared" ca="1" si="5127"/>
        <v/>
      </c>
      <c r="AG449" s="114" t="str">
        <f t="shared" ca="1" si="5127"/>
        <v/>
      </c>
      <c r="AH449" s="114" t="str">
        <f t="shared" ca="1" si="5127"/>
        <v/>
      </c>
      <c r="AI449" s="114" t="str">
        <f t="shared" ca="1" si="5127"/>
        <v/>
      </c>
      <c r="AJ449" s="25"/>
      <c r="AK449" s="25"/>
      <c r="AL449" s="25"/>
      <c r="AM449" s="25"/>
      <c r="AN449" s="25"/>
      <c r="AO449" s="25"/>
      <c r="AP449" s="25"/>
      <c r="AQ449" s="25"/>
      <c r="AR449" s="25"/>
    </row>
    <row r="450" spans="1:44" ht="18" customHeight="1">
      <c r="A450" s="7"/>
      <c r="B450" s="116">
        <f t="shared" si="4847"/>
        <v>148</v>
      </c>
      <c r="C450" s="20" t="str">
        <f ca="1">INDIRECT("员工信息表!C"&amp;(B450+3))&amp;IF(INDIRECT("员工信息表!O"&amp;(B450+3))="离职","(离职)","")</f>
        <v/>
      </c>
      <c r="D450" s="25" t="s">
        <v>24</v>
      </c>
      <c r="E450" s="114" t="str">
        <f ca="1" t="shared" si="5128" ref="E450:T450">IFERROR(IF($C450="","",INDIRECT("第"&amp;VLOOKUP(E$7,INDIRECT($A$7&amp;"!A:D"),2,FALSE)&amp;"周"&amp;"!"&amp;ADDRESS(ROW(),VLOOKUP(E$7,INDIRECT($A$7&amp;"!A:D"),4,FALSE)+4))),"")</f>
        <v/>
      </c>
      <c r="F450" s="114" t="str">
        <f t="shared" ca="1" si="5128"/>
        <v/>
      </c>
      <c r="G450" s="114" t="str">
        <f t="shared" ca="1" si="5128"/>
        <v/>
      </c>
      <c r="H450" s="114" t="str">
        <f t="shared" ca="1" si="5128"/>
        <v/>
      </c>
      <c r="I450" s="114" t="str">
        <f t="shared" ca="1" si="5128"/>
        <v/>
      </c>
      <c r="J450" s="114" t="str">
        <f t="shared" ca="1" si="5128"/>
        <v/>
      </c>
      <c r="K450" s="114" t="str">
        <f t="shared" ca="1" si="5128"/>
        <v/>
      </c>
      <c r="L450" s="114" t="str">
        <f t="shared" ca="1" si="5128"/>
        <v/>
      </c>
      <c r="M450" s="114" t="str">
        <f t="shared" ca="1" si="5128"/>
        <v/>
      </c>
      <c r="N450" s="114" t="str">
        <f t="shared" ca="1" si="5128"/>
        <v/>
      </c>
      <c r="O450" s="114" t="str">
        <f t="shared" ca="1" si="5128"/>
        <v/>
      </c>
      <c r="P450" s="114" t="str">
        <f t="shared" ca="1" si="5128"/>
        <v/>
      </c>
      <c r="Q450" s="114" t="str">
        <f t="shared" ca="1" si="5128"/>
        <v/>
      </c>
      <c r="R450" s="114" t="str">
        <f t="shared" ca="1" si="5128"/>
        <v/>
      </c>
      <c r="S450" s="114" t="str">
        <f t="shared" ca="1" si="5128"/>
        <v/>
      </c>
      <c r="T450" s="114" t="str">
        <f t="shared" ca="1" si="5128"/>
        <v/>
      </c>
      <c r="U450" s="114" t="str">
        <f ca="1" t="shared" si="5129" ref="U450:AI450">IFERROR(IF($C450="","",INDIRECT("第"&amp;VLOOKUP(U$7,INDIRECT($A$7&amp;"!A:D"),2,FALSE)&amp;"周"&amp;"!"&amp;ADDRESS(ROW(),VLOOKUP(U$7,INDIRECT($A$7&amp;"!A:D"),4,FALSE)+4))),"")</f>
        <v/>
      </c>
      <c r="V450" s="114" t="str">
        <f t="shared" ca="1" si="5129"/>
        <v/>
      </c>
      <c r="W450" s="114" t="str">
        <f t="shared" ca="1" si="5129"/>
        <v/>
      </c>
      <c r="X450" s="114" t="str">
        <f t="shared" ca="1" si="5129"/>
        <v/>
      </c>
      <c r="Y450" s="114" t="str">
        <f t="shared" ca="1" si="5129"/>
        <v/>
      </c>
      <c r="Z450" s="114" t="str">
        <f t="shared" ca="1" si="5129"/>
        <v/>
      </c>
      <c r="AA450" s="114" t="str">
        <f t="shared" ca="1" si="5129"/>
        <v/>
      </c>
      <c r="AB450" s="114" t="str">
        <f t="shared" ca="1" si="5129"/>
        <v/>
      </c>
      <c r="AC450" s="114" t="str">
        <f t="shared" ca="1" si="5129"/>
        <v/>
      </c>
      <c r="AD450" s="114" t="str">
        <f t="shared" ca="1" si="5129"/>
        <v/>
      </c>
      <c r="AE450" s="114" t="str">
        <f t="shared" ca="1" si="5129"/>
        <v/>
      </c>
      <c r="AF450" s="114" t="str">
        <f t="shared" ca="1" si="5129"/>
        <v/>
      </c>
      <c r="AG450" s="114" t="str">
        <f t="shared" ca="1" si="5129"/>
        <v/>
      </c>
      <c r="AH450" s="114" t="str">
        <f t="shared" ca="1" si="5129"/>
        <v/>
      </c>
      <c r="AI450" s="114" t="str">
        <f t="shared" ca="1" si="5129"/>
        <v/>
      </c>
      <c r="AJ450" s="25">
        <f ca="1" t="shared" si="5130" ref="AJ450:AR450">COUNTIF($E450:$AI452,AJ$8)</f>
        <v>0</v>
      </c>
      <c r="AK450" s="25">
        <f t="shared" ca="1" si="5130"/>
        <v>0</v>
      </c>
      <c r="AL450" s="25">
        <f t="shared" ca="1" si="5130"/>
        <v>0</v>
      </c>
      <c r="AM450" s="25">
        <f t="shared" ca="1" si="5130"/>
        <v>0</v>
      </c>
      <c r="AN450" s="25">
        <f t="shared" ca="1" si="5130"/>
        <v>0</v>
      </c>
      <c r="AO450" s="25">
        <f t="shared" ca="1" si="5130"/>
        <v>0</v>
      </c>
      <c r="AP450" s="25">
        <f t="shared" ca="1" si="5130"/>
        <v>0</v>
      </c>
      <c r="AQ450" s="25">
        <f t="shared" ca="1" si="5130"/>
        <v>0</v>
      </c>
      <c r="AR450" s="25">
        <f t="shared" ca="1" si="5130"/>
        <v>0</v>
      </c>
    </row>
    <row r="451" spans="1:44" ht="18" customHeight="1">
      <c r="A451" s="7"/>
      <c r="B451" s="113"/>
      <c r="C451" s="20"/>
      <c r="D451" s="25" t="s">
        <v>25</v>
      </c>
      <c r="E451" s="114" t="str">
        <f ca="1" t="shared" si="5131" ref="E451">IFERROR(IF($C450="","",INDIRECT("第"&amp;VLOOKUP(E$7,INDIRECT($A$7&amp;"!A:D"),2,FALSE)&amp;"周"&amp;"!"&amp;ADDRESS(ROW(),VLOOKUP(E$7,INDIRECT($A$7&amp;"!A:D"),4,FALSE)+4))),"")</f>
        <v/>
      </c>
      <c r="F451" s="114" t="str">
        <f ca="1" t="shared" si="5132" ref="F451">IFERROR(IF($C450="","",INDIRECT("第"&amp;VLOOKUP(F$7,INDIRECT($A$7&amp;"!A:D"),2,FALSE)&amp;"周"&amp;"!"&amp;ADDRESS(ROW(),VLOOKUP(F$7,INDIRECT($A$7&amp;"!A:D"),4,FALSE)+4))),"")</f>
        <v/>
      </c>
      <c r="G451" s="114" t="str">
        <f ca="1" t="shared" si="5133" ref="G451">IFERROR(IF($C450="","",INDIRECT("第"&amp;VLOOKUP(G$7,INDIRECT($A$7&amp;"!A:D"),2,FALSE)&amp;"周"&amp;"!"&amp;ADDRESS(ROW(),VLOOKUP(G$7,INDIRECT($A$7&amp;"!A:D"),4,FALSE)+4))),"")</f>
        <v/>
      </c>
      <c r="H451" s="114" t="str">
        <f ca="1" t="shared" si="5134" ref="H451">IFERROR(IF($C450="","",INDIRECT("第"&amp;VLOOKUP(H$7,INDIRECT($A$7&amp;"!A:D"),2,FALSE)&amp;"周"&amp;"!"&amp;ADDRESS(ROW(),VLOOKUP(H$7,INDIRECT($A$7&amp;"!A:D"),4,FALSE)+4))),"")</f>
        <v/>
      </c>
      <c r="I451" s="114" t="str">
        <f ca="1" t="shared" si="5135" ref="I451">IFERROR(IF($C450="","",INDIRECT("第"&amp;VLOOKUP(I$7,INDIRECT($A$7&amp;"!A:D"),2,FALSE)&amp;"周"&amp;"!"&amp;ADDRESS(ROW(),VLOOKUP(I$7,INDIRECT($A$7&amp;"!A:D"),4,FALSE)+4))),"")</f>
        <v/>
      </c>
      <c r="J451" s="114" t="str">
        <f ca="1" t="shared" si="5136" ref="J451">IFERROR(IF($C450="","",INDIRECT("第"&amp;VLOOKUP(J$7,INDIRECT($A$7&amp;"!A:D"),2,FALSE)&amp;"周"&amp;"!"&amp;ADDRESS(ROW(),VLOOKUP(J$7,INDIRECT($A$7&amp;"!A:D"),4,FALSE)+4))),"")</f>
        <v/>
      </c>
      <c r="K451" s="114" t="str">
        <f ca="1" t="shared" si="5137" ref="K451">IFERROR(IF($C450="","",INDIRECT("第"&amp;VLOOKUP(K$7,INDIRECT($A$7&amp;"!A:D"),2,FALSE)&amp;"周"&amp;"!"&amp;ADDRESS(ROW(),VLOOKUP(K$7,INDIRECT($A$7&amp;"!A:D"),4,FALSE)+4))),"")</f>
        <v/>
      </c>
      <c r="L451" s="114" t="str">
        <f ca="1" t="shared" si="5138" ref="L451">IFERROR(IF($C450="","",INDIRECT("第"&amp;VLOOKUP(L$7,INDIRECT($A$7&amp;"!A:D"),2,FALSE)&amp;"周"&amp;"!"&amp;ADDRESS(ROW(),VLOOKUP(L$7,INDIRECT($A$7&amp;"!A:D"),4,FALSE)+4))),"")</f>
        <v/>
      </c>
      <c r="M451" s="114" t="str">
        <f ca="1" t="shared" si="5139" ref="M451">IFERROR(IF($C450="","",INDIRECT("第"&amp;VLOOKUP(M$7,INDIRECT($A$7&amp;"!A:D"),2,FALSE)&amp;"周"&amp;"!"&amp;ADDRESS(ROW(),VLOOKUP(M$7,INDIRECT($A$7&amp;"!A:D"),4,FALSE)+4))),"")</f>
        <v/>
      </c>
      <c r="N451" s="114" t="str">
        <f ca="1" t="shared" si="5140" ref="N451">IFERROR(IF($C450="","",INDIRECT("第"&amp;VLOOKUP(N$7,INDIRECT($A$7&amp;"!A:D"),2,FALSE)&amp;"周"&amp;"!"&amp;ADDRESS(ROW(),VLOOKUP(N$7,INDIRECT($A$7&amp;"!A:D"),4,FALSE)+4))),"")</f>
        <v/>
      </c>
      <c r="O451" s="114" t="str">
        <f ca="1" t="shared" si="5141" ref="O451">IFERROR(IF($C450="","",INDIRECT("第"&amp;VLOOKUP(O$7,INDIRECT($A$7&amp;"!A:D"),2,FALSE)&amp;"周"&amp;"!"&amp;ADDRESS(ROW(),VLOOKUP(O$7,INDIRECT($A$7&amp;"!A:D"),4,FALSE)+4))),"")</f>
        <v/>
      </c>
      <c r="P451" s="114" t="str">
        <f ca="1" t="shared" si="5142" ref="P451">IFERROR(IF($C450="","",INDIRECT("第"&amp;VLOOKUP(P$7,INDIRECT($A$7&amp;"!A:D"),2,FALSE)&amp;"周"&amp;"!"&amp;ADDRESS(ROW(),VLOOKUP(P$7,INDIRECT($A$7&amp;"!A:D"),4,FALSE)+4))),"")</f>
        <v/>
      </c>
      <c r="Q451" s="114" t="str">
        <f ca="1" t="shared" si="5143" ref="Q451">IFERROR(IF($C450="","",INDIRECT("第"&amp;VLOOKUP(Q$7,INDIRECT($A$7&amp;"!A:D"),2,FALSE)&amp;"周"&amp;"!"&amp;ADDRESS(ROW(),VLOOKUP(Q$7,INDIRECT($A$7&amp;"!A:D"),4,FALSE)+4))),"")</f>
        <v/>
      </c>
      <c r="R451" s="114" t="str">
        <f ca="1" t="shared" si="5144" ref="R451">IFERROR(IF($C450="","",INDIRECT("第"&amp;VLOOKUP(R$7,INDIRECT($A$7&amp;"!A:D"),2,FALSE)&amp;"周"&amp;"!"&amp;ADDRESS(ROW(),VLOOKUP(R$7,INDIRECT($A$7&amp;"!A:D"),4,FALSE)+4))),"")</f>
        <v/>
      </c>
      <c r="S451" s="114" t="str">
        <f ca="1" t="shared" si="5145" ref="S451">IFERROR(IF($C450="","",INDIRECT("第"&amp;VLOOKUP(S$7,INDIRECT($A$7&amp;"!A:D"),2,FALSE)&amp;"周"&amp;"!"&amp;ADDRESS(ROW(),VLOOKUP(S$7,INDIRECT($A$7&amp;"!A:D"),4,FALSE)+4))),"")</f>
        <v/>
      </c>
      <c r="T451" s="114" t="str">
        <f ca="1" t="shared" si="5146" ref="T451">IFERROR(IF($C450="","",INDIRECT("第"&amp;VLOOKUP(T$7,INDIRECT($A$7&amp;"!A:D"),2,FALSE)&amp;"周"&amp;"!"&amp;ADDRESS(ROW(),VLOOKUP(T$7,INDIRECT($A$7&amp;"!A:D"),4,FALSE)+4))),"")</f>
        <v/>
      </c>
      <c r="U451" s="114" t="str">
        <f ca="1" t="shared" si="5147" ref="U451">IFERROR(IF($C450="","",INDIRECT("第"&amp;VLOOKUP(U$7,INDIRECT($A$7&amp;"!A:D"),2,FALSE)&amp;"周"&amp;"!"&amp;ADDRESS(ROW(),VLOOKUP(U$7,INDIRECT($A$7&amp;"!A:D"),4,FALSE)+4))),"")</f>
        <v/>
      </c>
      <c r="V451" s="114" t="str">
        <f ca="1" t="shared" si="5148" ref="V451">IFERROR(IF($C450="","",INDIRECT("第"&amp;VLOOKUP(V$7,INDIRECT($A$7&amp;"!A:D"),2,FALSE)&amp;"周"&amp;"!"&amp;ADDRESS(ROW(),VLOOKUP(V$7,INDIRECT($A$7&amp;"!A:D"),4,FALSE)+4))),"")</f>
        <v/>
      </c>
      <c r="W451" s="114" t="str">
        <f ca="1" t="shared" si="5149" ref="W451">IFERROR(IF($C450="","",INDIRECT("第"&amp;VLOOKUP(W$7,INDIRECT($A$7&amp;"!A:D"),2,FALSE)&amp;"周"&amp;"!"&amp;ADDRESS(ROW(),VLOOKUP(W$7,INDIRECT($A$7&amp;"!A:D"),4,FALSE)+4))),"")</f>
        <v/>
      </c>
      <c r="X451" s="114" t="str">
        <f ca="1" t="shared" si="5150" ref="X451">IFERROR(IF($C450="","",INDIRECT("第"&amp;VLOOKUP(X$7,INDIRECT($A$7&amp;"!A:D"),2,FALSE)&amp;"周"&amp;"!"&amp;ADDRESS(ROW(),VLOOKUP(X$7,INDIRECT($A$7&amp;"!A:D"),4,FALSE)+4))),"")</f>
        <v/>
      </c>
      <c r="Y451" s="114" t="str">
        <f ca="1" t="shared" si="5151" ref="Y451">IFERROR(IF($C450="","",INDIRECT("第"&amp;VLOOKUP(Y$7,INDIRECT($A$7&amp;"!A:D"),2,FALSE)&amp;"周"&amp;"!"&amp;ADDRESS(ROW(),VLOOKUP(Y$7,INDIRECT($A$7&amp;"!A:D"),4,FALSE)+4))),"")</f>
        <v/>
      </c>
      <c r="Z451" s="114" t="str">
        <f ca="1" t="shared" si="5152" ref="Z451">IFERROR(IF($C450="","",INDIRECT("第"&amp;VLOOKUP(Z$7,INDIRECT($A$7&amp;"!A:D"),2,FALSE)&amp;"周"&amp;"!"&amp;ADDRESS(ROW(),VLOOKUP(Z$7,INDIRECT($A$7&amp;"!A:D"),4,FALSE)+4))),"")</f>
        <v/>
      </c>
      <c r="AA451" s="114" t="str">
        <f ca="1" t="shared" si="5153" ref="AA451">IFERROR(IF($C450="","",INDIRECT("第"&amp;VLOOKUP(AA$7,INDIRECT($A$7&amp;"!A:D"),2,FALSE)&amp;"周"&amp;"!"&amp;ADDRESS(ROW(),VLOOKUP(AA$7,INDIRECT($A$7&amp;"!A:D"),4,FALSE)+4))),"")</f>
        <v/>
      </c>
      <c r="AB451" s="114" t="str">
        <f ca="1" t="shared" si="5154" ref="AB451">IFERROR(IF($C450="","",INDIRECT("第"&amp;VLOOKUP(AB$7,INDIRECT($A$7&amp;"!A:D"),2,FALSE)&amp;"周"&amp;"!"&amp;ADDRESS(ROW(),VLOOKUP(AB$7,INDIRECT($A$7&amp;"!A:D"),4,FALSE)+4))),"")</f>
        <v/>
      </c>
      <c r="AC451" s="114" t="str">
        <f ca="1" t="shared" si="5155" ref="AC451">IFERROR(IF($C450="","",INDIRECT("第"&amp;VLOOKUP(AC$7,INDIRECT($A$7&amp;"!A:D"),2,FALSE)&amp;"周"&amp;"!"&amp;ADDRESS(ROW(),VLOOKUP(AC$7,INDIRECT($A$7&amp;"!A:D"),4,FALSE)+4))),"")</f>
        <v/>
      </c>
      <c r="AD451" s="114" t="str">
        <f ca="1" t="shared" si="5156" ref="AD451">IFERROR(IF($C450="","",INDIRECT("第"&amp;VLOOKUP(AD$7,INDIRECT($A$7&amp;"!A:D"),2,FALSE)&amp;"周"&amp;"!"&amp;ADDRESS(ROW(),VLOOKUP(AD$7,INDIRECT($A$7&amp;"!A:D"),4,FALSE)+4))),"")</f>
        <v/>
      </c>
      <c r="AE451" s="114" t="str">
        <f ca="1" t="shared" si="5157" ref="AE451">IFERROR(IF($C450="","",INDIRECT("第"&amp;VLOOKUP(AE$7,INDIRECT($A$7&amp;"!A:D"),2,FALSE)&amp;"周"&amp;"!"&amp;ADDRESS(ROW(),VLOOKUP(AE$7,INDIRECT($A$7&amp;"!A:D"),4,FALSE)+4))),"")</f>
        <v/>
      </c>
      <c r="AF451" s="114" t="str">
        <f ca="1" t="shared" si="5158" ref="AF451">IFERROR(IF($C450="","",INDIRECT("第"&amp;VLOOKUP(AF$7,INDIRECT($A$7&amp;"!A:D"),2,FALSE)&amp;"周"&amp;"!"&amp;ADDRESS(ROW(),VLOOKUP(AF$7,INDIRECT($A$7&amp;"!A:D"),4,FALSE)+4))),"")</f>
        <v/>
      </c>
      <c r="AG451" s="114" t="str">
        <f ca="1" t="shared" si="5159" ref="AG451">IFERROR(IF($C450="","",INDIRECT("第"&amp;VLOOKUP(AG$7,INDIRECT($A$7&amp;"!A:D"),2,FALSE)&amp;"周"&amp;"!"&amp;ADDRESS(ROW(),VLOOKUP(AG$7,INDIRECT($A$7&amp;"!A:D"),4,FALSE)+4))),"")</f>
        <v/>
      </c>
      <c r="AH451" s="114" t="str">
        <f ca="1" t="shared" si="5160" ref="AH451">IFERROR(IF($C450="","",INDIRECT("第"&amp;VLOOKUP(AH$7,INDIRECT($A$7&amp;"!A:D"),2,FALSE)&amp;"周"&amp;"!"&amp;ADDRESS(ROW(),VLOOKUP(AH$7,INDIRECT($A$7&amp;"!A:D"),4,FALSE)+4))),"")</f>
        <v/>
      </c>
      <c r="AI451" s="114" t="str">
        <f ca="1" t="shared" si="5161" ref="AI451">IFERROR(IF($C450="","",INDIRECT("第"&amp;VLOOKUP(AI$7,INDIRECT($A$7&amp;"!A:D"),2,FALSE)&amp;"周"&amp;"!"&amp;ADDRESS(ROW(),VLOOKUP(AI$7,INDIRECT($A$7&amp;"!A:D"),4,FALSE)+4))),"")</f>
        <v/>
      </c>
      <c r="AJ451" s="25"/>
      <c r="AK451" s="25"/>
      <c r="AL451" s="25"/>
      <c r="AM451" s="25"/>
      <c r="AN451" s="25"/>
      <c r="AO451" s="25"/>
      <c r="AP451" s="25"/>
      <c r="AQ451" s="25"/>
      <c r="AR451" s="25"/>
    </row>
    <row r="452" spans="1:44" ht="18" customHeight="1">
      <c r="A452" s="7"/>
      <c r="B452" s="115"/>
      <c r="C452" s="27"/>
      <c r="D452" s="25" t="s">
        <v>26</v>
      </c>
      <c r="E452" s="114" t="str">
        <f ca="1" t="shared" si="5162" ref="E452:AI452">IFERROR(IF($C450="","",INDIRECT("第"&amp;VLOOKUP(E$7,INDIRECT($A$7&amp;"!A:D"),2,FALSE)&amp;"周"&amp;"!"&amp;ADDRESS(ROW(),VLOOKUP(E$7,INDIRECT($A$7&amp;"!A:D"),4,FALSE)+4))),"")</f>
        <v/>
      </c>
      <c r="F452" s="114" t="str">
        <f t="shared" ca="1" si="5162"/>
        <v/>
      </c>
      <c r="G452" s="114" t="str">
        <f t="shared" ca="1" si="5162"/>
        <v/>
      </c>
      <c r="H452" s="114" t="str">
        <f t="shared" ca="1" si="5162"/>
        <v/>
      </c>
      <c r="I452" s="114" t="str">
        <f t="shared" ca="1" si="5162"/>
        <v/>
      </c>
      <c r="J452" s="114" t="str">
        <f t="shared" ca="1" si="5162"/>
        <v/>
      </c>
      <c r="K452" s="114" t="str">
        <f t="shared" ca="1" si="5162"/>
        <v/>
      </c>
      <c r="L452" s="114" t="str">
        <f t="shared" ca="1" si="5162"/>
        <v/>
      </c>
      <c r="M452" s="114" t="str">
        <f t="shared" ca="1" si="5162"/>
        <v/>
      </c>
      <c r="N452" s="114" t="str">
        <f t="shared" ca="1" si="5162"/>
        <v/>
      </c>
      <c r="O452" s="114" t="str">
        <f t="shared" ca="1" si="5162"/>
        <v/>
      </c>
      <c r="P452" s="114" t="str">
        <f t="shared" ca="1" si="5162"/>
        <v/>
      </c>
      <c r="Q452" s="114" t="str">
        <f t="shared" ca="1" si="5162"/>
        <v/>
      </c>
      <c r="R452" s="114" t="str">
        <f t="shared" ca="1" si="5162"/>
        <v/>
      </c>
      <c r="S452" s="114" t="str">
        <f t="shared" ca="1" si="5162"/>
        <v/>
      </c>
      <c r="T452" s="114" t="str">
        <f t="shared" ca="1" si="5162"/>
        <v/>
      </c>
      <c r="U452" s="114" t="str">
        <f t="shared" ca="1" si="5162"/>
        <v/>
      </c>
      <c r="V452" s="114" t="str">
        <f t="shared" ca="1" si="5162"/>
        <v/>
      </c>
      <c r="W452" s="114" t="str">
        <f t="shared" ca="1" si="5162"/>
        <v/>
      </c>
      <c r="X452" s="114" t="str">
        <f t="shared" ca="1" si="5162"/>
        <v/>
      </c>
      <c r="Y452" s="114" t="str">
        <f t="shared" ca="1" si="5162"/>
        <v/>
      </c>
      <c r="Z452" s="114" t="str">
        <f t="shared" ca="1" si="5162"/>
        <v/>
      </c>
      <c r="AA452" s="114" t="str">
        <f t="shared" ca="1" si="5162"/>
        <v/>
      </c>
      <c r="AB452" s="114" t="str">
        <f t="shared" ca="1" si="5162"/>
        <v/>
      </c>
      <c r="AC452" s="114" t="str">
        <f t="shared" ca="1" si="5162"/>
        <v/>
      </c>
      <c r="AD452" s="114" t="str">
        <f t="shared" ca="1" si="5162"/>
        <v/>
      </c>
      <c r="AE452" s="114" t="str">
        <f t="shared" ca="1" si="5162"/>
        <v/>
      </c>
      <c r="AF452" s="114" t="str">
        <f t="shared" ca="1" si="5162"/>
        <v/>
      </c>
      <c r="AG452" s="114" t="str">
        <f t="shared" ca="1" si="5162"/>
        <v/>
      </c>
      <c r="AH452" s="114" t="str">
        <f t="shared" ca="1" si="5162"/>
        <v/>
      </c>
      <c r="AI452" s="114" t="str">
        <f t="shared" ca="1" si="5162"/>
        <v/>
      </c>
      <c r="AJ452" s="25"/>
      <c r="AK452" s="25"/>
      <c r="AL452" s="25"/>
      <c r="AM452" s="25"/>
      <c r="AN452" s="25"/>
      <c r="AO452" s="25"/>
      <c r="AP452" s="25"/>
      <c r="AQ452" s="25"/>
      <c r="AR452" s="25"/>
    </row>
    <row r="453" spans="1:44" ht="18" customHeight="1">
      <c r="A453" s="7"/>
      <c r="B453" s="116">
        <f t="shared" si="4847"/>
        <v>149</v>
      </c>
      <c r="C453" s="20" t="str">
        <f ca="1">INDIRECT("员工信息表!C"&amp;(B453+3))&amp;IF(INDIRECT("员工信息表!O"&amp;(B453+3))="离职","(离职)","")</f>
        <v/>
      </c>
      <c r="D453" s="25" t="s">
        <v>24</v>
      </c>
      <c r="E453" s="114" t="str">
        <f ca="1" t="shared" si="5163" ref="E453:T453">IFERROR(IF($C453="","",INDIRECT("第"&amp;VLOOKUP(E$7,INDIRECT($A$7&amp;"!A:D"),2,FALSE)&amp;"周"&amp;"!"&amp;ADDRESS(ROW(),VLOOKUP(E$7,INDIRECT($A$7&amp;"!A:D"),4,FALSE)+4))),"")</f>
        <v/>
      </c>
      <c r="F453" s="114" t="str">
        <f t="shared" ca="1" si="5163"/>
        <v/>
      </c>
      <c r="G453" s="114" t="str">
        <f t="shared" ca="1" si="5163"/>
        <v/>
      </c>
      <c r="H453" s="114" t="str">
        <f t="shared" ca="1" si="5163"/>
        <v/>
      </c>
      <c r="I453" s="114" t="str">
        <f t="shared" ca="1" si="5163"/>
        <v/>
      </c>
      <c r="J453" s="114" t="str">
        <f t="shared" ca="1" si="5163"/>
        <v/>
      </c>
      <c r="K453" s="114" t="str">
        <f t="shared" ca="1" si="5163"/>
        <v/>
      </c>
      <c r="L453" s="114" t="str">
        <f t="shared" ca="1" si="5163"/>
        <v/>
      </c>
      <c r="M453" s="114" t="str">
        <f t="shared" ca="1" si="5163"/>
        <v/>
      </c>
      <c r="N453" s="114" t="str">
        <f t="shared" ca="1" si="5163"/>
        <v/>
      </c>
      <c r="O453" s="114" t="str">
        <f t="shared" ca="1" si="5163"/>
        <v/>
      </c>
      <c r="P453" s="114" t="str">
        <f t="shared" ca="1" si="5163"/>
        <v/>
      </c>
      <c r="Q453" s="114" t="str">
        <f t="shared" ca="1" si="5163"/>
        <v/>
      </c>
      <c r="R453" s="114" t="str">
        <f t="shared" ca="1" si="5163"/>
        <v/>
      </c>
      <c r="S453" s="114" t="str">
        <f t="shared" ca="1" si="5163"/>
        <v/>
      </c>
      <c r="T453" s="114" t="str">
        <f t="shared" ca="1" si="5163"/>
        <v/>
      </c>
      <c r="U453" s="114" t="str">
        <f ca="1" t="shared" si="5164" ref="U453:AI453">IFERROR(IF($C453="","",INDIRECT("第"&amp;VLOOKUP(U$7,INDIRECT($A$7&amp;"!A:D"),2,FALSE)&amp;"周"&amp;"!"&amp;ADDRESS(ROW(),VLOOKUP(U$7,INDIRECT($A$7&amp;"!A:D"),4,FALSE)+4))),"")</f>
        <v/>
      </c>
      <c r="V453" s="114" t="str">
        <f t="shared" ca="1" si="5164"/>
        <v/>
      </c>
      <c r="W453" s="114" t="str">
        <f t="shared" ca="1" si="5164"/>
        <v/>
      </c>
      <c r="X453" s="114" t="str">
        <f t="shared" ca="1" si="5164"/>
        <v/>
      </c>
      <c r="Y453" s="114" t="str">
        <f t="shared" ca="1" si="5164"/>
        <v/>
      </c>
      <c r="Z453" s="114" t="str">
        <f t="shared" ca="1" si="5164"/>
        <v/>
      </c>
      <c r="AA453" s="114" t="str">
        <f t="shared" ca="1" si="5164"/>
        <v/>
      </c>
      <c r="AB453" s="114" t="str">
        <f t="shared" ca="1" si="5164"/>
        <v/>
      </c>
      <c r="AC453" s="114" t="str">
        <f t="shared" ca="1" si="5164"/>
        <v/>
      </c>
      <c r="AD453" s="114" t="str">
        <f t="shared" ca="1" si="5164"/>
        <v/>
      </c>
      <c r="AE453" s="114" t="str">
        <f t="shared" ca="1" si="5164"/>
        <v/>
      </c>
      <c r="AF453" s="114" t="str">
        <f t="shared" ca="1" si="5164"/>
        <v/>
      </c>
      <c r="AG453" s="114" t="str">
        <f t="shared" ca="1" si="5164"/>
        <v/>
      </c>
      <c r="AH453" s="114" t="str">
        <f t="shared" ca="1" si="5164"/>
        <v/>
      </c>
      <c r="AI453" s="114" t="str">
        <f t="shared" ca="1" si="5164"/>
        <v/>
      </c>
      <c r="AJ453" s="25">
        <f ca="1" t="shared" si="5165" ref="AJ453:AR453">COUNTIF($E453:$AI455,AJ$8)</f>
        <v>0</v>
      </c>
      <c r="AK453" s="25">
        <f t="shared" ca="1" si="5165"/>
        <v>0</v>
      </c>
      <c r="AL453" s="25">
        <f t="shared" ca="1" si="5165"/>
        <v>0</v>
      </c>
      <c r="AM453" s="25">
        <f t="shared" ca="1" si="5165"/>
        <v>0</v>
      </c>
      <c r="AN453" s="25">
        <f t="shared" ca="1" si="5165"/>
        <v>0</v>
      </c>
      <c r="AO453" s="25">
        <f t="shared" ca="1" si="5165"/>
        <v>0</v>
      </c>
      <c r="AP453" s="25">
        <f t="shared" ca="1" si="5165"/>
        <v>0</v>
      </c>
      <c r="AQ453" s="25">
        <f t="shared" ca="1" si="5165"/>
        <v>0</v>
      </c>
      <c r="AR453" s="25">
        <f t="shared" ca="1" si="5165"/>
        <v>0</v>
      </c>
    </row>
    <row r="454" spans="1:44" ht="18" customHeight="1">
      <c r="A454" s="7"/>
      <c r="B454" s="113"/>
      <c r="C454" s="20"/>
      <c r="D454" s="25" t="s">
        <v>25</v>
      </c>
      <c r="E454" s="114" t="str">
        <f ca="1" t="shared" si="5166" ref="E454">IFERROR(IF($C453="","",INDIRECT("第"&amp;VLOOKUP(E$7,INDIRECT($A$7&amp;"!A:D"),2,FALSE)&amp;"周"&amp;"!"&amp;ADDRESS(ROW(),VLOOKUP(E$7,INDIRECT($A$7&amp;"!A:D"),4,FALSE)+4))),"")</f>
        <v/>
      </c>
      <c r="F454" s="114" t="str">
        <f ca="1" t="shared" si="5167" ref="F454">IFERROR(IF($C453="","",INDIRECT("第"&amp;VLOOKUP(F$7,INDIRECT($A$7&amp;"!A:D"),2,FALSE)&amp;"周"&amp;"!"&amp;ADDRESS(ROW(),VLOOKUP(F$7,INDIRECT($A$7&amp;"!A:D"),4,FALSE)+4))),"")</f>
        <v/>
      </c>
      <c r="G454" s="114" t="str">
        <f ca="1" t="shared" si="5168" ref="G454">IFERROR(IF($C453="","",INDIRECT("第"&amp;VLOOKUP(G$7,INDIRECT($A$7&amp;"!A:D"),2,FALSE)&amp;"周"&amp;"!"&amp;ADDRESS(ROW(),VLOOKUP(G$7,INDIRECT($A$7&amp;"!A:D"),4,FALSE)+4))),"")</f>
        <v/>
      </c>
      <c r="H454" s="114" t="str">
        <f ca="1" t="shared" si="5169" ref="H454">IFERROR(IF($C453="","",INDIRECT("第"&amp;VLOOKUP(H$7,INDIRECT($A$7&amp;"!A:D"),2,FALSE)&amp;"周"&amp;"!"&amp;ADDRESS(ROW(),VLOOKUP(H$7,INDIRECT($A$7&amp;"!A:D"),4,FALSE)+4))),"")</f>
        <v/>
      </c>
      <c r="I454" s="114" t="str">
        <f ca="1" t="shared" si="5170" ref="I454">IFERROR(IF($C453="","",INDIRECT("第"&amp;VLOOKUP(I$7,INDIRECT($A$7&amp;"!A:D"),2,FALSE)&amp;"周"&amp;"!"&amp;ADDRESS(ROW(),VLOOKUP(I$7,INDIRECT($A$7&amp;"!A:D"),4,FALSE)+4))),"")</f>
        <v/>
      </c>
      <c r="J454" s="114" t="str">
        <f ca="1" t="shared" si="5171" ref="J454">IFERROR(IF($C453="","",INDIRECT("第"&amp;VLOOKUP(J$7,INDIRECT($A$7&amp;"!A:D"),2,FALSE)&amp;"周"&amp;"!"&amp;ADDRESS(ROW(),VLOOKUP(J$7,INDIRECT($A$7&amp;"!A:D"),4,FALSE)+4))),"")</f>
        <v/>
      </c>
      <c r="K454" s="114" t="str">
        <f ca="1" t="shared" si="5172" ref="K454">IFERROR(IF($C453="","",INDIRECT("第"&amp;VLOOKUP(K$7,INDIRECT($A$7&amp;"!A:D"),2,FALSE)&amp;"周"&amp;"!"&amp;ADDRESS(ROW(),VLOOKUP(K$7,INDIRECT($A$7&amp;"!A:D"),4,FALSE)+4))),"")</f>
        <v/>
      </c>
      <c r="L454" s="114" t="str">
        <f ca="1" t="shared" si="5173" ref="L454">IFERROR(IF($C453="","",INDIRECT("第"&amp;VLOOKUP(L$7,INDIRECT($A$7&amp;"!A:D"),2,FALSE)&amp;"周"&amp;"!"&amp;ADDRESS(ROW(),VLOOKUP(L$7,INDIRECT($A$7&amp;"!A:D"),4,FALSE)+4))),"")</f>
        <v/>
      </c>
      <c r="M454" s="114" t="str">
        <f ca="1" t="shared" si="5174" ref="M454">IFERROR(IF($C453="","",INDIRECT("第"&amp;VLOOKUP(M$7,INDIRECT($A$7&amp;"!A:D"),2,FALSE)&amp;"周"&amp;"!"&amp;ADDRESS(ROW(),VLOOKUP(M$7,INDIRECT($A$7&amp;"!A:D"),4,FALSE)+4))),"")</f>
        <v/>
      </c>
      <c r="N454" s="114" t="str">
        <f ca="1" t="shared" si="5175" ref="N454">IFERROR(IF($C453="","",INDIRECT("第"&amp;VLOOKUP(N$7,INDIRECT($A$7&amp;"!A:D"),2,FALSE)&amp;"周"&amp;"!"&amp;ADDRESS(ROW(),VLOOKUP(N$7,INDIRECT($A$7&amp;"!A:D"),4,FALSE)+4))),"")</f>
        <v/>
      </c>
      <c r="O454" s="114" t="str">
        <f ca="1" t="shared" si="5176" ref="O454">IFERROR(IF($C453="","",INDIRECT("第"&amp;VLOOKUP(O$7,INDIRECT($A$7&amp;"!A:D"),2,FALSE)&amp;"周"&amp;"!"&amp;ADDRESS(ROW(),VLOOKUP(O$7,INDIRECT($A$7&amp;"!A:D"),4,FALSE)+4))),"")</f>
        <v/>
      </c>
      <c r="P454" s="114" t="str">
        <f ca="1" t="shared" si="5177" ref="P454">IFERROR(IF($C453="","",INDIRECT("第"&amp;VLOOKUP(P$7,INDIRECT($A$7&amp;"!A:D"),2,FALSE)&amp;"周"&amp;"!"&amp;ADDRESS(ROW(),VLOOKUP(P$7,INDIRECT($A$7&amp;"!A:D"),4,FALSE)+4))),"")</f>
        <v/>
      </c>
      <c r="Q454" s="114" t="str">
        <f ca="1" t="shared" si="5178" ref="Q454">IFERROR(IF($C453="","",INDIRECT("第"&amp;VLOOKUP(Q$7,INDIRECT($A$7&amp;"!A:D"),2,FALSE)&amp;"周"&amp;"!"&amp;ADDRESS(ROW(),VLOOKUP(Q$7,INDIRECT($A$7&amp;"!A:D"),4,FALSE)+4))),"")</f>
        <v/>
      </c>
      <c r="R454" s="114" t="str">
        <f ca="1" t="shared" si="5179" ref="R454">IFERROR(IF($C453="","",INDIRECT("第"&amp;VLOOKUP(R$7,INDIRECT($A$7&amp;"!A:D"),2,FALSE)&amp;"周"&amp;"!"&amp;ADDRESS(ROW(),VLOOKUP(R$7,INDIRECT($A$7&amp;"!A:D"),4,FALSE)+4))),"")</f>
        <v/>
      </c>
      <c r="S454" s="114" t="str">
        <f ca="1" t="shared" si="5180" ref="S454">IFERROR(IF($C453="","",INDIRECT("第"&amp;VLOOKUP(S$7,INDIRECT($A$7&amp;"!A:D"),2,FALSE)&amp;"周"&amp;"!"&amp;ADDRESS(ROW(),VLOOKUP(S$7,INDIRECT($A$7&amp;"!A:D"),4,FALSE)+4))),"")</f>
        <v/>
      </c>
      <c r="T454" s="114" t="str">
        <f ca="1" t="shared" si="5181" ref="T454">IFERROR(IF($C453="","",INDIRECT("第"&amp;VLOOKUP(T$7,INDIRECT($A$7&amp;"!A:D"),2,FALSE)&amp;"周"&amp;"!"&amp;ADDRESS(ROW(),VLOOKUP(T$7,INDIRECT($A$7&amp;"!A:D"),4,FALSE)+4))),"")</f>
        <v/>
      </c>
      <c r="U454" s="114" t="str">
        <f ca="1" t="shared" si="5182" ref="U454">IFERROR(IF($C453="","",INDIRECT("第"&amp;VLOOKUP(U$7,INDIRECT($A$7&amp;"!A:D"),2,FALSE)&amp;"周"&amp;"!"&amp;ADDRESS(ROW(),VLOOKUP(U$7,INDIRECT($A$7&amp;"!A:D"),4,FALSE)+4))),"")</f>
        <v/>
      </c>
      <c r="V454" s="114" t="str">
        <f ca="1" t="shared" si="5183" ref="V454">IFERROR(IF($C453="","",INDIRECT("第"&amp;VLOOKUP(V$7,INDIRECT($A$7&amp;"!A:D"),2,FALSE)&amp;"周"&amp;"!"&amp;ADDRESS(ROW(),VLOOKUP(V$7,INDIRECT($A$7&amp;"!A:D"),4,FALSE)+4))),"")</f>
        <v/>
      </c>
      <c r="W454" s="114" t="str">
        <f ca="1" t="shared" si="5184" ref="W454">IFERROR(IF($C453="","",INDIRECT("第"&amp;VLOOKUP(W$7,INDIRECT($A$7&amp;"!A:D"),2,FALSE)&amp;"周"&amp;"!"&amp;ADDRESS(ROW(),VLOOKUP(W$7,INDIRECT($A$7&amp;"!A:D"),4,FALSE)+4))),"")</f>
        <v/>
      </c>
      <c r="X454" s="114" t="str">
        <f ca="1" t="shared" si="5185" ref="X454">IFERROR(IF($C453="","",INDIRECT("第"&amp;VLOOKUP(X$7,INDIRECT($A$7&amp;"!A:D"),2,FALSE)&amp;"周"&amp;"!"&amp;ADDRESS(ROW(),VLOOKUP(X$7,INDIRECT($A$7&amp;"!A:D"),4,FALSE)+4))),"")</f>
        <v/>
      </c>
      <c r="Y454" s="114" t="str">
        <f ca="1" t="shared" si="5186" ref="Y454">IFERROR(IF($C453="","",INDIRECT("第"&amp;VLOOKUP(Y$7,INDIRECT($A$7&amp;"!A:D"),2,FALSE)&amp;"周"&amp;"!"&amp;ADDRESS(ROW(),VLOOKUP(Y$7,INDIRECT($A$7&amp;"!A:D"),4,FALSE)+4))),"")</f>
        <v/>
      </c>
      <c r="Z454" s="114" t="str">
        <f ca="1" t="shared" si="5187" ref="Z454">IFERROR(IF($C453="","",INDIRECT("第"&amp;VLOOKUP(Z$7,INDIRECT($A$7&amp;"!A:D"),2,FALSE)&amp;"周"&amp;"!"&amp;ADDRESS(ROW(),VLOOKUP(Z$7,INDIRECT($A$7&amp;"!A:D"),4,FALSE)+4))),"")</f>
        <v/>
      </c>
      <c r="AA454" s="114" t="str">
        <f ca="1" t="shared" si="5188" ref="AA454">IFERROR(IF($C453="","",INDIRECT("第"&amp;VLOOKUP(AA$7,INDIRECT($A$7&amp;"!A:D"),2,FALSE)&amp;"周"&amp;"!"&amp;ADDRESS(ROW(),VLOOKUP(AA$7,INDIRECT($A$7&amp;"!A:D"),4,FALSE)+4))),"")</f>
        <v/>
      </c>
      <c r="AB454" s="114" t="str">
        <f ca="1" t="shared" si="5189" ref="AB454">IFERROR(IF($C453="","",INDIRECT("第"&amp;VLOOKUP(AB$7,INDIRECT($A$7&amp;"!A:D"),2,FALSE)&amp;"周"&amp;"!"&amp;ADDRESS(ROW(),VLOOKUP(AB$7,INDIRECT($A$7&amp;"!A:D"),4,FALSE)+4))),"")</f>
        <v/>
      </c>
      <c r="AC454" s="114" t="str">
        <f ca="1" t="shared" si="5190" ref="AC454">IFERROR(IF($C453="","",INDIRECT("第"&amp;VLOOKUP(AC$7,INDIRECT($A$7&amp;"!A:D"),2,FALSE)&amp;"周"&amp;"!"&amp;ADDRESS(ROW(),VLOOKUP(AC$7,INDIRECT($A$7&amp;"!A:D"),4,FALSE)+4))),"")</f>
        <v/>
      </c>
      <c r="AD454" s="114" t="str">
        <f ca="1" t="shared" si="5191" ref="AD454">IFERROR(IF($C453="","",INDIRECT("第"&amp;VLOOKUP(AD$7,INDIRECT($A$7&amp;"!A:D"),2,FALSE)&amp;"周"&amp;"!"&amp;ADDRESS(ROW(),VLOOKUP(AD$7,INDIRECT($A$7&amp;"!A:D"),4,FALSE)+4))),"")</f>
        <v/>
      </c>
      <c r="AE454" s="114" t="str">
        <f ca="1" t="shared" si="5192" ref="AE454">IFERROR(IF($C453="","",INDIRECT("第"&amp;VLOOKUP(AE$7,INDIRECT($A$7&amp;"!A:D"),2,FALSE)&amp;"周"&amp;"!"&amp;ADDRESS(ROW(),VLOOKUP(AE$7,INDIRECT($A$7&amp;"!A:D"),4,FALSE)+4))),"")</f>
        <v/>
      </c>
      <c r="AF454" s="114" t="str">
        <f ca="1" t="shared" si="5193" ref="AF454">IFERROR(IF($C453="","",INDIRECT("第"&amp;VLOOKUP(AF$7,INDIRECT($A$7&amp;"!A:D"),2,FALSE)&amp;"周"&amp;"!"&amp;ADDRESS(ROW(),VLOOKUP(AF$7,INDIRECT($A$7&amp;"!A:D"),4,FALSE)+4))),"")</f>
        <v/>
      </c>
      <c r="AG454" s="114" t="str">
        <f ca="1" t="shared" si="5194" ref="AG454">IFERROR(IF($C453="","",INDIRECT("第"&amp;VLOOKUP(AG$7,INDIRECT($A$7&amp;"!A:D"),2,FALSE)&amp;"周"&amp;"!"&amp;ADDRESS(ROW(),VLOOKUP(AG$7,INDIRECT($A$7&amp;"!A:D"),4,FALSE)+4))),"")</f>
        <v/>
      </c>
      <c r="AH454" s="114" t="str">
        <f ca="1" t="shared" si="5195" ref="AH454">IFERROR(IF($C453="","",INDIRECT("第"&amp;VLOOKUP(AH$7,INDIRECT($A$7&amp;"!A:D"),2,FALSE)&amp;"周"&amp;"!"&amp;ADDRESS(ROW(),VLOOKUP(AH$7,INDIRECT($A$7&amp;"!A:D"),4,FALSE)+4))),"")</f>
        <v/>
      </c>
      <c r="AI454" s="114" t="str">
        <f ca="1" t="shared" si="5196" ref="AI454">IFERROR(IF($C453="","",INDIRECT("第"&amp;VLOOKUP(AI$7,INDIRECT($A$7&amp;"!A:D"),2,FALSE)&amp;"周"&amp;"!"&amp;ADDRESS(ROW(),VLOOKUP(AI$7,INDIRECT($A$7&amp;"!A:D"),4,FALSE)+4))),"")</f>
        <v/>
      </c>
      <c r="AJ454" s="25"/>
      <c r="AK454" s="25"/>
      <c r="AL454" s="25"/>
      <c r="AM454" s="25"/>
      <c r="AN454" s="25"/>
      <c r="AO454" s="25"/>
      <c r="AP454" s="25"/>
      <c r="AQ454" s="25"/>
      <c r="AR454" s="25"/>
    </row>
    <row r="455" spans="1:44" ht="18" customHeight="1">
      <c r="A455" s="7"/>
      <c r="B455" s="115"/>
      <c r="C455" s="27"/>
      <c r="D455" s="25" t="s">
        <v>26</v>
      </c>
      <c r="E455" s="114" t="str">
        <f ca="1" t="shared" si="5197" ref="E455:AI455">IFERROR(IF($C453="","",INDIRECT("第"&amp;VLOOKUP(E$7,INDIRECT($A$7&amp;"!A:D"),2,FALSE)&amp;"周"&amp;"!"&amp;ADDRESS(ROW(),VLOOKUP(E$7,INDIRECT($A$7&amp;"!A:D"),4,FALSE)+4))),"")</f>
        <v/>
      </c>
      <c r="F455" s="114" t="str">
        <f t="shared" ca="1" si="5197"/>
        <v/>
      </c>
      <c r="G455" s="114" t="str">
        <f t="shared" ca="1" si="5197"/>
        <v/>
      </c>
      <c r="H455" s="114" t="str">
        <f t="shared" ca="1" si="5197"/>
        <v/>
      </c>
      <c r="I455" s="114" t="str">
        <f t="shared" ca="1" si="5197"/>
        <v/>
      </c>
      <c r="J455" s="114" t="str">
        <f t="shared" ca="1" si="5197"/>
        <v/>
      </c>
      <c r="K455" s="114" t="str">
        <f t="shared" ca="1" si="5197"/>
        <v/>
      </c>
      <c r="L455" s="114" t="str">
        <f t="shared" ca="1" si="5197"/>
        <v/>
      </c>
      <c r="M455" s="114" t="str">
        <f t="shared" ca="1" si="5197"/>
        <v/>
      </c>
      <c r="N455" s="114" t="str">
        <f t="shared" ca="1" si="5197"/>
        <v/>
      </c>
      <c r="O455" s="114" t="str">
        <f t="shared" ca="1" si="5197"/>
        <v/>
      </c>
      <c r="P455" s="114" t="str">
        <f t="shared" ca="1" si="5197"/>
        <v/>
      </c>
      <c r="Q455" s="114" t="str">
        <f t="shared" ca="1" si="5197"/>
        <v/>
      </c>
      <c r="R455" s="114" t="str">
        <f t="shared" ca="1" si="5197"/>
        <v/>
      </c>
      <c r="S455" s="114" t="str">
        <f t="shared" ca="1" si="5197"/>
        <v/>
      </c>
      <c r="T455" s="114" t="str">
        <f t="shared" ca="1" si="5197"/>
        <v/>
      </c>
      <c r="U455" s="114" t="str">
        <f t="shared" ca="1" si="5197"/>
        <v/>
      </c>
      <c r="V455" s="114" t="str">
        <f t="shared" ca="1" si="5197"/>
        <v/>
      </c>
      <c r="W455" s="114" t="str">
        <f t="shared" ca="1" si="5197"/>
        <v/>
      </c>
      <c r="X455" s="114" t="str">
        <f t="shared" ca="1" si="5197"/>
        <v/>
      </c>
      <c r="Y455" s="114" t="str">
        <f t="shared" ca="1" si="5197"/>
        <v/>
      </c>
      <c r="Z455" s="114" t="str">
        <f t="shared" ca="1" si="5197"/>
        <v/>
      </c>
      <c r="AA455" s="114" t="str">
        <f t="shared" ca="1" si="5197"/>
        <v/>
      </c>
      <c r="AB455" s="114" t="str">
        <f t="shared" ca="1" si="5197"/>
        <v/>
      </c>
      <c r="AC455" s="114" t="str">
        <f t="shared" ca="1" si="5197"/>
        <v/>
      </c>
      <c r="AD455" s="114" t="str">
        <f t="shared" ca="1" si="5197"/>
        <v/>
      </c>
      <c r="AE455" s="114" t="str">
        <f t="shared" ca="1" si="5197"/>
        <v/>
      </c>
      <c r="AF455" s="114" t="str">
        <f t="shared" ca="1" si="5197"/>
        <v/>
      </c>
      <c r="AG455" s="114" t="str">
        <f t="shared" ca="1" si="5197"/>
        <v/>
      </c>
      <c r="AH455" s="114" t="str">
        <f t="shared" ca="1" si="5197"/>
        <v/>
      </c>
      <c r="AI455" s="114" t="str">
        <f t="shared" ca="1" si="5197"/>
        <v/>
      </c>
      <c r="AJ455" s="25"/>
      <c r="AK455" s="25"/>
      <c r="AL455" s="25"/>
      <c r="AM455" s="25"/>
      <c r="AN455" s="25"/>
      <c r="AO455" s="25"/>
      <c r="AP455" s="25"/>
      <c r="AQ455" s="25"/>
      <c r="AR455" s="25"/>
    </row>
    <row r="456" spans="1:44" ht="18" customHeight="1">
      <c r="A456" s="7"/>
      <c r="B456" s="116">
        <f t="shared" si="4847"/>
        <v>150</v>
      </c>
      <c r="C456" s="20" t="str">
        <f ca="1">INDIRECT("员工信息表!C"&amp;(B456+3))&amp;IF(INDIRECT("员工信息表!O"&amp;(B456+3))="离职","(离职)","")</f>
        <v/>
      </c>
      <c r="D456" s="25" t="s">
        <v>24</v>
      </c>
      <c r="E456" s="114" t="str">
        <f ca="1" t="shared" si="5198" ref="E456:T456">IFERROR(IF($C456="","",INDIRECT("第"&amp;VLOOKUP(E$7,INDIRECT($A$7&amp;"!A:D"),2,FALSE)&amp;"周"&amp;"!"&amp;ADDRESS(ROW(),VLOOKUP(E$7,INDIRECT($A$7&amp;"!A:D"),4,FALSE)+4))),"")</f>
        <v/>
      </c>
      <c r="F456" s="114" t="str">
        <f t="shared" ca="1" si="5198"/>
        <v/>
      </c>
      <c r="G456" s="114" t="str">
        <f t="shared" ca="1" si="5198"/>
        <v/>
      </c>
      <c r="H456" s="114" t="str">
        <f t="shared" ca="1" si="5198"/>
        <v/>
      </c>
      <c r="I456" s="114" t="str">
        <f t="shared" ca="1" si="5198"/>
        <v/>
      </c>
      <c r="J456" s="114" t="str">
        <f t="shared" ca="1" si="5198"/>
        <v/>
      </c>
      <c r="K456" s="114" t="str">
        <f t="shared" ca="1" si="5198"/>
        <v/>
      </c>
      <c r="L456" s="114" t="str">
        <f t="shared" ca="1" si="5198"/>
        <v/>
      </c>
      <c r="M456" s="114" t="str">
        <f t="shared" ca="1" si="5198"/>
        <v/>
      </c>
      <c r="N456" s="114" t="str">
        <f t="shared" ca="1" si="5198"/>
        <v/>
      </c>
      <c r="O456" s="114" t="str">
        <f t="shared" ca="1" si="5198"/>
        <v/>
      </c>
      <c r="P456" s="114" t="str">
        <f t="shared" ca="1" si="5198"/>
        <v/>
      </c>
      <c r="Q456" s="114" t="str">
        <f t="shared" ca="1" si="5198"/>
        <v/>
      </c>
      <c r="R456" s="114" t="str">
        <f t="shared" ca="1" si="5198"/>
        <v/>
      </c>
      <c r="S456" s="114" t="str">
        <f t="shared" ca="1" si="5198"/>
        <v/>
      </c>
      <c r="T456" s="114" t="str">
        <f t="shared" ca="1" si="5198"/>
        <v/>
      </c>
      <c r="U456" s="114" t="str">
        <f ca="1" t="shared" si="5199" ref="U456:AI456">IFERROR(IF($C456="","",INDIRECT("第"&amp;VLOOKUP(U$7,INDIRECT($A$7&amp;"!A:D"),2,FALSE)&amp;"周"&amp;"!"&amp;ADDRESS(ROW(),VLOOKUP(U$7,INDIRECT($A$7&amp;"!A:D"),4,FALSE)+4))),"")</f>
        <v/>
      </c>
      <c r="V456" s="114" t="str">
        <f t="shared" ca="1" si="5199"/>
        <v/>
      </c>
      <c r="W456" s="114" t="str">
        <f t="shared" ca="1" si="5199"/>
        <v/>
      </c>
      <c r="X456" s="114" t="str">
        <f t="shared" ca="1" si="5199"/>
        <v/>
      </c>
      <c r="Y456" s="114" t="str">
        <f t="shared" ca="1" si="5199"/>
        <v/>
      </c>
      <c r="Z456" s="114" t="str">
        <f t="shared" ca="1" si="5199"/>
        <v/>
      </c>
      <c r="AA456" s="114" t="str">
        <f t="shared" ca="1" si="5199"/>
        <v/>
      </c>
      <c r="AB456" s="114" t="str">
        <f t="shared" ca="1" si="5199"/>
        <v/>
      </c>
      <c r="AC456" s="114" t="str">
        <f t="shared" ca="1" si="5199"/>
        <v/>
      </c>
      <c r="AD456" s="114" t="str">
        <f t="shared" ca="1" si="5199"/>
        <v/>
      </c>
      <c r="AE456" s="114" t="str">
        <f t="shared" ca="1" si="5199"/>
        <v/>
      </c>
      <c r="AF456" s="114" t="str">
        <f t="shared" ca="1" si="5199"/>
        <v/>
      </c>
      <c r="AG456" s="114" t="str">
        <f t="shared" ca="1" si="5199"/>
        <v/>
      </c>
      <c r="AH456" s="114" t="str">
        <f t="shared" ca="1" si="5199"/>
        <v/>
      </c>
      <c r="AI456" s="114" t="str">
        <f t="shared" ca="1" si="5199"/>
        <v/>
      </c>
      <c r="AJ456" s="25">
        <f ca="1" t="shared" si="5200" ref="AJ456:AR456">COUNTIF($E456:$AI458,AJ$8)</f>
        <v>0</v>
      </c>
      <c r="AK456" s="25">
        <f t="shared" ca="1" si="5200"/>
        <v>0</v>
      </c>
      <c r="AL456" s="25">
        <f t="shared" ca="1" si="5200"/>
        <v>0</v>
      </c>
      <c r="AM456" s="25">
        <f t="shared" ca="1" si="5200"/>
        <v>0</v>
      </c>
      <c r="AN456" s="25">
        <f t="shared" ca="1" si="5200"/>
        <v>0</v>
      </c>
      <c r="AO456" s="25">
        <f t="shared" ca="1" si="5200"/>
        <v>0</v>
      </c>
      <c r="AP456" s="25">
        <f t="shared" ca="1" si="5200"/>
        <v>0</v>
      </c>
      <c r="AQ456" s="25">
        <f t="shared" ca="1" si="5200"/>
        <v>0</v>
      </c>
      <c r="AR456" s="25">
        <f t="shared" ca="1" si="5200"/>
        <v>0</v>
      </c>
    </row>
    <row r="457" spans="1:44" ht="18" customHeight="1">
      <c r="A457" s="7"/>
      <c r="B457" s="113"/>
      <c r="C457" s="20"/>
      <c r="D457" s="25" t="s">
        <v>25</v>
      </c>
      <c r="E457" s="114" t="str">
        <f ca="1" t="shared" si="5201" ref="E457">IFERROR(IF($C456="","",INDIRECT("第"&amp;VLOOKUP(E$7,INDIRECT($A$7&amp;"!A:D"),2,FALSE)&amp;"周"&amp;"!"&amp;ADDRESS(ROW(),VLOOKUP(E$7,INDIRECT($A$7&amp;"!A:D"),4,FALSE)+4))),"")</f>
        <v/>
      </c>
      <c r="F457" s="114" t="str">
        <f ca="1" t="shared" si="5202" ref="F457">IFERROR(IF($C456="","",INDIRECT("第"&amp;VLOOKUP(F$7,INDIRECT($A$7&amp;"!A:D"),2,FALSE)&amp;"周"&amp;"!"&amp;ADDRESS(ROW(),VLOOKUP(F$7,INDIRECT($A$7&amp;"!A:D"),4,FALSE)+4))),"")</f>
        <v/>
      </c>
      <c r="G457" s="114" t="str">
        <f ca="1" t="shared" si="5203" ref="G457">IFERROR(IF($C456="","",INDIRECT("第"&amp;VLOOKUP(G$7,INDIRECT($A$7&amp;"!A:D"),2,FALSE)&amp;"周"&amp;"!"&amp;ADDRESS(ROW(),VLOOKUP(G$7,INDIRECT($A$7&amp;"!A:D"),4,FALSE)+4))),"")</f>
        <v/>
      </c>
      <c r="H457" s="114" t="str">
        <f ca="1" t="shared" si="5204" ref="H457">IFERROR(IF($C456="","",INDIRECT("第"&amp;VLOOKUP(H$7,INDIRECT($A$7&amp;"!A:D"),2,FALSE)&amp;"周"&amp;"!"&amp;ADDRESS(ROW(),VLOOKUP(H$7,INDIRECT($A$7&amp;"!A:D"),4,FALSE)+4))),"")</f>
        <v/>
      </c>
      <c r="I457" s="114" t="str">
        <f ca="1" t="shared" si="5205" ref="I457">IFERROR(IF($C456="","",INDIRECT("第"&amp;VLOOKUP(I$7,INDIRECT($A$7&amp;"!A:D"),2,FALSE)&amp;"周"&amp;"!"&amp;ADDRESS(ROW(),VLOOKUP(I$7,INDIRECT($A$7&amp;"!A:D"),4,FALSE)+4))),"")</f>
        <v/>
      </c>
      <c r="J457" s="114" t="str">
        <f ca="1" t="shared" si="5206" ref="J457">IFERROR(IF($C456="","",INDIRECT("第"&amp;VLOOKUP(J$7,INDIRECT($A$7&amp;"!A:D"),2,FALSE)&amp;"周"&amp;"!"&amp;ADDRESS(ROW(),VLOOKUP(J$7,INDIRECT($A$7&amp;"!A:D"),4,FALSE)+4))),"")</f>
        <v/>
      </c>
      <c r="K457" s="114" t="str">
        <f ca="1" t="shared" si="5207" ref="K457">IFERROR(IF($C456="","",INDIRECT("第"&amp;VLOOKUP(K$7,INDIRECT($A$7&amp;"!A:D"),2,FALSE)&amp;"周"&amp;"!"&amp;ADDRESS(ROW(),VLOOKUP(K$7,INDIRECT($A$7&amp;"!A:D"),4,FALSE)+4))),"")</f>
        <v/>
      </c>
      <c r="L457" s="114" t="str">
        <f ca="1" t="shared" si="5208" ref="L457">IFERROR(IF($C456="","",INDIRECT("第"&amp;VLOOKUP(L$7,INDIRECT($A$7&amp;"!A:D"),2,FALSE)&amp;"周"&amp;"!"&amp;ADDRESS(ROW(),VLOOKUP(L$7,INDIRECT($A$7&amp;"!A:D"),4,FALSE)+4))),"")</f>
        <v/>
      </c>
      <c r="M457" s="114" t="str">
        <f ca="1" t="shared" si="5209" ref="M457">IFERROR(IF($C456="","",INDIRECT("第"&amp;VLOOKUP(M$7,INDIRECT($A$7&amp;"!A:D"),2,FALSE)&amp;"周"&amp;"!"&amp;ADDRESS(ROW(),VLOOKUP(M$7,INDIRECT($A$7&amp;"!A:D"),4,FALSE)+4))),"")</f>
        <v/>
      </c>
      <c r="N457" s="114" t="str">
        <f ca="1" t="shared" si="5210" ref="N457">IFERROR(IF($C456="","",INDIRECT("第"&amp;VLOOKUP(N$7,INDIRECT($A$7&amp;"!A:D"),2,FALSE)&amp;"周"&amp;"!"&amp;ADDRESS(ROW(),VLOOKUP(N$7,INDIRECT($A$7&amp;"!A:D"),4,FALSE)+4))),"")</f>
        <v/>
      </c>
      <c r="O457" s="114" t="str">
        <f ca="1" t="shared" si="5211" ref="O457">IFERROR(IF($C456="","",INDIRECT("第"&amp;VLOOKUP(O$7,INDIRECT($A$7&amp;"!A:D"),2,FALSE)&amp;"周"&amp;"!"&amp;ADDRESS(ROW(),VLOOKUP(O$7,INDIRECT($A$7&amp;"!A:D"),4,FALSE)+4))),"")</f>
        <v/>
      </c>
      <c r="P457" s="114" t="str">
        <f ca="1" t="shared" si="5212" ref="P457">IFERROR(IF($C456="","",INDIRECT("第"&amp;VLOOKUP(P$7,INDIRECT($A$7&amp;"!A:D"),2,FALSE)&amp;"周"&amp;"!"&amp;ADDRESS(ROW(),VLOOKUP(P$7,INDIRECT($A$7&amp;"!A:D"),4,FALSE)+4))),"")</f>
        <v/>
      </c>
      <c r="Q457" s="114" t="str">
        <f ca="1" t="shared" si="5213" ref="Q457">IFERROR(IF($C456="","",INDIRECT("第"&amp;VLOOKUP(Q$7,INDIRECT($A$7&amp;"!A:D"),2,FALSE)&amp;"周"&amp;"!"&amp;ADDRESS(ROW(),VLOOKUP(Q$7,INDIRECT($A$7&amp;"!A:D"),4,FALSE)+4))),"")</f>
        <v/>
      </c>
      <c r="R457" s="114" t="str">
        <f ca="1" t="shared" si="5214" ref="R457">IFERROR(IF($C456="","",INDIRECT("第"&amp;VLOOKUP(R$7,INDIRECT($A$7&amp;"!A:D"),2,FALSE)&amp;"周"&amp;"!"&amp;ADDRESS(ROW(),VLOOKUP(R$7,INDIRECT($A$7&amp;"!A:D"),4,FALSE)+4))),"")</f>
        <v/>
      </c>
      <c r="S457" s="114" t="str">
        <f ca="1" t="shared" si="5215" ref="S457">IFERROR(IF($C456="","",INDIRECT("第"&amp;VLOOKUP(S$7,INDIRECT($A$7&amp;"!A:D"),2,FALSE)&amp;"周"&amp;"!"&amp;ADDRESS(ROW(),VLOOKUP(S$7,INDIRECT($A$7&amp;"!A:D"),4,FALSE)+4))),"")</f>
        <v/>
      </c>
      <c r="T457" s="114" t="str">
        <f ca="1" t="shared" si="5216" ref="T457">IFERROR(IF($C456="","",INDIRECT("第"&amp;VLOOKUP(T$7,INDIRECT($A$7&amp;"!A:D"),2,FALSE)&amp;"周"&amp;"!"&amp;ADDRESS(ROW(),VLOOKUP(T$7,INDIRECT($A$7&amp;"!A:D"),4,FALSE)+4))),"")</f>
        <v/>
      </c>
      <c r="U457" s="114" t="str">
        <f ca="1" t="shared" si="5217" ref="U457">IFERROR(IF($C456="","",INDIRECT("第"&amp;VLOOKUP(U$7,INDIRECT($A$7&amp;"!A:D"),2,FALSE)&amp;"周"&amp;"!"&amp;ADDRESS(ROW(),VLOOKUP(U$7,INDIRECT($A$7&amp;"!A:D"),4,FALSE)+4))),"")</f>
        <v/>
      </c>
      <c r="V457" s="114" t="str">
        <f ca="1" t="shared" si="5218" ref="V457">IFERROR(IF($C456="","",INDIRECT("第"&amp;VLOOKUP(V$7,INDIRECT($A$7&amp;"!A:D"),2,FALSE)&amp;"周"&amp;"!"&amp;ADDRESS(ROW(),VLOOKUP(V$7,INDIRECT($A$7&amp;"!A:D"),4,FALSE)+4))),"")</f>
        <v/>
      </c>
      <c r="W457" s="114" t="str">
        <f ca="1" t="shared" si="5219" ref="W457">IFERROR(IF($C456="","",INDIRECT("第"&amp;VLOOKUP(W$7,INDIRECT($A$7&amp;"!A:D"),2,FALSE)&amp;"周"&amp;"!"&amp;ADDRESS(ROW(),VLOOKUP(W$7,INDIRECT($A$7&amp;"!A:D"),4,FALSE)+4))),"")</f>
        <v/>
      </c>
      <c r="X457" s="114" t="str">
        <f ca="1" t="shared" si="5220" ref="X457">IFERROR(IF($C456="","",INDIRECT("第"&amp;VLOOKUP(X$7,INDIRECT($A$7&amp;"!A:D"),2,FALSE)&amp;"周"&amp;"!"&amp;ADDRESS(ROW(),VLOOKUP(X$7,INDIRECT($A$7&amp;"!A:D"),4,FALSE)+4))),"")</f>
        <v/>
      </c>
      <c r="Y457" s="114" t="str">
        <f ca="1" t="shared" si="5221" ref="Y457">IFERROR(IF($C456="","",INDIRECT("第"&amp;VLOOKUP(Y$7,INDIRECT($A$7&amp;"!A:D"),2,FALSE)&amp;"周"&amp;"!"&amp;ADDRESS(ROW(),VLOOKUP(Y$7,INDIRECT($A$7&amp;"!A:D"),4,FALSE)+4))),"")</f>
        <v/>
      </c>
      <c r="Z457" s="114" t="str">
        <f ca="1" t="shared" si="5222" ref="Z457">IFERROR(IF($C456="","",INDIRECT("第"&amp;VLOOKUP(Z$7,INDIRECT($A$7&amp;"!A:D"),2,FALSE)&amp;"周"&amp;"!"&amp;ADDRESS(ROW(),VLOOKUP(Z$7,INDIRECT($A$7&amp;"!A:D"),4,FALSE)+4))),"")</f>
        <v/>
      </c>
      <c r="AA457" s="114" t="str">
        <f ca="1" t="shared" si="5223" ref="AA457">IFERROR(IF($C456="","",INDIRECT("第"&amp;VLOOKUP(AA$7,INDIRECT($A$7&amp;"!A:D"),2,FALSE)&amp;"周"&amp;"!"&amp;ADDRESS(ROW(),VLOOKUP(AA$7,INDIRECT($A$7&amp;"!A:D"),4,FALSE)+4))),"")</f>
        <v/>
      </c>
      <c r="AB457" s="114" t="str">
        <f ca="1" t="shared" si="5224" ref="AB457">IFERROR(IF($C456="","",INDIRECT("第"&amp;VLOOKUP(AB$7,INDIRECT($A$7&amp;"!A:D"),2,FALSE)&amp;"周"&amp;"!"&amp;ADDRESS(ROW(),VLOOKUP(AB$7,INDIRECT($A$7&amp;"!A:D"),4,FALSE)+4))),"")</f>
        <v/>
      </c>
      <c r="AC457" s="114" t="str">
        <f ca="1" t="shared" si="5225" ref="AC457">IFERROR(IF($C456="","",INDIRECT("第"&amp;VLOOKUP(AC$7,INDIRECT($A$7&amp;"!A:D"),2,FALSE)&amp;"周"&amp;"!"&amp;ADDRESS(ROW(),VLOOKUP(AC$7,INDIRECT($A$7&amp;"!A:D"),4,FALSE)+4))),"")</f>
        <v/>
      </c>
      <c r="AD457" s="114" t="str">
        <f ca="1" t="shared" si="5226" ref="AD457">IFERROR(IF($C456="","",INDIRECT("第"&amp;VLOOKUP(AD$7,INDIRECT($A$7&amp;"!A:D"),2,FALSE)&amp;"周"&amp;"!"&amp;ADDRESS(ROW(),VLOOKUP(AD$7,INDIRECT($A$7&amp;"!A:D"),4,FALSE)+4))),"")</f>
        <v/>
      </c>
      <c r="AE457" s="114" t="str">
        <f ca="1" t="shared" si="5227" ref="AE457">IFERROR(IF($C456="","",INDIRECT("第"&amp;VLOOKUP(AE$7,INDIRECT($A$7&amp;"!A:D"),2,FALSE)&amp;"周"&amp;"!"&amp;ADDRESS(ROW(),VLOOKUP(AE$7,INDIRECT($A$7&amp;"!A:D"),4,FALSE)+4))),"")</f>
        <v/>
      </c>
      <c r="AF457" s="114" t="str">
        <f ca="1" t="shared" si="5228" ref="AF457">IFERROR(IF($C456="","",INDIRECT("第"&amp;VLOOKUP(AF$7,INDIRECT($A$7&amp;"!A:D"),2,FALSE)&amp;"周"&amp;"!"&amp;ADDRESS(ROW(),VLOOKUP(AF$7,INDIRECT($A$7&amp;"!A:D"),4,FALSE)+4))),"")</f>
        <v/>
      </c>
      <c r="AG457" s="114" t="str">
        <f ca="1" t="shared" si="5229" ref="AG457">IFERROR(IF($C456="","",INDIRECT("第"&amp;VLOOKUP(AG$7,INDIRECT($A$7&amp;"!A:D"),2,FALSE)&amp;"周"&amp;"!"&amp;ADDRESS(ROW(),VLOOKUP(AG$7,INDIRECT($A$7&amp;"!A:D"),4,FALSE)+4))),"")</f>
        <v/>
      </c>
      <c r="AH457" s="114" t="str">
        <f ca="1" t="shared" si="5230" ref="AH457">IFERROR(IF($C456="","",INDIRECT("第"&amp;VLOOKUP(AH$7,INDIRECT($A$7&amp;"!A:D"),2,FALSE)&amp;"周"&amp;"!"&amp;ADDRESS(ROW(),VLOOKUP(AH$7,INDIRECT($A$7&amp;"!A:D"),4,FALSE)+4))),"")</f>
        <v/>
      </c>
      <c r="AI457" s="114" t="str">
        <f ca="1" t="shared" si="5231" ref="AI457">IFERROR(IF($C456="","",INDIRECT("第"&amp;VLOOKUP(AI$7,INDIRECT($A$7&amp;"!A:D"),2,FALSE)&amp;"周"&amp;"!"&amp;ADDRESS(ROW(),VLOOKUP(AI$7,INDIRECT($A$7&amp;"!A:D"),4,FALSE)+4))),"")</f>
        <v/>
      </c>
      <c r="AJ457" s="25"/>
      <c r="AK457" s="25"/>
      <c r="AL457" s="25"/>
      <c r="AM457" s="25"/>
      <c r="AN457" s="25"/>
      <c r="AO457" s="25"/>
      <c r="AP457" s="25"/>
      <c r="AQ457" s="25"/>
      <c r="AR457" s="25"/>
    </row>
    <row r="458" spans="1:44" ht="18" customHeight="1">
      <c r="A458" s="7"/>
      <c r="B458" s="115"/>
      <c r="C458" s="27"/>
      <c r="D458" s="25" t="s">
        <v>26</v>
      </c>
      <c r="E458" s="114" t="str">
        <f ca="1" t="shared" si="5232" ref="E458:AI458">IFERROR(IF($C456="","",INDIRECT("第"&amp;VLOOKUP(E$7,INDIRECT($A$7&amp;"!A:D"),2,FALSE)&amp;"周"&amp;"!"&amp;ADDRESS(ROW(),VLOOKUP(E$7,INDIRECT($A$7&amp;"!A:D"),4,FALSE)+4))),"")</f>
        <v/>
      </c>
      <c r="F458" s="114" t="str">
        <f t="shared" ca="1" si="5232"/>
        <v/>
      </c>
      <c r="G458" s="114" t="str">
        <f t="shared" ca="1" si="5232"/>
        <v/>
      </c>
      <c r="H458" s="114" t="str">
        <f t="shared" ca="1" si="5232"/>
        <v/>
      </c>
      <c r="I458" s="114" t="str">
        <f t="shared" ca="1" si="5232"/>
        <v/>
      </c>
      <c r="J458" s="114" t="str">
        <f t="shared" ca="1" si="5232"/>
        <v/>
      </c>
      <c r="K458" s="114" t="str">
        <f t="shared" ca="1" si="5232"/>
        <v/>
      </c>
      <c r="L458" s="114" t="str">
        <f t="shared" ca="1" si="5232"/>
        <v/>
      </c>
      <c r="M458" s="114" t="str">
        <f t="shared" ca="1" si="5232"/>
        <v/>
      </c>
      <c r="N458" s="114" t="str">
        <f t="shared" ca="1" si="5232"/>
        <v/>
      </c>
      <c r="O458" s="114" t="str">
        <f t="shared" ca="1" si="5232"/>
        <v/>
      </c>
      <c r="P458" s="114" t="str">
        <f t="shared" ca="1" si="5232"/>
        <v/>
      </c>
      <c r="Q458" s="114" t="str">
        <f t="shared" ca="1" si="5232"/>
        <v/>
      </c>
      <c r="R458" s="114" t="str">
        <f t="shared" ca="1" si="5232"/>
        <v/>
      </c>
      <c r="S458" s="114" t="str">
        <f t="shared" ca="1" si="5232"/>
        <v/>
      </c>
      <c r="T458" s="114" t="str">
        <f t="shared" ca="1" si="5232"/>
        <v/>
      </c>
      <c r="U458" s="114" t="str">
        <f t="shared" ca="1" si="5232"/>
        <v/>
      </c>
      <c r="V458" s="114" t="str">
        <f t="shared" ca="1" si="5232"/>
        <v/>
      </c>
      <c r="W458" s="114" t="str">
        <f t="shared" ca="1" si="5232"/>
        <v/>
      </c>
      <c r="X458" s="114" t="str">
        <f t="shared" ca="1" si="5232"/>
        <v/>
      </c>
      <c r="Y458" s="114" t="str">
        <f t="shared" ca="1" si="5232"/>
        <v/>
      </c>
      <c r="Z458" s="114" t="str">
        <f t="shared" ca="1" si="5232"/>
        <v/>
      </c>
      <c r="AA458" s="114" t="str">
        <f t="shared" ca="1" si="5232"/>
        <v/>
      </c>
      <c r="AB458" s="114" t="str">
        <f t="shared" ca="1" si="5232"/>
        <v/>
      </c>
      <c r="AC458" s="114" t="str">
        <f t="shared" ca="1" si="5232"/>
        <v/>
      </c>
      <c r="AD458" s="114" t="str">
        <f t="shared" ca="1" si="5232"/>
        <v/>
      </c>
      <c r="AE458" s="114" t="str">
        <f t="shared" ca="1" si="5232"/>
        <v/>
      </c>
      <c r="AF458" s="114" t="str">
        <f t="shared" ca="1" si="5232"/>
        <v/>
      </c>
      <c r="AG458" s="114" t="str">
        <f t="shared" ca="1" si="5232"/>
        <v/>
      </c>
      <c r="AH458" s="114" t="str">
        <f t="shared" ca="1" si="5232"/>
        <v/>
      </c>
      <c r="AI458" s="114" t="str">
        <f t="shared" ca="1" si="5232"/>
        <v/>
      </c>
      <c r="AJ458" s="25"/>
      <c r="AK458" s="25"/>
      <c r="AL458" s="25"/>
      <c r="AM458" s="25"/>
      <c r="AN458" s="25"/>
      <c r="AO458" s="25"/>
      <c r="AP458" s="25"/>
      <c r="AQ458" s="25"/>
      <c r="AR458" s="25"/>
    </row>
    <row r="459" spans="1:44" ht="18" customHeight="1">
      <c r="A459" s="7"/>
      <c r="B459" s="116">
        <f t="shared" si="4847"/>
        <v>151</v>
      </c>
      <c r="C459" s="20" t="str">
        <f ca="1">INDIRECT("员工信息表!C"&amp;(B459+3))&amp;IF(INDIRECT("员工信息表!O"&amp;(B459+3))="离职","(离职)","")</f>
        <v/>
      </c>
      <c r="D459" s="25" t="s">
        <v>24</v>
      </c>
      <c r="E459" s="114" t="str">
        <f ca="1" t="shared" si="5233" ref="E459:T459">IFERROR(IF($C459="","",INDIRECT("第"&amp;VLOOKUP(E$7,INDIRECT($A$7&amp;"!A:D"),2,FALSE)&amp;"周"&amp;"!"&amp;ADDRESS(ROW(),VLOOKUP(E$7,INDIRECT($A$7&amp;"!A:D"),4,FALSE)+4))),"")</f>
        <v/>
      </c>
      <c r="F459" s="114" t="str">
        <f t="shared" ca="1" si="5233"/>
        <v/>
      </c>
      <c r="G459" s="114" t="str">
        <f t="shared" ca="1" si="5233"/>
        <v/>
      </c>
      <c r="H459" s="114" t="str">
        <f t="shared" ca="1" si="5233"/>
        <v/>
      </c>
      <c r="I459" s="114" t="str">
        <f t="shared" ca="1" si="5233"/>
        <v/>
      </c>
      <c r="J459" s="114" t="str">
        <f t="shared" ca="1" si="5233"/>
        <v/>
      </c>
      <c r="K459" s="114" t="str">
        <f t="shared" ca="1" si="5233"/>
        <v/>
      </c>
      <c r="L459" s="114" t="str">
        <f t="shared" ca="1" si="5233"/>
        <v/>
      </c>
      <c r="M459" s="114" t="str">
        <f t="shared" ca="1" si="5233"/>
        <v/>
      </c>
      <c r="N459" s="114" t="str">
        <f t="shared" ca="1" si="5233"/>
        <v/>
      </c>
      <c r="O459" s="114" t="str">
        <f t="shared" ca="1" si="5233"/>
        <v/>
      </c>
      <c r="P459" s="114" t="str">
        <f t="shared" ca="1" si="5233"/>
        <v/>
      </c>
      <c r="Q459" s="114" t="str">
        <f t="shared" ca="1" si="5233"/>
        <v/>
      </c>
      <c r="R459" s="114" t="str">
        <f t="shared" ca="1" si="5233"/>
        <v/>
      </c>
      <c r="S459" s="114" t="str">
        <f t="shared" ca="1" si="5233"/>
        <v/>
      </c>
      <c r="T459" s="114" t="str">
        <f t="shared" ca="1" si="5233"/>
        <v/>
      </c>
      <c r="U459" s="114" t="str">
        <f ca="1" t="shared" si="5234" ref="U459:AI459">IFERROR(IF($C459="","",INDIRECT("第"&amp;VLOOKUP(U$7,INDIRECT($A$7&amp;"!A:D"),2,FALSE)&amp;"周"&amp;"!"&amp;ADDRESS(ROW(),VLOOKUP(U$7,INDIRECT($A$7&amp;"!A:D"),4,FALSE)+4))),"")</f>
        <v/>
      </c>
      <c r="V459" s="114" t="str">
        <f t="shared" ca="1" si="5234"/>
        <v/>
      </c>
      <c r="W459" s="114" t="str">
        <f t="shared" ca="1" si="5234"/>
        <v/>
      </c>
      <c r="X459" s="114" t="str">
        <f t="shared" ca="1" si="5234"/>
        <v/>
      </c>
      <c r="Y459" s="114" t="str">
        <f t="shared" ca="1" si="5234"/>
        <v/>
      </c>
      <c r="Z459" s="114" t="str">
        <f t="shared" ca="1" si="5234"/>
        <v/>
      </c>
      <c r="AA459" s="114" t="str">
        <f t="shared" ca="1" si="5234"/>
        <v/>
      </c>
      <c r="AB459" s="114" t="str">
        <f t="shared" ca="1" si="5234"/>
        <v/>
      </c>
      <c r="AC459" s="114" t="str">
        <f t="shared" ca="1" si="5234"/>
        <v/>
      </c>
      <c r="AD459" s="114" t="str">
        <f t="shared" ca="1" si="5234"/>
        <v/>
      </c>
      <c r="AE459" s="114" t="str">
        <f t="shared" ca="1" si="5234"/>
        <v/>
      </c>
      <c r="AF459" s="114" t="str">
        <f t="shared" ca="1" si="5234"/>
        <v/>
      </c>
      <c r="AG459" s="114" t="str">
        <f t="shared" ca="1" si="5234"/>
        <v/>
      </c>
      <c r="AH459" s="114" t="str">
        <f t="shared" ca="1" si="5234"/>
        <v/>
      </c>
      <c r="AI459" s="114" t="str">
        <f t="shared" ca="1" si="5234"/>
        <v/>
      </c>
      <c r="AJ459" s="25">
        <f ca="1" t="shared" si="5235" ref="AJ459:AR459">COUNTIF($E459:$AI461,AJ$8)</f>
        <v>0</v>
      </c>
      <c r="AK459" s="25">
        <f t="shared" ca="1" si="5235"/>
        <v>0</v>
      </c>
      <c r="AL459" s="25">
        <f t="shared" ca="1" si="5235"/>
        <v>0</v>
      </c>
      <c r="AM459" s="25">
        <f t="shared" ca="1" si="5235"/>
        <v>0</v>
      </c>
      <c r="AN459" s="25">
        <f t="shared" ca="1" si="5235"/>
        <v>0</v>
      </c>
      <c r="AO459" s="25">
        <f t="shared" ca="1" si="5235"/>
        <v>0</v>
      </c>
      <c r="AP459" s="25">
        <f t="shared" ca="1" si="5235"/>
        <v>0</v>
      </c>
      <c r="AQ459" s="25">
        <f t="shared" ca="1" si="5235"/>
        <v>0</v>
      </c>
      <c r="AR459" s="25">
        <f t="shared" ca="1" si="5235"/>
        <v>0</v>
      </c>
    </row>
    <row r="460" spans="1:44" ht="18" customHeight="1">
      <c r="A460" s="7"/>
      <c r="B460" s="113"/>
      <c r="C460" s="20"/>
      <c r="D460" s="25" t="s">
        <v>25</v>
      </c>
      <c r="E460" s="114" t="str">
        <f ca="1" t="shared" si="5236" ref="E460">IFERROR(IF($C459="","",INDIRECT("第"&amp;VLOOKUP(E$7,INDIRECT($A$7&amp;"!A:D"),2,FALSE)&amp;"周"&amp;"!"&amp;ADDRESS(ROW(),VLOOKUP(E$7,INDIRECT($A$7&amp;"!A:D"),4,FALSE)+4))),"")</f>
        <v/>
      </c>
      <c r="F460" s="114" t="str">
        <f ca="1" t="shared" si="5237" ref="F460">IFERROR(IF($C459="","",INDIRECT("第"&amp;VLOOKUP(F$7,INDIRECT($A$7&amp;"!A:D"),2,FALSE)&amp;"周"&amp;"!"&amp;ADDRESS(ROW(),VLOOKUP(F$7,INDIRECT($A$7&amp;"!A:D"),4,FALSE)+4))),"")</f>
        <v/>
      </c>
      <c r="G460" s="114" t="str">
        <f ca="1" t="shared" si="5238" ref="G460">IFERROR(IF($C459="","",INDIRECT("第"&amp;VLOOKUP(G$7,INDIRECT($A$7&amp;"!A:D"),2,FALSE)&amp;"周"&amp;"!"&amp;ADDRESS(ROW(),VLOOKUP(G$7,INDIRECT($A$7&amp;"!A:D"),4,FALSE)+4))),"")</f>
        <v/>
      </c>
      <c r="H460" s="114" t="str">
        <f ca="1" t="shared" si="5239" ref="H460">IFERROR(IF($C459="","",INDIRECT("第"&amp;VLOOKUP(H$7,INDIRECT($A$7&amp;"!A:D"),2,FALSE)&amp;"周"&amp;"!"&amp;ADDRESS(ROW(),VLOOKUP(H$7,INDIRECT($A$7&amp;"!A:D"),4,FALSE)+4))),"")</f>
        <v/>
      </c>
      <c r="I460" s="114" t="str">
        <f ca="1" t="shared" si="5240" ref="I460">IFERROR(IF($C459="","",INDIRECT("第"&amp;VLOOKUP(I$7,INDIRECT($A$7&amp;"!A:D"),2,FALSE)&amp;"周"&amp;"!"&amp;ADDRESS(ROW(),VLOOKUP(I$7,INDIRECT($A$7&amp;"!A:D"),4,FALSE)+4))),"")</f>
        <v/>
      </c>
      <c r="J460" s="114" t="str">
        <f ca="1" t="shared" si="5241" ref="J460">IFERROR(IF($C459="","",INDIRECT("第"&amp;VLOOKUP(J$7,INDIRECT($A$7&amp;"!A:D"),2,FALSE)&amp;"周"&amp;"!"&amp;ADDRESS(ROW(),VLOOKUP(J$7,INDIRECT($A$7&amp;"!A:D"),4,FALSE)+4))),"")</f>
        <v/>
      </c>
      <c r="K460" s="114" t="str">
        <f ca="1" t="shared" si="5242" ref="K460">IFERROR(IF($C459="","",INDIRECT("第"&amp;VLOOKUP(K$7,INDIRECT($A$7&amp;"!A:D"),2,FALSE)&amp;"周"&amp;"!"&amp;ADDRESS(ROW(),VLOOKUP(K$7,INDIRECT($A$7&amp;"!A:D"),4,FALSE)+4))),"")</f>
        <v/>
      </c>
      <c r="L460" s="114" t="str">
        <f ca="1" t="shared" si="5243" ref="L460">IFERROR(IF($C459="","",INDIRECT("第"&amp;VLOOKUP(L$7,INDIRECT($A$7&amp;"!A:D"),2,FALSE)&amp;"周"&amp;"!"&amp;ADDRESS(ROW(),VLOOKUP(L$7,INDIRECT($A$7&amp;"!A:D"),4,FALSE)+4))),"")</f>
        <v/>
      </c>
      <c r="M460" s="114" t="str">
        <f ca="1" t="shared" si="5244" ref="M460">IFERROR(IF($C459="","",INDIRECT("第"&amp;VLOOKUP(M$7,INDIRECT($A$7&amp;"!A:D"),2,FALSE)&amp;"周"&amp;"!"&amp;ADDRESS(ROW(),VLOOKUP(M$7,INDIRECT($A$7&amp;"!A:D"),4,FALSE)+4))),"")</f>
        <v/>
      </c>
      <c r="N460" s="114" t="str">
        <f ca="1" t="shared" si="5245" ref="N460">IFERROR(IF($C459="","",INDIRECT("第"&amp;VLOOKUP(N$7,INDIRECT($A$7&amp;"!A:D"),2,FALSE)&amp;"周"&amp;"!"&amp;ADDRESS(ROW(),VLOOKUP(N$7,INDIRECT($A$7&amp;"!A:D"),4,FALSE)+4))),"")</f>
        <v/>
      </c>
      <c r="O460" s="114" t="str">
        <f ca="1" t="shared" si="5246" ref="O460">IFERROR(IF($C459="","",INDIRECT("第"&amp;VLOOKUP(O$7,INDIRECT($A$7&amp;"!A:D"),2,FALSE)&amp;"周"&amp;"!"&amp;ADDRESS(ROW(),VLOOKUP(O$7,INDIRECT($A$7&amp;"!A:D"),4,FALSE)+4))),"")</f>
        <v/>
      </c>
      <c r="P460" s="114" t="str">
        <f ca="1" t="shared" si="5247" ref="P460">IFERROR(IF($C459="","",INDIRECT("第"&amp;VLOOKUP(P$7,INDIRECT($A$7&amp;"!A:D"),2,FALSE)&amp;"周"&amp;"!"&amp;ADDRESS(ROW(),VLOOKUP(P$7,INDIRECT($A$7&amp;"!A:D"),4,FALSE)+4))),"")</f>
        <v/>
      </c>
      <c r="Q460" s="114" t="str">
        <f ca="1" t="shared" si="5248" ref="Q460">IFERROR(IF($C459="","",INDIRECT("第"&amp;VLOOKUP(Q$7,INDIRECT($A$7&amp;"!A:D"),2,FALSE)&amp;"周"&amp;"!"&amp;ADDRESS(ROW(),VLOOKUP(Q$7,INDIRECT($A$7&amp;"!A:D"),4,FALSE)+4))),"")</f>
        <v/>
      </c>
      <c r="R460" s="114" t="str">
        <f ca="1" t="shared" si="5249" ref="R460">IFERROR(IF($C459="","",INDIRECT("第"&amp;VLOOKUP(R$7,INDIRECT($A$7&amp;"!A:D"),2,FALSE)&amp;"周"&amp;"!"&amp;ADDRESS(ROW(),VLOOKUP(R$7,INDIRECT($A$7&amp;"!A:D"),4,FALSE)+4))),"")</f>
        <v/>
      </c>
      <c r="S460" s="114" t="str">
        <f ca="1" t="shared" si="5250" ref="S460">IFERROR(IF($C459="","",INDIRECT("第"&amp;VLOOKUP(S$7,INDIRECT($A$7&amp;"!A:D"),2,FALSE)&amp;"周"&amp;"!"&amp;ADDRESS(ROW(),VLOOKUP(S$7,INDIRECT($A$7&amp;"!A:D"),4,FALSE)+4))),"")</f>
        <v/>
      </c>
      <c r="T460" s="114" t="str">
        <f ca="1" t="shared" si="5251" ref="T460">IFERROR(IF($C459="","",INDIRECT("第"&amp;VLOOKUP(T$7,INDIRECT($A$7&amp;"!A:D"),2,FALSE)&amp;"周"&amp;"!"&amp;ADDRESS(ROW(),VLOOKUP(T$7,INDIRECT($A$7&amp;"!A:D"),4,FALSE)+4))),"")</f>
        <v/>
      </c>
      <c r="U460" s="114" t="str">
        <f ca="1" t="shared" si="5252" ref="U460">IFERROR(IF($C459="","",INDIRECT("第"&amp;VLOOKUP(U$7,INDIRECT($A$7&amp;"!A:D"),2,FALSE)&amp;"周"&amp;"!"&amp;ADDRESS(ROW(),VLOOKUP(U$7,INDIRECT($A$7&amp;"!A:D"),4,FALSE)+4))),"")</f>
        <v/>
      </c>
      <c r="V460" s="114" t="str">
        <f ca="1" t="shared" si="5253" ref="V460">IFERROR(IF($C459="","",INDIRECT("第"&amp;VLOOKUP(V$7,INDIRECT($A$7&amp;"!A:D"),2,FALSE)&amp;"周"&amp;"!"&amp;ADDRESS(ROW(),VLOOKUP(V$7,INDIRECT($A$7&amp;"!A:D"),4,FALSE)+4))),"")</f>
        <v/>
      </c>
      <c r="W460" s="114" t="str">
        <f ca="1" t="shared" si="5254" ref="W460">IFERROR(IF($C459="","",INDIRECT("第"&amp;VLOOKUP(W$7,INDIRECT($A$7&amp;"!A:D"),2,FALSE)&amp;"周"&amp;"!"&amp;ADDRESS(ROW(),VLOOKUP(W$7,INDIRECT($A$7&amp;"!A:D"),4,FALSE)+4))),"")</f>
        <v/>
      </c>
      <c r="X460" s="114" t="str">
        <f ca="1" t="shared" si="5255" ref="X460">IFERROR(IF($C459="","",INDIRECT("第"&amp;VLOOKUP(X$7,INDIRECT($A$7&amp;"!A:D"),2,FALSE)&amp;"周"&amp;"!"&amp;ADDRESS(ROW(),VLOOKUP(X$7,INDIRECT($A$7&amp;"!A:D"),4,FALSE)+4))),"")</f>
        <v/>
      </c>
      <c r="Y460" s="114" t="str">
        <f ca="1" t="shared" si="5256" ref="Y460">IFERROR(IF($C459="","",INDIRECT("第"&amp;VLOOKUP(Y$7,INDIRECT($A$7&amp;"!A:D"),2,FALSE)&amp;"周"&amp;"!"&amp;ADDRESS(ROW(),VLOOKUP(Y$7,INDIRECT($A$7&amp;"!A:D"),4,FALSE)+4))),"")</f>
        <v/>
      </c>
      <c r="Z460" s="114" t="str">
        <f ca="1" t="shared" si="5257" ref="Z460">IFERROR(IF($C459="","",INDIRECT("第"&amp;VLOOKUP(Z$7,INDIRECT($A$7&amp;"!A:D"),2,FALSE)&amp;"周"&amp;"!"&amp;ADDRESS(ROW(),VLOOKUP(Z$7,INDIRECT($A$7&amp;"!A:D"),4,FALSE)+4))),"")</f>
        <v/>
      </c>
      <c r="AA460" s="114" t="str">
        <f ca="1" t="shared" si="5258" ref="AA460">IFERROR(IF($C459="","",INDIRECT("第"&amp;VLOOKUP(AA$7,INDIRECT($A$7&amp;"!A:D"),2,FALSE)&amp;"周"&amp;"!"&amp;ADDRESS(ROW(),VLOOKUP(AA$7,INDIRECT($A$7&amp;"!A:D"),4,FALSE)+4))),"")</f>
        <v/>
      </c>
      <c r="AB460" s="114" t="str">
        <f ca="1" t="shared" si="5259" ref="AB460">IFERROR(IF($C459="","",INDIRECT("第"&amp;VLOOKUP(AB$7,INDIRECT($A$7&amp;"!A:D"),2,FALSE)&amp;"周"&amp;"!"&amp;ADDRESS(ROW(),VLOOKUP(AB$7,INDIRECT($A$7&amp;"!A:D"),4,FALSE)+4))),"")</f>
        <v/>
      </c>
      <c r="AC460" s="114" t="str">
        <f ca="1" t="shared" si="5260" ref="AC460">IFERROR(IF($C459="","",INDIRECT("第"&amp;VLOOKUP(AC$7,INDIRECT($A$7&amp;"!A:D"),2,FALSE)&amp;"周"&amp;"!"&amp;ADDRESS(ROW(),VLOOKUP(AC$7,INDIRECT($A$7&amp;"!A:D"),4,FALSE)+4))),"")</f>
        <v/>
      </c>
      <c r="AD460" s="114" t="str">
        <f ca="1" t="shared" si="5261" ref="AD460">IFERROR(IF($C459="","",INDIRECT("第"&amp;VLOOKUP(AD$7,INDIRECT($A$7&amp;"!A:D"),2,FALSE)&amp;"周"&amp;"!"&amp;ADDRESS(ROW(),VLOOKUP(AD$7,INDIRECT($A$7&amp;"!A:D"),4,FALSE)+4))),"")</f>
        <v/>
      </c>
      <c r="AE460" s="114" t="str">
        <f ca="1" t="shared" si="5262" ref="AE460">IFERROR(IF($C459="","",INDIRECT("第"&amp;VLOOKUP(AE$7,INDIRECT($A$7&amp;"!A:D"),2,FALSE)&amp;"周"&amp;"!"&amp;ADDRESS(ROW(),VLOOKUP(AE$7,INDIRECT($A$7&amp;"!A:D"),4,FALSE)+4))),"")</f>
        <v/>
      </c>
      <c r="AF460" s="114" t="str">
        <f ca="1" t="shared" si="5263" ref="AF460">IFERROR(IF($C459="","",INDIRECT("第"&amp;VLOOKUP(AF$7,INDIRECT($A$7&amp;"!A:D"),2,FALSE)&amp;"周"&amp;"!"&amp;ADDRESS(ROW(),VLOOKUP(AF$7,INDIRECT($A$7&amp;"!A:D"),4,FALSE)+4))),"")</f>
        <v/>
      </c>
      <c r="AG460" s="114" t="str">
        <f ca="1" t="shared" si="5264" ref="AG460">IFERROR(IF($C459="","",INDIRECT("第"&amp;VLOOKUP(AG$7,INDIRECT($A$7&amp;"!A:D"),2,FALSE)&amp;"周"&amp;"!"&amp;ADDRESS(ROW(),VLOOKUP(AG$7,INDIRECT($A$7&amp;"!A:D"),4,FALSE)+4))),"")</f>
        <v/>
      </c>
      <c r="AH460" s="114" t="str">
        <f ca="1" t="shared" si="5265" ref="AH460">IFERROR(IF($C459="","",INDIRECT("第"&amp;VLOOKUP(AH$7,INDIRECT($A$7&amp;"!A:D"),2,FALSE)&amp;"周"&amp;"!"&amp;ADDRESS(ROW(),VLOOKUP(AH$7,INDIRECT($A$7&amp;"!A:D"),4,FALSE)+4))),"")</f>
        <v/>
      </c>
      <c r="AI460" s="114" t="str">
        <f ca="1" t="shared" si="5266" ref="AI460">IFERROR(IF($C459="","",INDIRECT("第"&amp;VLOOKUP(AI$7,INDIRECT($A$7&amp;"!A:D"),2,FALSE)&amp;"周"&amp;"!"&amp;ADDRESS(ROW(),VLOOKUP(AI$7,INDIRECT($A$7&amp;"!A:D"),4,FALSE)+4))),"")</f>
        <v/>
      </c>
      <c r="AJ460" s="25"/>
      <c r="AK460" s="25"/>
      <c r="AL460" s="25"/>
      <c r="AM460" s="25"/>
      <c r="AN460" s="25"/>
      <c r="AO460" s="25"/>
      <c r="AP460" s="25"/>
      <c r="AQ460" s="25"/>
      <c r="AR460" s="25"/>
    </row>
    <row r="461" spans="1:44" ht="18" customHeight="1">
      <c r="A461" s="7"/>
      <c r="B461" s="115"/>
      <c r="C461" s="27"/>
      <c r="D461" s="25" t="s">
        <v>26</v>
      </c>
      <c r="E461" s="114" t="str">
        <f ca="1" t="shared" si="5267" ref="E461:AI461">IFERROR(IF($C459="","",INDIRECT("第"&amp;VLOOKUP(E$7,INDIRECT($A$7&amp;"!A:D"),2,FALSE)&amp;"周"&amp;"!"&amp;ADDRESS(ROW(),VLOOKUP(E$7,INDIRECT($A$7&amp;"!A:D"),4,FALSE)+4))),"")</f>
        <v/>
      </c>
      <c r="F461" s="114" t="str">
        <f t="shared" ca="1" si="5267"/>
        <v/>
      </c>
      <c r="G461" s="114" t="str">
        <f t="shared" ca="1" si="5267"/>
        <v/>
      </c>
      <c r="H461" s="114" t="str">
        <f t="shared" ca="1" si="5267"/>
        <v/>
      </c>
      <c r="I461" s="114" t="str">
        <f t="shared" ca="1" si="5267"/>
        <v/>
      </c>
      <c r="J461" s="114" t="str">
        <f t="shared" ca="1" si="5267"/>
        <v/>
      </c>
      <c r="K461" s="114" t="str">
        <f t="shared" ca="1" si="5267"/>
        <v/>
      </c>
      <c r="L461" s="114" t="str">
        <f t="shared" ca="1" si="5267"/>
        <v/>
      </c>
      <c r="M461" s="114" t="str">
        <f t="shared" ca="1" si="5267"/>
        <v/>
      </c>
      <c r="N461" s="114" t="str">
        <f t="shared" ca="1" si="5267"/>
        <v/>
      </c>
      <c r="O461" s="114" t="str">
        <f t="shared" ca="1" si="5267"/>
        <v/>
      </c>
      <c r="P461" s="114" t="str">
        <f t="shared" ca="1" si="5267"/>
        <v/>
      </c>
      <c r="Q461" s="114" t="str">
        <f t="shared" ca="1" si="5267"/>
        <v/>
      </c>
      <c r="R461" s="114" t="str">
        <f t="shared" ca="1" si="5267"/>
        <v/>
      </c>
      <c r="S461" s="114" t="str">
        <f t="shared" ca="1" si="5267"/>
        <v/>
      </c>
      <c r="T461" s="114" t="str">
        <f t="shared" ca="1" si="5267"/>
        <v/>
      </c>
      <c r="U461" s="114" t="str">
        <f t="shared" ca="1" si="5267"/>
        <v/>
      </c>
      <c r="V461" s="114" t="str">
        <f t="shared" ca="1" si="5267"/>
        <v/>
      </c>
      <c r="W461" s="114" t="str">
        <f t="shared" ca="1" si="5267"/>
        <v/>
      </c>
      <c r="X461" s="114" t="str">
        <f t="shared" ca="1" si="5267"/>
        <v/>
      </c>
      <c r="Y461" s="114" t="str">
        <f t="shared" ca="1" si="5267"/>
        <v/>
      </c>
      <c r="Z461" s="114" t="str">
        <f t="shared" ca="1" si="5267"/>
        <v/>
      </c>
      <c r="AA461" s="114" t="str">
        <f t="shared" ca="1" si="5267"/>
        <v/>
      </c>
      <c r="AB461" s="114" t="str">
        <f t="shared" ca="1" si="5267"/>
        <v/>
      </c>
      <c r="AC461" s="114" t="str">
        <f t="shared" ca="1" si="5267"/>
        <v/>
      </c>
      <c r="AD461" s="114" t="str">
        <f t="shared" ca="1" si="5267"/>
        <v/>
      </c>
      <c r="AE461" s="114" t="str">
        <f t="shared" ca="1" si="5267"/>
        <v/>
      </c>
      <c r="AF461" s="114" t="str">
        <f t="shared" ca="1" si="5267"/>
        <v/>
      </c>
      <c r="AG461" s="114" t="str">
        <f t="shared" ca="1" si="5267"/>
        <v/>
      </c>
      <c r="AH461" s="114" t="str">
        <f t="shared" ca="1" si="5267"/>
        <v/>
      </c>
      <c r="AI461" s="114" t="str">
        <f t="shared" ca="1" si="5267"/>
        <v/>
      </c>
      <c r="AJ461" s="25"/>
      <c r="AK461" s="25"/>
      <c r="AL461" s="25"/>
      <c r="AM461" s="25"/>
      <c r="AN461" s="25"/>
      <c r="AO461" s="25"/>
      <c r="AP461" s="25"/>
      <c r="AQ461" s="25"/>
      <c r="AR461" s="25"/>
    </row>
    <row r="462" spans="1:44" ht="18" customHeight="1">
      <c r="A462" s="7"/>
      <c r="B462" s="116">
        <f t="shared" si="4847"/>
        <v>152</v>
      </c>
      <c r="C462" s="20" t="str">
        <f ca="1">INDIRECT("员工信息表!C"&amp;(B462+3))&amp;IF(INDIRECT("员工信息表!O"&amp;(B462+3))="离职","(离职)","")</f>
        <v/>
      </c>
      <c r="D462" s="25" t="s">
        <v>24</v>
      </c>
      <c r="E462" s="114" t="str">
        <f ca="1" t="shared" si="5268" ref="E462:T462">IFERROR(IF($C462="","",INDIRECT("第"&amp;VLOOKUP(E$7,INDIRECT($A$7&amp;"!A:D"),2,FALSE)&amp;"周"&amp;"!"&amp;ADDRESS(ROW(),VLOOKUP(E$7,INDIRECT($A$7&amp;"!A:D"),4,FALSE)+4))),"")</f>
        <v/>
      </c>
      <c r="F462" s="114" t="str">
        <f t="shared" ca="1" si="5268"/>
        <v/>
      </c>
      <c r="G462" s="114" t="str">
        <f t="shared" ca="1" si="5268"/>
        <v/>
      </c>
      <c r="H462" s="114" t="str">
        <f t="shared" ca="1" si="5268"/>
        <v/>
      </c>
      <c r="I462" s="114" t="str">
        <f t="shared" ca="1" si="5268"/>
        <v/>
      </c>
      <c r="J462" s="114" t="str">
        <f t="shared" ca="1" si="5268"/>
        <v/>
      </c>
      <c r="K462" s="114" t="str">
        <f t="shared" ca="1" si="5268"/>
        <v/>
      </c>
      <c r="L462" s="114" t="str">
        <f t="shared" ca="1" si="5268"/>
        <v/>
      </c>
      <c r="M462" s="114" t="str">
        <f t="shared" ca="1" si="5268"/>
        <v/>
      </c>
      <c r="N462" s="114" t="str">
        <f t="shared" ca="1" si="5268"/>
        <v/>
      </c>
      <c r="O462" s="114" t="str">
        <f t="shared" ca="1" si="5268"/>
        <v/>
      </c>
      <c r="P462" s="114" t="str">
        <f t="shared" ca="1" si="5268"/>
        <v/>
      </c>
      <c r="Q462" s="114" t="str">
        <f t="shared" ca="1" si="5268"/>
        <v/>
      </c>
      <c r="R462" s="114" t="str">
        <f t="shared" ca="1" si="5268"/>
        <v/>
      </c>
      <c r="S462" s="114" t="str">
        <f t="shared" ca="1" si="5268"/>
        <v/>
      </c>
      <c r="T462" s="114" t="str">
        <f t="shared" ca="1" si="5268"/>
        <v/>
      </c>
      <c r="U462" s="114" t="str">
        <f ca="1" t="shared" si="5269" ref="U462:AI462">IFERROR(IF($C462="","",INDIRECT("第"&amp;VLOOKUP(U$7,INDIRECT($A$7&amp;"!A:D"),2,FALSE)&amp;"周"&amp;"!"&amp;ADDRESS(ROW(),VLOOKUP(U$7,INDIRECT($A$7&amp;"!A:D"),4,FALSE)+4))),"")</f>
        <v/>
      </c>
      <c r="V462" s="114" t="str">
        <f t="shared" ca="1" si="5269"/>
        <v/>
      </c>
      <c r="W462" s="114" t="str">
        <f t="shared" ca="1" si="5269"/>
        <v/>
      </c>
      <c r="X462" s="114" t="str">
        <f t="shared" ca="1" si="5269"/>
        <v/>
      </c>
      <c r="Y462" s="114" t="str">
        <f t="shared" ca="1" si="5269"/>
        <v/>
      </c>
      <c r="Z462" s="114" t="str">
        <f t="shared" ca="1" si="5269"/>
        <v/>
      </c>
      <c r="AA462" s="114" t="str">
        <f t="shared" ca="1" si="5269"/>
        <v/>
      </c>
      <c r="AB462" s="114" t="str">
        <f t="shared" ca="1" si="5269"/>
        <v/>
      </c>
      <c r="AC462" s="114" t="str">
        <f t="shared" ca="1" si="5269"/>
        <v/>
      </c>
      <c r="AD462" s="114" t="str">
        <f t="shared" ca="1" si="5269"/>
        <v/>
      </c>
      <c r="AE462" s="114" t="str">
        <f t="shared" ca="1" si="5269"/>
        <v/>
      </c>
      <c r="AF462" s="114" t="str">
        <f t="shared" ca="1" si="5269"/>
        <v/>
      </c>
      <c r="AG462" s="114" t="str">
        <f t="shared" ca="1" si="5269"/>
        <v/>
      </c>
      <c r="AH462" s="114" t="str">
        <f t="shared" ca="1" si="5269"/>
        <v/>
      </c>
      <c r="AI462" s="114" t="str">
        <f t="shared" ca="1" si="5269"/>
        <v/>
      </c>
      <c r="AJ462" s="25">
        <f ca="1" t="shared" si="5270" ref="AJ462:AR462">COUNTIF($E462:$AI464,AJ$8)</f>
        <v>0</v>
      </c>
      <c r="AK462" s="25">
        <f t="shared" ca="1" si="5270"/>
        <v>0</v>
      </c>
      <c r="AL462" s="25">
        <f t="shared" ca="1" si="5270"/>
        <v>0</v>
      </c>
      <c r="AM462" s="25">
        <f t="shared" ca="1" si="5270"/>
        <v>0</v>
      </c>
      <c r="AN462" s="25">
        <f t="shared" ca="1" si="5270"/>
        <v>0</v>
      </c>
      <c r="AO462" s="25">
        <f t="shared" ca="1" si="5270"/>
        <v>0</v>
      </c>
      <c r="AP462" s="25">
        <f t="shared" ca="1" si="5270"/>
        <v>0</v>
      </c>
      <c r="AQ462" s="25">
        <f t="shared" ca="1" si="5270"/>
        <v>0</v>
      </c>
      <c r="AR462" s="25">
        <f t="shared" ca="1" si="5270"/>
        <v>0</v>
      </c>
    </row>
    <row r="463" spans="1:44" ht="18" customHeight="1">
      <c r="A463" s="7"/>
      <c r="B463" s="113"/>
      <c r="C463" s="20"/>
      <c r="D463" s="25" t="s">
        <v>25</v>
      </c>
      <c r="E463" s="114" t="str">
        <f ca="1" t="shared" si="5271" ref="E463">IFERROR(IF($C462="","",INDIRECT("第"&amp;VLOOKUP(E$7,INDIRECT($A$7&amp;"!A:D"),2,FALSE)&amp;"周"&amp;"!"&amp;ADDRESS(ROW(),VLOOKUP(E$7,INDIRECT($A$7&amp;"!A:D"),4,FALSE)+4))),"")</f>
        <v/>
      </c>
      <c r="F463" s="114" t="str">
        <f ca="1" t="shared" si="5272" ref="F463">IFERROR(IF($C462="","",INDIRECT("第"&amp;VLOOKUP(F$7,INDIRECT($A$7&amp;"!A:D"),2,FALSE)&amp;"周"&amp;"!"&amp;ADDRESS(ROW(),VLOOKUP(F$7,INDIRECT($A$7&amp;"!A:D"),4,FALSE)+4))),"")</f>
        <v/>
      </c>
      <c r="G463" s="114" t="str">
        <f ca="1" t="shared" si="5273" ref="G463">IFERROR(IF($C462="","",INDIRECT("第"&amp;VLOOKUP(G$7,INDIRECT($A$7&amp;"!A:D"),2,FALSE)&amp;"周"&amp;"!"&amp;ADDRESS(ROW(),VLOOKUP(G$7,INDIRECT($A$7&amp;"!A:D"),4,FALSE)+4))),"")</f>
        <v/>
      </c>
      <c r="H463" s="114" t="str">
        <f ca="1" t="shared" si="5274" ref="H463">IFERROR(IF($C462="","",INDIRECT("第"&amp;VLOOKUP(H$7,INDIRECT($A$7&amp;"!A:D"),2,FALSE)&amp;"周"&amp;"!"&amp;ADDRESS(ROW(),VLOOKUP(H$7,INDIRECT($A$7&amp;"!A:D"),4,FALSE)+4))),"")</f>
        <v/>
      </c>
      <c r="I463" s="114" t="str">
        <f ca="1" t="shared" si="5275" ref="I463">IFERROR(IF($C462="","",INDIRECT("第"&amp;VLOOKUP(I$7,INDIRECT($A$7&amp;"!A:D"),2,FALSE)&amp;"周"&amp;"!"&amp;ADDRESS(ROW(),VLOOKUP(I$7,INDIRECT($A$7&amp;"!A:D"),4,FALSE)+4))),"")</f>
        <v/>
      </c>
      <c r="J463" s="114" t="str">
        <f ca="1" t="shared" si="5276" ref="J463">IFERROR(IF($C462="","",INDIRECT("第"&amp;VLOOKUP(J$7,INDIRECT($A$7&amp;"!A:D"),2,FALSE)&amp;"周"&amp;"!"&amp;ADDRESS(ROW(),VLOOKUP(J$7,INDIRECT($A$7&amp;"!A:D"),4,FALSE)+4))),"")</f>
        <v/>
      </c>
      <c r="K463" s="114" t="str">
        <f ca="1" t="shared" si="5277" ref="K463">IFERROR(IF($C462="","",INDIRECT("第"&amp;VLOOKUP(K$7,INDIRECT($A$7&amp;"!A:D"),2,FALSE)&amp;"周"&amp;"!"&amp;ADDRESS(ROW(),VLOOKUP(K$7,INDIRECT($A$7&amp;"!A:D"),4,FALSE)+4))),"")</f>
        <v/>
      </c>
      <c r="L463" s="114" t="str">
        <f ca="1" t="shared" si="5278" ref="L463">IFERROR(IF($C462="","",INDIRECT("第"&amp;VLOOKUP(L$7,INDIRECT($A$7&amp;"!A:D"),2,FALSE)&amp;"周"&amp;"!"&amp;ADDRESS(ROW(),VLOOKUP(L$7,INDIRECT($A$7&amp;"!A:D"),4,FALSE)+4))),"")</f>
        <v/>
      </c>
      <c r="M463" s="114" t="str">
        <f ca="1" t="shared" si="5279" ref="M463">IFERROR(IF($C462="","",INDIRECT("第"&amp;VLOOKUP(M$7,INDIRECT($A$7&amp;"!A:D"),2,FALSE)&amp;"周"&amp;"!"&amp;ADDRESS(ROW(),VLOOKUP(M$7,INDIRECT($A$7&amp;"!A:D"),4,FALSE)+4))),"")</f>
        <v/>
      </c>
      <c r="N463" s="114" t="str">
        <f ca="1" t="shared" si="5280" ref="N463">IFERROR(IF($C462="","",INDIRECT("第"&amp;VLOOKUP(N$7,INDIRECT($A$7&amp;"!A:D"),2,FALSE)&amp;"周"&amp;"!"&amp;ADDRESS(ROW(),VLOOKUP(N$7,INDIRECT($A$7&amp;"!A:D"),4,FALSE)+4))),"")</f>
        <v/>
      </c>
      <c r="O463" s="114" t="str">
        <f ca="1" t="shared" si="5281" ref="O463">IFERROR(IF($C462="","",INDIRECT("第"&amp;VLOOKUP(O$7,INDIRECT($A$7&amp;"!A:D"),2,FALSE)&amp;"周"&amp;"!"&amp;ADDRESS(ROW(),VLOOKUP(O$7,INDIRECT($A$7&amp;"!A:D"),4,FALSE)+4))),"")</f>
        <v/>
      </c>
      <c r="P463" s="114" t="str">
        <f ca="1" t="shared" si="5282" ref="P463">IFERROR(IF($C462="","",INDIRECT("第"&amp;VLOOKUP(P$7,INDIRECT($A$7&amp;"!A:D"),2,FALSE)&amp;"周"&amp;"!"&amp;ADDRESS(ROW(),VLOOKUP(P$7,INDIRECT($A$7&amp;"!A:D"),4,FALSE)+4))),"")</f>
        <v/>
      </c>
      <c r="Q463" s="114" t="str">
        <f ca="1" t="shared" si="5283" ref="Q463">IFERROR(IF($C462="","",INDIRECT("第"&amp;VLOOKUP(Q$7,INDIRECT($A$7&amp;"!A:D"),2,FALSE)&amp;"周"&amp;"!"&amp;ADDRESS(ROW(),VLOOKUP(Q$7,INDIRECT($A$7&amp;"!A:D"),4,FALSE)+4))),"")</f>
        <v/>
      </c>
      <c r="R463" s="114" t="str">
        <f ca="1" t="shared" si="5284" ref="R463">IFERROR(IF($C462="","",INDIRECT("第"&amp;VLOOKUP(R$7,INDIRECT($A$7&amp;"!A:D"),2,FALSE)&amp;"周"&amp;"!"&amp;ADDRESS(ROW(),VLOOKUP(R$7,INDIRECT($A$7&amp;"!A:D"),4,FALSE)+4))),"")</f>
        <v/>
      </c>
      <c r="S463" s="114" t="str">
        <f ca="1" t="shared" si="5285" ref="S463">IFERROR(IF($C462="","",INDIRECT("第"&amp;VLOOKUP(S$7,INDIRECT($A$7&amp;"!A:D"),2,FALSE)&amp;"周"&amp;"!"&amp;ADDRESS(ROW(),VLOOKUP(S$7,INDIRECT($A$7&amp;"!A:D"),4,FALSE)+4))),"")</f>
        <v/>
      </c>
      <c r="T463" s="114" t="str">
        <f ca="1" t="shared" si="5286" ref="T463">IFERROR(IF($C462="","",INDIRECT("第"&amp;VLOOKUP(T$7,INDIRECT($A$7&amp;"!A:D"),2,FALSE)&amp;"周"&amp;"!"&amp;ADDRESS(ROW(),VLOOKUP(T$7,INDIRECT($A$7&amp;"!A:D"),4,FALSE)+4))),"")</f>
        <v/>
      </c>
      <c r="U463" s="114" t="str">
        <f ca="1" t="shared" si="5287" ref="U463">IFERROR(IF($C462="","",INDIRECT("第"&amp;VLOOKUP(U$7,INDIRECT($A$7&amp;"!A:D"),2,FALSE)&amp;"周"&amp;"!"&amp;ADDRESS(ROW(),VLOOKUP(U$7,INDIRECT($A$7&amp;"!A:D"),4,FALSE)+4))),"")</f>
        <v/>
      </c>
      <c r="V463" s="114" t="str">
        <f ca="1" t="shared" si="5288" ref="V463">IFERROR(IF($C462="","",INDIRECT("第"&amp;VLOOKUP(V$7,INDIRECT($A$7&amp;"!A:D"),2,FALSE)&amp;"周"&amp;"!"&amp;ADDRESS(ROW(),VLOOKUP(V$7,INDIRECT($A$7&amp;"!A:D"),4,FALSE)+4))),"")</f>
        <v/>
      </c>
      <c r="W463" s="114" t="str">
        <f ca="1" t="shared" si="5289" ref="W463">IFERROR(IF($C462="","",INDIRECT("第"&amp;VLOOKUP(W$7,INDIRECT($A$7&amp;"!A:D"),2,FALSE)&amp;"周"&amp;"!"&amp;ADDRESS(ROW(),VLOOKUP(W$7,INDIRECT($A$7&amp;"!A:D"),4,FALSE)+4))),"")</f>
        <v/>
      </c>
      <c r="X463" s="114" t="str">
        <f ca="1" t="shared" si="5290" ref="X463">IFERROR(IF($C462="","",INDIRECT("第"&amp;VLOOKUP(X$7,INDIRECT($A$7&amp;"!A:D"),2,FALSE)&amp;"周"&amp;"!"&amp;ADDRESS(ROW(),VLOOKUP(X$7,INDIRECT($A$7&amp;"!A:D"),4,FALSE)+4))),"")</f>
        <v/>
      </c>
      <c r="Y463" s="114" t="str">
        <f ca="1" t="shared" si="5291" ref="Y463">IFERROR(IF($C462="","",INDIRECT("第"&amp;VLOOKUP(Y$7,INDIRECT($A$7&amp;"!A:D"),2,FALSE)&amp;"周"&amp;"!"&amp;ADDRESS(ROW(),VLOOKUP(Y$7,INDIRECT($A$7&amp;"!A:D"),4,FALSE)+4))),"")</f>
        <v/>
      </c>
      <c r="Z463" s="114" t="str">
        <f ca="1" t="shared" si="5292" ref="Z463">IFERROR(IF($C462="","",INDIRECT("第"&amp;VLOOKUP(Z$7,INDIRECT($A$7&amp;"!A:D"),2,FALSE)&amp;"周"&amp;"!"&amp;ADDRESS(ROW(),VLOOKUP(Z$7,INDIRECT($A$7&amp;"!A:D"),4,FALSE)+4))),"")</f>
        <v/>
      </c>
      <c r="AA463" s="114" t="str">
        <f ca="1" t="shared" si="5293" ref="AA463">IFERROR(IF($C462="","",INDIRECT("第"&amp;VLOOKUP(AA$7,INDIRECT($A$7&amp;"!A:D"),2,FALSE)&amp;"周"&amp;"!"&amp;ADDRESS(ROW(),VLOOKUP(AA$7,INDIRECT($A$7&amp;"!A:D"),4,FALSE)+4))),"")</f>
        <v/>
      </c>
      <c r="AB463" s="114" t="str">
        <f ca="1" t="shared" si="5294" ref="AB463">IFERROR(IF($C462="","",INDIRECT("第"&amp;VLOOKUP(AB$7,INDIRECT($A$7&amp;"!A:D"),2,FALSE)&amp;"周"&amp;"!"&amp;ADDRESS(ROW(),VLOOKUP(AB$7,INDIRECT($A$7&amp;"!A:D"),4,FALSE)+4))),"")</f>
        <v/>
      </c>
      <c r="AC463" s="114" t="str">
        <f ca="1" t="shared" si="5295" ref="AC463">IFERROR(IF($C462="","",INDIRECT("第"&amp;VLOOKUP(AC$7,INDIRECT($A$7&amp;"!A:D"),2,FALSE)&amp;"周"&amp;"!"&amp;ADDRESS(ROW(),VLOOKUP(AC$7,INDIRECT($A$7&amp;"!A:D"),4,FALSE)+4))),"")</f>
        <v/>
      </c>
      <c r="AD463" s="114" t="str">
        <f ca="1" t="shared" si="5296" ref="AD463">IFERROR(IF($C462="","",INDIRECT("第"&amp;VLOOKUP(AD$7,INDIRECT($A$7&amp;"!A:D"),2,FALSE)&amp;"周"&amp;"!"&amp;ADDRESS(ROW(),VLOOKUP(AD$7,INDIRECT($A$7&amp;"!A:D"),4,FALSE)+4))),"")</f>
        <v/>
      </c>
      <c r="AE463" s="114" t="str">
        <f ca="1" t="shared" si="5297" ref="AE463">IFERROR(IF($C462="","",INDIRECT("第"&amp;VLOOKUP(AE$7,INDIRECT($A$7&amp;"!A:D"),2,FALSE)&amp;"周"&amp;"!"&amp;ADDRESS(ROW(),VLOOKUP(AE$7,INDIRECT($A$7&amp;"!A:D"),4,FALSE)+4))),"")</f>
        <v/>
      </c>
      <c r="AF463" s="114" t="str">
        <f ca="1" t="shared" si="5298" ref="AF463">IFERROR(IF($C462="","",INDIRECT("第"&amp;VLOOKUP(AF$7,INDIRECT($A$7&amp;"!A:D"),2,FALSE)&amp;"周"&amp;"!"&amp;ADDRESS(ROW(),VLOOKUP(AF$7,INDIRECT($A$7&amp;"!A:D"),4,FALSE)+4))),"")</f>
        <v/>
      </c>
      <c r="AG463" s="114" t="str">
        <f ca="1" t="shared" si="5299" ref="AG463">IFERROR(IF($C462="","",INDIRECT("第"&amp;VLOOKUP(AG$7,INDIRECT($A$7&amp;"!A:D"),2,FALSE)&amp;"周"&amp;"!"&amp;ADDRESS(ROW(),VLOOKUP(AG$7,INDIRECT($A$7&amp;"!A:D"),4,FALSE)+4))),"")</f>
        <v/>
      </c>
      <c r="AH463" s="114" t="str">
        <f ca="1" t="shared" si="5300" ref="AH463">IFERROR(IF($C462="","",INDIRECT("第"&amp;VLOOKUP(AH$7,INDIRECT($A$7&amp;"!A:D"),2,FALSE)&amp;"周"&amp;"!"&amp;ADDRESS(ROW(),VLOOKUP(AH$7,INDIRECT($A$7&amp;"!A:D"),4,FALSE)+4))),"")</f>
        <v/>
      </c>
      <c r="AI463" s="114" t="str">
        <f ca="1" t="shared" si="5301" ref="AI463">IFERROR(IF($C462="","",INDIRECT("第"&amp;VLOOKUP(AI$7,INDIRECT($A$7&amp;"!A:D"),2,FALSE)&amp;"周"&amp;"!"&amp;ADDRESS(ROW(),VLOOKUP(AI$7,INDIRECT($A$7&amp;"!A:D"),4,FALSE)+4))),"")</f>
        <v/>
      </c>
      <c r="AJ463" s="25"/>
      <c r="AK463" s="25"/>
      <c r="AL463" s="25"/>
      <c r="AM463" s="25"/>
      <c r="AN463" s="25"/>
      <c r="AO463" s="25"/>
      <c r="AP463" s="25"/>
      <c r="AQ463" s="25"/>
      <c r="AR463" s="25"/>
    </row>
    <row r="464" spans="1:44" ht="18" customHeight="1">
      <c r="A464" s="7"/>
      <c r="B464" s="115"/>
      <c r="C464" s="27"/>
      <c r="D464" s="25" t="s">
        <v>26</v>
      </c>
      <c r="E464" s="114" t="str">
        <f ca="1" t="shared" si="5302" ref="E464:AI464">IFERROR(IF($C462="","",INDIRECT("第"&amp;VLOOKUP(E$7,INDIRECT($A$7&amp;"!A:D"),2,FALSE)&amp;"周"&amp;"!"&amp;ADDRESS(ROW(),VLOOKUP(E$7,INDIRECT($A$7&amp;"!A:D"),4,FALSE)+4))),"")</f>
        <v/>
      </c>
      <c r="F464" s="114" t="str">
        <f t="shared" ca="1" si="5302"/>
        <v/>
      </c>
      <c r="G464" s="114" t="str">
        <f t="shared" ca="1" si="5302"/>
        <v/>
      </c>
      <c r="H464" s="114" t="str">
        <f t="shared" ca="1" si="5302"/>
        <v/>
      </c>
      <c r="I464" s="114" t="str">
        <f t="shared" ca="1" si="5302"/>
        <v/>
      </c>
      <c r="J464" s="114" t="str">
        <f t="shared" ca="1" si="5302"/>
        <v/>
      </c>
      <c r="K464" s="114" t="str">
        <f t="shared" ca="1" si="5302"/>
        <v/>
      </c>
      <c r="L464" s="114" t="str">
        <f t="shared" ca="1" si="5302"/>
        <v/>
      </c>
      <c r="M464" s="114" t="str">
        <f t="shared" ca="1" si="5302"/>
        <v/>
      </c>
      <c r="N464" s="114" t="str">
        <f t="shared" ca="1" si="5302"/>
        <v/>
      </c>
      <c r="O464" s="114" t="str">
        <f t="shared" ca="1" si="5302"/>
        <v/>
      </c>
      <c r="P464" s="114" t="str">
        <f t="shared" ca="1" si="5302"/>
        <v/>
      </c>
      <c r="Q464" s="114" t="str">
        <f t="shared" ca="1" si="5302"/>
        <v/>
      </c>
      <c r="R464" s="114" t="str">
        <f t="shared" ca="1" si="5302"/>
        <v/>
      </c>
      <c r="S464" s="114" t="str">
        <f t="shared" ca="1" si="5302"/>
        <v/>
      </c>
      <c r="T464" s="114" t="str">
        <f t="shared" ca="1" si="5302"/>
        <v/>
      </c>
      <c r="U464" s="114" t="str">
        <f t="shared" ca="1" si="5302"/>
        <v/>
      </c>
      <c r="V464" s="114" t="str">
        <f t="shared" ca="1" si="5302"/>
        <v/>
      </c>
      <c r="W464" s="114" t="str">
        <f t="shared" ca="1" si="5302"/>
        <v/>
      </c>
      <c r="X464" s="114" t="str">
        <f t="shared" ca="1" si="5302"/>
        <v/>
      </c>
      <c r="Y464" s="114" t="str">
        <f t="shared" ca="1" si="5302"/>
        <v/>
      </c>
      <c r="Z464" s="114" t="str">
        <f t="shared" ca="1" si="5302"/>
        <v/>
      </c>
      <c r="AA464" s="114" t="str">
        <f t="shared" ca="1" si="5302"/>
        <v/>
      </c>
      <c r="AB464" s="114" t="str">
        <f t="shared" ca="1" si="5302"/>
        <v/>
      </c>
      <c r="AC464" s="114" t="str">
        <f t="shared" ca="1" si="5302"/>
        <v/>
      </c>
      <c r="AD464" s="114" t="str">
        <f t="shared" ca="1" si="5302"/>
        <v/>
      </c>
      <c r="AE464" s="114" t="str">
        <f t="shared" ca="1" si="5302"/>
        <v/>
      </c>
      <c r="AF464" s="114" t="str">
        <f t="shared" ca="1" si="5302"/>
        <v/>
      </c>
      <c r="AG464" s="114" t="str">
        <f t="shared" ca="1" si="5302"/>
        <v/>
      </c>
      <c r="AH464" s="114" t="str">
        <f t="shared" ca="1" si="5302"/>
        <v/>
      </c>
      <c r="AI464" s="114" t="str">
        <f t="shared" ca="1" si="5302"/>
        <v/>
      </c>
      <c r="AJ464" s="25"/>
      <c r="AK464" s="25"/>
      <c r="AL464" s="25"/>
      <c r="AM464" s="25"/>
      <c r="AN464" s="25"/>
      <c r="AO464" s="25"/>
      <c r="AP464" s="25"/>
      <c r="AQ464" s="25"/>
      <c r="AR464" s="25"/>
    </row>
    <row r="465" spans="1:44" ht="18" customHeight="1">
      <c r="A465" s="7"/>
      <c r="B465" s="116">
        <f t="shared" si="4847"/>
        <v>153</v>
      </c>
      <c r="C465" s="20" t="str">
        <f ca="1">INDIRECT("员工信息表!C"&amp;(B465+3))&amp;IF(INDIRECT("员工信息表!O"&amp;(B465+3))="离职","(离职)","")</f>
        <v/>
      </c>
      <c r="D465" s="25" t="s">
        <v>24</v>
      </c>
      <c r="E465" s="114" t="str">
        <f ca="1" t="shared" si="5303" ref="E465:T465">IFERROR(IF($C465="","",INDIRECT("第"&amp;VLOOKUP(E$7,INDIRECT($A$7&amp;"!A:D"),2,FALSE)&amp;"周"&amp;"!"&amp;ADDRESS(ROW(),VLOOKUP(E$7,INDIRECT($A$7&amp;"!A:D"),4,FALSE)+4))),"")</f>
        <v/>
      </c>
      <c r="F465" s="114" t="str">
        <f t="shared" ca="1" si="5303"/>
        <v/>
      </c>
      <c r="G465" s="114" t="str">
        <f t="shared" ca="1" si="5303"/>
        <v/>
      </c>
      <c r="H465" s="114" t="str">
        <f t="shared" ca="1" si="5303"/>
        <v/>
      </c>
      <c r="I465" s="114" t="str">
        <f t="shared" ca="1" si="5303"/>
        <v/>
      </c>
      <c r="J465" s="114" t="str">
        <f t="shared" ca="1" si="5303"/>
        <v/>
      </c>
      <c r="K465" s="114" t="str">
        <f t="shared" ca="1" si="5303"/>
        <v/>
      </c>
      <c r="L465" s="114" t="str">
        <f t="shared" ca="1" si="5303"/>
        <v/>
      </c>
      <c r="M465" s="114" t="str">
        <f t="shared" ca="1" si="5303"/>
        <v/>
      </c>
      <c r="N465" s="114" t="str">
        <f t="shared" ca="1" si="5303"/>
        <v/>
      </c>
      <c r="O465" s="114" t="str">
        <f t="shared" ca="1" si="5303"/>
        <v/>
      </c>
      <c r="P465" s="114" t="str">
        <f t="shared" ca="1" si="5303"/>
        <v/>
      </c>
      <c r="Q465" s="114" t="str">
        <f t="shared" ca="1" si="5303"/>
        <v/>
      </c>
      <c r="R465" s="114" t="str">
        <f t="shared" ca="1" si="5303"/>
        <v/>
      </c>
      <c r="S465" s="114" t="str">
        <f t="shared" ca="1" si="5303"/>
        <v/>
      </c>
      <c r="T465" s="114" t="str">
        <f t="shared" ca="1" si="5303"/>
        <v/>
      </c>
      <c r="U465" s="114" t="str">
        <f ca="1" t="shared" si="5304" ref="U465:AI465">IFERROR(IF($C465="","",INDIRECT("第"&amp;VLOOKUP(U$7,INDIRECT($A$7&amp;"!A:D"),2,FALSE)&amp;"周"&amp;"!"&amp;ADDRESS(ROW(),VLOOKUP(U$7,INDIRECT($A$7&amp;"!A:D"),4,FALSE)+4))),"")</f>
        <v/>
      </c>
      <c r="V465" s="114" t="str">
        <f t="shared" ca="1" si="5304"/>
        <v/>
      </c>
      <c r="W465" s="114" t="str">
        <f t="shared" ca="1" si="5304"/>
        <v/>
      </c>
      <c r="X465" s="114" t="str">
        <f t="shared" ca="1" si="5304"/>
        <v/>
      </c>
      <c r="Y465" s="114" t="str">
        <f t="shared" ca="1" si="5304"/>
        <v/>
      </c>
      <c r="Z465" s="114" t="str">
        <f t="shared" ca="1" si="5304"/>
        <v/>
      </c>
      <c r="AA465" s="114" t="str">
        <f t="shared" ca="1" si="5304"/>
        <v/>
      </c>
      <c r="AB465" s="114" t="str">
        <f t="shared" ca="1" si="5304"/>
        <v/>
      </c>
      <c r="AC465" s="114" t="str">
        <f t="shared" ca="1" si="5304"/>
        <v/>
      </c>
      <c r="AD465" s="114" t="str">
        <f t="shared" ca="1" si="5304"/>
        <v/>
      </c>
      <c r="AE465" s="114" t="str">
        <f t="shared" ca="1" si="5304"/>
        <v/>
      </c>
      <c r="AF465" s="114" t="str">
        <f t="shared" ca="1" si="5304"/>
        <v/>
      </c>
      <c r="AG465" s="114" t="str">
        <f t="shared" ca="1" si="5304"/>
        <v/>
      </c>
      <c r="AH465" s="114" t="str">
        <f t="shared" ca="1" si="5304"/>
        <v/>
      </c>
      <c r="AI465" s="114" t="str">
        <f t="shared" ca="1" si="5304"/>
        <v/>
      </c>
      <c r="AJ465" s="25">
        <f ca="1" t="shared" si="5305" ref="AJ465:AR465">COUNTIF($E465:$AI467,AJ$8)</f>
        <v>0</v>
      </c>
      <c r="AK465" s="25">
        <f t="shared" ca="1" si="5305"/>
        <v>0</v>
      </c>
      <c r="AL465" s="25">
        <f t="shared" ca="1" si="5305"/>
        <v>0</v>
      </c>
      <c r="AM465" s="25">
        <f t="shared" ca="1" si="5305"/>
        <v>0</v>
      </c>
      <c r="AN465" s="25">
        <f t="shared" ca="1" si="5305"/>
        <v>0</v>
      </c>
      <c r="AO465" s="25">
        <f t="shared" ca="1" si="5305"/>
        <v>0</v>
      </c>
      <c r="AP465" s="25">
        <f t="shared" ca="1" si="5305"/>
        <v>0</v>
      </c>
      <c r="AQ465" s="25">
        <f t="shared" ca="1" si="5305"/>
        <v>0</v>
      </c>
      <c r="AR465" s="25">
        <f t="shared" ca="1" si="5305"/>
        <v>0</v>
      </c>
    </row>
    <row r="466" spans="1:44" ht="18" customHeight="1">
      <c r="A466" s="7"/>
      <c r="B466" s="113"/>
      <c r="C466" s="20"/>
      <c r="D466" s="25" t="s">
        <v>25</v>
      </c>
      <c r="E466" s="114" t="str">
        <f ca="1" t="shared" si="5306" ref="E466">IFERROR(IF($C465="","",INDIRECT("第"&amp;VLOOKUP(E$7,INDIRECT($A$7&amp;"!A:D"),2,FALSE)&amp;"周"&amp;"!"&amp;ADDRESS(ROW(),VLOOKUP(E$7,INDIRECT($A$7&amp;"!A:D"),4,FALSE)+4))),"")</f>
        <v/>
      </c>
      <c r="F466" s="114" t="str">
        <f ca="1" t="shared" si="5307" ref="F466">IFERROR(IF($C465="","",INDIRECT("第"&amp;VLOOKUP(F$7,INDIRECT($A$7&amp;"!A:D"),2,FALSE)&amp;"周"&amp;"!"&amp;ADDRESS(ROW(),VLOOKUP(F$7,INDIRECT($A$7&amp;"!A:D"),4,FALSE)+4))),"")</f>
        <v/>
      </c>
      <c r="G466" s="114" t="str">
        <f ca="1" t="shared" si="5308" ref="G466">IFERROR(IF($C465="","",INDIRECT("第"&amp;VLOOKUP(G$7,INDIRECT($A$7&amp;"!A:D"),2,FALSE)&amp;"周"&amp;"!"&amp;ADDRESS(ROW(),VLOOKUP(G$7,INDIRECT($A$7&amp;"!A:D"),4,FALSE)+4))),"")</f>
        <v/>
      </c>
      <c r="H466" s="114" t="str">
        <f ca="1" t="shared" si="5309" ref="H466">IFERROR(IF($C465="","",INDIRECT("第"&amp;VLOOKUP(H$7,INDIRECT($A$7&amp;"!A:D"),2,FALSE)&amp;"周"&amp;"!"&amp;ADDRESS(ROW(),VLOOKUP(H$7,INDIRECT($A$7&amp;"!A:D"),4,FALSE)+4))),"")</f>
        <v/>
      </c>
      <c r="I466" s="114" t="str">
        <f ca="1" t="shared" si="5310" ref="I466">IFERROR(IF($C465="","",INDIRECT("第"&amp;VLOOKUP(I$7,INDIRECT($A$7&amp;"!A:D"),2,FALSE)&amp;"周"&amp;"!"&amp;ADDRESS(ROW(),VLOOKUP(I$7,INDIRECT($A$7&amp;"!A:D"),4,FALSE)+4))),"")</f>
        <v/>
      </c>
      <c r="J466" s="114" t="str">
        <f ca="1" t="shared" si="5311" ref="J466">IFERROR(IF($C465="","",INDIRECT("第"&amp;VLOOKUP(J$7,INDIRECT($A$7&amp;"!A:D"),2,FALSE)&amp;"周"&amp;"!"&amp;ADDRESS(ROW(),VLOOKUP(J$7,INDIRECT($A$7&amp;"!A:D"),4,FALSE)+4))),"")</f>
        <v/>
      </c>
      <c r="K466" s="114" t="str">
        <f ca="1" t="shared" si="5312" ref="K466">IFERROR(IF($C465="","",INDIRECT("第"&amp;VLOOKUP(K$7,INDIRECT($A$7&amp;"!A:D"),2,FALSE)&amp;"周"&amp;"!"&amp;ADDRESS(ROW(),VLOOKUP(K$7,INDIRECT($A$7&amp;"!A:D"),4,FALSE)+4))),"")</f>
        <v/>
      </c>
      <c r="L466" s="114" t="str">
        <f ca="1" t="shared" si="5313" ref="L466">IFERROR(IF($C465="","",INDIRECT("第"&amp;VLOOKUP(L$7,INDIRECT($A$7&amp;"!A:D"),2,FALSE)&amp;"周"&amp;"!"&amp;ADDRESS(ROW(),VLOOKUP(L$7,INDIRECT($A$7&amp;"!A:D"),4,FALSE)+4))),"")</f>
        <v/>
      </c>
      <c r="M466" s="114" t="str">
        <f ca="1" t="shared" si="5314" ref="M466">IFERROR(IF($C465="","",INDIRECT("第"&amp;VLOOKUP(M$7,INDIRECT($A$7&amp;"!A:D"),2,FALSE)&amp;"周"&amp;"!"&amp;ADDRESS(ROW(),VLOOKUP(M$7,INDIRECT($A$7&amp;"!A:D"),4,FALSE)+4))),"")</f>
        <v/>
      </c>
      <c r="N466" s="114" t="str">
        <f ca="1" t="shared" si="5315" ref="N466">IFERROR(IF($C465="","",INDIRECT("第"&amp;VLOOKUP(N$7,INDIRECT($A$7&amp;"!A:D"),2,FALSE)&amp;"周"&amp;"!"&amp;ADDRESS(ROW(),VLOOKUP(N$7,INDIRECT($A$7&amp;"!A:D"),4,FALSE)+4))),"")</f>
        <v/>
      </c>
      <c r="O466" s="114" t="str">
        <f ca="1" t="shared" si="5316" ref="O466">IFERROR(IF($C465="","",INDIRECT("第"&amp;VLOOKUP(O$7,INDIRECT($A$7&amp;"!A:D"),2,FALSE)&amp;"周"&amp;"!"&amp;ADDRESS(ROW(),VLOOKUP(O$7,INDIRECT($A$7&amp;"!A:D"),4,FALSE)+4))),"")</f>
        <v/>
      </c>
      <c r="P466" s="114" t="str">
        <f ca="1" t="shared" si="5317" ref="P466">IFERROR(IF($C465="","",INDIRECT("第"&amp;VLOOKUP(P$7,INDIRECT($A$7&amp;"!A:D"),2,FALSE)&amp;"周"&amp;"!"&amp;ADDRESS(ROW(),VLOOKUP(P$7,INDIRECT($A$7&amp;"!A:D"),4,FALSE)+4))),"")</f>
        <v/>
      </c>
      <c r="Q466" s="114" t="str">
        <f ca="1" t="shared" si="5318" ref="Q466">IFERROR(IF($C465="","",INDIRECT("第"&amp;VLOOKUP(Q$7,INDIRECT($A$7&amp;"!A:D"),2,FALSE)&amp;"周"&amp;"!"&amp;ADDRESS(ROW(),VLOOKUP(Q$7,INDIRECT($A$7&amp;"!A:D"),4,FALSE)+4))),"")</f>
        <v/>
      </c>
      <c r="R466" s="114" t="str">
        <f ca="1" t="shared" si="5319" ref="R466">IFERROR(IF($C465="","",INDIRECT("第"&amp;VLOOKUP(R$7,INDIRECT($A$7&amp;"!A:D"),2,FALSE)&amp;"周"&amp;"!"&amp;ADDRESS(ROW(),VLOOKUP(R$7,INDIRECT($A$7&amp;"!A:D"),4,FALSE)+4))),"")</f>
        <v/>
      </c>
      <c r="S466" s="114" t="str">
        <f ca="1" t="shared" si="5320" ref="S466">IFERROR(IF($C465="","",INDIRECT("第"&amp;VLOOKUP(S$7,INDIRECT($A$7&amp;"!A:D"),2,FALSE)&amp;"周"&amp;"!"&amp;ADDRESS(ROW(),VLOOKUP(S$7,INDIRECT($A$7&amp;"!A:D"),4,FALSE)+4))),"")</f>
        <v/>
      </c>
      <c r="T466" s="114" t="str">
        <f ca="1" t="shared" si="5321" ref="T466">IFERROR(IF($C465="","",INDIRECT("第"&amp;VLOOKUP(T$7,INDIRECT($A$7&amp;"!A:D"),2,FALSE)&amp;"周"&amp;"!"&amp;ADDRESS(ROW(),VLOOKUP(T$7,INDIRECT($A$7&amp;"!A:D"),4,FALSE)+4))),"")</f>
        <v/>
      </c>
      <c r="U466" s="114" t="str">
        <f ca="1" t="shared" si="5322" ref="U466">IFERROR(IF($C465="","",INDIRECT("第"&amp;VLOOKUP(U$7,INDIRECT($A$7&amp;"!A:D"),2,FALSE)&amp;"周"&amp;"!"&amp;ADDRESS(ROW(),VLOOKUP(U$7,INDIRECT($A$7&amp;"!A:D"),4,FALSE)+4))),"")</f>
        <v/>
      </c>
      <c r="V466" s="114" t="str">
        <f ca="1" t="shared" si="5323" ref="V466">IFERROR(IF($C465="","",INDIRECT("第"&amp;VLOOKUP(V$7,INDIRECT($A$7&amp;"!A:D"),2,FALSE)&amp;"周"&amp;"!"&amp;ADDRESS(ROW(),VLOOKUP(V$7,INDIRECT($A$7&amp;"!A:D"),4,FALSE)+4))),"")</f>
        <v/>
      </c>
      <c r="W466" s="114" t="str">
        <f ca="1" t="shared" si="5324" ref="W466">IFERROR(IF($C465="","",INDIRECT("第"&amp;VLOOKUP(W$7,INDIRECT($A$7&amp;"!A:D"),2,FALSE)&amp;"周"&amp;"!"&amp;ADDRESS(ROW(),VLOOKUP(W$7,INDIRECT($A$7&amp;"!A:D"),4,FALSE)+4))),"")</f>
        <v/>
      </c>
      <c r="X466" s="114" t="str">
        <f ca="1" t="shared" si="5325" ref="X466">IFERROR(IF($C465="","",INDIRECT("第"&amp;VLOOKUP(X$7,INDIRECT($A$7&amp;"!A:D"),2,FALSE)&amp;"周"&amp;"!"&amp;ADDRESS(ROW(),VLOOKUP(X$7,INDIRECT($A$7&amp;"!A:D"),4,FALSE)+4))),"")</f>
        <v/>
      </c>
      <c r="Y466" s="114" t="str">
        <f ca="1" t="shared" si="5326" ref="Y466">IFERROR(IF($C465="","",INDIRECT("第"&amp;VLOOKUP(Y$7,INDIRECT($A$7&amp;"!A:D"),2,FALSE)&amp;"周"&amp;"!"&amp;ADDRESS(ROW(),VLOOKUP(Y$7,INDIRECT($A$7&amp;"!A:D"),4,FALSE)+4))),"")</f>
        <v/>
      </c>
      <c r="Z466" s="114" t="str">
        <f ca="1" t="shared" si="5327" ref="Z466">IFERROR(IF($C465="","",INDIRECT("第"&amp;VLOOKUP(Z$7,INDIRECT($A$7&amp;"!A:D"),2,FALSE)&amp;"周"&amp;"!"&amp;ADDRESS(ROW(),VLOOKUP(Z$7,INDIRECT($A$7&amp;"!A:D"),4,FALSE)+4))),"")</f>
        <v/>
      </c>
      <c r="AA466" s="114" t="str">
        <f ca="1" t="shared" si="5328" ref="AA466">IFERROR(IF($C465="","",INDIRECT("第"&amp;VLOOKUP(AA$7,INDIRECT($A$7&amp;"!A:D"),2,FALSE)&amp;"周"&amp;"!"&amp;ADDRESS(ROW(),VLOOKUP(AA$7,INDIRECT($A$7&amp;"!A:D"),4,FALSE)+4))),"")</f>
        <v/>
      </c>
      <c r="AB466" s="114" t="str">
        <f ca="1" t="shared" si="5329" ref="AB466">IFERROR(IF($C465="","",INDIRECT("第"&amp;VLOOKUP(AB$7,INDIRECT($A$7&amp;"!A:D"),2,FALSE)&amp;"周"&amp;"!"&amp;ADDRESS(ROW(),VLOOKUP(AB$7,INDIRECT($A$7&amp;"!A:D"),4,FALSE)+4))),"")</f>
        <v/>
      </c>
      <c r="AC466" s="114" t="str">
        <f ca="1" t="shared" si="5330" ref="AC466">IFERROR(IF($C465="","",INDIRECT("第"&amp;VLOOKUP(AC$7,INDIRECT($A$7&amp;"!A:D"),2,FALSE)&amp;"周"&amp;"!"&amp;ADDRESS(ROW(),VLOOKUP(AC$7,INDIRECT($A$7&amp;"!A:D"),4,FALSE)+4))),"")</f>
        <v/>
      </c>
      <c r="AD466" s="114" t="str">
        <f ca="1" t="shared" si="5331" ref="AD466">IFERROR(IF($C465="","",INDIRECT("第"&amp;VLOOKUP(AD$7,INDIRECT($A$7&amp;"!A:D"),2,FALSE)&amp;"周"&amp;"!"&amp;ADDRESS(ROW(),VLOOKUP(AD$7,INDIRECT($A$7&amp;"!A:D"),4,FALSE)+4))),"")</f>
        <v/>
      </c>
      <c r="AE466" s="114" t="str">
        <f ca="1" t="shared" si="5332" ref="AE466">IFERROR(IF($C465="","",INDIRECT("第"&amp;VLOOKUP(AE$7,INDIRECT($A$7&amp;"!A:D"),2,FALSE)&amp;"周"&amp;"!"&amp;ADDRESS(ROW(),VLOOKUP(AE$7,INDIRECT($A$7&amp;"!A:D"),4,FALSE)+4))),"")</f>
        <v/>
      </c>
      <c r="AF466" s="114" t="str">
        <f ca="1" t="shared" si="5333" ref="AF466">IFERROR(IF($C465="","",INDIRECT("第"&amp;VLOOKUP(AF$7,INDIRECT($A$7&amp;"!A:D"),2,FALSE)&amp;"周"&amp;"!"&amp;ADDRESS(ROW(),VLOOKUP(AF$7,INDIRECT($A$7&amp;"!A:D"),4,FALSE)+4))),"")</f>
        <v/>
      </c>
      <c r="AG466" s="114" t="str">
        <f ca="1" t="shared" si="5334" ref="AG466">IFERROR(IF($C465="","",INDIRECT("第"&amp;VLOOKUP(AG$7,INDIRECT($A$7&amp;"!A:D"),2,FALSE)&amp;"周"&amp;"!"&amp;ADDRESS(ROW(),VLOOKUP(AG$7,INDIRECT($A$7&amp;"!A:D"),4,FALSE)+4))),"")</f>
        <v/>
      </c>
      <c r="AH466" s="114" t="str">
        <f ca="1" t="shared" si="5335" ref="AH466">IFERROR(IF($C465="","",INDIRECT("第"&amp;VLOOKUP(AH$7,INDIRECT($A$7&amp;"!A:D"),2,FALSE)&amp;"周"&amp;"!"&amp;ADDRESS(ROW(),VLOOKUP(AH$7,INDIRECT($A$7&amp;"!A:D"),4,FALSE)+4))),"")</f>
        <v/>
      </c>
      <c r="AI466" s="114" t="str">
        <f ca="1" t="shared" si="5336" ref="AI466">IFERROR(IF($C465="","",INDIRECT("第"&amp;VLOOKUP(AI$7,INDIRECT($A$7&amp;"!A:D"),2,FALSE)&amp;"周"&amp;"!"&amp;ADDRESS(ROW(),VLOOKUP(AI$7,INDIRECT($A$7&amp;"!A:D"),4,FALSE)+4))),"")</f>
        <v/>
      </c>
      <c r="AJ466" s="25"/>
      <c r="AK466" s="25"/>
      <c r="AL466" s="25"/>
      <c r="AM466" s="25"/>
      <c r="AN466" s="25"/>
      <c r="AO466" s="25"/>
      <c r="AP466" s="25"/>
      <c r="AQ466" s="25"/>
      <c r="AR466" s="25"/>
    </row>
    <row r="467" spans="1:44" ht="18" customHeight="1">
      <c r="A467" s="7"/>
      <c r="B467" s="115"/>
      <c r="C467" s="27"/>
      <c r="D467" s="25" t="s">
        <v>26</v>
      </c>
      <c r="E467" s="114" t="str">
        <f ca="1" t="shared" si="5337" ref="E467:AI467">IFERROR(IF($C465="","",INDIRECT("第"&amp;VLOOKUP(E$7,INDIRECT($A$7&amp;"!A:D"),2,FALSE)&amp;"周"&amp;"!"&amp;ADDRESS(ROW(),VLOOKUP(E$7,INDIRECT($A$7&amp;"!A:D"),4,FALSE)+4))),"")</f>
        <v/>
      </c>
      <c r="F467" s="114" t="str">
        <f t="shared" ca="1" si="5337"/>
        <v/>
      </c>
      <c r="G467" s="114" t="str">
        <f t="shared" ca="1" si="5337"/>
        <v/>
      </c>
      <c r="H467" s="114" t="str">
        <f t="shared" ca="1" si="5337"/>
        <v/>
      </c>
      <c r="I467" s="114" t="str">
        <f t="shared" ca="1" si="5337"/>
        <v/>
      </c>
      <c r="J467" s="114" t="str">
        <f t="shared" ca="1" si="5337"/>
        <v/>
      </c>
      <c r="K467" s="114" t="str">
        <f t="shared" ca="1" si="5337"/>
        <v/>
      </c>
      <c r="L467" s="114" t="str">
        <f t="shared" ca="1" si="5337"/>
        <v/>
      </c>
      <c r="M467" s="114" t="str">
        <f t="shared" ca="1" si="5337"/>
        <v/>
      </c>
      <c r="N467" s="114" t="str">
        <f t="shared" ca="1" si="5337"/>
        <v/>
      </c>
      <c r="O467" s="114" t="str">
        <f t="shared" ca="1" si="5337"/>
        <v/>
      </c>
      <c r="P467" s="114" t="str">
        <f t="shared" ca="1" si="5337"/>
        <v/>
      </c>
      <c r="Q467" s="114" t="str">
        <f t="shared" ca="1" si="5337"/>
        <v/>
      </c>
      <c r="R467" s="114" t="str">
        <f t="shared" ca="1" si="5337"/>
        <v/>
      </c>
      <c r="S467" s="114" t="str">
        <f t="shared" ca="1" si="5337"/>
        <v/>
      </c>
      <c r="T467" s="114" t="str">
        <f t="shared" ca="1" si="5337"/>
        <v/>
      </c>
      <c r="U467" s="114" t="str">
        <f t="shared" ca="1" si="5337"/>
        <v/>
      </c>
      <c r="V467" s="114" t="str">
        <f t="shared" ca="1" si="5337"/>
        <v/>
      </c>
      <c r="W467" s="114" t="str">
        <f t="shared" ca="1" si="5337"/>
        <v/>
      </c>
      <c r="X467" s="114" t="str">
        <f t="shared" ca="1" si="5337"/>
        <v/>
      </c>
      <c r="Y467" s="114" t="str">
        <f t="shared" ca="1" si="5337"/>
        <v/>
      </c>
      <c r="Z467" s="114" t="str">
        <f t="shared" ca="1" si="5337"/>
        <v/>
      </c>
      <c r="AA467" s="114" t="str">
        <f t="shared" ca="1" si="5337"/>
        <v/>
      </c>
      <c r="AB467" s="114" t="str">
        <f t="shared" ca="1" si="5337"/>
        <v/>
      </c>
      <c r="AC467" s="114" t="str">
        <f t="shared" ca="1" si="5337"/>
        <v/>
      </c>
      <c r="AD467" s="114" t="str">
        <f t="shared" ca="1" si="5337"/>
        <v/>
      </c>
      <c r="AE467" s="114" t="str">
        <f t="shared" ca="1" si="5337"/>
        <v/>
      </c>
      <c r="AF467" s="114" t="str">
        <f t="shared" ca="1" si="5337"/>
        <v/>
      </c>
      <c r="AG467" s="114" t="str">
        <f t="shared" ca="1" si="5337"/>
        <v/>
      </c>
      <c r="AH467" s="114" t="str">
        <f t="shared" ca="1" si="5337"/>
        <v/>
      </c>
      <c r="AI467" s="114" t="str">
        <f t="shared" ca="1" si="5337"/>
        <v/>
      </c>
      <c r="AJ467" s="25"/>
      <c r="AK467" s="25"/>
      <c r="AL467" s="25"/>
      <c r="AM467" s="25"/>
      <c r="AN467" s="25"/>
      <c r="AO467" s="25"/>
      <c r="AP467" s="25"/>
      <c r="AQ467" s="25"/>
      <c r="AR467" s="25"/>
    </row>
    <row r="468" spans="1:44" ht="18" customHeight="1">
      <c r="A468" s="7"/>
      <c r="B468" s="116">
        <f t="shared" si="4847"/>
        <v>154</v>
      </c>
      <c r="C468" s="20" t="str">
        <f ca="1">INDIRECT("员工信息表!C"&amp;(B468+3))&amp;IF(INDIRECT("员工信息表!O"&amp;(B468+3))="离职","(离职)","")</f>
        <v/>
      </c>
      <c r="D468" s="25" t="s">
        <v>24</v>
      </c>
      <c r="E468" s="114" t="str">
        <f ca="1" t="shared" si="5338" ref="E468:T468">IFERROR(IF($C468="","",INDIRECT("第"&amp;VLOOKUP(E$7,INDIRECT($A$7&amp;"!A:D"),2,FALSE)&amp;"周"&amp;"!"&amp;ADDRESS(ROW(),VLOOKUP(E$7,INDIRECT($A$7&amp;"!A:D"),4,FALSE)+4))),"")</f>
        <v/>
      </c>
      <c r="F468" s="114" t="str">
        <f t="shared" ca="1" si="5338"/>
        <v/>
      </c>
      <c r="G468" s="114" t="str">
        <f t="shared" ca="1" si="5338"/>
        <v/>
      </c>
      <c r="H468" s="114" t="str">
        <f t="shared" ca="1" si="5338"/>
        <v/>
      </c>
      <c r="I468" s="114" t="str">
        <f t="shared" ca="1" si="5338"/>
        <v/>
      </c>
      <c r="J468" s="114" t="str">
        <f t="shared" ca="1" si="5338"/>
        <v/>
      </c>
      <c r="K468" s="114" t="str">
        <f t="shared" ca="1" si="5338"/>
        <v/>
      </c>
      <c r="L468" s="114" t="str">
        <f t="shared" ca="1" si="5338"/>
        <v/>
      </c>
      <c r="M468" s="114" t="str">
        <f t="shared" ca="1" si="5338"/>
        <v/>
      </c>
      <c r="N468" s="114" t="str">
        <f t="shared" ca="1" si="5338"/>
        <v/>
      </c>
      <c r="O468" s="114" t="str">
        <f t="shared" ca="1" si="5338"/>
        <v/>
      </c>
      <c r="P468" s="114" t="str">
        <f t="shared" ca="1" si="5338"/>
        <v/>
      </c>
      <c r="Q468" s="114" t="str">
        <f t="shared" ca="1" si="5338"/>
        <v/>
      </c>
      <c r="R468" s="114" t="str">
        <f t="shared" ca="1" si="5338"/>
        <v/>
      </c>
      <c r="S468" s="114" t="str">
        <f t="shared" ca="1" si="5338"/>
        <v/>
      </c>
      <c r="T468" s="114" t="str">
        <f t="shared" ca="1" si="5338"/>
        <v/>
      </c>
      <c r="U468" s="114" t="str">
        <f ca="1" t="shared" si="5339" ref="U468:AI468">IFERROR(IF($C468="","",INDIRECT("第"&amp;VLOOKUP(U$7,INDIRECT($A$7&amp;"!A:D"),2,FALSE)&amp;"周"&amp;"!"&amp;ADDRESS(ROW(),VLOOKUP(U$7,INDIRECT($A$7&amp;"!A:D"),4,FALSE)+4))),"")</f>
        <v/>
      </c>
      <c r="V468" s="114" t="str">
        <f t="shared" ca="1" si="5339"/>
        <v/>
      </c>
      <c r="W468" s="114" t="str">
        <f t="shared" ca="1" si="5339"/>
        <v/>
      </c>
      <c r="X468" s="114" t="str">
        <f t="shared" ca="1" si="5339"/>
        <v/>
      </c>
      <c r="Y468" s="114" t="str">
        <f t="shared" ca="1" si="5339"/>
        <v/>
      </c>
      <c r="Z468" s="114" t="str">
        <f t="shared" ca="1" si="5339"/>
        <v/>
      </c>
      <c r="AA468" s="114" t="str">
        <f t="shared" ca="1" si="5339"/>
        <v/>
      </c>
      <c r="AB468" s="114" t="str">
        <f t="shared" ca="1" si="5339"/>
        <v/>
      </c>
      <c r="AC468" s="114" t="str">
        <f t="shared" ca="1" si="5339"/>
        <v/>
      </c>
      <c r="AD468" s="114" t="str">
        <f t="shared" ca="1" si="5339"/>
        <v/>
      </c>
      <c r="AE468" s="114" t="str">
        <f t="shared" ca="1" si="5339"/>
        <v/>
      </c>
      <c r="AF468" s="114" t="str">
        <f t="shared" ca="1" si="5339"/>
        <v/>
      </c>
      <c r="AG468" s="114" t="str">
        <f t="shared" ca="1" si="5339"/>
        <v/>
      </c>
      <c r="AH468" s="114" t="str">
        <f t="shared" ca="1" si="5339"/>
        <v/>
      </c>
      <c r="AI468" s="114" t="str">
        <f t="shared" ca="1" si="5339"/>
        <v/>
      </c>
      <c r="AJ468" s="25">
        <f ca="1" t="shared" si="5340" ref="AJ468:AR468">COUNTIF($E468:$AI470,AJ$8)</f>
        <v>0</v>
      </c>
      <c r="AK468" s="25">
        <f t="shared" ca="1" si="5340"/>
        <v>0</v>
      </c>
      <c r="AL468" s="25">
        <f t="shared" ca="1" si="5340"/>
        <v>0</v>
      </c>
      <c r="AM468" s="25">
        <f t="shared" ca="1" si="5340"/>
        <v>0</v>
      </c>
      <c r="AN468" s="25">
        <f t="shared" ca="1" si="5340"/>
        <v>0</v>
      </c>
      <c r="AO468" s="25">
        <f t="shared" ca="1" si="5340"/>
        <v>0</v>
      </c>
      <c r="AP468" s="25">
        <f t="shared" ca="1" si="5340"/>
        <v>0</v>
      </c>
      <c r="AQ468" s="25">
        <f t="shared" ca="1" si="5340"/>
        <v>0</v>
      </c>
      <c r="AR468" s="25">
        <f t="shared" ca="1" si="5340"/>
        <v>0</v>
      </c>
    </row>
    <row r="469" spans="1:44" ht="18" customHeight="1">
      <c r="A469" s="7"/>
      <c r="B469" s="113"/>
      <c r="C469" s="20"/>
      <c r="D469" s="25" t="s">
        <v>25</v>
      </c>
      <c r="E469" s="114" t="str">
        <f ca="1" t="shared" si="5341" ref="E469">IFERROR(IF($C468="","",INDIRECT("第"&amp;VLOOKUP(E$7,INDIRECT($A$7&amp;"!A:D"),2,FALSE)&amp;"周"&amp;"!"&amp;ADDRESS(ROW(),VLOOKUP(E$7,INDIRECT($A$7&amp;"!A:D"),4,FALSE)+4))),"")</f>
        <v/>
      </c>
      <c r="F469" s="114" t="str">
        <f ca="1" t="shared" si="5342" ref="F469">IFERROR(IF($C468="","",INDIRECT("第"&amp;VLOOKUP(F$7,INDIRECT($A$7&amp;"!A:D"),2,FALSE)&amp;"周"&amp;"!"&amp;ADDRESS(ROW(),VLOOKUP(F$7,INDIRECT($A$7&amp;"!A:D"),4,FALSE)+4))),"")</f>
        <v/>
      </c>
      <c r="G469" s="114" t="str">
        <f ca="1" t="shared" si="5343" ref="G469">IFERROR(IF($C468="","",INDIRECT("第"&amp;VLOOKUP(G$7,INDIRECT($A$7&amp;"!A:D"),2,FALSE)&amp;"周"&amp;"!"&amp;ADDRESS(ROW(),VLOOKUP(G$7,INDIRECT($A$7&amp;"!A:D"),4,FALSE)+4))),"")</f>
        <v/>
      </c>
      <c r="H469" s="114" t="str">
        <f ca="1" t="shared" si="5344" ref="H469">IFERROR(IF($C468="","",INDIRECT("第"&amp;VLOOKUP(H$7,INDIRECT($A$7&amp;"!A:D"),2,FALSE)&amp;"周"&amp;"!"&amp;ADDRESS(ROW(),VLOOKUP(H$7,INDIRECT($A$7&amp;"!A:D"),4,FALSE)+4))),"")</f>
        <v/>
      </c>
      <c r="I469" s="114" t="str">
        <f ca="1" t="shared" si="5345" ref="I469">IFERROR(IF($C468="","",INDIRECT("第"&amp;VLOOKUP(I$7,INDIRECT($A$7&amp;"!A:D"),2,FALSE)&amp;"周"&amp;"!"&amp;ADDRESS(ROW(),VLOOKUP(I$7,INDIRECT($A$7&amp;"!A:D"),4,FALSE)+4))),"")</f>
        <v/>
      </c>
      <c r="J469" s="114" t="str">
        <f ca="1" t="shared" si="5346" ref="J469">IFERROR(IF($C468="","",INDIRECT("第"&amp;VLOOKUP(J$7,INDIRECT($A$7&amp;"!A:D"),2,FALSE)&amp;"周"&amp;"!"&amp;ADDRESS(ROW(),VLOOKUP(J$7,INDIRECT($A$7&amp;"!A:D"),4,FALSE)+4))),"")</f>
        <v/>
      </c>
      <c r="K469" s="114" t="str">
        <f ca="1" t="shared" si="5347" ref="K469">IFERROR(IF($C468="","",INDIRECT("第"&amp;VLOOKUP(K$7,INDIRECT($A$7&amp;"!A:D"),2,FALSE)&amp;"周"&amp;"!"&amp;ADDRESS(ROW(),VLOOKUP(K$7,INDIRECT($A$7&amp;"!A:D"),4,FALSE)+4))),"")</f>
        <v/>
      </c>
      <c r="L469" s="114" t="str">
        <f ca="1" t="shared" si="5348" ref="L469">IFERROR(IF($C468="","",INDIRECT("第"&amp;VLOOKUP(L$7,INDIRECT($A$7&amp;"!A:D"),2,FALSE)&amp;"周"&amp;"!"&amp;ADDRESS(ROW(),VLOOKUP(L$7,INDIRECT($A$7&amp;"!A:D"),4,FALSE)+4))),"")</f>
        <v/>
      </c>
      <c r="M469" s="114" t="str">
        <f ca="1" t="shared" si="5349" ref="M469">IFERROR(IF($C468="","",INDIRECT("第"&amp;VLOOKUP(M$7,INDIRECT($A$7&amp;"!A:D"),2,FALSE)&amp;"周"&amp;"!"&amp;ADDRESS(ROW(),VLOOKUP(M$7,INDIRECT($A$7&amp;"!A:D"),4,FALSE)+4))),"")</f>
        <v/>
      </c>
      <c r="N469" s="114" t="str">
        <f ca="1" t="shared" si="5350" ref="N469">IFERROR(IF($C468="","",INDIRECT("第"&amp;VLOOKUP(N$7,INDIRECT($A$7&amp;"!A:D"),2,FALSE)&amp;"周"&amp;"!"&amp;ADDRESS(ROW(),VLOOKUP(N$7,INDIRECT($A$7&amp;"!A:D"),4,FALSE)+4))),"")</f>
        <v/>
      </c>
      <c r="O469" s="114" t="str">
        <f ca="1" t="shared" si="5351" ref="O469">IFERROR(IF($C468="","",INDIRECT("第"&amp;VLOOKUP(O$7,INDIRECT($A$7&amp;"!A:D"),2,FALSE)&amp;"周"&amp;"!"&amp;ADDRESS(ROW(),VLOOKUP(O$7,INDIRECT($A$7&amp;"!A:D"),4,FALSE)+4))),"")</f>
        <v/>
      </c>
      <c r="P469" s="114" t="str">
        <f ca="1" t="shared" si="5352" ref="P469">IFERROR(IF($C468="","",INDIRECT("第"&amp;VLOOKUP(P$7,INDIRECT($A$7&amp;"!A:D"),2,FALSE)&amp;"周"&amp;"!"&amp;ADDRESS(ROW(),VLOOKUP(P$7,INDIRECT($A$7&amp;"!A:D"),4,FALSE)+4))),"")</f>
        <v/>
      </c>
      <c r="Q469" s="114" t="str">
        <f ca="1" t="shared" si="5353" ref="Q469">IFERROR(IF($C468="","",INDIRECT("第"&amp;VLOOKUP(Q$7,INDIRECT($A$7&amp;"!A:D"),2,FALSE)&amp;"周"&amp;"!"&amp;ADDRESS(ROW(),VLOOKUP(Q$7,INDIRECT($A$7&amp;"!A:D"),4,FALSE)+4))),"")</f>
        <v/>
      </c>
      <c r="R469" s="114" t="str">
        <f ca="1" t="shared" si="5354" ref="R469">IFERROR(IF($C468="","",INDIRECT("第"&amp;VLOOKUP(R$7,INDIRECT($A$7&amp;"!A:D"),2,FALSE)&amp;"周"&amp;"!"&amp;ADDRESS(ROW(),VLOOKUP(R$7,INDIRECT($A$7&amp;"!A:D"),4,FALSE)+4))),"")</f>
        <v/>
      </c>
      <c r="S469" s="114" t="str">
        <f ca="1" t="shared" si="5355" ref="S469">IFERROR(IF($C468="","",INDIRECT("第"&amp;VLOOKUP(S$7,INDIRECT($A$7&amp;"!A:D"),2,FALSE)&amp;"周"&amp;"!"&amp;ADDRESS(ROW(),VLOOKUP(S$7,INDIRECT($A$7&amp;"!A:D"),4,FALSE)+4))),"")</f>
        <v/>
      </c>
      <c r="T469" s="114" t="str">
        <f ca="1" t="shared" si="5356" ref="T469">IFERROR(IF($C468="","",INDIRECT("第"&amp;VLOOKUP(T$7,INDIRECT($A$7&amp;"!A:D"),2,FALSE)&amp;"周"&amp;"!"&amp;ADDRESS(ROW(),VLOOKUP(T$7,INDIRECT($A$7&amp;"!A:D"),4,FALSE)+4))),"")</f>
        <v/>
      </c>
      <c r="U469" s="114" t="str">
        <f ca="1" t="shared" si="5357" ref="U469">IFERROR(IF($C468="","",INDIRECT("第"&amp;VLOOKUP(U$7,INDIRECT($A$7&amp;"!A:D"),2,FALSE)&amp;"周"&amp;"!"&amp;ADDRESS(ROW(),VLOOKUP(U$7,INDIRECT($A$7&amp;"!A:D"),4,FALSE)+4))),"")</f>
        <v/>
      </c>
      <c r="V469" s="114" t="str">
        <f ca="1" t="shared" si="5358" ref="V469">IFERROR(IF($C468="","",INDIRECT("第"&amp;VLOOKUP(V$7,INDIRECT($A$7&amp;"!A:D"),2,FALSE)&amp;"周"&amp;"!"&amp;ADDRESS(ROW(),VLOOKUP(V$7,INDIRECT($A$7&amp;"!A:D"),4,FALSE)+4))),"")</f>
        <v/>
      </c>
      <c r="W469" s="114" t="str">
        <f ca="1" t="shared" si="5359" ref="W469">IFERROR(IF($C468="","",INDIRECT("第"&amp;VLOOKUP(W$7,INDIRECT($A$7&amp;"!A:D"),2,FALSE)&amp;"周"&amp;"!"&amp;ADDRESS(ROW(),VLOOKUP(W$7,INDIRECT($A$7&amp;"!A:D"),4,FALSE)+4))),"")</f>
        <v/>
      </c>
      <c r="X469" s="114" t="str">
        <f ca="1" t="shared" si="5360" ref="X469">IFERROR(IF($C468="","",INDIRECT("第"&amp;VLOOKUP(X$7,INDIRECT($A$7&amp;"!A:D"),2,FALSE)&amp;"周"&amp;"!"&amp;ADDRESS(ROW(),VLOOKUP(X$7,INDIRECT($A$7&amp;"!A:D"),4,FALSE)+4))),"")</f>
        <v/>
      </c>
      <c r="Y469" s="114" t="str">
        <f ca="1" t="shared" si="5361" ref="Y469">IFERROR(IF($C468="","",INDIRECT("第"&amp;VLOOKUP(Y$7,INDIRECT($A$7&amp;"!A:D"),2,FALSE)&amp;"周"&amp;"!"&amp;ADDRESS(ROW(),VLOOKUP(Y$7,INDIRECT($A$7&amp;"!A:D"),4,FALSE)+4))),"")</f>
        <v/>
      </c>
      <c r="Z469" s="114" t="str">
        <f ca="1" t="shared" si="5362" ref="Z469">IFERROR(IF($C468="","",INDIRECT("第"&amp;VLOOKUP(Z$7,INDIRECT($A$7&amp;"!A:D"),2,FALSE)&amp;"周"&amp;"!"&amp;ADDRESS(ROW(),VLOOKUP(Z$7,INDIRECT($A$7&amp;"!A:D"),4,FALSE)+4))),"")</f>
        <v/>
      </c>
      <c r="AA469" s="114" t="str">
        <f ca="1" t="shared" si="5363" ref="AA469">IFERROR(IF($C468="","",INDIRECT("第"&amp;VLOOKUP(AA$7,INDIRECT($A$7&amp;"!A:D"),2,FALSE)&amp;"周"&amp;"!"&amp;ADDRESS(ROW(),VLOOKUP(AA$7,INDIRECT($A$7&amp;"!A:D"),4,FALSE)+4))),"")</f>
        <v/>
      </c>
      <c r="AB469" s="114" t="str">
        <f ca="1" t="shared" si="5364" ref="AB469">IFERROR(IF($C468="","",INDIRECT("第"&amp;VLOOKUP(AB$7,INDIRECT($A$7&amp;"!A:D"),2,FALSE)&amp;"周"&amp;"!"&amp;ADDRESS(ROW(),VLOOKUP(AB$7,INDIRECT($A$7&amp;"!A:D"),4,FALSE)+4))),"")</f>
        <v/>
      </c>
      <c r="AC469" s="114" t="str">
        <f ca="1" t="shared" si="5365" ref="AC469">IFERROR(IF($C468="","",INDIRECT("第"&amp;VLOOKUP(AC$7,INDIRECT($A$7&amp;"!A:D"),2,FALSE)&amp;"周"&amp;"!"&amp;ADDRESS(ROW(),VLOOKUP(AC$7,INDIRECT($A$7&amp;"!A:D"),4,FALSE)+4))),"")</f>
        <v/>
      </c>
      <c r="AD469" s="114" t="str">
        <f ca="1" t="shared" si="5366" ref="AD469">IFERROR(IF($C468="","",INDIRECT("第"&amp;VLOOKUP(AD$7,INDIRECT($A$7&amp;"!A:D"),2,FALSE)&amp;"周"&amp;"!"&amp;ADDRESS(ROW(),VLOOKUP(AD$7,INDIRECT($A$7&amp;"!A:D"),4,FALSE)+4))),"")</f>
        <v/>
      </c>
      <c r="AE469" s="114" t="str">
        <f ca="1" t="shared" si="5367" ref="AE469">IFERROR(IF($C468="","",INDIRECT("第"&amp;VLOOKUP(AE$7,INDIRECT($A$7&amp;"!A:D"),2,FALSE)&amp;"周"&amp;"!"&amp;ADDRESS(ROW(),VLOOKUP(AE$7,INDIRECT($A$7&amp;"!A:D"),4,FALSE)+4))),"")</f>
        <v/>
      </c>
      <c r="AF469" s="114" t="str">
        <f ca="1" t="shared" si="5368" ref="AF469">IFERROR(IF($C468="","",INDIRECT("第"&amp;VLOOKUP(AF$7,INDIRECT($A$7&amp;"!A:D"),2,FALSE)&amp;"周"&amp;"!"&amp;ADDRESS(ROW(),VLOOKUP(AF$7,INDIRECT($A$7&amp;"!A:D"),4,FALSE)+4))),"")</f>
        <v/>
      </c>
      <c r="AG469" s="114" t="str">
        <f ca="1" t="shared" si="5369" ref="AG469">IFERROR(IF($C468="","",INDIRECT("第"&amp;VLOOKUP(AG$7,INDIRECT($A$7&amp;"!A:D"),2,FALSE)&amp;"周"&amp;"!"&amp;ADDRESS(ROW(),VLOOKUP(AG$7,INDIRECT($A$7&amp;"!A:D"),4,FALSE)+4))),"")</f>
        <v/>
      </c>
      <c r="AH469" s="114" t="str">
        <f ca="1" t="shared" si="5370" ref="AH469">IFERROR(IF($C468="","",INDIRECT("第"&amp;VLOOKUP(AH$7,INDIRECT($A$7&amp;"!A:D"),2,FALSE)&amp;"周"&amp;"!"&amp;ADDRESS(ROW(),VLOOKUP(AH$7,INDIRECT($A$7&amp;"!A:D"),4,FALSE)+4))),"")</f>
        <v/>
      </c>
      <c r="AI469" s="114" t="str">
        <f ca="1" t="shared" si="5371" ref="AI469">IFERROR(IF($C468="","",INDIRECT("第"&amp;VLOOKUP(AI$7,INDIRECT($A$7&amp;"!A:D"),2,FALSE)&amp;"周"&amp;"!"&amp;ADDRESS(ROW(),VLOOKUP(AI$7,INDIRECT($A$7&amp;"!A:D"),4,FALSE)+4))),"")</f>
        <v/>
      </c>
      <c r="AJ469" s="25"/>
      <c r="AK469" s="25"/>
      <c r="AL469" s="25"/>
      <c r="AM469" s="25"/>
      <c r="AN469" s="25"/>
      <c r="AO469" s="25"/>
      <c r="AP469" s="25"/>
      <c r="AQ469" s="25"/>
      <c r="AR469" s="25"/>
    </row>
    <row r="470" spans="1:44" ht="18" customHeight="1">
      <c r="A470" s="7"/>
      <c r="B470" s="115"/>
      <c r="C470" s="27"/>
      <c r="D470" s="25" t="s">
        <v>26</v>
      </c>
      <c r="E470" s="114" t="str">
        <f ca="1" t="shared" si="5372" ref="E470:AI470">IFERROR(IF($C468="","",INDIRECT("第"&amp;VLOOKUP(E$7,INDIRECT($A$7&amp;"!A:D"),2,FALSE)&amp;"周"&amp;"!"&amp;ADDRESS(ROW(),VLOOKUP(E$7,INDIRECT($A$7&amp;"!A:D"),4,FALSE)+4))),"")</f>
        <v/>
      </c>
      <c r="F470" s="114" t="str">
        <f t="shared" ca="1" si="5372"/>
        <v/>
      </c>
      <c r="G470" s="114" t="str">
        <f t="shared" ca="1" si="5372"/>
        <v/>
      </c>
      <c r="H470" s="114" t="str">
        <f t="shared" ca="1" si="5372"/>
        <v/>
      </c>
      <c r="I470" s="114" t="str">
        <f t="shared" ca="1" si="5372"/>
        <v/>
      </c>
      <c r="J470" s="114" t="str">
        <f t="shared" ca="1" si="5372"/>
        <v/>
      </c>
      <c r="K470" s="114" t="str">
        <f t="shared" ca="1" si="5372"/>
        <v/>
      </c>
      <c r="L470" s="114" t="str">
        <f t="shared" ca="1" si="5372"/>
        <v/>
      </c>
      <c r="M470" s="114" t="str">
        <f t="shared" ca="1" si="5372"/>
        <v/>
      </c>
      <c r="N470" s="114" t="str">
        <f t="shared" ca="1" si="5372"/>
        <v/>
      </c>
      <c r="O470" s="114" t="str">
        <f t="shared" ca="1" si="5372"/>
        <v/>
      </c>
      <c r="P470" s="114" t="str">
        <f t="shared" ca="1" si="5372"/>
        <v/>
      </c>
      <c r="Q470" s="114" t="str">
        <f t="shared" ca="1" si="5372"/>
        <v/>
      </c>
      <c r="R470" s="114" t="str">
        <f t="shared" ca="1" si="5372"/>
        <v/>
      </c>
      <c r="S470" s="114" t="str">
        <f t="shared" ca="1" si="5372"/>
        <v/>
      </c>
      <c r="T470" s="114" t="str">
        <f t="shared" ca="1" si="5372"/>
        <v/>
      </c>
      <c r="U470" s="114" t="str">
        <f t="shared" ca="1" si="5372"/>
        <v/>
      </c>
      <c r="V470" s="114" t="str">
        <f t="shared" ca="1" si="5372"/>
        <v/>
      </c>
      <c r="W470" s="114" t="str">
        <f t="shared" ca="1" si="5372"/>
        <v/>
      </c>
      <c r="X470" s="114" t="str">
        <f t="shared" ca="1" si="5372"/>
        <v/>
      </c>
      <c r="Y470" s="114" t="str">
        <f t="shared" ca="1" si="5372"/>
        <v/>
      </c>
      <c r="Z470" s="114" t="str">
        <f t="shared" ca="1" si="5372"/>
        <v/>
      </c>
      <c r="AA470" s="114" t="str">
        <f t="shared" ca="1" si="5372"/>
        <v/>
      </c>
      <c r="AB470" s="114" t="str">
        <f t="shared" ca="1" si="5372"/>
        <v/>
      </c>
      <c r="AC470" s="114" t="str">
        <f t="shared" ca="1" si="5372"/>
        <v/>
      </c>
      <c r="AD470" s="114" t="str">
        <f t="shared" ca="1" si="5372"/>
        <v/>
      </c>
      <c r="AE470" s="114" t="str">
        <f t="shared" ca="1" si="5372"/>
        <v/>
      </c>
      <c r="AF470" s="114" t="str">
        <f t="shared" ca="1" si="5372"/>
        <v/>
      </c>
      <c r="AG470" s="114" t="str">
        <f t="shared" ca="1" si="5372"/>
        <v/>
      </c>
      <c r="AH470" s="114" t="str">
        <f t="shared" ca="1" si="5372"/>
        <v/>
      </c>
      <c r="AI470" s="114" t="str">
        <f t="shared" ca="1" si="5372"/>
        <v/>
      </c>
      <c r="AJ470" s="25"/>
      <c r="AK470" s="25"/>
      <c r="AL470" s="25"/>
      <c r="AM470" s="25"/>
      <c r="AN470" s="25"/>
      <c r="AO470" s="25"/>
      <c r="AP470" s="25"/>
      <c r="AQ470" s="25"/>
      <c r="AR470" s="25"/>
    </row>
    <row r="471" spans="1:44" ht="18" customHeight="1">
      <c r="A471" s="7"/>
      <c r="B471" s="116">
        <f t="shared" si="4847"/>
        <v>155</v>
      </c>
      <c r="C471" s="20" t="str">
        <f ca="1">INDIRECT("员工信息表!C"&amp;(B471+3))&amp;IF(INDIRECT("员工信息表!O"&amp;(B471+3))="离职","(离职)","")</f>
        <v/>
      </c>
      <c r="D471" s="25" t="s">
        <v>24</v>
      </c>
      <c r="E471" s="114" t="str">
        <f ca="1" t="shared" si="5373" ref="E471:T471">IFERROR(IF($C471="","",INDIRECT("第"&amp;VLOOKUP(E$7,INDIRECT($A$7&amp;"!A:D"),2,FALSE)&amp;"周"&amp;"!"&amp;ADDRESS(ROW(),VLOOKUP(E$7,INDIRECT($A$7&amp;"!A:D"),4,FALSE)+4))),"")</f>
        <v/>
      </c>
      <c r="F471" s="114" t="str">
        <f t="shared" ca="1" si="5373"/>
        <v/>
      </c>
      <c r="G471" s="114" t="str">
        <f t="shared" ca="1" si="5373"/>
        <v/>
      </c>
      <c r="H471" s="114" t="str">
        <f t="shared" ca="1" si="5373"/>
        <v/>
      </c>
      <c r="I471" s="114" t="str">
        <f t="shared" ca="1" si="5373"/>
        <v/>
      </c>
      <c r="J471" s="114" t="str">
        <f t="shared" ca="1" si="5373"/>
        <v/>
      </c>
      <c r="K471" s="114" t="str">
        <f t="shared" ca="1" si="5373"/>
        <v/>
      </c>
      <c r="L471" s="114" t="str">
        <f t="shared" ca="1" si="5373"/>
        <v/>
      </c>
      <c r="M471" s="114" t="str">
        <f t="shared" ca="1" si="5373"/>
        <v/>
      </c>
      <c r="N471" s="114" t="str">
        <f t="shared" ca="1" si="5373"/>
        <v/>
      </c>
      <c r="O471" s="114" t="str">
        <f t="shared" ca="1" si="5373"/>
        <v/>
      </c>
      <c r="P471" s="114" t="str">
        <f t="shared" ca="1" si="5373"/>
        <v/>
      </c>
      <c r="Q471" s="114" t="str">
        <f t="shared" ca="1" si="5373"/>
        <v/>
      </c>
      <c r="R471" s="114" t="str">
        <f t="shared" ca="1" si="5373"/>
        <v/>
      </c>
      <c r="S471" s="114" t="str">
        <f t="shared" ca="1" si="5373"/>
        <v/>
      </c>
      <c r="T471" s="114" t="str">
        <f t="shared" ca="1" si="5373"/>
        <v/>
      </c>
      <c r="U471" s="114" t="str">
        <f ca="1" t="shared" si="5374" ref="U471:AI471">IFERROR(IF($C471="","",INDIRECT("第"&amp;VLOOKUP(U$7,INDIRECT($A$7&amp;"!A:D"),2,FALSE)&amp;"周"&amp;"!"&amp;ADDRESS(ROW(),VLOOKUP(U$7,INDIRECT($A$7&amp;"!A:D"),4,FALSE)+4))),"")</f>
        <v/>
      </c>
      <c r="V471" s="114" t="str">
        <f t="shared" ca="1" si="5374"/>
        <v/>
      </c>
      <c r="W471" s="114" t="str">
        <f t="shared" ca="1" si="5374"/>
        <v/>
      </c>
      <c r="X471" s="114" t="str">
        <f t="shared" ca="1" si="5374"/>
        <v/>
      </c>
      <c r="Y471" s="114" t="str">
        <f t="shared" ca="1" si="5374"/>
        <v/>
      </c>
      <c r="Z471" s="114" t="str">
        <f t="shared" ca="1" si="5374"/>
        <v/>
      </c>
      <c r="AA471" s="114" t="str">
        <f t="shared" ca="1" si="5374"/>
        <v/>
      </c>
      <c r="AB471" s="114" t="str">
        <f t="shared" ca="1" si="5374"/>
        <v/>
      </c>
      <c r="AC471" s="114" t="str">
        <f t="shared" ca="1" si="5374"/>
        <v/>
      </c>
      <c r="AD471" s="114" t="str">
        <f t="shared" ca="1" si="5374"/>
        <v/>
      </c>
      <c r="AE471" s="114" t="str">
        <f t="shared" ca="1" si="5374"/>
        <v/>
      </c>
      <c r="AF471" s="114" t="str">
        <f t="shared" ca="1" si="5374"/>
        <v/>
      </c>
      <c r="AG471" s="114" t="str">
        <f t="shared" ca="1" si="5374"/>
        <v/>
      </c>
      <c r="AH471" s="114" t="str">
        <f t="shared" ca="1" si="5374"/>
        <v/>
      </c>
      <c r="AI471" s="114" t="str">
        <f t="shared" ca="1" si="5374"/>
        <v/>
      </c>
      <c r="AJ471" s="25">
        <f ca="1" t="shared" si="5375" ref="AJ471:AR471">COUNTIF($E471:$AI473,AJ$8)</f>
        <v>0</v>
      </c>
      <c r="AK471" s="25">
        <f t="shared" ca="1" si="5375"/>
        <v>0</v>
      </c>
      <c r="AL471" s="25">
        <f t="shared" ca="1" si="5375"/>
        <v>0</v>
      </c>
      <c r="AM471" s="25">
        <f t="shared" ca="1" si="5375"/>
        <v>0</v>
      </c>
      <c r="AN471" s="25">
        <f t="shared" ca="1" si="5375"/>
        <v>0</v>
      </c>
      <c r="AO471" s="25">
        <f t="shared" ca="1" si="5375"/>
        <v>0</v>
      </c>
      <c r="AP471" s="25">
        <f t="shared" ca="1" si="5375"/>
        <v>0</v>
      </c>
      <c r="AQ471" s="25">
        <f t="shared" ca="1" si="5375"/>
        <v>0</v>
      </c>
      <c r="AR471" s="25">
        <f t="shared" ca="1" si="5375"/>
        <v>0</v>
      </c>
    </row>
    <row r="472" spans="1:44" ht="18" customHeight="1">
      <c r="A472" s="7"/>
      <c r="B472" s="113"/>
      <c r="C472" s="20"/>
      <c r="D472" s="25" t="s">
        <v>25</v>
      </c>
      <c r="E472" s="114" t="str">
        <f ca="1" t="shared" si="5376" ref="E472">IFERROR(IF($C471="","",INDIRECT("第"&amp;VLOOKUP(E$7,INDIRECT($A$7&amp;"!A:D"),2,FALSE)&amp;"周"&amp;"!"&amp;ADDRESS(ROW(),VLOOKUP(E$7,INDIRECT($A$7&amp;"!A:D"),4,FALSE)+4))),"")</f>
        <v/>
      </c>
      <c r="F472" s="114" t="str">
        <f ca="1" t="shared" si="5377" ref="F472">IFERROR(IF($C471="","",INDIRECT("第"&amp;VLOOKUP(F$7,INDIRECT($A$7&amp;"!A:D"),2,FALSE)&amp;"周"&amp;"!"&amp;ADDRESS(ROW(),VLOOKUP(F$7,INDIRECT($A$7&amp;"!A:D"),4,FALSE)+4))),"")</f>
        <v/>
      </c>
      <c r="G472" s="114" t="str">
        <f ca="1" t="shared" si="5378" ref="G472">IFERROR(IF($C471="","",INDIRECT("第"&amp;VLOOKUP(G$7,INDIRECT($A$7&amp;"!A:D"),2,FALSE)&amp;"周"&amp;"!"&amp;ADDRESS(ROW(),VLOOKUP(G$7,INDIRECT($A$7&amp;"!A:D"),4,FALSE)+4))),"")</f>
        <v/>
      </c>
      <c r="H472" s="114" t="str">
        <f ca="1" t="shared" si="5379" ref="H472">IFERROR(IF($C471="","",INDIRECT("第"&amp;VLOOKUP(H$7,INDIRECT($A$7&amp;"!A:D"),2,FALSE)&amp;"周"&amp;"!"&amp;ADDRESS(ROW(),VLOOKUP(H$7,INDIRECT($A$7&amp;"!A:D"),4,FALSE)+4))),"")</f>
        <v/>
      </c>
      <c r="I472" s="114" t="str">
        <f ca="1" t="shared" si="5380" ref="I472">IFERROR(IF($C471="","",INDIRECT("第"&amp;VLOOKUP(I$7,INDIRECT($A$7&amp;"!A:D"),2,FALSE)&amp;"周"&amp;"!"&amp;ADDRESS(ROW(),VLOOKUP(I$7,INDIRECT($A$7&amp;"!A:D"),4,FALSE)+4))),"")</f>
        <v/>
      </c>
      <c r="J472" s="114" t="str">
        <f ca="1" t="shared" si="5381" ref="J472">IFERROR(IF($C471="","",INDIRECT("第"&amp;VLOOKUP(J$7,INDIRECT($A$7&amp;"!A:D"),2,FALSE)&amp;"周"&amp;"!"&amp;ADDRESS(ROW(),VLOOKUP(J$7,INDIRECT($A$7&amp;"!A:D"),4,FALSE)+4))),"")</f>
        <v/>
      </c>
      <c r="K472" s="114" t="str">
        <f ca="1" t="shared" si="5382" ref="K472">IFERROR(IF($C471="","",INDIRECT("第"&amp;VLOOKUP(K$7,INDIRECT($A$7&amp;"!A:D"),2,FALSE)&amp;"周"&amp;"!"&amp;ADDRESS(ROW(),VLOOKUP(K$7,INDIRECT($A$7&amp;"!A:D"),4,FALSE)+4))),"")</f>
        <v/>
      </c>
      <c r="L472" s="114" t="str">
        <f ca="1" t="shared" si="5383" ref="L472">IFERROR(IF($C471="","",INDIRECT("第"&amp;VLOOKUP(L$7,INDIRECT($A$7&amp;"!A:D"),2,FALSE)&amp;"周"&amp;"!"&amp;ADDRESS(ROW(),VLOOKUP(L$7,INDIRECT($A$7&amp;"!A:D"),4,FALSE)+4))),"")</f>
        <v/>
      </c>
      <c r="M472" s="114" t="str">
        <f ca="1" t="shared" si="5384" ref="M472">IFERROR(IF($C471="","",INDIRECT("第"&amp;VLOOKUP(M$7,INDIRECT($A$7&amp;"!A:D"),2,FALSE)&amp;"周"&amp;"!"&amp;ADDRESS(ROW(),VLOOKUP(M$7,INDIRECT($A$7&amp;"!A:D"),4,FALSE)+4))),"")</f>
        <v/>
      </c>
      <c r="N472" s="114" t="str">
        <f ca="1" t="shared" si="5385" ref="N472">IFERROR(IF($C471="","",INDIRECT("第"&amp;VLOOKUP(N$7,INDIRECT($A$7&amp;"!A:D"),2,FALSE)&amp;"周"&amp;"!"&amp;ADDRESS(ROW(),VLOOKUP(N$7,INDIRECT($A$7&amp;"!A:D"),4,FALSE)+4))),"")</f>
        <v/>
      </c>
      <c r="O472" s="114" t="str">
        <f ca="1" t="shared" si="5386" ref="O472">IFERROR(IF($C471="","",INDIRECT("第"&amp;VLOOKUP(O$7,INDIRECT($A$7&amp;"!A:D"),2,FALSE)&amp;"周"&amp;"!"&amp;ADDRESS(ROW(),VLOOKUP(O$7,INDIRECT($A$7&amp;"!A:D"),4,FALSE)+4))),"")</f>
        <v/>
      </c>
      <c r="P472" s="114" t="str">
        <f ca="1" t="shared" si="5387" ref="P472">IFERROR(IF($C471="","",INDIRECT("第"&amp;VLOOKUP(P$7,INDIRECT($A$7&amp;"!A:D"),2,FALSE)&amp;"周"&amp;"!"&amp;ADDRESS(ROW(),VLOOKUP(P$7,INDIRECT($A$7&amp;"!A:D"),4,FALSE)+4))),"")</f>
        <v/>
      </c>
      <c r="Q472" s="114" t="str">
        <f ca="1" t="shared" si="5388" ref="Q472">IFERROR(IF($C471="","",INDIRECT("第"&amp;VLOOKUP(Q$7,INDIRECT($A$7&amp;"!A:D"),2,FALSE)&amp;"周"&amp;"!"&amp;ADDRESS(ROW(),VLOOKUP(Q$7,INDIRECT($A$7&amp;"!A:D"),4,FALSE)+4))),"")</f>
        <v/>
      </c>
      <c r="R472" s="114" t="str">
        <f ca="1" t="shared" si="5389" ref="R472">IFERROR(IF($C471="","",INDIRECT("第"&amp;VLOOKUP(R$7,INDIRECT($A$7&amp;"!A:D"),2,FALSE)&amp;"周"&amp;"!"&amp;ADDRESS(ROW(),VLOOKUP(R$7,INDIRECT($A$7&amp;"!A:D"),4,FALSE)+4))),"")</f>
        <v/>
      </c>
      <c r="S472" s="114" t="str">
        <f ca="1" t="shared" si="5390" ref="S472">IFERROR(IF($C471="","",INDIRECT("第"&amp;VLOOKUP(S$7,INDIRECT($A$7&amp;"!A:D"),2,FALSE)&amp;"周"&amp;"!"&amp;ADDRESS(ROW(),VLOOKUP(S$7,INDIRECT($A$7&amp;"!A:D"),4,FALSE)+4))),"")</f>
        <v/>
      </c>
      <c r="T472" s="114" t="str">
        <f ca="1" t="shared" si="5391" ref="T472">IFERROR(IF($C471="","",INDIRECT("第"&amp;VLOOKUP(T$7,INDIRECT($A$7&amp;"!A:D"),2,FALSE)&amp;"周"&amp;"!"&amp;ADDRESS(ROW(),VLOOKUP(T$7,INDIRECT($A$7&amp;"!A:D"),4,FALSE)+4))),"")</f>
        <v/>
      </c>
      <c r="U472" s="114" t="str">
        <f ca="1" t="shared" si="5392" ref="U472">IFERROR(IF($C471="","",INDIRECT("第"&amp;VLOOKUP(U$7,INDIRECT($A$7&amp;"!A:D"),2,FALSE)&amp;"周"&amp;"!"&amp;ADDRESS(ROW(),VLOOKUP(U$7,INDIRECT($A$7&amp;"!A:D"),4,FALSE)+4))),"")</f>
        <v/>
      </c>
      <c r="V472" s="114" t="str">
        <f ca="1" t="shared" si="5393" ref="V472">IFERROR(IF($C471="","",INDIRECT("第"&amp;VLOOKUP(V$7,INDIRECT($A$7&amp;"!A:D"),2,FALSE)&amp;"周"&amp;"!"&amp;ADDRESS(ROW(),VLOOKUP(V$7,INDIRECT($A$7&amp;"!A:D"),4,FALSE)+4))),"")</f>
        <v/>
      </c>
      <c r="W472" s="114" t="str">
        <f ca="1" t="shared" si="5394" ref="W472">IFERROR(IF($C471="","",INDIRECT("第"&amp;VLOOKUP(W$7,INDIRECT($A$7&amp;"!A:D"),2,FALSE)&amp;"周"&amp;"!"&amp;ADDRESS(ROW(),VLOOKUP(W$7,INDIRECT($A$7&amp;"!A:D"),4,FALSE)+4))),"")</f>
        <v/>
      </c>
      <c r="X472" s="114" t="str">
        <f ca="1" t="shared" si="5395" ref="X472">IFERROR(IF($C471="","",INDIRECT("第"&amp;VLOOKUP(X$7,INDIRECT($A$7&amp;"!A:D"),2,FALSE)&amp;"周"&amp;"!"&amp;ADDRESS(ROW(),VLOOKUP(X$7,INDIRECT($A$7&amp;"!A:D"),4,FALSE)+4))),"")</f>
        <v/>
      </c>
      <c r="Y472" s="114" t="str">
        <f ca="1" t="shared" si="5396" ref="Y472">IFERROR(IF($C471="","",INDIRECT("第"&amp;VLOOKUP(Y$7,INDIRECT($A$7&amp;"!A:D"),2,FALSE)&amp;"周"&amp;"!"&amp;ADDRESS(ROW(),VLOOKUP(Y$7,INDIRECT($A$7&amp;"!A:D"),4,FALSE)+4))),"")</f>
        <v/>
      </c>
      <c r="Z472" s="114" t="str">
        <f ca="1" t="shared" si="5397" ref="Z472">IFERROR(IF($C471="","",INDIRECT("第"&amp;VLOOKUP(Z$7,INDIRECT($A$7&amp;"!A:D"),2,FALSE)&amp;"周"&amp;"!"&amp;ADDRESS(ROW(),VLOOKUP(Z$7,INDIRECT($A$7&amp;"!A:D"),4,FALSE)+4))),"")</f>
        <v/>
      </c>
      <c r="AA472" s="114" t="str">
        <f ca="1" t="shared" si="5398" ref="AA472">IFERROR(IF($C471="","",INDIRECT("第"&amp;VLOOKUP(AA$7,INDIRECT($A$7&amp;"!A:D"),2,FALSE)&amp;"周"&amp;"!"&amp;ADDRESS(ROW(),VLOOKUP(AA$7,INDIRECT($A$7&amp;"!A:D"),4,FALSE)+4))),"")</f>
        <v/>
      </c>
      <c r="AB472" s="114" t="str">
        <f ca="1" t="shared" si="5399" ref="AB472">IFERROR(IF($C471="","",INDIRECT("第"&amp;VLOOKUP(AB$7,INDIRECT($A$7&amp;"!A:D"),2,FALSE)&amp;"周"&amp;"!"&amp;ADDRESS(ROW(),VLOOKUP(AB$7,INDIRECT($A$7&amp;"!A:D"),4,FALSE)+4))),"")</f>
        <v/>
      </c>
      <c r="AC472" s="114" t="str">
        <f ca="1" t="shared" si="5400" ref="AC472">IFERROR(IF($C471="","",INDIRECT("第"&amp;VLOOKUP(AC$7,INDIRECT($A$7&amp;"!A:D"),2,FALSE)&amp;"周"&amp;"!"&amp;ADDRESS(ROW(),VLOOKUP(AC$7,INDIRECT($A$7&amp;"!A:D"),4,FALSE)+4))),"")</f>
        <v/>
      </c>
      <c r="AD472" s="114" t="str">
        <f ca="1" t="shared" si="5401" ref="AD472">IFERROR(IF($C471="","",INDIRECT("第"&amp;VLOOKUP(AD$7,INDIRECT($A$7&amp;"!A:D"),2,FALSE)&amp;"周"&amp;"!"&amp;ADDRESS(ROW(),VLOOKUP(AD$7,INDIRECT($A$7&amp;"!A:D"),4,FALSE)+4))),"")</f>
        <v/>
      </c>
      <c r="AE472" s="114" t="str">
        <f ca="1" t="shared" si="5402" ref="AE472">IFERROR(IF($C471="","",INDIRECT("第"&amp;VLOOKUP(AE$7,INDIRECT($A$7&amp;"!A:D"),2,FALSE)&amp;"周"&amp;"!"&amp;ADDRESS(ROW(),VLOOKUP(AE$7,INDIRECT($A$7&amp;"!A:D"),4,FALSE)+4))),"")</f>
        <v/>
      </c>
      <c r="AF472" s="114" t="str">
        <f ca="1" t="shared" si="5403" ref="AF472">IFERROR(IF($C471="","",INDIRECT("第"&amp;VLOOKUP(AF$7,INDIRECT($A$7&amp;"!A:D"),2,FALSE)&amp;"周"&amp;"!"&amp;ADDRESS(ROW(),VLOOKUP(AF$7,INDIRECT($A$7&amp;"!A:D"),4,FALSE)+4))),"")</f>
        <v/>
      </c>
      <c r="AG472" s="114" t="str">
        <f ca="1" t="shared" si="5404" ref="AG472">IFERROR(IF($C471="","",INDIRECT("第"&amp;VLOOKUP(AG$7,INDIRECT($A$7&amp;"!A:D"),2,FALSE)&amp;"周"&amp;"!"&amp;ADDRESS(ROW(),VLOOKUP(AG$7,INDIRECT($A$7&amp;"!A:D"),4,FALSE)+4))),"")</f>
        <v/>
      </c>
      <c r="AH472" s="114" t="str">
        <f ca="1" t="shared" si="5405" ref="AH472">IFERROR(IF($C471="","",INDIRECT("第"&amp;VLOOKUP(AH$7,INDIRECT($A$7&amp;"!A:D"),2,FALSE)&amp;"周"&amp;"!"&amp;ADDRESS(ROW(),VLOOKUP(AH$7,INDIRECT($A$7&amp;"!A:D"),4,FALSE)+4))),"")</f>
        <v/>
      </c>
      <c r="AI472" s="114" t="str">
        <f ca="1" t="shared" si="5406" ref="AI472">IFERROR(IF($C471="","",INDIRECT("第"&amp;VLOOKUP(AI$7,INDIRECT($A$7&amp;"!A:D"),2,FALSE)&amp;"周"&amp;"!"&amp;ADDRESS(ROW(),VLOOKUP(AI$7,INDIRECT($A$7&amp;"!A:D"),4,FALSE)+4))),"")</f>
        <v/>
      </c>
      <c r="AJ472" s="25"/>
      <c r="AK472" s="25"/>
      <c r="AL472" s="25"/>
      <c r="AM472" s="25"/>
      <c r="AN472" s="25"/>
      <c r="AO472" s="25"/>
      <c r="AP472" s="25"/>
      <c r="AQ472" s="25"/>
      <c r="AR472" s="25"/>
    </row>
    <row r="473" spans="1:44" ht="18" customHeight="1">
      <c r="A473" s="7"/>
      <c r="B473" s="115"/>
      <c r="C473" s="27"/>
      <c r="D473" s="25" t="s">
        <v>26</v>
      </c>
      <c r="E473" s="114" t="str">
        <f ca="1" t="shared" si="5407" ref="E473:AI473">IFERROR(IF($C471="","",INDIRECT("第"&amp;VLOOKUP(E$7,INDIRECT($A$7&amp;"!A:D"),2,FALSE)&amp;"周"&amp;"!"&amp;ADDRESS(ROW(),VLOOKUP(E$7,INDIRECT($A$7&amp;"!A:D"),4,FALSE)+4))),"")</f>
        <v/>
      </c>
      <c r="F473" s="114" t="str">
        <f t="shared" ca="1" si="5407"/>
        <v/>
      </c>
      <c r="G473" s="114" t="str">
        <f t="shared" ca="1" si="5407"/>
        <v/>
      </c>
      <c r="H473" s="114" t="str">
        <f t="shared" ca="1" si="5407"/>
        <v/>
      </c>
      <c r="I473" s="114" t="str">
        <f t="shared" ca="1" si="5407"/>
        <v/>
      </c>
      <c r="J473" s="114" t="str">
        <f t="shared" ca="1" si="5407"/>
        <v/>
      </c>
      <c r="K473" s="114" t="str">
        <f t="shared" ca="1" si="5407"/>
        <v/>
      </c>
      <c r="L473" s="114" t="str">
        <f t="shared" ca="1" si="5407"/>
        <v/>
      </c>
      <c r="M473" s="114" t="str">
        <f t="shared" ca="1" si="5407"/>
        <v/>
      </c>
      <c r="N473" s="114" t="str">
        <f t="shared" ca="1" si="5407"/>
        <v/>
      </c>
      <c r="O473" s="114" t="str">
        <f t="shared" ca="1" si="5407"/>
        <v/>
      </c>
      <c r="P473" s="114" t="str">
        <f t="shared" ca="1" si="5407"/>
        <v/>
      </c>
      <c r="Q473" s="114" t="str">
        <f t="shared" ca="1" si="5407"/>
        <v/>
      </c>
      <c r="R473" s="114" t="str">
        <f t="shared" ca="1" si="5407"/>
        <v/>
      </c>
      <c r="S473" s="114" t="str">
        <f t="shared" ca="1" si="5407"/>
        <v/>
      </c>
      <c r="T473" s="114" t="str">
        <f t="shared" ca="1" si="5407"/>
        <v/>
      </c>
      <c r="U473" s="114" t="str">
        <f t="shared" ca="1" si="5407"/>
        <v/>
      </c>
      <c r="V473" s="114" t="str">
        <f t="shared" ca="1" si="5407"/>
        <v/>
      </c>
      <c r="W473" s="114" t="str">
        <f t="shared" ca="1" si="5407"/>
        <v/>
      </c>
      <c r="X473" s="114" t="str">
        <f t="shared" ca="1" si="5407"/>
        <v/>
      </c>
      <c r="Y473" s="114" t="str">
        <f t="shared" ca="1" si="5407"/>
        <v/>
      </c>
      <c r="Z473" s="114" t="str">
        <f t="shared" ca="1" si="5407"/>
        <v/>
      </c>
      <c r="AA473" s="114" t="str">
        <f t="shared" ca="1" si="5407"/>
        <v/>
      </c>
      <c r="AB473" s="114" t="str">
        <f t="shared" ca="1" si="5407"/>
        <v/>
      </c>
      <c r="AC473" s="114" t="str">
        <f t="shared" ca="1" si="5407"/>
        <v/>
      </c>
      <c r="AD473" s="114" t="str">
        <f t="shared" ca="1" si="5407"/>
        <v/>
      </c>
      <c r="AE473" s="114" t="str">
        <f t="shared" ca="1" si="5407"/>
        <v/>
      </c>
      <c r="AF473" s="114" t="str">
        <f t="shared" ca="1" si="5407"/>
        <v/>
      </c>
      <c r="AG473" s="114" t="str">
        <f t="shared" ca="1" si="5407"/>
        <v/>
      </c>
      <c r="AH473" s="114" t="str">
        <f t="shared" ca="1" si="5407"/>
        <v/>
      </c>
      <c r="AI473" s="114" t="str">
        <f t="shared" ca="1" si="5407"/>
        <v/>
      </c>
      <c r="AJ473" s="25"/>
      <c r="AK473" s="25"/>
      <c r="AL473" s="25"/>
      <c r="AM473" s="25"/>
      <c r="AN473" s="25"/>
      <c r="AO473" s="25"/>
      <c r="AP473" s="25"/>
      <c r="AQ473" s="25"/>
      <c r="AR473" s="25"/>
    </row>
    <row r="474" spans="1:44" ht="18" customHeight="1">
      <c r="A474" s="7"/>
      <c r="B474" s="116">
        <f t="shared" si="4847"/>
        <v>156</v>
      </c>
      <c r="C474" s="20" t="str">
        <f ca="1">INDIRECT("员工信息表!C"&amp;(B474+3))&amp;IF(INDIRECT("员工信息表!O"&amp;(B474+3))="离职","(离职)","")</f>
        <v/>
      </c>
      <c r="D474" s="25" t="s">
        <v>24</v>
      </c>
      <c r="E474" s="114" t="str">
        <f ca="1" t="shared" si="5408" ref="E474:T474">IFERROR(IF($C474="","",INDIRECT("第"&amp;VLOOKUP(E$7,INDIRECT($A$7&amp;"!A:D"),2,FALSE)&amp;"周"&amp;"!"&amp;ADDRESS(ROW(),VLOOKUP(E$7,INDIRECT($A$7&amp;"!A:D"),4,FALSE)+4))),"")</f>
        <v/>
      </c>
      <c r="F474" s="114" t="str">
        <f t="shared" ca="1" si="5408"/>
        <v/>
      </c>
      <c r="G474" s="114" t="str">
        <f t="shared" ca="1" si="5408"/>
        <v/>
      </c>
      <c r="H474" s="114" t="str">
        <f t="shared" ca="1" si="5408"/>
        <v/>
      </c>
      <c r="I474" s="114" t="str">
        <f t="shared" ca="1" si="5408"/>
        <v/>
      </c>
      <c r="J474" s="114" t="str">
        <f t="shared" ca="1" si="5408"/>
        <v/>
      </c>
      <c r="K474" s="114" t="str">
        <f t="shared" ca="1" si="5408"/>
        <v/>
      </c>
      <c r="L474" s="114" t="str">
        <f t="shared" ca="1" si="5408"/>
        <v/>
      </c>
      <c r="M474" s="114" t="str">
        <f t="shared" ca="1" si="5408"/>
        <v/>
      </c>
      <c r="N474" s="114" t="str">
        <f t="shared" ca="1" si="5408"/>
        <v/>
      </c>
      <c r="O474" s="114" t="str">
        <f t="shared" ca="1" si="5408"/>
        <v/>
      </c>
      <c r="P474" s="114" t="str">
        <f t="shared" ca="1" si="5408"/>
        <v/>
      </c>
      <c r="Q474" s="114" t="str">
        <f t="shared" ca="1" si="5408"/>
        <v/>
      </c>
      <c r="R474" s="114" t="str">
        <f t="shared" ca="1" si="5408"/>
        <v/>
      </c>
      <c r="S474" s="114" t="str">
        <f t="shared" ca="1" si="5408"/>
        <v/>
      </c>
      <c r="T474" s="114" t="str">
        <f t="shared" ca="1" si="5408"/>
        <v/>
      </c>
      <c r="U474" s="114" t="str">
        <f ca="1" t="shared" si="5409" ref="U474:AI474">IFERROR(IF($C474="","",INDIRECT("第"&amp;VLOOKUP(U$7,INDIRECT($A$7&amp;"!A:D"),2,FALSE)&amp;"周"&amp;"!"&amp;ADDRESS(ROW(),VLOOKUP(U$7,INDIRECT($A$7&amp;"!A:D"),4,FALSE)+4))),"")</f>
        <v/>
      </c>
      <c r="V474" s="114" t="str">
        <f t="shared" ca="1" si="5409"/>
        <v/>
      </c>
      <c r="W474" s="114" t="str">
        <f t="shared" ca="1" si="5409"/>
        <v/>
      </c>
      <c r="X474" s="114" t="str">
        <f t="shared" ca="1" si="5409"/>
        <v/>
      </c>
      <c r="Y474" s="114" t="str">
        <f t="shared" ca="1" si="5409"/>
        <v/>
      </c>
      <c r="Z474" s="114" t="str">
        <f t="shared" ca="1" si="5409"/>
        <v/>
      </c>
      <c r="AA474" s="114" t="str">
        <f t="shared" ca="1" si="5409"/>
        <v/>
      </c>
      <c r="AB474" s="114" t="str">
        <f t="shared" ca="1" si="5409"/>
        <v/>
      </c>
      <c r="AC474" s="114" t="str">
        <f t="shared" ca="1" si="5409"/>
        <v/>
      </c>
      <c r="AD474" s="114" t="str">
        <f t="shared" ca="1" si="5409"/>
        <v/>
      </c>
      <c r="AE474" s="114" t="str">
        <f t="shared" ca="1" si="5409"/>
        <v/>
      </c>
      <c r="AF474" s="114" t="str">
        <f t="shared" ca="1" si="5409"/>
        <v/>
      </c>
      <c r="AG474" s="114" t="str">
        <f t="shared" ca="1" si="5409"/>
        <v/>
      </c>
      <c r="AH474" s="114" t="str">
        <f t="shared" ca="1" si="5409"/>
        <v/>
      </c>
      <c r="AI474" s="114" t="str">
        <f t="shared" ca="1" si="5409"/>
        <v/>
      </c>
      <c r="AJ474" s="25">
        <f ca="1" t="shared" si="5410" ref="AJ474:AR474">COUNTIF($E474:$AI476,AJ$8)</f>
        <v>0</v>
      </c>
      <c r="AK474" s="25">
        <f t="shared" ca="1" si="5410"/>
        <v>0</v>
      </c>
      <c r="AL474" s="25">
        <f t="shared" ca="1" si="5410"/>
        <v>0</v>
      </c>
      <c r="AM474" s="25">
        <f t="shared" ca="1" si="5410"/>
        <v>0</v>
      </c>
      <c r="AN474" s="25">
        <f t="shared" ca="1" si="5410"/>
        <v>0</v>
      </c>
      <c r="AO474" s="25">
        <f t="shared" ca="1" si="5410"/>
        <v>0</v>
      </c>
      <c r="AP474" s="25">
        <f t="shared" ca="1" si="5410"/>
        <v>0</v>
      </c>
      <c r="AQ474" s="25">
        <f t="shared" ca="1" si="5410"/>
        <v>0</v>
      </c>
      <c r="AR474" s="25">
        <f t="shared" ca="1" si="5410"/>
        <v>0</v>
      </c>
    </row>
    <row r="475" spans="1:44" ht="18" customHeight="1">
      <c r="A475" s="7"/>
      <c r="B475" s="113"/>
      <c r="C475" s="20"/>
      <c r="D475" s="25" t="s">
        <v>25</v>
      </c>
      <c r="E475" s="114" t="str">
        <f ca="1" t="shared" si="5411" ref="E475">IFERROR(IF($C474="","",INDIRECT("第"&amp;VLOOKUP(E$7,INDIRECT($A$7&amp;"!A:D"),2,FALSE)&amp;"周"&amp;"!"&amp;ADDRESS(ROW(),VLOOKUP(E$7,INDIRECT($A$7&amp;"!A:D"),4,FALSE)+4))),"")</f>
        <v/>
      </c>
      <c r="F475" s="114" t="str">
        <f ca="1" t="shared" si="5412" ref="F475">IFERROR(IF($C474="","",INDIRECT("第"&amp;VLOOKUP(F$7,INDIRECT($A$7&amp;"!A:D"),2,FALSE)&amp;"周"&amp;"!"&amp;ADDRESS(ROW(),VLOOKUP(F$7,INDIRECT($A$7&amp;"!A:D"),4,FALSE)+4))),"")</f>
        <v/>
      </c>
      <c r="G475" s="114" t="str">
        <f ca="1" t="shared" si="5413" ref="G475">IFERROR(IF($C474="","",INDIRECT("第"&amp;VLOOKUP(G$7,INDIRECT($A$7&amp;"!A:D"),2,FALSE)&amp;"周"&amp;"!"&amp;ADDRESS(ROW(),VLOOKUP(G$7,INDIRECT($A$7&amp;"!A:D"),4,FALSE)+4))),"")</f>
        <v/>
      </c>
      <c r="H475" s="114" t="str">
        <f ca="1" t="shared" si="5414" ref="H475">IFERROR(IF($C474="","",INDIRECT("第"&amp;VLOOKUP(H$7,INDIRECT($A$7&amp;"!A:D"),2,FALSE)&amp;"周"&amp;"!"&amp;ADDRESS(ROW(),VLOOKUP(H$7,INDIRECT($A$7&amp;"!A:D"),4,FALSE)+4))),"")</f>
        <v/>
      </c>
      <c r="I475" s="114" t="str">
        <f ca="1" t="shared" si="5415" ref="I475">IFERROR(IF($C474="","",INDIRECT("第"&amp;VLOOKUP(I$7,INDIRECT($A$7&amp;"!A:D"),2,FALSE)&amp;"周"&amp;"!"&amp;ADDRESS(ROW(),VLOOKUP(I$7,INDIRECT($A$7&amp;"!A:D"),4,FALSE)+4))),"")</f>
        <v/>
      </c>
      <c r="J475" s="114" t="str">
        <f ca="1" t="shared" si="5416" ref="J475">IFERROR(IF($C474="","",INDIRECT("第"&amp;VLOOKUP(J$7,INDIRECT($A$7&amp;"!A:D"),2,FALSE)&amp;"周"&amp;"!"&amp;ADDRESS(ROW(),VLOOKUP(J$7,INDIRECT($A$7&amp;"!A:D"),4,FALSE)+4))),"")</f>
        <v/>
      </c>
      <c r="K475" s="114" t="str">
        <f ca="1" t="shared" si="5417" ref="K475">IFERROR(IF($C474="","",INDIRECT("第"&amp;VLOOKUP(K$7,INDIRECT($A$7&amp;"!A:D"),2,FALSE)&amp;"周"&amp;"!"&amp;ADDRESS(ROW(),VLOOKUP(K$7,INDIRECT($A$7&amp;"!A:D"),4,FALSE)+4))),"")</f>
        <v/>
      </c>
      <c r="L475" s="114" t="str">
        <f ca="1" t="shared" si="5418" ref="L475">IFERROR(IF($C474="","",INDIRECT("第"&amp;VLOOKUP(L$7,INDIRECT($A$7&amp;"!A:D"),2,FALSE)&amp;"周"&amp;"!"&amp;ADDRESS(ROW(),VLOOKUP(L$7,INDIRECT($A$7&amp;"!A:D"),4,FALSE)+4))),"")</f>
        <v/>
      </c>
      <c r="M475" s="114" t="str">
        <f ca="1" t="shared" si="5419" ref="M475">IFERROR(IF($C474="","",INDIRECT("第"&amp;VLOOKUP(M$7,INDIRECT($A$7&amp;"!A:D"),2,FALSE)&amp;"周"&amp;"!"&amp;ADDRESS(ROW(),VLOOKUP(M$7,INDIRECT($A$7&amp;"!A:D"),4,FALSE)+4))),"")</f>
        <v/>
      </c>
      <c r="N475" s="114" t="str">
        <f ca="1" t="shared" si="5420" ref="N475">IFERROR(IF($C474="","",INDIRECT("第"&amp;VLOOKUP(N$7,INDIRECT($A$7&amp;"!A:D"),2,FALSE)&amp;"周"&amp;"!"&amp;ADDRESS(ROW(),VLOOKUP(N$7,INDIRECT($A$7&amp;"!A:D"),4,FALSE)+4))),"")</f>
        <v/>
      </c>
      <c r="O475" s="114" t="str">
        <f ca="1" t="shared" si="5421" ref="O475">IFERROR(IF($C474="","",INDIRECT("第"&amp;VLOOKUP(O$7,INDIRECT($A$7&amp;"!A:D"),2,FALSE)&amp;"周"&amp;"!"&amp;ADDRESS(ROW(),VLOOKUP(O$7,INDIRECT($A$7&amp;"!A:D"),4,FALSE)+4))),"")</f>
        <v/>
      </c>
      <c r="P475" s="114" t="str">
        <f ca="1" t="shared" si="5422" ref="P475">IFERROR(IF($C474="","",INDIRECT("第"&amp;VLOOKUP(P$7,INDIRECT($A$7&amp;"!A:D"),2,FALSE)&amp;"周"&amp;"!"&amp;ADDRESS(ROW(),VLOOKUP(P$7,INDIRECT($A$7&amp;"!A:D"),4,FALSE)+4))),"")</f>
        <v/>
      </c>
      <c r="Q475" s="114" t="str">
        <f ca="1" t="shared" si="5423" ref="Q475">IFERROR(IF($C474="","",INDIRECT("第"&amp;VLOOKUP(Q$7,INDIRECT($A$7&amp;"!A:D"),2,FALSE)&amp;"周"&amp;"!"&amp;ADDRESS(ROW(),VLOOKUP(Q$7,INDIRECT($A$7&amp;"!A:D"),4,FALSE)+4))),"")</f>
        <v/>
      </c>
      <c r="R475" s="114" t="str">
        <f ca="1" t="shared" si="5424" ref="R475">IFERROR(IF($C474="","",INDIRECT("第"&amp;VLOOKUP(R$7,INDIRECT($A$7&amp;"!A:D"),2,FALSE)&amp;"周"&amp;"!"&amp;ADDRESS(ROW(),VLOOKUP(R$7,INDIRECT($A$7&amp;"!A:D"),4,FALSE)+4))),"")</f>
        <v/>
      </c>
      <c r="S475" s="114" t="str">
        <f ca="1" t="shared" si="5425" ref="S475">IFERROR(IF($C474="","",INDIRECT("第"&amp;VLOOKUP(S$7,INDIRECT($A$7&amp;"!A:D"),2,FALSE)&amp;"周"&amp;"!"&amp;ADDRESS(ROW(),VLOOKUP(S$7,INDIRECT($A$7&amp;"!A:D"),4,FALSE)+4))),"")</f>
        <v/>
      </c>
      <c r="T475" s="114" t="str">
        <f ca="1" t="shared" si="5426" ref="T475">IFERROR(IF($C474="","",INDIRECT("第"&amp;VLOOKUP(T$7,INDIRECT($A$7&amp;"!A:D"),2,FALSE)&amp;"周"&amp;"!"&amp;ADDRESS(ROW(),VLOOKUP(T$7,INDIRECT($A$7&amp;"!A:D"),4,FALSE)+4))),"")</f>
        <v/>
      </c>
      <c r="U475" s="114" t="str">
        <f ca="1" t="shared" si="5427" ref="U475">IFERROR(IF($C474="","",INDIRECT("第"&amp;VLOOKUP(U$7,INDIRECT($A$7&amp;"!A:D"),2,FALSE)&amp;"周"&amp;"!"&amp;ADDRESS(ROW(),VLOOKUP(U$7,INDIRECT($A$7&amp;"!A:D"),4,FALSE)+4))),"")</f>
        <v/>
      </c>
      <c r="V475" s="114" t="str">
        <f ca="1" t="shared" si="5428" ref="V475">IFERROR(IF($C474="","",INDIRECT("第"&amp;VLOOKUP(V$7,INDIRECT($A$7&amp;"!A:D"),2,FALSE)&amp;"周"&amp;"!"&amp;ADDRESS(ROW(),VLOOKUP(V$7,INDIRECT($A$7&amp;"!A:D"),4,FALSE)+4))),"")</f>
        <v/>
      </c>
      <c r="W475" s="114" t="str">
        <f ca="1" t="shared" si="5429" ref="W475">IFERROR(IF($C474="","",INDIRECT("第"&amp;VLOOKUP(W$7,INDIRECT($A$7&amp;"!A:D"),2,FALSE)&amp;"周"&amp;"!"&amp;ADDRESS(ROW(),VLOOKUP(W$7,INDIRECT($A$7&amp;"!A:D"),4,FALSE)+4))),"")</f>
        <v/>
      </c>
      <c r="X475" s="114" t="str">
        <f ca="1" t="shared" si="5430" ref="X475">IFERROR(IF($C474="","",INDIRECT("第"&amp;VLOOKUP(X$7,INDIRECT($A$7&amp;"!A:D"),2,FALSE)&amp;"周"&amp;"!"&amp;ADDRESS(ROW(),VLOOKUP(X$7,INDIRECT($A$7&amp;"!A:D"),4,FALSE)+4))),"")</f>
        <v/>
      </c>
      <c r="Y475" s="114" t="str">
        <f ca="1" t="shared" si="5431" ref="Y475">IFERROR(IF($C474="","",INDIRECT("第"&amp;VLOOKUP(Y$7,INDIRECT($A$7&amp;"!A:D"),2,FALSE)&amp;"周"&amp;"!"&amp;ADDRESS(ROW(),VLOOKUP(Y$7,INDIRECT($A$7&amp;"!A:D"),4,FALSE)+4))),"")</f>
        <v/>
      </c>
      <c r="Z475" s="114" t="str">
        <f ca="1" t="shared" si="5432" ref="Z475">IFERROR(IF($C474="","",INDIRECT("第"&amp;VLOOKUP(Z$7,INDIRECT($A$7&amp;"!A:D"),2,FALSE)&amp;"周"&amp;"!"&amp;ADDRESS(ROW(),VLOOKUP(Z$7,INDIRECT($A$7&amp;"!A:D"),4,FALSE)+4))),"")</f>
        <v/>
      </c>
      <c r="AA475" s="114" t="str">
        <f ca="1" t="shared" si="5433" ref="AA475">IFERROR(IF($C474="","",INDIRECT("第"&amp;VLOOKUP(AA$7,INDIRECT($A$7&amp;"!A:D"),2,FALSE)&amp;"周"&amp;"!"&amp;ADDRESS(ROW(),VLOOKUP(AA$7,INDIRECT($A$7&amp;"!A:D"),4,FALSE)+4))),"")</f>
        <v/>
      </c>
      <c r="AB475" s="114" t="str">
        <f ca="1" t="shared" si="5434" ref="AB475">IFERROR(IF($C474="","",INDIRECT("第"&amp;VLOOKUP(AB$7,INDIRECT($A$7&amp;"!A:D"),2,FALSE)&amp;"周"&amp;"!"&amp;ADDRESS(ROW(),VLOOKUP(AB$7,INDIRECT($A$7&amp;"!A:D"),4,FALSE)+4))),"")</f>
        <v/>
      </c>
      <c r="AC475" s="114" t="str">
        <f ca="1" t="shared" si="5435" ref="AC475">IFERROR(IF($C474="","",INDIRECT("第"&amp;VLOOKUP(AC$7,INDIRECT($A$7&amp;"!A:D"),2,FALSE)&amp;"周"&amp;"!"&amp;ADDRESS(ROW(),VLOOKUP(AC$7,INDIRECT($A$7&amp;"!A:D"),4,FALSE)+4))),"")</f>
        <v/>
      </c>
      <c r="AD475" s="114" t="str">
        <f ca="1" t="shared" si="5436" ref="AD475">IFERROR(IF($C474="","",INDIRECT("第"&amp;VLOOKUP(AD$7,INDIRECT($A$7&amp;"!A:D"),2,FALSE)&amp;"周"&amp;"!"&amp;ADDRESS(ROW(),VLOOKUP(AD$7,INDIRECT($A$7&amp;"!A:D"),4,FALSE)+4))),"")</f>
        <v/>
      </c>
      <c r="AE475" s="114" t="str">
        <f ca="1" t="shared" si="5437" ref="AE475">IFERROR(IF($C474="","",INDIRECT("第"&amp;VLOOKUP(AE$7,INDIRECT($A$7&amp;"!A:D"),2,FALSE)&amp;"周"&amp;"!"&amp;ADDRESS(ROW(),VLOOKUP(AE$7,INDIRECT($A$7&amp;"!A:D"),4,FALSE)+4))),"")</f>
        <v/>
      </c>
      <c r="AF475" s="114" t="str">
        <f ca="1" t="shared" si="5438" ref="AF475">IFERROR(IF($C474="","",INDIRECT("第"&amp;VLOOKUP(AF$7,INDIRECT($A$7&amp;"!A:D"),2,FALSE)&amp;"周"&amp;"!"&amp;ADDRESS(ROW(),VLOOKUP(AF$7,INDIRECT($A$7&amp;"!A:D"),4,FALSE)+4))),"")</f>
        <v/>
      </c>
      <c r="AG475" s="114" t="str">
        <f ca="1" t="shared" si="5439" ref="AG475">IFERROR(IF($C474="","",INDIRECT("第"&amp;VLOOKUP(AG$7,INDIRECT($A$7&amp;"!A:D"),2,FALSE)&amp;"周"&amp;"!"&amp;ADDRESS(ROW(),VLOOKUP(AG$7,INDIRECT($A$7&amp;"!A:D"),4,FALSE)+4))),"")</f>
        <v/>
      </c>
      <c r="AH475" s="114" t="str">
        <f ca="1" t="shared" si="5440" ref="AH475">IFERROR(IF($C474="","",INDIRECT("第"&amp;VLOOKUP(AH$7,INDIRECT($A$7&amp;"!A:D"),2,FALSE)&amp;"周"&amp;"!"&amp;ADDRESS(ROW(),VLOOKUP(AH$7,INDIRECT($A$7&amp;"!A:D"),4,FALSE)+4))),"")</f>
        <v/>
      </c>
      <c r="AI475" s="114" t="str">
        <f ca="1" t="shared" si="5441" ref="AI475">IFERROR(IF($C474="","",INDIRECT("第"&amp;VLOOKUP(AI$7,INDIRECT($A$7&amp;"!A:D"),2,FALSE)&amp;"周"&amp;"!"&amp;ADDRESS(ROW(),VLOOKUP(AI$7,INDIRECT($A$7&amp;"!A:D"),4,FALSE)+4))),"")</f>
        <v/>
      </c>
      <c r="AJ475" s="25"/>
      <c r="AK475" s="25"/>
      <c r="AL475" s="25"/>
      <c r="AM475" s="25"/>
      <c r="AN475" s="25"/>
      <c r="AO475" s="25"/>
      <c r="AP475" s="25"/>
      <c r="AQ475" s="25"/>
      <c r="AR475" s="25"/>
    </row>
    <row r="476" spans="1:44" ht="18" customHeight="1">
      <c r="A476" s="7"/>
      <c r="B476" s="115"/>
      <c r="C476" s="27"/>
      <c r="D476" s="25" t="s">
        <v>26</v>
      </c>
      <c r="E476" s="114" t="str">
        <f ca="1" t="shared" si="5442" ref="E476:AI476">IFERROR(IF($C474="","",INDIRECT("第"&amp;VLOOKUP(E$7,INDIRECT($A$7&amp;"!A:D"),2,FALSE)&amp;"周"&amp;"!"&amp;ADDRESS(ROW(),VLOOKUP(E$7,INDIRECT($A$7&amp;"!A:D"),4,FALSE)+4))),"")</f>
        <v/>
      </c>
      <c r="F476" s="114" t="str">
        <f t="shared" ca="1" si="5442"/>
        <v/>
      </c>
      <c r="G476" s="114" t="str">
        <f t="shared" ca="1" si="5442"/>
        <v/>
      </c>
      <c r="H476" s="114" t="str">
        <f t="shared" ca="1" si="5442"/>
        <v/>
      </c>
      <c r="I476" s="114" t="str">
        <f t="shared" ca="1" si="5442"/>
        <v/>
      </c>
      <c r="J476" s="114" t="str">
        <f t="shared" ca="1" si="5442"/>
        <v/>
      </c>
      <c r="K476" s="114" t="str">
        <f t="shared" ca="1" si="5442"/>
        <v/>
      </c>
      <c r="L476" s="114" t="str">
        <f t="shared" ca="1" si="5442"/>
        <v/>
      </c>
      <c r="M476" s="114" t="str">
        <f t="shared" ca="1" si="5442"/>
        <v/>
      </c>
      <c r="N476" s="114" t="str">
        <f t="shared" ca="1" si="5442"/>
        <v/>
      </c>
      <c r="O476" s="114" t="str">
        <f t="shared" ca="1" si="5442"/>
        <v/>
      </c>
      <c r="P476" s="114" t="str">
        <f t="shared" ca="1" si="5442"/>
        <v/>
      </c>
      <c r="Q476" s="114" t="str">
        <f t="shared" ca="1" si="5442"/>
        <v/>
      </c>
      <c r="R476" s="114" t="str">
        <f t="shared" ca="1" si="5442"/>
        <v/>
      </c>
      <c r="S476" s="114" t="str">
        <f t="shared" ca="1" si="5442"/>
        <v/>
      </c>
      <c r="T476" s="114" t="str">
        <f t="shared" ca="1" si="5442"/>
        <v/>
      </c>
      <c r="U476" s="114" t="str">
        <f t="shared" ca="1" si="5442"/>
        <v/>
      </c>
      <c r="V476" s="114" t="str">
        <f t="shared" ca="1" si="5442"/>
        <v/>
      </c>
      <c r="W476" s="114" t="str">
        <f t="shared" ca="1" si="5442"/>
        <v/>
      </c>
      <c r="X476" s="114" t="str">
        <f t="shared" ca="1" si="5442"/>
        <v/>
      </c>
      <c r="Y476" s="114" t="str">
        <f t="shared" ca="1" si="5442"/>
        <v/>
      </c>
      <c r="Z476" s="114" t="str">
        <f t="shared" ca="1" si="5442"/>
        <v/>
      </c>
      <c r="AA476" s="114" t="str">
        <f t="shared" ca="1" si="5442"/>
        <v/>
      </c>
      <c r="AB476" s="114" t="str">
        <f t="shared" ca="1" si="5442"/>
        <v/>
      </c>
      <c r="AC476" s="114" t="str">
        <f t="shared" ca="1" si="5442"/>
        <v/>
      </c>
      <c r="AD476" s="114" t="str">
        <f t="shared" ca="1" si="5442"/>
        <v/>
      </c>
      <c r="AE476" s="114" t="str">
        <f t="shared" ca="1" si="5442"/>
        <v/>
      </c>
      <c r="AF476" s="114" t="str">
        <f t="shared" ca="1" si="5442"/>
        <v/>
      </c>
      <c r="AG476" s="114" t="str">
        <f t="shared" ca="1" si="5442"/>
        <v/>
      </c>
      <c r="AH476" s="114" t="str">
        <f t="shared" ca="1" si="5442"/>
        <v/>
      </c>
      <c r="AI476" s="114" t="str">
        <f t="shared" ca="1" si="5442"/>
        <v/>
      </c>
      <c r="AJ476" s="25"/>
      <c r="AK476" s="25"/>
      <c r="AL476" s="25"/>
      <c r="AM476" s="25"/>
      <c r="AN476" s="25"/>
      <c r="AO476" s="25"/>
      <c r="AP476" s="25"/>
      <c r="AQ476" s="25"/>
      <c r="AR476" s="25"/>
    </row>
    <row r="477" spans="1:44" ht="18" customHeight="1">
      <c r="A477" s="7"/>
      <c r="B477" s="116">
        <f t="shared" si="4847"/>
        <v>157</v>
      </c>
      <c r="C477" s="20" t="str">
        <f ca="1">INDIRECT("员工信息表!C"&amp;(B477+3))&amp;IF(INDIRECT("员工信息表!O"&amp;(B477+3))="离职","(离职)","")</f>
        <v/>
      </c>
      <c r="D477" s="25" t="s">
        <v>24</v>
      </c>
      <c r="E477" s="114" t="str">
        <f ca="1" t="shared" si="5443" ref="E477:T477">IFERROR(IF($C477="","",INDIRECT("第"&amp;VLOOKUP(E$7,INDIRECT($A$7&amp;"!A:D"),2,FALSE)&amp;"周"&amp;"!"&amp;ADDRESS(ROW(),VLOOKUP(E$7,INDIRECT($A$7&amp;"!A:D"),4,FALSE)+4))),"")</f>
        <v/>
      </c>
      <c r="F477" s="114" t="str">
        <f t="shared" ca="1" si="5443"/>
        <v/>
      </c>
      <c r="G477" s="114" t="str">
        <f t="shared" ca="1" si="5443"/>
        <v/>
      </c>
      <c r="H477" s="114" t="str">
        <f t="shared" ca="1" si="5443"/>
        <v/>
      </c>
      <c r="I477" s="114" t="str">
        <f t="shared" ca="1" si="5443"/>
        <v/>
      </c>
      <c r="J477" s="114" t="str">
        <f t="shared" ca="1" si="5443"/>
        <v/>
      </c>
      <c r="K477" s="114" t="str">
        <f t="shared" ca="1" si="5443"/>
        <v/>
      </c>
      <c r="L477" s="114" t="str">
        <f t="shared" ca="1" si="5443"/>
        <v/>
      </c>
      <c r="M477" s="114" t="str">
        <f t="shared" ca="1" si="5443"/>
        <v/>
      </c>
      <c r="N477" s="114" t="str">
        <f t="shared" ca="1" si="5443"/>
        <v/>
      </c>
      <c r="O477" s="114" t="str">
        <f t="shared" ca="1" si="5443"/>
        <v/>
      </c>
      <c r="P477" s="114" t="str">
        <f t="shared" ca="1" si="5443"/>
        <v/>
      </c>
      <c r="Q477" s="114" t="str">
        <f t="shared" ca="1" si="5443"/>
        <v/>
      </c>
      <c r="R477" s="114" t="str">
        <f t="shared" ca="1" si="5443"/>
        <v/>
      </c>
      <c r="S477" s="114" t="str">
        <f t="shared" ca="1" si="5443"/>
        <v/>
      </c>
      <c r="T477" s="114" t="str">
        <f t="shared" ca="1" si="5443"/>
        <v/>
      </c>
      <c r="U477" s="114" t="str">
        <f ca="1" t="shared" si="5444" ref="U477:AI477">IFERROR(IF($C477="","",INDIRECT("第"&amp;VLOOKUP(U$7,INDIRECT($A$7&amp;"!A:D"),2,FALSE)&amp;"周"&amp;"!"&amp;ADDRESS(ROW(),VLOOKUP(U$7,INDIRECT($A$7&amp;"!A:D"),4,FALSE)+4))),"")</f>
        <v/>
      </c>
      <c r="V477" s="114" t="str">
        <f t="shared" ca="1" si="5444"/>
        <v/>
      </c>
      <c r="W477" s="114" t="str">
        <f t="shared" ca="1" si="5444"/>
        <v/>
      </c>
      <c r="X477" s="114" t="str">
        <f t="shared" ca="1" si="5444"/>
        <v/>
      </c>
      <c r="Y477" s="114" t="str">
        <f t="shared" ca="1" si="5444"/>
        <v/>
      </c>
      <c r="Z477" s="114" t="str">
        <f t="shared" ca="1" si="5444"/>
        <v/>
      </c>
      <c r="AA477" s="114" t="str">
        <f t="shared" ca="1" si="5444"/>
        <v/>
      </c>
      <c r="AB477" s="114" t="str">
        <f t="shared" ca="1" si="5444"/>
        <v/>
      </c>
      <c r="AC477" s="114" t="str">
        <f t="shared" ca="1" si="5444"/>
        <v/>
      </c>
      <c r="AD477" s="114" t="str">
        <f t="shared" ca="1" si="5444"/>
        <v/>
      </c>
      <c r="AE477" s="114" t="str">
        <f t="shared" ca="1" si="5444"/>
        <v/>
      </c>
      <c r="AF477" s="114" t="str">
        <f t="shared" ca="1" si="5444"/>
        <v/>
      </c>
      <c r="AG477" s="114" t="str">
        <f t="shared" ca="1" si="5444"/>
        <v/>
      </c>
      <c r="AH477" s="114" t="str">
        <f t="shared" ca="1" si="5444"/>
        <v/>
      </c>
      <c r="AI477" s="114" t="str">
        <f t="shared" ca="1" si="5444"/>
        <v/>
      </c>
      <c r="AJ477" s="25">
        <f ca="1" t="shared" si="5445" ref="AJ477:AR477">COUNTIF($E477:$AI479,AJ$8)</f>
        <v>0</v>
      </c>
      <c r="AK477" s="25">
        <f t="shared" ca="1" si="5445"/>
        <v>0</v>
      </c>
      <c r="AL477" s="25">
        <f t="shared" ca="1" si="5445"/>
        <v>0</v>
      </c>
      <c r="AM477" s="25">
        <f t="shared" ca="1" si="5445"/>
        <v>0</v>
      </c>
      <c r="AN477" s="25">
        <f t="shared" ca="1" si="5445"/>
        <v>0</v>
      </c>
      <c r="AO477" s="25">
        <f t="shared" ca="1" si="5445"/>
        <v>0</v>
      </c>
      <c r="AP477" s="25">
        <f t="shared" ca="1" si="5445"/>
        <v>0</v>
      </c>
      <c r="AQ477" s="25">
        <f t="shared" ca="1" si="5445"/>
        <v>0</v>
      </c>
      <c r="AR477" s="25">
        <f t="shared" ca="1" si="5445"/>
        <v>0</v>
      </c>
    </row>
    <row r="478" spans="1:44" ht="18" customHeight="1">
      <c r="A478" s="7"/>
      <c r="B478" s="113"/>
      <c r="C478" s="20"/>
      <c r="D478" s="25" t="s">
        <v>25</v>
      </c>
      <c r="E478" s="114" t="str">
        <f ca="1" t="shared" si="5446" ref="E478">IFERROR(IF($C477="","",INDIRECT("第"&amp;VLOOKUP(E$7,INDIRECT($A$7&amp;"!A:D"),2,FALSE)&amp;"周"&amp;"!"&amp;ADDRESS(ROW(),VLOOKUP(E$7,INDIRECT($A$7&amp;"!A:D"),4,FALSE)+4))),"")</f>
        <v/>
      </c>
      <c r="F478" s="114" t="str">
        <f ca="1" t="shared" si="5447" ref="F478">IFERROR(IF($C477="","",INDIRECT("第"&amp;VLOOKUP(F$7,INDIRECT($A$7&amp;"!A:D"),2,FALSE)&amp;"周"&amp;"!"&amp;ADDRESS(ROW(),VLOOKUP(F$7,INDIRECT($A$7&amp;"!A:D"),4,FALSE)+4))),"")</f>
        <v/>
      </c>
      <c r="G478" s="114" t="str">
        <f ca="1" t="shared" si="5448" ref="G478">IFERROR(IF($C477="","",INDIRECT("第"&amp;VLOOKUP(G$7,INDIRECT($A$7&amp;"!A:D"),2,FALSE)&amp;"周"&amp;"!"&amp;ADDRESS(ROW(),VLOOKUP(G$7,INDIRECT($A$7&amp;"!A:D"),4,FALSE)+4))),"")</f>
        <v/>
      </c>
      <c r="H478" s="114" t="str">
        <f ca="1" t="shared" si="5449" ref="H478">IFERROR(IF($C477="","",INDIRECT("第"&amp;VLOOKUP(H$7,INDIRECT($A$7&amp;"!A:D"),2,FALSE)&amp;"周"&amp;"!"&amp;ADDRESS(ROW(),VLOOKUP(H$7,INDIRECT($A$7&amp;"!A:D"),4,FALSE)+4))),"")</f>
        <v/>
      </c>
      <c r="I478" s="114" t="str">
        <f ca="1" t="shared" si="5450" ref="I478">IFERROR(IF($C477="","",INDIRECT("第"&amp;VLOOKUP(I$7,INDIRECT($A$7&amp;"!A:D"),2,FALSE)&amp;"周"&amp;"!"&amp;ADDRESS(ROW(),VLOOKUP(I$7,INDIRECT($A$7&amp;"!A:D"),4,FALSE)+4))),"")</f>
        <v/>
      </c>
      <c r="J478" s="114" t="str">
        <f ca="1" t="shared" si="5451" ref="J478">IFERROR(IF($C477="","",INDIRECT("第"&amp;VLOOKUP(J$7,INDIRECT($A$7&amp;"!A:D"),2,FALSE)&amp;"周"&amp;"!"&amp;ADDRESS(ROW(),VLOOKUP(J$7,INDIRECT($A$7&amp;"!A:D"),4,FALSE)+4))),"")</f>
        <v/>
      </c>
      <c r="K478" s="114" t="str">
        <f ca="1" t="shared" si="5452" ref="K478">IFERROR(IF($C477="","",INDIRECT("第"&amp;VLOOKUP(K$7,INDIRECT($A$7&amp;"!A:D"),2,FALSE)&amp;"周"&amp;"!"&amp;ADDRESS(ROW(),VLOOKUP(K$7,INDIRECT($A$7&amp;"!A:D"),4,FALSE)+4))),"")</f>
        <v/>
      </c>
      <c r="L478" s="114" t="str">
        <f ca="1" t="shared" si="5453" ref="L478">IFERROR(IF($C477="","",INDIRECT("第"&amp;VLOOKUP(L$7,INDIRECT($A$7&amp;"!A:D"),2,FALSE)&amp;"周"&amp;"!"&amp;ADDRESS(ROW(),VLOOKUP(L$7,INDIRECT($A$7&amp;"!A:D"),4,FALSE)+4))),"")</f>
        <v/>
      </c>
      <c r="M478" s="114" t="str">
        <f ca="1" t="shared" si="5454" ref="M478">IFERROR(IF($C477="","",INDIRECT("第"&amp;VLOOKUP(M$7,INDIRECT($A$7&amp;"!A:D"),2,FALSE)&amp;"周"&amp;"!"&amp;ADDRESS(ROW(),VLOOKUP(M$7,INDIRECT($A$7&amp;"!A:D"),4,FALSE)+4))),"")</f>
        <v/>
      </c>
      <c r="N478" s="114" t="str">
        <f ca="1" t="shared" si="5455" ref="N478">IFERROR(IF($C477="","",INDIRECT("第"&amp;VLOOKUP(N$7,INDIRECT($A$7&amp;"!A:D"),2,FALSE)&amp;"周"&amp;"!"&amp;ADDRESS(ROW(),VLOOKUP(N$7,INDIRECT($A$7&amp;"!A:D"),4,FALSE)+4))),"")</f>
        <v/>
      </c>
      <c r="O478" s="114" t="str">
        <f ca="1" t="shared" si="5456" ref="O478">IFERROR(IF($C477="","",INDIRECT("第"&amp;VLOOKUP(O$7,INDIRECT($A$7&amp;"!A:D"),2,FALSE)&amp;"周"&amp;"!"&amp;ADDRESS(ROW(),VLOOKUP(O$7,INDIRECT($A$7&amp;"!A:D"),4,FALSE)+4))),"")</f>
        <v/>
      </c>
      <c r="P478" s="114" t="str">
        <f ca="1" t="shared" si="5457" ref="P478">IFERROR(IF($C477="","",INDIRECT("第"&amp;VLOOKUP(P$7,INDIRECT($A$7&amp;"!A:D"),2,FALSE)&amp;"周"&amp;"!"&amp;ADDRESS(ROW(),VLOOKUP(P$7,INDIRECT($A$7&amp;"!A:D"),4,FALSE)+4))),"")</f>
        <v/>
      </c>
      <c r="Q478" s="114" t="str">
        <f ca="1" t="shared" si="5458" ref="Q478">IFERROR(IF($C477="","",INDIRECT("第"&amp;VLOOKUP(Q$7,INDIRECT($A$7&amp;"!A:D"),2,FALSE)&amp;"周"&amp;"!"&amp;ADDRESS(ROW(),VLOOKUP(Q$7,INDIRECT($A$7&amp;"!A:D"),4,FALSE)+4))),"")</f>
        <v/>
      </c>
      <c r="R478" s="114" t="str">
        <f ca="1" t="shared" si="5459" ref="R478">IFERROR(IF($C477="","",INDIRECT("第"&amp;VLOOKUP(R$7,INDIRECT($A$7&amp;"!A:D"),2,FALSE)&amp;"周"&amp;"!"&amp;ADDRESS(ROW(),VLOOKUP(R$7,INDIRECT($A$7&amp;"!A:D"),4,FALSE)+4))),"")</f>
        <v/>
      </c>
      <c r="S478" s="114" t="str">
        <f ca="1" t="shared" si="5460" ref="S478">IFERROR(IF($C477="","",INDIRECT("第"&amp;VLOOKUP(S$7,INDIRECT($A$7&amp;"!A:D"),2,FALSE)&amp;"周"&amp;"!"&amp;ADDRESS(ROW(),VLOOKUP(S$7,INDIRECT($A$7&amp;"!A:D"),4,FALSE)+4))),"")</f>
        <v/>
      </c>
      <c r="T478" s="114" t="str">
        <f ca="1" t="shared" si="5461" ref="T478">IFERROR(IF($C477="","",INDIRECT("第"&amp;VLOOKUP(T$7,INDIRECT($A$7&amp;"!A:D"),2,FALSE)&amp;"周"&amp;"!"&amp;ADDRESS(ROW(),VLOOKUP(T$7,INDIRECT($A$7&amp;"!A:D"),4,FALSE)+4))),"")</f>
        <v/>
      </c>
      <c r="U478" s="114" t="str">
        <f ca="1" t="shared" si="5462" ref="U478">IFERROR(IF($C477="","",INDIRECT("第"&amp;VLOOKUP(U$7,INDIRECT($A$7&amp;"!A:D"),2,FALSE)&amp;"周"&amp;"!"&amp;ADDRESS(ROW(),VLOOKUP(U$7,INDIRECT($A$7&amp;"!A:D"),4,FALSE)+4))),"")</f>
        <v/>
      </c>
      <c r="V478" s="114" t="str">
        <f ca="1" t="shared" si="5463" ref="V478">IFERROR(IF($C477="","",INDIRECT("第"&amp;VLOOKUP(V$7,INDIRECT($A$7&amp;"!A:D"),2,FALSE)&amp;"周"&amp;"!"&amp;ADDRESS(ROW(),VLOOKUP(V$7,INDIRECT($A$7&amp;"!A:D"),4,FALSE)+4))),"")</f>
        <v/>
      </c>
      <c r="W478" s="114" t="str">
        <f ca="1" t="shared" si="5464" ref="W478">IFERROR(IF($C477="","",INDIRECT("第"&amp;VLOOKUP(W$7,INDIRECT($A$7&amp;"!A:D"),2,FALSE)&amp;"周"&amp;"!"&amp;ADDRESS(ROW(),VLOOKUP(W$7,INDIRECT($A$7&amp;"!A:D"),4,FALSE)+4))),"")</f>
        <v/>
      </c>
      <c r="X478" s="114" t="str">
        <f ca="1" t="shared" si="5465" ref="X478">IFERROR(IF($C477="","",INDIRECT("第"&amp;VLOOKUP(X$7,INDIRECT($A$7&amp;"!A:D"),2,FALSE)&amp;"周"&amp;"!"&amp;ADDRESS(ROW(),VLOOKUP(X$7,INDIRECT($A$7&amp;"!A:D"),4,FALSE)+4))),"")</f>
        <v/>
      </c>
      <c r="Y478" s="114" t="str">
        <f ca="1" t="shared" si="5466" ref="Y478">IFERROR(IF($C477="","",INDIRECT("第"&amp;VLOOKUP(Y$7,INDIRECT($A$7&amp;"!A:D"),2,FALSE)&amp;"周"&amp;"!"&amp;ADDRESS(ROW(),VLOOKUP(Y$7,INDIRECT($A$7&amp;"!A:D"),4,FALSE)+4))),"")</f>
        <v/>
      </c>
      <c r="Z478" s="114" t="str">
        <f ca="1" t="shared" si="5467" ref="Z478">IFERROR(IF($C477="","",INDIRECT("第"&amp;VLOOKUP(Z$7,INDIRECT($A$7&amp;"!A:D"),2,FALSE)&amp;"周"&amp;"!"&amp;ADDRESS(ROW(),VLOOKUP(Z$7,INDIRECT($A$7&amp;"!A:D"),4,FALSE)+4))),"")</f>
        <v/>
      </c>
      <c r="AA478" s="114" t="str">
        <f ca="1" t="shared" si="5468" ref="AA478">IFERROR(IF($C477="","",INDIRECT("第"&amp;VLOOKUP(AA$7,INDIRECT($A$7&amp;"!A:D"),2,FALSE)&amp;"周"&amp;"!"&amp;ADDRESS(ROW(),VLOOKUP(AA$7,INDIRECT($A$7&amp;"!A:D"),4,FALSE)+4))),"")</f>
        <v/>
      </c>
      <c r="AB478" s="114" t="str">
        <f ca="1" t="shared" si="5469" ref="AB478">IFERROR(IF($C477="","",INDIRECT("第"&amp;VLOOKUP(AB$7,INDIRECT($A$7&amp;"!A:D"),2,FALSE)&amp;"周"&amp;"!"&amp;ADDRESS(ROW(),VLOOKUP(AB$7,INDIRECT($A$7&amp;"!A:D"),4,FALSE)+4))),"")</f>
        <v/>
      </c>
      <c r="AC478" s="114" t="str">
        <f ca="1" t="shared" si="5470" ref="AC478">IFERROR(IF($C477="","",INDIRECT("第"&amp;VLOOKUP(AC$7,INDIRECT($A$7&amp;"!A:D"),2,FALSE)&amp;"周"&amp;"!"&amp;ADDRESS(ROW(),VLOOKUP(AC$7,INDIRECT($A$7&amp;"!A:D"),4,FALSE)+4))),"")</f>
        <v/>
      </c>
      <c r="AD478" s="114" t="str">
        <f ca="1" t="shared" si="5471" ref="AD478">IFERROR(IF($C477="","",INDIRECT("第"&amp;VLOOKUP(AD$7,INDIRECT($A$7&amp;"!A:D"),2,FALSE)&amp;"周"&amp;"!"&amp;ADDRESS(ROW(),VLOOKUP(AD$7,INDIRECT($A$7&amp;"!A:D"),4,FALSE)+4))),"")</f>
        <v/>
      </c>
      <c r="AE478" s="114" t="str">
        <f ca="1" t="shared" si="5472" ref="AE478">IFERROR(IF($C477="","",INDIRECT("第"&amp;VLOOKUP(AE$7,INDIRECT($A$7&amp;"!A:D"),2,FALSE)&amp;"周"&amp;"!"&amp;ADDRESS(ROW(),VLOOKUP(AE$7,INDIRECT($A$7&amp;"!A:D"),4,FALSE)+4))),"")</f>
        <v/>
      </c>
      <c r="AF478" s="114" t="str">
        <f ca="1" t="shared" si="5473" ref="AF478">IFERROR(IF($C477="","",INDIRECT("第"&amp;VLOOKUP(AF$7,INDIRECT($A$7&amp;"!A:D"),2,FALSE)&amp;"周"&amp;"!"&amp;ADDRESS(ROW(),VLOOKUP(AF$7,INDIRECT($A$7&amp;"!A:D"),4,FALSE)+4))),"")</f>
        <v/>
      </c>
      <c r="AG478" s="114" t="str">
        <f ca="1" t="shared" si="5474" ref="AG478">IFERROR(IF($C477="","",INDIRECT("第"&amp;VLOOKUP(AG$7,INDIRECT($A$7&amp;"!A:D"),2,FALSE)&amp;"周"&amp;"!"&amp;ADDRESS(ROW(),VLOOKUP(AG$7,INDIRECT($A$7&amp;"!A:D"),4,FALSE)+4))),"")</f>
        <v/>
      </c>
      <c r="AH478" s="114" t="str">
        <f ca="1" t="shared" si="5475" ref="AH478">IFERROR(IF($C477="","",INDIRECT("第"&amp;VLOOKUP(AH$7,INDIRECT($A$7&amp;"!A:D"),2,FALSE)&amp;"周"&amp;"!"&amp;ADDRESS(ROW(),VLOOKUP(AH$7,INDIRECT($A$7&amp;"!A:D"),4,FALSE)+4))),"")</f>
        <v/>
      </c>
      <c r="AI478" s="114" t="str">
        <f ca="1" t="shared" si="5476" ref="AI478">IFERROR(IF($C477="","",INDIRECT("第"&amp;VLOOKUP(AI$7,INDIRECT($A$7&amp;"!A:D"),2,FALSE)&amp;"周"&amp;"!"&amp;ADDRESS(ROW(),VLOOKUP(AI$7,INDIRECT($A$7&amp;"!A:D"),4,FALSE)+4))),"")</f>
        <v/>
      </c>
      <c r="AJ478" s="25"/>
      <c r="AK478" s="25"/>
      <c r="AL478" s="25"/>
      <c r="AM478" s="25"/>
      <c r="AN478" s="25"/>
      <c r="AO478" s="25"/>
      <c r="AP478" s="25"/>
      <c r="AQ478" s="25"/>
      <c r="AR478" s="25"/>
    </row>
    <row r="479" spans="1:44" ht="18" customHeight="1">
      <c r="A479" s="7"/>
      <c r="B479" s="115"/>
      <c r="C479" s="27"/>
      <c r="D479" s="25" t="s">
        <v>26</v>
      </c>
      <c r="E479" s="114" t="str">
        <f ca="1" t="shared" si="5477" ref="E479:AI479">IFERROR(IF($C477="","",INDIRECT("第"&amp;VLOOKUP(E$7,INDIRECT($A$7&amp;"!A:D"),2,FALSE)&amp;"周"&amp;"!"&amp;ADDRESS(ROW(),VLOOKUP(E$7,INDIRECT($A$7&amp;"!A:D"),4,FALSE)+4))),"")</f>
        <v/>
      </c>
      <c r="F479" s="114" t="str">
        <f t="shared" ca="1" si="5477"/>
        <v/>
      </c>
      <c r="G479" s="114" t="str">
        <f t="shared" ca="1" si="5477"/>
        <v/>
      </c>
      <c r="H479" s="114" t="str">
        <f t="shared" ca="1" si="5477"/>
        <v/>
      </c>
      <c r="I479" s="114" t="str">
        <f t="shared" ca="1" si="5477"/>
        <v/>
      </c>
      <c r="J479" s="114" t="str">
        <f t="shared" ca="1" si="5477"/>
        <v/>
      </c>
      <c r="K479" s="114" t="str">
        <f t="shared" ca="1" si="5477"/>
        <v/>
      </c>
      <c r="L479" s="114" t="str">
        <f t="shared" ca="1" si="5477"/>
        <v/>
      </c>
      <c r="M479" s="114" t="str">
        <f t="shared" ca="1" si="5477"/>
        <v/>
      </c>
      <c r="N479" s="114" t="str">
        <f t="shared" ca="1" si="5477"/>
        <v/>
      </c>
      <c r="O479" s="114" t="str">
        <f t="shared" ca="1" si="5477"/>
        <v/>
      </c>
      <c r="P479" s="114" t="str">
        <f t="shared" ca="1" si="5477"/>
        <v/>
      </c>
      <c r="Q479" s="114" t="str">
        <f t="shared" ca="1" si="5477"/>
        <v/>
      </c>
      <c r="R479" s="114" t="str">
        <f t="shared" ca="1" si="5477"/>
        <v/>
      </c>
      <c r="S479" s="114" t="str">
        <f t="shared" ca="1" si="5477"/>
        <v/>
      </c>
      <c r="T479" s="114" t="str">
        <f t="shared" ca="1" si="5477"/>
        <v/>
      </c>
      <c r="U479" s="114" t="str">
        <f t="shared" ca="1" si="5477"/>
        <v/>
      </c>
      <c r="V479" s="114" t="str">
        <f t="shared" ca="1" si="5477"/>
        <v/>
      </c>
      <c r="W479" s="114" t="str">
        <f t="shared" ca="1" si="5477"/>
        <v/>
      </c>
      <c r="X479" s="114" t="str">
        <f t="shared" ca="1" si="5477"/>
        <v/>
      </c>
      <c r="Y479" s="114" t="str">
        <f t="shared" ca="1" si="5477"/>
        <v/>
      </c>
      <c r="Z479" s="114" t="str">
        <f t="shared" ca="1" si="5477"/>
        <v/>
      </c>
      <c r="AA479" s="114" t="str">
        <f t="shared" ca="1" si="5477"/>
        <v/>
      </c>
      <c r="AB479" s="114" t="str">
        <f t="shared" ca="1" si="5477"/>
        <v/>
      </c>
      <c r="AC479" s="114" t="str">
        <f t="shared" ca="1" si="5477"/>
        <v/>
      </c>
      <c r="AD479" s="114" t="str">
        <f t="shared" ca="1" si="5477"/>
        <v/>
      </c>
      <c r="AE479" s="114" t="str">
        <f t="shared" ca="1" si="5477"/>
        <v/>
      </c>
      <c r="AF479" s="114" t="str">
        <f t="shared" ca="1" si="5477"/>
        <v/>
      </c>
      <c r="AG479" s="114" t="str">
        <f t="shared" ca="1" si="5477"/>
        <v/>
      </c>
      <c r="AH479" s="114" t="str">
        <f t="shared" ca="1" si="5477"/>
        <v/>
      </c>
      <c r="AI479" s="114" t="str">
        <f t="shared" ca="1" si="5477"/>
        <v/>
      </c>
      <c r="AJ479" s="25"/>
      <c r="AK479" s="25"/>
      <c r="AL479" s="25"/>
      <c r="AM479" s="25"/>
      <c r="AN479" s="25"/>
      <c r="AO479" s="25"/>
      <c r="AP479" s="25"/>
      <c r="AQ479" s="25"/>
      <c r="AR479" s="25"/>
    </row>
    <row r="480" spans="1:44" ht="18" customHeight="1">
      <c r="A480" s="7"/>
      <c r="B480" s="116">
        <f t="shared" si="4847"/>
        <v>158</v>
      </c>
      <c r="C480" s="20" t="str">
        <f ca="1">INDIRECT("员工信息表!C"&amp;(B480+3))&amp;IF(INDIRECT("员工信息表!O"&amp;(B480+3))="离职","(离职)","")</f>
        <v/>
      </c>
      <c r="D480" s="25" t="s">
        <v>24</v>
      </c>
      <c r="E480" s="114" t="str">
        <f ca="1" t="shared" si="5478" ref="E480:T480">IFERROR(IF($C480="","",INDIRECT("第"&amp;VLOOKUP(E$7,INDIRECT($A$7&amp;"!A:D"),2,FALSE)&amp;"周"&amp;"!"&amp;ADDRESS(ROW(),VLOOKUP(E$7,INDIRECT($A$7&amp;"!A:D"),4,FALSE)+4))),"")</f>
        <v/>
      </c>
      <c r="F480" s="114" t="str">
        <f t="shared" ca="1" si="5478"/>
        <v/>
      </c>
      <c r="G480" s="114" t="str">
        <f t="shared" ca="1" si="5478"/>
        <v/>
      </c>
      <c r="H480" s="114" t="str">
        <f t="shared" ca="1" si="5478"/>
        <v/>
      </c>
      <c r="I480" s="114" t="str">
        <f t="shared" ca="1" si="5478"/>
        <v/>
      </c>
      <c r="J480" s="114" t="str">
        <f t="shared" ca="1" si="5478"/>
        <v/>
      </c>
      <c r="K480" s="114" t="str">
        <f t="shared" ca="1" si="5478"/>
        <v/>
      </c>
      <c r="L480" s="114" t="str">
        <f t="shared" ca="1" si="5478"/>
        <v/>
      </c>
      <c r="M480" s="114" t="str">
        <f t="shared" ca="1" si="5478"/>
        <v/>
      </c>
      <c r="N480" s="114" t="str">
        <f t="shared" ca="1" si="5478"/>
        <v/>
      </c>
      <c r="O480" s="114" t="str">
        <f t="shared" ca="1" si="5478"/>
        <v/>
      </c>
      <c r="P480" s="114" t="str">
        <f t="shared" ca="1" si="5478"/>
        <v/>
      </c>
      <c r="Q480" s="114" t="str">
        <f t="shared" ca="1" si="5478"/>
        <v/>
      </c>
      <c r="R480" s="114" t="str">
        <f t="shared" ca="1" si="5478"/>
        <v/>
      </c>
      <c r="S480" s="114" t="str">
        <f t="shared" ca="1" si="5478"/>
        <v/>
      </c>
      <c r="T480" s="114" t="str">
        <f t="shared" ca="1" si="5478"/>
        <v/>
      </c>
      <c r="U480" s="114" t="str">
        <f ca="1" t="shared" si="5479" ref="U480:AI480">IFERROR(IF($C480="","",INDIRECT("第"&amp;VLOOKUP(U$7,INDIRECT($A$7&amp;"!A:D"),2,FALSE)&amp;"周"&amp;"!"&amp;ADDRESS(ROW(),VLOOKUP(U$7,INDIRECT($A$7&amp;"!A:D"),4,FALSE)+4))),"")</f>
        <v/>
      </c>
      <c r="V480" s="114" t="str">
        <f t="shared" ca="1" si="5479"/>
        <v/>
      </c>
      <c r="W480" s="114" t="str">
        <f t="shared" ca="1" si="5479"/>
        <v/>
      </c>
      <c r="X480" s="114" t="str">
        <f t="shared" ca="1" si="5479"/>
        <v/>
      </c>
      <c r="Y480" s="114" t="str">
        <f t="shared" ca="1" si="5479"/>
        <v/>
      </c>
      <c r="Z480" s="114" t="str">
        <f t="shared" ca="1" si="5479"/>
        <v/>
      </c>
      <c r="AA480" s="114" t="str">
        <f t="shared" ca="1" si="5479"/>
        <v/>
      </c>
      <c r="AB480" s="114" t="str">
        <f t="shared" ca="1" si="5479"/>
        <v/>
      </c>
      <c r="AC480" s="114" t="str">
        <f t="shared" ca="1" si="5479"/>
        <v/>
      </c>
      <c r="AD480" s="114" t="str">
        <f t="shared" ca="1" si="5479"/>
        <v/>
      </c>
      <c r="AE480" s="114" t="str">
        <f t="shared" ca="1" si="5479"/>
        <v/>
      </c>
      <c r="AF480" s="114" t="str">
        <f t="shared" ca="1" si="5479"/>
        <v/>
      </c>
      <c r="AG480" s="114" t="str">
        <f t="shared" ca="1" si="5479"/>
        <v/>
      </c>
      <c r="AH480" s="114" t="str">
        <f t="shared" ca="1" si="5479"/>
        <v/>
      </c>
      <c r="AI480" s="114" t="str">
        <f t="shared" ca="1" si="5479"/>
        <v/>
      </c>
      <c r="AJ480" s="25">
        <f ca="1" t="shared" si="5480" ref="AJ480:AR480">COUNTIF($E480:$AI482,AJ$8)</f>
        <v>0</v>
      </c>
      <c r="AK480" s="25">
        <f t="shared" ca="1" si="5480"/>
        <v>0</v>
      </c>
      <c r="AL480" s="25">
        <f t="shared" ca="1" si="5480"/>
        <v>0</v>
      </c>
      <c r="AM480" s="25">
        <f t="shared" ca="1" si="5480"/>
        <v>0</v>
      </c>
      <c r="AN480" s="25">
        <f t="shared" ca="1" si="5480"/>
        <v>0</v>
      </c>
      <c r="AO480" s="25">
        <f t="shared" ca="1" si="5480"/>
        <v>0</v>
      </c>
      <c r="AP480" s="25">
        <f t="shared" ca="1" si="5480"/>
        <v>0</v>
      </c>
      <c r="AQ480" s="25">
        <f t="shared" ca="1" si="5480"/>
        <v>0</v>
      </c>
      <c r="AR480" s="25">
        <f t="shared" ca="1" si="5480"/>
        <v>0</v>
      </c>
    </row>
    <row r="481" spans="1:44" ht="18" customHeight="1">
      <c r="A481" s="7"/>
      <c r="B481" s="113"/>
      <c r="C481" s="20"/>
      <c r="D481" s="25" t="s">
        <v>25</v>
      </c>
      <c r="E481" s="114" t="str">
        <f ca="1" t="shared" si="5481" ref="E481">IFERROR(IF($C480="","",INDIRECT("第"&amp;VLOOKUP(E$7,INDIRECT($A$7&amp;"!A:D"),2,FALSE)&amp;"周"&amp;"!"&amp;ADDRESS(ROW(),VLOOKUP(E$7,INDIRECT($A$7&amp;"!A:D"),4,FALSE)+4))),"")</f>
        <v/>
      </c>
      <c r="F481" s="114" t="str">
        <f ca="1" t="shared" si="5482" ref="F481">IFERROR(IF($C480="","",INDIRECT("第"&amp;VLOOKUP(F$7,INDIRECT($A$7&amp;"!A:D"),2,FALSE)&amp;"周"&amp;"!"&amp;ADDRESS(ROW(),VLOOKUP(F$7,INDIRECT($A$7&amp;"!A:D"),4,FALSE)+4))),"")</f>
        <v/>
      </c>
      <c r="G481" s="114" t="str">
        <f ca="1" t="shared" si="5483" ref="G481">IFERROR(IF($C480="","",INDIRECT("第"&amp;VLOOKUP(G$7,INDIRECT($A$7&amp;"!A:D"),2,FALSE)&amp;"周"&amp;"!"&amp;ADDRESS(ROW(),VLOOKUP(G$7,INDIRECT($A$7&amp;"!A:D"),4,FALSE)+4))),"")</f>
        <v/>
      </c>
      <c r="H481" s="114" t="str">
        <f ca="1" t="shared" si="5484" ref="H481">IFERROR(IF($C480="","",INDIRECT("第"&amp;VLOOKUP(H$7,INDIRECT($A$7&amp;"!A:D"),2,FALSE)&amp;"周"&amp;"!"&amp;ADDRESS(ROW(),VLOOKUP(H$7,INDIRECT($A$7&amp;"!A:D"),4,FALSE)+4))),"")</f>
        <v/>
      </c>
      <c r="I481" s="114" t="str">
        <f ca="1" t="shared" si="5485" ref="I481">IFERROR(IF($C480="","",INDIRECT("第"&amp;VLOOKUP(I$7,INDIRECT($A$7&amp;"!A:D"),2,FALSE)&amp;"周"&amp;"!"&amp;ADDRESS(ROW(),VLOOKUP(I$7,INDIRECT($A$7&amp;"!A:D"),4,FALSE)+4))),"")</f>
        <v/>
      </c>
      <c r="J481" s="114" t="str">
        <f ca="1" t="shared" si="5486" ref="J481">IFERROR(IF($C480="","",INDIRECT("第"&amp;VLOOKUP(J$7,INDIRECT($A$7&amp;"!A:D"),2,FALSE)&amp;"周"&amp;"!"&amp;ADDRESS(ROW(),VLOOKUP(J$7,INDIRECT($A$7&amp;"!A:D"),4,FALSE)+4))),"")</f>
        <v/>
      </c>
      <c r="K481" s="114" t="str">
        <f ca="1" t="shared" si="5487" ref="K481">IFERROR(IF($C480="","",INDIRECT("第"&amp;VLOOKUP(K$7,INDIRECT($A$7&amp;"!A:D"),2,FALSE)&amp;"周"&amp;"!"&amp;ADDRESS(ROW(),VLOOKUP(K$7,INDIRECT($A$7&amp;"!A:D"),4,FALSE)+4))),"")</f>
        <v/>
      </c>
      <c r="L481" s="114" t="str">
        <f ca="1" t="shared" si="5488" ref="L481">IFERROR(IF($C480="","",INDIRECT("第"&amp;VLOOKUP(L$7,INDIRECT($A$7&amp;"!A:D"),2,FALSE)&amp;"周"&amp;"!"&amp;ADDRESS(ROW(),VLOOKUP(L$7,INDIRECT($A$7&amp;"!A:D"),4,FALSE)+4))),"")</f>
        <v/>
      </c>
      <c r="M481" s="114" t="str">
        <f ca="1" t="shared" si="5489" ref="M481">IFERROR(IF($C480="","",INDIRECT("第"&amp;VLOOKUP(M$7,INDIRECT($A$7&amp;"!A:D"),2,FALSE)&amp;"周"&amp;"!"&amp;ADDRESS(ROW(),VLOOKUP(M$7,INDIRECT($A$7&amp;"!A:D"),4,FALSE)+4))),"")</f>
        <v/>
      </c>
      <c r="N481" s="114" t="str">
        <f ca="1" t="shared" si="5490" ref="N481">IFERROR(IF($C480="","",INDIRECT("第"&amp;VLOOKUP(N$7,INDIRECT($A$7&amp;"!A:D"),2,FALSE)&amp;"周"&amp;"!"&amp;ADDRESS(ROW(),VLOOKUP(N$7,INDIRECT($A$7&amp;"!A:D"),4,FALSE)+4))),"")</f>
        <v/>
      </c>
      <c r="O481" s="114" t="str">
        <f ca="1" t="shared" si="5491" ref="O481">IFERROR(IF($C480="","",INDIRECT("第"&amp;VLOOKUP(O$7,INDIRECT($A$7&amp;"!A:D"),2,FALSE)&amp;"周"&amp;"!"&amp;ADDRESS(ROW(),VLOOKUP(O$7,INDIRECT($A$7&amp;"!A:D"),4,FALSE)+4))),"")</f>
        <v/>
      </c>
      <c r="P481" s="114" t="str">
        <f ca="1" t="shared" si="5492" ref="P481">IFERROR(IF($C480="","",INDIRECT("第"&amp;VLOOKUP(P$7,INDIRECT($A$7&amp;"!A:D"),2,FALSE)&amp;"周"&amp;"!"&amp;ADDRESS(ROW(),VLOOKUP(P$7,INDIRECT($A$7&amp;"!A:D"),4,FALSE)+4))),"")</f>
        <v/>
      </c>
      <c r="Q481" s="114" t="str">
        <f ca="1" t="shared" si="5493" ref="Q481">IFERROR(IF($C480="","",INDIRECT("第"&amp;VLOOKUP(Q$7,INDIRECT($A$7&amp;"!A:D"),2,FALSE)&amp;"周"&amp;"!"&amp;ADDRESS(ROW(),VLOOKUP(Q$7,INDIRECT($A$7&amp;"!A:D"),4,FALSE)+4))),"")</f>
        <v/>
      </c>
      <c r="R481" s="114" t="str">
        <f ca="1" t="shared" si="5494" ref="R481">IFERROR(IF($C480="","",INDIRECT("第"&amp;VLOOKUP(R$7,INDIRECT($A$7&amp;"!A:D"),2,FALSE)&amp;"周"&amp;"!"&amp;ADDRESS(ROW(),VLOOKUP(R$7,INDIRECT($A$7&amp;"!A:D"),4,FALSE)+4))),"")</f>
        <v/>
      </c>
      <c r="S481" s="114" t="str">
        <f ca="1" t="shared" si="5495" ref="S481">IFERROR(IF($C480="","",INDIRECT("第"&amp;VLOOKUP(S$7,INDIRECT($A$7&amp;"!A:D"),2,FALSE)&amp;"周"&amp;"!"&amp;ADDRESS(ROW(),VLOOKUP(S$7,INDIRECT($A$7&amp;"!A:D"),4,FALSE)+4))),"")</f>
        <v/>
      </c>
      <c r="T481" s="114" t="str">
        <f ca="1" t="shared" si="5496" ref="T481">IFERROR(IF($C480="","",INDIRECT("第"&amp;VLOOKUP(T$7,INDIRECT($A$7&amp;"!A:D"),2,FALSE)&amp;"周"&amp;"!"&amp;ADDRESS(ROW(),VLOOKUP(T$7,INDIRECT($A$7&amp;"!A:D"),4,FALSE)+4))),"")</f>
        <v/>
      </c>
      <c r="U481" s="114" t="str">
        <f ca="1" t="shared" si="5497" ref="U481">IFERROR(IF($C480="","",INDIRECT("第"&amp;VLOOKUP(U$7,INDIRECT($A$7&amp;"!A:D"),2,FALSE)&amp;"周"&amp;"!"&amp;ADDRESS(ROW(),VLOOKUP(U$7,INDIRECT($A$7&amp;"!A:D"),4,FALSE)+4))),"")</f>
        <v/>
      </c>
      <c r="V481" s="114" t="str">
        <f ca="1" t="shared" si="5498" ref="V481">IFERROR(IF($C480="","",INDIRECT("第"&amp;VLOOKUP(V$7,INDIRECT($A$7&amp;"!A:D"),2,FALSE)&amp;"周"&amp;"!"&amp;ADDRESS(ROW(),VLOOKUP(V$7,INDIRECT($A$7&amp;"!A:D"),4,FALSE)+4))),"")</f>
        <v/>
      </c>
      <c r="W481" s="114" t="str">
        <f ca="1" t="shared" si="5499" ref="W481">IFERROR(IF($C480="","",INDIRECT("第"&amp;VLOOKUP(W$7,INDIRECT($A$7&amp;"!A:D"),2,FALSE)&amp;"周"&amp;"!"&amp;ADDRESS(ROW(),VLOOKUP(W$7,INDIRECT($A$7&amp;"!A:D"),4,FALSE)+4))),"")</f>
        <v/>
      </c>
      <c r="X481" s="114" t="str">
        <f ca="1" t="shared" si="5500" ref="X481">IFERROR(IF($C480="","",INDIRECT("第"&amp;VLOOKUP(X$7,INDIRECT($A$7&amp;"!A:D"),2,FALSE)&amp;"周"&amp;"!"&amp;ADDRESS(ROW(),VLOOKUP(X$7,INDIRECT($A$7&amp;"!A:D"),4,FALSE)+4))),"")</f>
        <v/>
      </c>
      <c r="Y481" s="114" t="str">
        <f ca="1" t="shared" si="5501" ref="Y481">IFERROR(IF($C480="","",INDIRECT("第"&amp;VLOOKUP(Y$7,INDIRECT($A$7&amp;"!A:D"),2,FALSE)&amp;"周"&amp;"!"&amp;ADDRESS(ROW(),VLOOKUP(Y$7,INDIRECT($A$7&amp;"!A:D"),4,FALSE)+4))),"")</f>
        <v/>
      </c>
      <c r="Z481" s="114" t="str">
        <f ca="1" t="shared" si="5502" ref="Z481">IFERROR(IF($C480="","",INDIRECT("第"&amp;VLOOKUP(Z$7,INDIRECT($A$7&amp;"!A:D"),2,FALSE)&amp;"周"&amp;"!"&amp;ADDRESS(ROW(),VLOOKUP(Z$7,INDIRECT($A$7&amp;"!A:D"),4,FALSE)+4))),"")</f>
        <v/>
      </c>
      <c r="AA481" s="114" t="str">
        <f ca="1" t="shared" si="5503" ref="AA481">IFERROR(IF($C480="","",INDIRECT("第"&amp;VLOOKUP(AA$7,INDIRECT($A$7&amp;"!A:D"),2,FALSE)&amp;"周"&amp;"!"&amp;ADDRESS(ROW(),VLOOKUP(AA$7,INDIRECT($A$7&amp;"!A:D"),4,FALSE)+4))),"")</f>
        <v/>
      </c>
      <c r="AB481" s="114" t="str">
        <f ca="1" t="shared" si="5504" ref="AB481">IFERROR(IF($C480="","",INDIRECT("第"&amp;VLOOKUP(AB$7,INDIRECT($A$7&amp;"!A:D"),2,FALSE)&amp;"周"&amp;"!"&amp;ADDRESS(ROW(),VLOOKUP(AB$7,INDIRECT($A$7&amp;"!A:D"),4,FALSE)+4))),"")</f>
        <v/>
      </c>
      <c r="AC481" s="114" t="str">
        <f ca="1" t="shared" si="5505" ref="AC481">IFERROR(IF($C480="","",INDIRECT("第"&amp;VLOOKUP(AC$7,INDIRECT($A$7&amp;"!A:D"),2,FALSE)&amp;"周"&amp;"!"&amp;ADDRESS(ROW(),VLOOKUP(AC$7,INDIRECT($A$7&amp;"!A:D"),4,FALSE)+4))),"")</f>
        <v/>
      </c>
      <c r="AD481" s="114" t="str">
        <f ca="1" t="shared" si="5506" ref="AD481">IFERROR(IF($C480="","",INDIRECT("第"&amp;VLOOKUP(AD$7,INDIRECT($A$7&amp;"!A:D"),2,FALSE)&amp;"周"&amp;"!"&amp;ADDRESS(ROW(),VLOOKUP(AD$7,INDIRECT($A$7&amp;"!A:D"),4,FALSE)+4))),"")</f>
        <v/>
      </c>
      <c r="AE481" s="114" t="str">
        <f ca="1" t="shared" si="5507" ref="AE481">IFERROR(IF($C480="","",INDIRECT("第"&amp;VLOOKUP(AE$7,INDIRECT($A$7&amp;"!A:D"),2,FALSE)&amp;"周"&amp;"!"&amp;ADDRESS(ROW(),VLOOKUP(AE$7,INDIRECT($A$7&amp;"!A:D"),4,FALSE)+4))),"")</f>
        <v/>
      </c>
      <c r="AF481" s="114" t="str">
        <f ca="1" t="shared" si="5508" ref="AF481">IFERROR(IF($C480="","",INDIRECT("第"&amp;VLOOKUP(AF$7,INDIRECT($A$7&amp;"!A:D"),2,FALSE)&amp;"周"&amp;"!"&amp;ADDRESS(ROW(),VLOOKUP(AF$7,INDIRECT($A$7&amp;"!A:D"),4,FALSE)+4))),"")</f>
        <v/>
      </c>
      <c r="AG481" s="114" t="str">
        <f ca="1" t="shared" si="5509" ref="AG481">IFERROR(IF($C480="","",INDIRECT("第"&amp;VLOOKUP(AG$7,INDIRECT($A$7&amp;"!A:D"),2,FALSE)&amp;"周"&amp;"!"&amp;ADDRESS(ROW(),VLOOKUP(AG$7,INDIRECT($A$7&amp;"!A:D"),4,FALSE)+4))),"")</f>
        <v/>
      </c>
      <c r="AH481" s="114" t="str">
        <f ca="1" t="shared" si="5510" ref="AH481">IFERROR(IF($C480="","",INDIRECT("第"&amp;VLOOKUP(AH$7,INDIRECT($A$7&amp;"!A:D"),2,FALSE)&amp;"周"&amp;"!"&amp;ADDRESS(ROW(),VLOOKUP(AH$7,INDIRECT($A$7&amp;"!A:D"),4,FALSE)+4))),"")</f>
        <v/>
      </c>
      <c r="AI481" s="114" t="str">
        <f ca="1" t="shared" si="5511" ref="AI481">IFERROR(IF($C480="","",INDIRECT("第"&amp;VLOOKUP(AI$7,INDIRECT($A$7&amp;"!A:D"),2,FALSE)&amp;"周"&amp;"!"&amp;ADDRESS(ROW(),VLOOKUP(AI$7,INDIRECT($A$7&amp;"!A:D"),4,FALSE)+4))),"")</f>
        <v/>
      </c>
      <c r="AJ481" s="25"/>
      <c r="AK481" s="25"/>
      <c r="AL481" s="25"/>
      <c r="AM481" s="25"/>
      <c r="AN481" s="25"/>
      <c r="AO481" s="25"/>
      <c r="AP481" s="25"/>
      <c r="AQ481" s="25"/>
      <c r="AR481" s="25"/>
    </row>
    <row r="482" spans="1:44" ht="18" customHeight="1">
      <c r="A482" s="7"/>
      <c r="B482" s="115"/>
      <c r="C482" s="27"/>
      <c r="D482" s="25" t="s">
        <v>26</v>
      </c>
      <c r="E482" s="114" t="str">
        <f ca="1" t="shared" si="5512" ref="E482:AI482">IFERROR(IF($C480="","",INDIRECT("第"&amp;VLOOKUP(E$7,INDIRECT($A$7&amp;"!A:D"),2,FALSE)&amp;"周"&amp;"!"&amp;ADDRESS(ROW(),VLOOKUP(E$7,INDIRECT($A$7&amp;"!A:D"),4,FALSE)+4))),"")</f>
        <v/>
      </c>
      <c r="F482" s="114" t="str">
        <f t="shared" ca="1" si="5512"/>
        <v/>
      </c>
      <c r="G482" s="114" t="str">
        <f t="shared" ca="1" si="5512"/>
        <v/>
      </c>
      <c r="H482" s="114" t="str">
        <f t="shared" ca="1" si="5512"/>
        <v/>
      </c>
      <c r="I482" s="114" t="str">
        <f t="shared" ca="1" si="5512"/>
        <v/>
      </c>
      <c r="J482" s="114" t="str">
        <f t="shared" ca="1" si="5512"/>
        <v/>
      </c>
      <c r="K482" s="114" t="str">
        <f t="shared" ca="1" si="5512"/>
        <v/>
      </c>
      <c r="L482" s="114" t="str">
        <f t="shared" ca="1" si="5512"/>
        <v/>
      </c>
      <c r="M482" s="114" t="str">
        <f t="shared" ca="1" si="5512"/>
        <v/>
      </c>
      <c r="N482" s="114" t="str">
        <f t="shared" ca="1" si="5512"/>
        <v/>
      </c>
      <c r="O482" s="114" t="str">
        <f t="shared" ca="1" si="5512"/>
        <v/>
      </c>
      <c r="P482" s="114" t="str">
        <f t="shared" ca="1" si="5512"/>
        <v/>
      </c>
      <c r="Q482" s="114" t="str">
        <f t="shared" ca="1" si="5512"/>
        <v/>
      </c>
      <c r="R482" s="114" t="str">
        <f t="shared" ca="1" si="5512"/>
        <v/>
      </c>
      <c r="S482" s="114" t="str">
        <f t="shared" ca="1" si="5512"/>
        <v/>
      </c>
      <c r="T482" s="114" t="str">
        <f t="shared" ca="1" si="5512"/>
        <v/>
      </c>
      <c r="U482" s="114" t="str">
        <f t="shared" ca="1" si="5512"/>
        <v/>
      </c>
      <c r="V482" s="114" t="str">
        <f t="shared" ca="1" si="5512"/>
        <v/>
      </c>
      <c r="W482" s="114" t="str">
        <f t="shared" ca="1" si="5512"/>
        <v/>
      </c>
      <c r="X482" s="114" t="str">
        <f t="shared" ca="1" si="5512"/>
        <v/>
      </c>
      <c r="Y482" s="114" t="str">
        <f t="shared" ca="1" si="5512"/>
        <v/>
      </c>
      <c r="Z482" s="114" t="str">
        <f t="shared" ca="1" si="5512"/>
        <v/>
      </c>
      <c r="AA482" s="114" t="str">
        <f t="shared" ca="1" si="5512"/>
        <v/>
      </c>
      <c r="AB482" s="114" t="str">
        <f t="shared" ca="1" si="5512"/>
        <v/>
      </c>
      <c r="AC482" s="114" t="str">
        <f t="shared" ca="1" si="5512"/>
        <v/>
      </c>
      <c r="AD482" s="114" t="str">
        <f t="shared" ca="1" si="5512"/>
        <v/>
      </c>
      <c r="AE482" s="114" t="str">
        <f t="shared" ca="1" si="5512"/>
        <v/>
      </c>
      <c r="AF482" s="114" t="str">
        <f t="shared" ca="1" si="5512"/>
        <v/>
      </c>
      <c r="AG482" s="114" t="str">
        <f t="shared" ca="1" si="5512"/>
        <v/>
      </c>
      <c r="AH482" s="114" t="str">
        <f t="shared" ca="1" si="5512"/>
        <v/>
      </c>
      <c r="AI482" s="114" t="str">
        <f t="shared" ca="1" si="5512"/>
        <v/>
      </c>
      <c r="AJ482" s="25"/>
      <c r="AK482" s="25"/>
      <c r="AL482" s="25"/>
      <c r="AM482" s="25"/>
      <c r="AN482" s="25"/>
      <c r="AO482" s="25"/>
      <c r="AP482" s="25"/>
      <c r="AQ482" s="25"/>
      <c r="AR482" s="25"/>
    </row>
    <row r="483" spans="1:44" ht="18" customHeight="1">
      <c r="A483" s="7"/>
      <c r="B483" s="116">
        <f t="shared" si="4847"/>
        <v>159</v>
      </c>
      <c r="C483" s="20" t="str">
        <f ca="1">INDIRECT("员工信息表!C"&amp;(B483+3))&amp;IF(INDIRECT("员工信息表!O"&amp;(B483+3))="离职","(离职)","")</f>
        <v/>
      </c>
      <c r="D483" s="25" t="s">
        <v>24</v>
      </c>
      <c r="E483" s="114" t="str">
        <f ca="1" t="shared" si="5513" ref="E483:T483">IFERROR(IF($C483="","",INDIRECT("第"&amp;VLOOKUP(E$7,INDIRECT($A$7&amp;"!A:D"),2,FALSE)&amp;"周"&amp;"!"&amp;ADDRESS(ROW(),VLOOKUP(E$7,INDIRECT($A$7&amp;"!A:D"),4,FALSE)+4))),"")</f>
        <v/>
      </c>
      <c r="F483" s="114" t="str">
        <f t="shared" ca="1" si="5513"/>
        <v/>
      </c>
      <c r="G483" s="114" t="str">
        <f t="shared" ca="1" si="5513"/>
        <v/>
      </c>
      <c r="H483" s="114" t="str">
        <f t="shared" ca="1" si="5513"/>
        <v/>
      </c>
      <c r="I483" s="114" t="str">
        <f t="shared" ca="1" si="5513"/>
        <v/>
      </c>
      <c r="J483" s="114" t="str">
        <f t="shared" ca="1" si="5513"/>
        <v/>
      </c>
      <c r="K483" s="114" t="str">
        <f t="shared" ca="1" si="5513"/>
        <v/>
      </c>
      <c r="L483" s="114" t="str">
        <f t="shared" ca="1" si="5513"/>
        <v/>
      </c>
      <c r="M483" s="114" t="str">
        <f t="shared" ca="1" si="5513"/>
        <v/>
      </c>
      <c r="N483" s="114" t="str">
        <f t="shared" ca="1" si="5513"/>
        <v/>
      </c>
      <c r="O483" s="114" t="str">
        <f t="shared" ca="1" si="5513"/>
        <v/>
      </c>
      <c r="P483" s="114" t="str">
        <f t="shared" ca="1" si="5513"/>
        <v/>
      </c>
      <c r="Q483" s="114" t="str">
        <f t="shared" ca="1" si="5513"/>
        <v/>
      </c>
      <c r="R483" s="114" t="str">
        <f t="shared" ca="1" si="5513"/>
        <v/>
      </c>
      <c r="S483" s="114" t="str">
        <f t="shared" ca="1" si="5513"/>
        <v/>
      </c>
      <c r="T483" s="114" t="str">
        <f t="shared" ca="1" si="5513"/>
        <v/>
      </c>
      <c r="U483" s="114" t="str">
        <f ca="1" t="shared" si="5514" ref="U483:AI483">IFERROR(IF($C483="","",INDIRECT("第"&amp;VLOOKUP(U$7,INDIRECT($A$7&amp;"!A:D"),2,FALSE)&amp;"周"&amp;"!"&amp;ADDRESS(ROW(),VLOOKUP(U$7,INDIRECT($A$7&amp;"!A:D"),4,FALSE)+4))),"")</f>
        <v/>
      </c>
      <c r="V483" s="114" t="str">
        <f t="shared" ca="1" si="5514"/>
        <v/>
      </c>
      <c r="W483" s="114" t="str">
        <f t="shared" ca="1" si="5514"/>
        <v/>
      </c>
      <c r="X483" s="114" t="str">
        <f t="shared" ca="1" si="5514"/>
        <v/>
      </c>
      <c r="Y483" s="114" t="str">
        <f t="shared" ca="1" si="5514"/>
        <v/>
      </c>
      <c r="Z483" s="114" t="str">
        <f t="shared" ca="1" si="5514"/>
        <v/>
      </c>
      <c r="AA483" s="114" t="str">
        <f t="shared" ca="1" si="5514"/>
        <v/>
      </c>
      <c r="AB483" s="114" t="str">
        <f t="shared" ca="1" si="5514"/>
        <v/>
      </c>
      <c r="AC483" s="114" t="str">
        <f t="shared" ca="1" si="5514"/>
        <v/>
      </c>
      <c r="AD483" s="114" t="str">
        <f t="shared" ca="1" si="5514"/>
        <v/>
      </c>
      <c r="AE483" s="114" t="str">
        <f t="shared" ca="1" si="5514"/>
        <v/>
      </c>
      <c r="AF483" s="114" t="str">
        <f t="shared" ca="1" si="5514"/>
        <v/>
      </c>
      <c r="AG483" s="114" t="str">
        <f t="shared" ca="1" si="5514"/>
        <v/>
      </c>
      <c r="AH483" s="114" t="str">
        <f t="shared" ca="1" si="5514"/>
        <v/>
      </c>
      <c r="AI483" s="114" t="str">
        <f t="shared" ca="1" si="5514"/>
        <v/>
      </c>
      <c r="AJ483" s="25">
        <f ca="1" t="shared" si="5515" ref="AJ483:AR483">COUNTIF($E483:$AI485,AJ$8)</f>
        <v>0</v>
      </c>
      <c r="AK483" s="25">
        <f t="shared" ca="1" si="5515"/>
        <v>0</v>
      </c>
      <c r="AL483" s="25">
        <f t="shared" ca="1" si="5515"/>
        <v>0</v>
      </c>
      <c r="AM483" s="25">
        <f t="shared" ca="1" si="5515"/>
        <v>0</v>
      </c>
      <c r="AN483" s="25">
        <f t="shared" ca="1" si="5515"/>
        <v>0</v>
      </c>
      <c r="AO483" s="25">
        <f t="shared" ca="1" si="5515"/>
        <v>0</v>
      </c>
      <c r="AP483" s="25">
        <f t="shared" ca="1" si="5515"/>
        <v>0</v>
      </c>
      <c r="AQ483" s="25">
        <f t="shared" ca="1" si="5515"/>
        <v>0</v>
      </c>
      <c r="AR483" s="25">
        <f t="shared" ca="1" si="5515"/>
        <v>0</v>
      </c>
    </row>
    <row r="484" spans="1:44" ht="18" customHeight="1">
      <c r="A484" s="7"/>
      <c r="B484" s="113"/>
      <c r="C484" s="20"/>
      <c r="D484" s="25" t="s">
        <v>25</v>
      </c>
      <c r="E484" s="114" t="str">
        <f ca="1" t="shared" si="5516" ref="E484">IFERROR(IF($C483="","",INDIRECT("第"&amp;VLOOKUP(E$7,INDIRECT($A$7&amp;"!A:D"),2,FALSE)&amp;"周"&amp;"!"&amp;ADDRESS(ROW(),VLOOKUP(E$7,INDIRECT($A$7&amp;"!A:D"),4,FALSE)+4))),"")</f>
        <v/>
      </c>
      <c r="F484" s="114" t="str">
        <f ca="1" t="shared" si="5517" ref="F484">IFERROR(IF($C483="","",INDIRECT("第"&amp;VLOOKUP(F$7,INDIRECT($A$7&amp;"!A:D"),2,FALSE)&amp;"周"&amp;"!"&amp;ADDRESS(ROW(),VLOOKUP(F$7,INDIRECT($A$7&amp;"!A:D"),4,FALSE)+4))),"")</f>
        <v/>
      </c>
      <c r="G484" s="114" t="str">
        <f ca="1" t="shared" si="5518" ref="G484">IFERROR(IF($C483="","",INDIRECT("第"&amp;VLOOKUP(G$7,INDIRECT($A$7&amp;"!A:D"),2,FALSE)&amp;"周"&amp;"!"&amp;ADDRESS(ROW(),VLOOKUP(G$7,INDIRECT($A$7&amp;"!A:D"),4,FALSE)+4))),"")</f>
        <v/>
      </c>
      <c r="H484" s="114" t="str">
        <f ca="1" t="shared" si="5519" ref="H484">IFERROR(IF($C483="","",INDIRECT("第"&amp;VLOOKUP(H$7,INDIRECT($A$7&amp;"!A:D"),2,FALSE)&amp;"周"&amp;"!"&amp;ADDRESS(ROW(),VLOOKUP(H$7,INDIRECT($A$7&amp;"!A:D"),4,FALSE)+4))),"")</f>
        <v/>
      </c>
      <c r="I484" s="114" t="str">
        <f ca="1" t="shared" si="5520" ref="I484">IFERROR(IF($C483="","",INDIRECT("第"&amp;VLOOKUP(I$7,INDIRECT($A$7&amp;"!A:D"),2,FALSE)&amp;"周"&amp;"!"&amp;ADDRESS(ROW(),VLOOKUP(I$7,INDIRECT($A$7&amp;"!A:D"),4,FALSE)+4))),"")</f>
        <v/>
      </c>
      <c r="J484" s="114" t="str">
        <f ca="1" t="shared" si="5521" ref="J484">IFERROR(IF($C483="","",INDIRECT("第"&amp;VLOOKUP(J$7,INDIRECT($A$7&amp;"!A:D"),2,FALSE)&amp;"周"&amp;"!"&amp;ADDRESS(ROW(),VLOOKUP(J$7,INDIRECT($A$7&amp;"!A:D"),4,FALSE)+4))),"")</f>
        <v/>
      </c>
      <c r="K484" s="114" t="str">
        <f ca="1" t="shared" si="5522" ref="K484">IFERROR(IF($C483="","",INDIRECT("第"&amp;VLOOKUP(K$7,INDIRECT($A$7&amp;"!A:D"),2,FALSE)&amp;"周"&amp;"!"&amp;ADDRESS(ROW(),VLOOKUP(K$7,INDIRECT($A$7&amp;"!A:D"),4,FALSE)+4))),"")</f>
        <v/>
      </c>
      <c r="L484" s="114" t="str">
        <f ca="1" t="shared" si="5523" ref="L484">IFERROR(IF($C483="","",INDIRECT("第"&amp;VLOOKUP(L$7,INDIRECT($A$7&amp;"!A:D"),2,FALSE)&amp;"周"&amp;"!"&amp;ADDRESS(ROW(),VLOOKUP(L$7,INDIRECT($A$7&amp;"!A:D"),4,FALSE)+4))),"")</f>
        <v/>
      </c>
      <c r="M484" s="114" t="str">
        <f ca="1" t="shared" si="5524" ref="M484">IFERROR(IF($C483="","",INDIRECT("第"&amp;VLOOKUP(M$7,INDIRECT($A$7&amp;"!A:D"),2,FALSE)&amp;"周"&amp;"!"&amp;ADDRESS(ROW(),VLOOKUP(M$7,INDIRECT($A$7&amp;"!A:D"),4,FALSE)+4))),"")</f>
        <v/>
      </c>
      <c r="N484" s="114" t="str">
        <f ca="1" t="shared" si="5525" ref="N484">IFERROR(IF($C483="","",INDIRECT("第"&amp;VLOOKUP(N$7,INDIRECT($A$7&amp;"!A:D"),2,FALSE)&amp;"周"&amp;"!"&amp;ADDRESS(ROW(),VLOOKUP(N$7,INDIRECT($A$7&amp;"!A:D"),4,FALSE)+4))),"")</f>
        <v/>
      </c>
      <c r="O484" s="114" t="str">
        <f ca="1" t="shared" si="5526" ref="O484">IFERROR(IF($C483="","",INDIRECT("第"&amp;VLOOKUP(O$7,INDIRECT($A$7&amp;"!A:D"),2,FALSE)&amp;"周"&amp;"!"&amp;ADDRESS(ROW(),VLOOKUP(O$7,INDIRECT($A$7&amp;"!A:D"),4,FALSE)+4))),"")</f>
        <v/>
      </c>
      <c r="P484" s="114" t="str">
        <f ca="1" t="shared" si="5527" ref="P484">IFERROR(IF($C483="","",INDIRECT("第"&amp;VLOOKUP(P$7,INDIRECT($A$7&amp;"!A:D"),2,FALSE)&amp;"周"&amp;"!"&amp;ADDRESS(ROW(),VLOOKUP(P$7,INDIRECT($A$7&amp;"!A:D"),4,FALSE)+4))),"")</f>
        <v/>
      </c>
      <c r="Q484" s="114" t="str">
        <f ca="1" t="shared" si="5528" ref="Q484">IFERROR(IF($C483="","",INDIRECT("第"&amp;VLOOKUP(Q$7,INDIRECT($A$7&amp;"!A:D"),2,FALSE)&amp;"周"&amp;"!"&amp;ADDRESS(ROW(),VLOOKUP(Q$7,INDIRECT($A$7&amp;"!A:D"),4,FALSE)+4))),"")</f>
        <v/>
      </c>
      <c r="R484" s="114" t="str">
        <f ca="1" t="shared" si="5529" ref="R484">IFERROR(IF($C483="","",INDIRECT("第"&amp;VLOOKUP(R$7,INDIRECT($A$7&amp;"!A:D"),2,FALSE)&amp;"周"&amp;"!"&amp;ADDRESS(ROW(),VLOOKUP(R$7,INDIRECT($A$7&amp;"!A:D"),4,FALSE)+4))),"")</f>
        <v/>
      </c>
      <c r="S484" s="114" t="str">
        <f ca="1" t="shared" si="5530" ref="S484">IFERROR(IF($C483="","",INDIRECT("第"&amp;VLOOKUP(S$7,INDIRECT($A$7&amp;"!A:D"),2,FALSE)&amp;"周"&amp;"!"&amp;ADDRESS(ROW(),VLOOKUP(S$7,INDIRECT($A$7&amp;"!A:D"),4,FALSE)+4))),"")</f>
        <v/>
      </c>
      <c r="T484" s="114" t="str">
        <f ca="1" t="shared" si="5531" ref="T484">IFERROR(IF($C483="","",INDIRECT("第"&amp;VLOOKUP(T$7,INDIRECT($A$7&amp;"!A:D"),2,FALSE)&amp;"周"&amp;"!"&amp;ADDRESS(ROW(),VLOOKUP(T$7,INDIRECT($A$7&amp;"!A:D"),4,FALSE)+4))),"")</f>
        <v/>
      </c>
      <c r="U484" s="114" t="str">
        <f ca="1" t="shared" si="5532" ref="U484">IFERROR(IF($C483="","",INDIRECT("第"&amp;VLOOKUP(U$7,INDIRECT($A$7&amp;"!A:D"),2,FALSE)&amp;"周"&amp;"!"&amp;ADDRESS(ROW(),VLOOKUP(U$7,INDIRECT($A$7&amp;"!A:D"),4,FALSE)+4))),"")</f>
        <v/>
      </c>
      <c r="V484" s="114" t="str">
        <f ca="1" t="shared" si="5533" ref="V484">IFERROR(IF($C483="","",INDIRECT("第"&amp;VLOOKUP(V$7,INDIRECT($A$7&amp;"!A:D"),2,FALSE)&amp;"周"&amp;"!"&amp;ADDRESS(ROW(),VLOOKUP(V$7,INDIRECT($A$7&amp;"!A:D"),4,FALSE)+4))),"")</f>
        <v/>
      </c>
      <c r="W484" s="114" t="str">
        <f ca="1" t="shared" si="5534" ref="W484">IFERROR(IF($C483="","",INDIRECT("第"&amp;VLOOKUP(W$7,INDIRECT($A$7&amp;"!A:D"),2,FALSE)&amp;"周"&amp;"!"&amp;ADDRESS(ROW(),VLOOKUP(W$7,INDIRECT($A$7&amp;"!A:D"),4,FALSE)+4))),"")</f>
        <v/>
      </c>
      <c r="X484" s="114" t="str">
        <f ca="1" t="shared" si="5535" ref="X484">IFERROR(IF($C483="","",INDIRECT("第"&amp;VLOOKUP(X$7,INDIRECT($A$7&amp;"!A:D"),2,FALSE)&amp;"周"&amp;"!"&amp;ADDRESS(ROW(),VLOOKUP(X$7,INDIRECT($A$7&amp;"!A:D"),4,FALSE)+4))),"")</f>
        <v/>
      </c>
      <c r="Y484" s="114" t="str">
        <f ca="1" t="shared" si="5536" ref="Y484">IFERROR(IF($C483="","",INDIRECT("第"&amp;VLOOKUP(Y$7,INDIRECT($A$7&amp;"!A:D"),2,FALSE)&amp;"周"&amp;"!"&amp;ADDRESS(ROW(),VLOOKUP(Y$7,INDIRECT($A$7&amp;"!A:D"),4,FALSE)+4))),"")</f>
        <v/>
      </c>
      <c r="Z484" s="114" t="str">
        <f ca="1" t="shared" si="5537" ref="Z484">IFERROR(IF($C483="","",INDIRECT("第"&amp;VLOOKUP(Z$7,INDIRECT($A$7&amp;"!A:D"),2,FALSE)&amp;"周"&amp;"!"&amp;ADDRESS(ROW(),VLOOKUP(Z$7,INDIRECT($A$7&amp;"!A:D"),4,FALSE)+4))),"")</f>
        <v/>
      </c>
      <c r="AA484" s="114" t="str">
        <f ca="1" t="shared" si="5538" ref="AA484">IFERROR(IF($C483="","",INDIRECT("第"&amp;VLOOKUP(AA$7,INDIRECT($A$7&amp;"!A:D"),2,FALSE)&amp;"周"&amp;"!"&amp;ADDRESS(ROW(),VLOOKUP(AA$7,INDIRECT($A$7&amp;"!A:D"),4,FALSE)+4))),"")</f>
        <v/>
      </c>
      <c r="AB484" s="114" t="str">
        <f ca="1" t="shared" si="5539" ref="AB484">IFERROR(IF($C483="","",INDIRECT("第"&amp;VLOOKUP(AB$7,INDIRECT($A$7&amp;"!A:D"),2,FALSE)&amp;"周"&amp;"!"&amp;ADDRESS(ROW(),VLOOKUP(AB$7,INDIRECT($A$7&amp;"!A:D"),4,FALSE)+4))),"")</f>
        <v/>
      </c>
      <c r="AC484" s="114" t="str">
        <f ca="1" t="shared" si="5540" ref="AC484">IFERROR(IF($C483="","",INDIRECT("第"&amp;VLOOKUP(AC$7,INDIRECT($A$7&amp;"!A:D"),2,FALSE)&amp;"周"&amp;"!"&amp;ADDRESS(ROW(),VLOOKUP(AC$7,INDIRECT($A$7&amp;"!A:D"),4,FALSE)+4))),"")</f>
        <v/>
      </c>
      <c r="AD484" s="114" t="str">
        <f ca="1" t="shared" si="5541" ref="AD484">IFERROR(IF($C483="","",INDIRECT("第"&amp;VLOOKUP(AD$7,INDIRECT($A$7&amp;"!A:D"),2,FALSE)&amp;"周"&amp;"!"&amp;ADDRESS(ROW(),VLOOKUP(AD$7,INDIRECT($A$7&amp;"!A:D"),4,FALSE)+4))),"")</f>
        <v/>
      </c>
      <c r="AE484" s="114" t="str">
        <f ca="1" t="shared" si="5542" ref="AE484">IFERROR(IF($C483="","",INDIRECT("第"&amp;VLOOKUP(AE$7,INDIRECT($A$7&amp;"!A:D"),2,FALSE)&amp;"周"&amp;"!"&amp;ADDRESS(ROW(),VLOOKUP(AE$7,INDIRECT($A$7&amp;"!A:D"),4,FALSE)+4))),"")</f>
        <v/>
      </c>
      <c r="AF484" s="114" t="str">
        <f ca="1" t="shared" si="5543" ref="AF484">IFERROR(IF($C483="","",INDIRECT("第"&amp;VLOOKUP(AF$7,INDIRECT($A$7&amp;"!A:D"),2,FALSE)&amp;"周"&amp;"!"&amp;ADDRESS(ROW(),VLOOKUP(AF$7,INDIRECT($A$7&amp;"!A:D"),4,FALSE)+4))),"")</f>
        <v/>
      </c>
      <c r="AG484" s="114" t="str">
        <f ca="1" t="shared" si="5544" ref="AG484">IFERROR(IF($C483="","",INDIRECT("第"&amp;VLOOKUP(AG$7,INDIRECT($A$7&amp;"!A:D"),2,FALSE)&amp;"周"&amp;"!"&amp;ADDRESS(ROW(),VLOOKUP(AG$7,INDIRECT($A$7&amp;"!A:D"),4,FALSE)+4))),"")</f>
        <v/>
      </c>
      <c r="AH484" s="114" t="str">
        <f ca="1" t="shared" si="5545" ref="AH484">IFERROR(IF($C483="","",INDIRECT("第"&amp;VLOOKUP(AH$7,INDIRECT($A$7&amp;"!A:D"),2,FALSE)&amp;"周"&amp;"!"&amp;ADDRESS(ROW(),VLOOKUP(AH$7,INDIRECT($A$7&amp;"!A:D"),4,FALSE)+4))),"")</f>
        <v/>
      </c>
      <c r="AI484" s="114" t="str">
        <f ca="1" t="shared" si="5546" ref="AI484">IFERROR(IF($C483="","",INDIRECT("第"&amp;VLOOKUP(AI$7,INDIRECT($A$7&amp;"!A:D"),2,FALSE)&amp;"周"&amp;"!"&amp;ADDRESS(ROW(),VLOOKUP(AI$7,INDIRECT($A$7&amp;"!A:D"),4,FALSE)+4))),"")</f>
        <v/>
      </c>
      <c r="AJ484" s="25"/>
      <c r="AK484" s="25"/>
      <c r="AL484" s="25"/>
      <c r="AM484" s="25"/>
      <c r="AN484" s="25"/>
      <c r="AO484" s="25"/>
      <c r="AP484" s="25"/>
      <c r="AQ484" s="25"/>
      <c r="AR484" s="25"/>
    </row>
    <row r="485" spans="1:44" ht="18" customHeight="1">
      <c r="A485" s="7"/>
      <c r="B485" s="115"/>
      <c r="C485" s="27"/>
      <c r="D485" s="25" t="s">
        <v>26</v>
      </c>
      <c r="E485" s="114" t="str">
        <f ca="1" t="shared" si="5547" ref="E485:AI485">IFERROR(IF($C483="","",INDIRECT("第"&amp;VLOOKUP(E$7,INDIRECT($A$7&amp;"!A:D"),2,FALSE)&amp;"周"&amp;"!"&amp;ADDRESS(ROW(),VLOOKUP(E$7,INDIRECT($A$7&amp;"!A:D"),4,FALSE)+4))),"")</f>
        <v/>
      </c>
      <c r="F485" s="114" t="str">
        <f t="shared" ca="1" si="5547"/>
        <v/>
      </c>
      <c r="G485" s="114" t="str">
        <f t="shared" ca="1" si="5547"/>
        <v/>
      </c>
      <c r="H485" s="114" t="str">
        <f t="shared" ca="1" si="5547"/>
        <v/>
      </c>
      <c r="I485" s="114" t="str">
        <f t="shared" ca="1" si="5547"/>
        <v/>
      </c>
      <c r="J485" s="114" t="str">
        <f t="shared" ca="1" si="5547"/>
        <v/>
      </c>
      <c r="K485" s="114" t="str">
        <f t="shared" ca="1" si="5547"/>
        <v/>
      </c>
      <c r="L485" s="114" t="str">
        <f t="shared" ca="1" si="5547"/>
        <v/>
      </c>
      <c r="M485" s="114" t="str">
        <f t="shared" ca="1" si="5547"/>
        <v/>
      </c>
      <c r="N485" s="114" t="str">
        <f t="shared" ca="1" si="5547"/>
        <v/>
      </c>
      <c r="O485" s="114" t="str">
        <f t="shared" ca="1" si="5547"/>
        <v/>
      </c>
      <c r="P485" s="114" t="str">
        <f t="shared" ca="1" si="5547"/>
        <v/>
      </c>
      <c r="Q485" s="114" t="str">
        <f t="shared" ca="1" si="5547"/>
        <v/>
      </c>
      <c r="R485" s="114" t="str">
        <f t="shared" ca="1" si="5547"/>
        <v/>
      </c>
      <c r="S485" s="114" t="str">
        <f t="shared" ca="1" si="5547"/>
        <v/>
      </c>
      <c r="T485" s="114" t="str">
        <f t="shared" ca="1" si="5547"/>
        <v/>
      </c>
      <c r="U485" s="114" t="str">
        <f t="shared" ca="1" si="5547"/>
        <v/>
      </c>
      <c r="V485" s="114" t="str">
        <f t="shared" ca="1" si="5547"/>
        <v/>
      </c>
      <c r="W485" s="114" t="str">
        <f t="shared" ca="1" si="5547"/>
        <v/>
      </c>
      <c r="X485" s="114" t="str">
        <f t="shared" ca="1" si="5547"/>
        <v/>
      </c>
      <c r="Y485" s="114" t="str">
        <f t="shared" ca="1" si="5547"/>
        <v/>
      </c>
      <c r="Z485" s="114" t="str">
        <f t="shared" ca="1" si="5547"/>
        <v/>
      </c>
      <c r="AA485" s="114" t="str">
        <f t="shared" ca="1" si="5547"/>
        <v/>
      </c>
      <c r="AB485" s="114" t="str">
        <f t="shared" ca="1" si="5547"/>
        <v/>
      </c>
      <c r="AC485" s="114" t="str">
        <f t="shared" ca="1" si="5547"/>
        <v/>
      </c>
      <c r="AD485" s="114" t="str">
        <f t="shared" ca="1" si="5547"/>
        <v/>
      </c>
      <c r="AE485" s="114" t="str">
        <f t="shared" ca="1" si="5547"/>
        <v/>
      </c>
      <c r="AF485" s="114" t="str">
        <f t="shared" ca="1" si="5547"/>
        <v/>
      </c>
      <c r="AG485" s="114" t="str">
        <f t="shared" ca="1" si="5547"/>
        <v/>
      </c>
      <c r="AH485" s="114" t="str">
        <f t="shared" ca="1" si="5547"/>
        <v/>
      </c>
      <c r="AI485" s="114" t="str">
        <f t="shared" ca="1" si="5547"/>
        <v/>
      </c>
      <c r="AJ485" s="25"/>
      <c r="AK485" s="25"/>
      <c r="AL485" s="25"/>
      <c r="AM485" s="25"/>
      <c r="AN485" s="25"/>
      <c r="AO485" s="25"/>
      <c r="AP485" s="25"/>
      <c r="AQ485" s="25"/>
      <c r="AR485" s="25"/>
    </row>
    <row r="486" spans="1:44" ht="18" customHeight="1">
      <c r="A486" s="7"/>
      <c r="B486" s="116">
        <f t="shared" si="4847"/>
        <v>160</v>
      </c>
      <c r="C486" s="20" t="str">
        <f ca="1">INDIRECT("员工信息表!C"&amp;(B486+3))&amp;IF(INDIRECT("员工信息表!O"&amp;(B486+3))="离职","(离职)","")</f>
        <v/>
      </c>
      <c r="D486" s="25" t="s">
        <v>24</v>
      </c>
      <c r="E486" s="114" t="str">
        <f ca="1" t="shared" si="5548" ref="E486:T486">IFERROR(IF($C486="","",INDIRECT("第"&amp;VLOOKUP(E$7,INDIRECT($A$7&amp;"!A:D"),2,FALSE)&amp;"周"&amp;"!"&amp;ADDRESS(ROW(),VLOOKUP(E$7,INDIRECT($A$7&amp;"!A:D"),4,FALSE)+4))),"")</f>
        <v/>
      </c>
      <c r="F486" s="114" t="str">
        <f t="shared" ca="1" si="5548"/>
        <v/>
      </c>
      <c r="G486" s="114" t="str">
        <f t="shared" ca="1" si="5548"/>
        <v/>
      </c>
      <c r="H486" s="114" t="str">
        <f t="shared" ca="1" si="5548"/>
        <v/>
      </c>
      <c r="I486" s="114" t="str">
        <f t="shared" ca="1" si="5548"/>
        <v/>
      </c>
      <c r="J486" s="114" t="str">
        <f t="shared" ca="1" si="5548"/>
        <v/>
      </c>
      <c r="K486" s="114" t="str">
        <f t="shared" ca="1" si="5548"/>
        <v/>
      </c>
      <c r="L486" s="114" t="str">
        <f t="shared" ca="1" si="5548"/>
        <v/>
      </c>
      <c r="M486" s="114" t="str">
        <f t="shared" ca="1" si="5548"/>
        <v/>
      </c>
      <c r="N486" s="114" t="str">
        <f t="shared" ca="1" si="5548"/>
        <v/>
      </c>
      <c r="O486" s="114" t="str">
        <f t="shared" ca="1" si="5548"/>
        <v/>
      </c>
      <c r="P486" s="114" t="str">
        <f t="shared" ca="1" si="5548"/>
        <v/>
      </c>
      <c r="Q486" s="114" t="str">
        <f t="shared" ca="1" si="5548"/>
        <v/>
      </c>
      <c r="R486" s="114" t="str">
        <f t="shared" ca="1" si="5548"/>
        <v/>
      </c>
      <c r="S486" s="114" t="str">
        <f t="shared" ca="1" si="5548"/>
        <v/>
      </c>
      <c r="T486" s="114" t="str">
        <f t="shared" ca="1" si="5548"/>
        <v/>
      </c>
      <c r="U486" s="114" t="str">
        <f ca="1" t="shared" si="5549" ref="U486:AI486">IFERROR(IF($C486="","",INDIRECT("第"&amp;VLOOKUP(U$7,INDIRECT($A$7&amp;"!A:D"),2,FALSE)&amp;"周"&amp;"!"&amp;ADDRESS(ROW(),VLOOKUP(U$7,INDIRECT($A$7&amp;"!A:D"),4,FALSE)+4))),"")</f>
        <v/>
      </c>
      <c r="V486" s="114" t="str">
        <f t="shared" ca="1" si="5549"/>
        <v/>
      </c>
      <c r="W486" s="114" t="str">
        <f t="shared" ca="1" si="5549"/>
        <v/>
      </c>
      <c r="X486" s="114" t="str">
        <f t="shared" ca="1" si="5549"/>
        <v/>
      </c>
      <c r="Y486" s="114" t="str">
        <f t="shared" ca="1" si="5549"/>
        <v/>
      </c>
      <c r="Z486" s="114" t="str">
        <f t="shared" ca="1" si="5549"/>
        <v/>
      </c>
      <c r="AA486" s="114" t="str">
        <f t="shared" ca="1" si="5549"/>
        <v/>
      </c>
      <c r="AB486" s="114" t="str">
        <f t="shared" ca="1" si="5549"/>
        <v/>
      </c>
      <c r="AC486" s="114" t="str">
        <f t="shared" ca="1" si="5549"/>
        <v/>
      </c>
      <c r="AD486" s="114" t="str">
        <f t="shared" ca="1" si="5549"/>
        <v/>
      </c>
      <c r="AE486" s="114" t="str">
        <f t="shared" ca="1" si="5549"/>
        <v/>
      </c>
      <c r="AF486" s="114" t="str">
        <f t="shared" ca="1" si="5549"/>
        <v/>
      </c>
      <c r="AG486" s="114" t="str">
        <f t="shared" ca="1" si="5549"/>
        <v/>
      </c>
      <c r="AH486" s="114" t="str">
        <f t="shared" ca="1" si="5549"/>
        <v/>
      </c>
      <c r="AI486" s="114" t="str">
        <f t="shared" ca="1" si="5549"/>
        <v/>
      </c>
      <c r="AJ486" s="25">
        <f ca="1" t="shared" si="5550" ref="AJ486:AR486">COUNTIF($E486:$AI488,AJ$8)</f>
        <v>0</v>
      </c>
      <c r="AK486" s="25">
        <f t="shared" ca="1" si="5550"/>
        <v>0</v>
      </c>
      <c r="AL486" s="25">
        <f t="shared" ca="1" si="5550"/>
        <v>0</v>
      </c>
      <c r="AM486" s="25">
        <f t="shared" ca="1" si="5550"/>
        <v>0</v>
      </c>
      <c r="AN486" s="25">
        <f t="shared" ca="1" si="5550"/>
        <v>0</v>
      </c>
      <c r="AO486" s="25">
        <f t="shared" ca="1" si="5550"/>
        <v>0</v>
      </c>
      <c r="AP486" s="25">
        <f t="shared" ca="1" si="5550"/>
        <v>0</v>
      </c>
      <c r="AQ486" s="25">
        <f t="shared" ca="1" si="5550"/>
        <v>0</v>
      </c>
      <c r="AR486" s="25">
        <f t="shared" ca="1" si="5550"/>
        <v>0</v>
      </c>
    </row>
    <row r="487" spans="1:44" ht="18" customHeight="1">
      <c r="A487" s="7"/>
      <c r="B487" s="113"/>
      <c r="C487" s="20"/>
      <c r="D487" s="25" t="s">
        <v>25</v>
      </c>
      <c r="E487" s="114" t="str">
        <f ca="1" t="shared" si="5551" ref="E487">IFERROR(IF($C486="","",INDIRECT("第"&amp;VLOOKUP(E$7,INDIRECT($A$7&amp;"!A:D"),2,FALSE)&amp;"周"&amp;"!"&amp;ADDRESS(ROW(),VLOOKUP(E$7,INDIRECT($A$7&amp;"!A:D"),4,FALSE)+4))),"")</f>
        <v/>
      </c>
      <c r="F487" s="114" t="str">
        <f ca="1" t="shared" si="5552" ref="F487">IFERROR(IF($C486="","",INDIRECT("第"&amp;VLOOKUP(F$7,INDIRECT($A$7&amp;"!A:D"),2,FALSE)&amp;"周"&amp;"!"&amp;ADDRESS(ROW(),VLOOKUP(F$7,INDIRECT($A$7&amp;"!A:D"),4,FALSE)+4))),"")</f>
        <v/>
      </c>
      <c r="G487" s="114" t="str">
        <f ca="1" t="shared" si="5553" ref="G487">IFERROR(IF($C486="","",INDIRECT("第"&amp;VLOOKUP(G$7,INDIRECT($A$7&amp;"!A:D"),2,FALSE)&amp;"周"&amp;"!"&amp;ADDRESS(ROW(),VLOOKUP(G$7,INDIRECT($A$7&amp;"!A:D"),4,FALSE)+4))),"")</f>
        <v/>
      </c>
      <c r="H487" s="114" t="str">
        <f ca="1" t="shared" si="5554" ref="H487">IFERROR(IF($C486="","",INDIRECT("第"&amp;VLOOKUP(H$7,INDIRECT($A$7&amp;"!A:D"),2,FALSE)&amp;"周"&amp;"!"&amp;ADDRESS(ROW(),VLOOKUP(H$7,INDIRECT($A$7&amp;"!A:D"),4,FALSE)+4))),"")</f>
        <v/>
      </c>
      <c r="I487" s="114" t="str">
        <f ca="1" t="shared" si="5555" ref="I487">IFERROR(IF($C486="","",INDIRECT("第"&amp;VLOOKUP(I$7,INDIRECT($A$7&amp;"!A:D"),2,FALSE)&amp;"周"&amp;"!"&amp;ADDRESS(ROW(),VLOOKUP(I$7,INDIRECT($A$7&amp;"!A:D"),4,FALSE)+4))),"")</f>
        <v/>
      </c>
      <c r="J487" s="114" t="str">
        <f ca="1" t="shared" si="5556" ref="J487">IFERROR(IF($C486="","",INDIRECT("第"&amp;VLOOKUP(J$7,INDIRECT($A$7&amp;"!A:D"),2,FALSE)&amp;"周"&amp;"!"&amp;ADDRESS(ROW(),VLOOKUP(J$7,INDIRECT($A$7&amp;"!A:D"),4,FALSE)+4))),"")</f>
        <v/>
      </c>
      <c r="K487" s="114" t="str">
        <f ca="1" t="shared" si="5557" ref="K487">IFERROR(IF($C486="","",INDIRECT("第"&amp;VLOOKUP(K$7,INDIRECT($A$7&amp;"!A:D"),2,FALSE)&amp;"周"&amp;"!"&amp;ADDRESS(ROW(),VLOOKUP(K$7,INDIRECT($A$7&amp;"!A:D"),4,FALSE)+4))),"")</f>
        <v/>
      </c>
      <c r="L487" s="114" t="str">
        <f ca="1" t="shared" si="5558" ref="L487">IFERROR(IF($C486="","",INDIRECT("第"&amp;VLOOKUP(L$7,INDIRECT($A$7&amp;"!A:D"),2,FALSE)&amp;"周"&amp;"!"&amp;ADDRESS(ROW(),VLOOKUP(L$7,INDIRECT($A$7&amp;"!A:D"),4,FALSE)+4))),"")</f>
        <v/>
      </c>
      <c r="M487" s="114" t="str">
        <f ca="1" t="shared" si="5559" ref="M487">IFERROR(IF($C486="","",INDIRECT("第"&amp;VLOOKUP(M$7,INDIRECT($A$7&amp;"!A:D"),2,FALSE)&amp;"周"&amp;"!"&amp;ADDRESS(ROW(),VLOOKUP(M$7,INDIRECT($A$7&amp;"!A:D"),4,FALSE)+4))),"")</f>
        <v/>
      </c>
      <c r="N487" s="114" t="str">
        <f ca="1" t="shared" si="5560" ref="N487">IFERROR(IF($C486="","",INDIRECT("第"&amp;VLOOKUP(N$7,INDIRECT($A$7&amp;"!A:D"),2,FALSE)&amp;"周"&amp;"!"&amp;ADDRESS(ROW(),VLOOKUP(N$7,INDIRECT($A$7&amp;"!A:D"),4,FALSE)+4))),"")</f>
        <v/>
      </c>
      <c r="O487" s="114" t="str">
        <f ca="1" t="shared" si="5561" ref="O487">IFERROR(IF($C486="","",INDIRECT("第"&amp;VLOOKUP(O$7,INDIRECT($A$7&amp;"!A:D"),2,FALSE)&amp;"周"&amp;"!"&amp;ADDRESS(ROW(),VLOOKUP(O$7,INDIRECT($A$7&amp;"!A:D"),4,FALSE)+4))),"")</f>
        <v/>
      </c>
      <c r="P487" s="114" t="str">
        <f ca="1" t="shared" si="5562" ref="P487">IFERROR(IF($C486="","",INDIRECT("第"&amp;VLOOKUP(P$7,INDIRECT($A$7&amp;"!A:D"),2,FALSE)&amp;"周"&amp;"!"&amp;ADDRESS(ROW(),VLOOKUP(P$7,INDIRECT($A$7&amp;"!A:D"),4,FALSE)+4))),"")</f>
        <v/>
      </c>
      <c r="Q487" s="114" t="str">
        <f ca="1" t="shared" si="5563" ref="Q487">IFERROR(IF($C486="","",INDIRECT("第"&amp;VLOOKUP(Q$7,INDIRECT($A$7&amp;"!A:D"),2,FALSE)&amp;"周"&amp;"!"&amp;ADDRESS(ROW(),VLOOKUP(Q$7,INDIRECT($A$7&amp;"!A:D"),4,FALSE)+4))),"")</f>
        <v/>
      </c>
      <c r="R487" s="114" t="str">
        <f ca="1" t="shared" si="5564" ref="R487">IFERROR(IF($C486="","",INDIRECT("第"&amp;VLOOKUP(R$7,INDIRECT($A$7&amp;"!A:D"),2,FALSE)&amp;"周"&amp;"!"&amp;ADDRESS(ROW(),VLOOKUP(R$7,INDIRECT($A$7&amp;"!A:D"),4,FALSE)+4))),"")</f>
        <v/>
      </c>
      <c r="S487" s="114" t="str">
        <f ca="1" t="shared" si="5565" ref="S487">IFERROR(IF($C486="","",INDIRECT("第"&amp;VLOOKUP(S$7,INDIRECT($A$7&amp;"!A:D"),2,FALSE)&amp;"周"&amp;"!"&amp;ADDRESS(ROW(),VLOOKUP(S$7,INDIRECT($A$7&amp;"!A:D"),4,FALSE)+4))),"")</f>
        <v/>
      </c>
      <c r="T487" s="114" t="str">
        <f ca="1" t="shared" si="5566" ref="T487">IFERROR(IF($C486="","",INDIRECT("第"&amp;VLOOKUP(T$7,INDIRECT($A$7&amp;"!A:D"),2,FALSE)&amp;"周"&amp;"!"&amp;ADDRESS(ROW(),VLOOKUP(T$7,INDIRECT($A$7&amp;"!A:D"),4,FALSE)+4))),"")</f>
        <v/>
      </c>
      <c r="U487" s="114" t="str">
        <f ca="1" t="shared" si="5567" ref="U487">IFERROR(IF($C486="","",INDIRECT("第"&amp;VLOOKUP(U$7,INDIRECT($A$7&amp;"!A:D"),2,FALSE)&amp;"周"&amp;"!"&amp;ADDRESS(ROW(),VLOOKUP(U$7,INDIRECT($A$7&amp;"!A:D"),4,FALSE)+4))),"")</f>
        <v/>
      </c>
      <c r="V487" s="114" t="str">
        <f ca="1" t="shared" si="5568" ref="V487">IFERROR(IF($C486="","",INDIRECT("第"&amp;VLOOKUP(V$7,INDIRECT($A$7&amp;"!A:D"),2,FALSE)&amp;"周"&amp;"!"&amp;ADDRESS(ROW(),VLOOKUP(V$7,INDIRECT($A$7&amp;"!A:D"),4,FALSE)+4))),"")</f>
        <v/>
      </c>
      <c r="W487" s="114" t="str">
        <f ca="1" t="shared" si="5569" ref="W487">IFERROR(IF($C486="","",INDIRECT("第"&amp;VLOOKUP(W$7,INDIRECT($A$7&amp;"!A:D"),2,FALSE)&amp;"周"&amp;"!"&amp;ADDRESS(ROW(),VLOOKUP(W$7,INDIRECT($A$7&amp;"!A:D"),4,FALSE)+4))),"")</f>
        <v/>
      </c>
      <c r="X487" s="114" t="str">
        <f ca="1" t="shared" si="5570" ref="X487">IFERROR(IF($C486="","",INDIRECT("第"&amp;VLOOKUP(X$7,INDIRECT($A$7&amp;"!A:D"),2,FALSE)&amp;"周"&amp;"!"&amp;ADDRESS(ROW(),VLOOKUP(X$7,INDIRECT($A$7&amp;"!A:D"),4,FALSE)+4))),"")</f>
        <v/>
      </c>
      <c r="Y487" s="114" t="str">
        <f ca="1" t="shared" si="5571" ref="Y487">IFERROR(IF($C486="","",INDIRECT("第"&amp;VLOOKUP(Y$7,INDIRECT($A$7&amp;"!A:D"),2,FALSE)&amp;"周"&amp;"!"&amp;ADDRESS(ROW(),VLOOKUP(Y$7,INDIRECT($A$7&amp;"!A:D"),4,FALSE)+4))),"")</f>
        <v/>
      </c>
      <c r="Z487" s="114" t="str">
        <f ca="1" t="shared" si="5572" ref="Z487">IFERROR(IF($C486="","",INDIRECT("第"&amp;VLOOKUP(Z$7,INDIRECT($A$7&amp;"!A:D"),2,FALSE)&amp;"周"&amp;"!"&amp;ADDRESS(ROW(),VLOOKUP(Z$7,INDIRECT($A$7&amp;"!A:D"),4,FALSE)+4))),"")</f>
        <v/>
      </c>
      <c r="AA487" s="114" t="str">
        <f ca="1" t="shared" si="5573" ref="AA487">IFERROR(IF($C486="","",INDIRECT("第"&amp;VLOOKUP(AA$7,INDIRECT($A$7&amp;"!A:D"),2,FALSE)&amp;"周"&amp;"!"&amp;ADDRESS(ROW(),VLOOKUP(AA$7,INDIRECT($A$7&amp;"!A:D"),4,FALSE)+4))),"")</f>
        <v/>
      </c>
      <c r="AB487" s="114" t="str">
        <f ca="1" t="shared" si="5574" ref="AB487">IFERROR(IF($C486="","",INDIRECT("第"&amp;VLOOKUP(AB$7,INDIRECT($A$7&amp;"!A:D"),2,FALSE)&amp;"周"&amp;"!"&amp;ADDRESS(ROW(),VLOOKUP(AB$7,INDIRECT($A$7&amp;"!A:D"),4,FALSE)+4))),"")</f>
        <v/>
      </c>
      <c r="AC487" s="114" t="str">
        <f ca="1" t="shared" si="5575" ref="AC487">IFERROR(IF($C486="","",INDIRECT("第"&amp;VLOOKUP(AC$7,INDIRECT($A$7&amp;"!A:D"),2,FALSE)&amp;"周"&amp;"!"&amp;ADDRESS(ROW(),VLOOKUP(AC$7,INDIRECT($A$7&amp;"!A:D"),4,FALSE)+4))),"")</f>
        <v/>
      </c>
      <c r="AD487" s="114" t="str">
        <f ca="1" t="shared" si="5576" ref="AD487">IFERROR(IF($C486="","",INDIRECT("第"&amp;VLOOKUP(AD$7,INDIRECT($A$7&amp;"!A:D"),2,FALSE)&amp;"周"&amp;"!"&amp;ADDRESS(ROW(),VLOOKUP(AD$7,INDIRECT($A$7&amp;"!A:D"),4,FALSE)+4))),"")</f>
        <v/>
      </c>
      <c r="AE487" s="114" t="str">
        <f ca="1" t="shared" si="5577" ref="AE487">IFERROR(IF($C486="","",INDIRECT("第"&amp;VLOOKUP(AE$7,INDIRECT($A$7&amp;"!A:D"),2,FALSE)&amp;"周"&amp;"!"&amp;ADDRESS(ROW(),VLOOKUP(AE$7,INDIRECT($A$7&amp;"!A:D"),4,FALSE)+4))),"")</f>
        <v/>
      </c>
      <c r="AF487" s="114" t="str">
        <f ca="1" t="shared" si="5578" ref="AF487">IFERROR(IF($C486="","",INDIRECT("第"&amp;VLOOKUP(AF$7,INDIRECT($A$7&amp;"!A:D"),2,FALSE)&amp;"周"&amp;"!"&amp;ADDRESS(ROW(),VLOOKUP(AF$7,INDIRECT($A$7&amp;"!A:D"),4,FALSE)+4))),"")</f>
        <v/>
      </c>
      <c r="AG487" s="114" t="str">
        <f ca="1" t="shared" si="5579" ref="AG487">IFERROR(IF($C486="","",INDIRECT("第"&amp;VLOOKUP(AG$7,INDIRECT($A$7&amp;"!A:D"),2,FALSE)&amp;"周"&amp;"!"&amp;ADDRESS(ROW(),VLOOKUP(AG$7,INDIRECT($A$7&amp;"!A:D"),4,FALSE)+4))),"")</f>
        <v/>
      </c>
      <c r="AH487" s="114" t="str">
        <f ca="1" t="shared" si="5580" ref="AH487">IFERROR(IF($C486="","",INDIRECT("第"&amp;VLOOKUP(AH$7,INDIRECT($A$7&amp;"!A:D"),2,FALSE)&amp;"周"&amp;"!"&amp;ADDRESS(ROW(),VLOOKUP(AH$7,INDIRECT($A$7&amp;"!A:D"),4,FALSE)+4))),"")</f>
        <v/>
      </c>
      <c r="AI487" s="114" t="str">
        <f ca="1" t="shared" si="5581" ref="AI487">IFERROR(IF($C486="","",INDIRECT("第"&amp;VLOOKUP(AI$7,INDIRECT($A$7&amp;"!A:D"),2,FALSE)&amp;"周"&amp;"!"&amp;ADDRESS(ROW(),VLOOKUP(AI$7,INDIRECT($A$7&amp;"!A:D"),4,FALSE)+4))),"")</f>
        <v/>
      </c>
      <c r="AJ487" s="25"/>
      <c r="AK487" s="25"/>
      <c r="AL487" s="25"/>
      <c r="AM487" s="25"/>
      <c r="AN487" s="25"/>
      <c r="AO487" s="25"/>
      <c r="AP487" s="25"/>
      <c r="AQ487" s="25"/>
      <c r="AR487" s="25"/>
    </row>
    <row r="488" spans="1:44" ht="18" customHeight="1">
      <c r="A488" s="7"/>
      <c r="B488" s="115"/>
      <c r="C488" s="27"/>
      <c r="D488" s="25" t="s">
        <v>26</v>
      </c>
      <c r="E488" s="114" t="str">
        <f ca="1" t="shared" si="5582" ref="E488:AI488">IFERROR(IF($C486="","",INDIRECT("第"&amp;VLOOKUP(E$7,INDIRECT($A$7&amp;"!A:D"),2,FALSE)&amp;"周"&amp;"!"&amp;ADDRESS(ROW(),VLOOKUP(E$7,INDIRECT($A$7&amp;"!A:D"),4,FALSE)+4))),"")</f>
        <v/>
      </c>
      <c r="F488" s="114" t="str">
        <f t="shared" ca="1" si="5582"/>
        <v/>
      </c>
      <c r="G488" s="114" t="str">
        <f t="shared" ca="1" si="5582"/>
        <v/>
      </c>
      <c r="H488" s="114" t="str">
        <f t="shared" ca="1" si="5582"/>
        <v/>
      </c>
      <c r="I488" s="114" t="str">
        <f t="shared" ca="1" si="5582"/>
        <v/>
      </c>
      <c r="J488" s="114" t="str">
        <f t="shared" ca="1" si="5582"/>
        <v/>
      </c>
      <c r="K488" s="114" t="str">
        <f t="shared" ca="1" si="5582"/>
        <v/>
      </c>
      <c r="L488" s="114" t="str">
        <f t="shared" ca="1" si="5582"/>
        <v/>
      </c>
      <c r="M488" s="114" t="str">
        <f t="shared" ca="1" si="5582"/>
        <v/>
      </c>
      <c r="N488" s="114" t="str">
        <f t="shared" ca="1" si="5582"/>
        <v/>
      </c>
      <c r="O488" s="114" t="str">
        <f t="shared" ca="1" si="5582"/>
        <v/>
      </c>
      <c r="P488" s="114" t="str">
        <f t="shared" ca="1" si="5582"/>
        <v/>
      </c>
      <c r="Q488" s="114" t="str">
        <f t="shared" ca="1" si="5582"/>
        <v/>
      </c>
      <c r="R488" s="114" t="str">
        <f t="shared" ca="1" si="5582"/>
        <v/>
      </c>
      <c r="S488" s="114" t="str">
        <f t="shared" ca="1" si="5582"/>
        <v/>
      </c>
      <c r="T488" s="114" t="str">
        <f t="shared" ca="1" si="5582"/>
        <v/>
      </c>
      <c r="U488" s="114" t="str">
        <f t="shared" ca="1" si="5582"/>
        <v/>
      </c>
      <c r="V488" s="114" t="str">
        <f t="shared" ca="1" si="5582"/>
        <v/>
      </c>
      <c r="W488" s="114" t="str">
        <f t="shared" ca="1" si="5582"/>
        <v/>
      </c>
      <c r="X488" s="114" t="str">
        <f t="shared" ca="1" si="5582"/>
        <v/>
      </c>
      <c r="Y488" s="114" t="str">
        <f t="shared" ca="1" si="5582"/>
        <v/>
      </c>
      <c r="Z488" s="114" t="str">
        <f t="shared" ca="1" si="5582"/>
        <v/>
      </c>
      <c r="AA488" s="114" t="str">
        <f t="shared" ca="1" si="5582"/>
        <v/>
      </c>
      <c r="AB488" s="114" t="str">
        <f t="shared" ca="1" si="5582"/>
        <v/>
      </c>
      <c r="AC488" s="114" t="str">
        <f t="shared" ca="1" si="5582"/>
        <v/>
      </c>
      <c r="AD488" s="114" t="str">
        <f t="shared" ca="1" si="5582"/>
        <v/>
      </c>
      <c r="AE488" s="114" t="str">
        <f t="shared" ca="1" si="5582"/>
        <v/>
      </c>
      <c r="AF488" s="114" t="str">
        <f t="shared" ca="1" si="5582"/>
        <v/>
      </c>
      <c r="AG488" s="114" t="str">
        <f t="shared" ca="1" si="5582"/>
        <v/>
      </c>
      <c r="AH488" s="114" t="str">
        <f t="shared" ca="1" si="5582"/>
        <v/>
      </c>
      <c r="AI488" s="114" t="str">
        <f t="shared" ca="1" si="5582"/>
        <v/>
      </c>
      <c r="AJ488" s="25"/>
      <c r="AK488" s="25"/>
      <c r="AL488" s="25"/>
      <c r="AM488" s="25"/>
      <c r="AN488" s="25"/>
      <c r="AO488" s="25"/>
      <c r="AP488" s="25"/>
      <c r="AQ488" s="25"/>
      <c r="AR488" s="25"/>
    </row>
    <row r="489" spans="1:44" ht="18" customHeight="1">
      <c r="A489" s="7"/>
      <c r="B489" s="116">
        <f t="shared" si="4847"/>
        <v>161</v>
      </c>
      <c r="C489" s="20" t="str">
        <f ca="1">INDIRECT("员工信息表!C"&amp;(B489+3))&amp;IF(INDIRECT("员工信息表!O"&amp;(B489+3))="离职","(离职)","")</f>
        <v/>
      </c>
      <c r="D489" s="25" t="s">
        <v>24</v>
      </c>
      <c r="E489" s="114" t="str">
        <f ca="1" t="shared" si="5583" ref="E489:T489">IFERROR(IF($C489="","",INDIRECT("第"&amp;VLOOKUP(E$7,INDIRECT($A$7&amp;"!A:D"),2,FALSE)&amp;"周"&amp;"!"&amp;ADDRESS(ROW(),VLOOKUP(E$7,INDIRECT($A$7&amp;"!A:D"),4,FALSE)+4))),"")</f>
        <v/>
      </c>
      <c r="F489" s="114" t="str">
        <f t="shared" ca="1" si="5583"/>
        <v/>
      </c>
      <c r="G489" s="114" t="str">
        <f t="shared" ca="1" si="5583"/>
        <v/>
      </c>
      <c r="H489" s="114" t="str">
        <f t="shared" ca="1" si="5583"/>
        <v/>
      </c>
      <c r="I489" s="114" t="str">
        <f t="shared" ca="1" si="5583"/>
        <v/>
      </c>
      <c r="J489" s="114" t="str">
        <f t="shared" ca="1" si="5583"/>
        <v/>
      </c>
      <c r="K489" s="114" t="str">
        <f t="shared" ca="1" si="5583"/>
        <v/>
      </c>
      <c r="L489" s="114" t="str">
        <f t="shared" ca="1" si="5583"/>
        <v/>
      </c>
      <c r="M489" s="114" t="str">
        <f t="shared" ca="1" si="5583"/>
        <v/>
      </c>
      <c r="N489" s="114" t="str">
        <f t="shared" ca="1" si="5583"/>
        <v/>
      </c>
      <c r="O489" s="114" t="str">
        <f t="shared" ca="1" si="5583"/>
        <v/>
      </c>
      <c r="P489" s="114" t="str">
        <f t="shared" ca="1" si="5583"/>
        <v/>
      </c>
      <c r="Q489" s="114" t="str">
        <f t="shared" ca="1" si="5583"/>
        <v/>
      </c>
      <c r="R489" s="114" t="str">
        <f t="shared" ca="1" si="5583"/>
        <v/>
      </c>
      <c r="S489" s="114" t="str">
        <f t="shared" ca="1" si="5583"/>
        <v/>
      </c>
      <c r="T489" s="114" t="str">
        <f t="shared" ca="1" si="5583"/>
        <v/>
      </c>
      <c r="U489" s="114" t="str">
        <f ca="1" t="shared" si="5584" ref="U489:AI489">IFERROR(IF($C489="","",INDIRECT("第"&amp;VLOOKUP(U$7,INDIRECT($A$7&amp;"!A:D"),2,FALSE)&amp;"周"&amp;"!"&amp;ADDRESS(ROW(),VLOOKUP(U$7,INDIRECT($A$7&amp;"!A:D"),4,FALSE)+4))),"")</f>
        <v/>
      </c>
      <c r="V489" s="114" t="str">
        <f t="shared" ca="1" si="5584"/>
        <v/>
      </c>
      <c r="W489" s="114" t="str">
        <f t="shared" ca="1" si="5584"/>
        <v/>
      </c>
      <c r="X489" s="114" t="str">
        <f t="shared" ca="1" si="5584"/>
        <v/>
      </c>
      <c r="Y489" s="114" t="str">
        <f t="shared" ca="1" si="5584"/>
        <v/>
      </c>
      <c r="Z489" s="114" t="str">
        <f t="shared" ca="1" si="5584"/>
        <v/>
      </c>
      <c r="AA489" s="114" t="str">
        <f t="shared" ca="1" si="5584"/>
        <v/>
      </c>
      <c r="AB489" s="114" t="str">
        <f t="shared" ca="1" si="5584"/>
        <v/>
      </c>
      <c r="AC489" s="114" t="str">
        <f t="shared" ca="1" si="5584"/>
        <v/>
      </c>
      <c r="AD489" s="114" t="str">
        <f t="shared" ca="1" si="5584"/>
        <v/>
      </c>
      <c r="AE489" s="114" t="str">
        <f t="shared" ca="1" si="5584"/>
        <v/>
      </c>
      <c r="AF489" s="114" t="str">
        <f t="shared" ca="1" si="5584"/>
        <v/>
      </c>
      <c r="AG489" s="114" t="str">
        <f t="shared" ca="1" si="5584"/>
        <v/>
      </c>
      <c r="AH489" s="114" t="str">
        <f t="shared" ca="1" si="5584"/>
        <v/>
      </c>
      <c r="AI489" s="114" t="str">
        <f t="shared" ca="1" si="5584"/>
        <v/>
      </c>
      <c r="AJ489" s="25">
        <f ca="1" t="shared" si="5585" ref="AJ489:AR489">COUNTIF($E489:$AI491,AJ$8)</f>
        <v>0</v>
      </c>
      <c r="AK489" s="25">
        <f t="shared" ca="1" si="5585"/>
        <v>0</v>
      </c>
      <c r="AL489" s="25">
        <f t="shared" ca="1" si="5585"/>
        <v>0</v>
      </c>
      <c r="AM489" s="25">
        <f t="shared" ca="1" si="5585"/>
        <v>0</v>
      </c>
      <c r="AN489" s="25">
        <f t="shared" ca="1" si="5585"/>
        <v>0</v>
      </c>
      <c r="AO489" s="25">
        <f t="shared" ca="1" si="5585"/>
        <v>0</v>
      </c>
      <c r="AP489" s="25">
        <f t="shared" ca="1" si="5585"/>
        <v>0</v>
      </c>
      <c r="AQ489" s="25">
        <f t="shared" ca="1" si="5585"/>
        <v>0</v>
      </c>
      <c r="AR489" s="25">
        <f t="shared" ca="1" si="5585"/>
        <v>0</v>
      </c>
    </row>
    <row r="490" spans="1:44" ht="18" customHeight="1">
      <c r="A490" s="7"/>
      <c r="B490" s="113"/>
      <c r="C490" s="20"/>
      <c r="D490" s="25" t="s">
        <v>25</v>
      </c>
      <c r="E490" s="114" t="str">
        <f ca="1" t="shared" si="5586" ref="E490">IFERROR(IF($C489="","",INDIRECT("第"&amp;VLOOKUP(E$7,INDIRECT($A$7&amp;"!A:D"),2,FALSE)&amp;"周"&amp;"!"&amp;ADDRESS(ROW(),VLOOKUP(E$7,INDIRECT($A$7&amp;"!A:D"),4,FALSE)+4))),"")</f>
        <v/>
      </c>
      <c r="F490" s="114" t="str">
        <f ca="1" t="shared" si="5587" ref="F490">IFERROR(IF($C489="","",INDIRECT("第"&amp;VLOOKUP(F$7,INDIRECT($A$7&amp;"!A:D"),2,FALSE)&amp;"周"&amp;"!"&amp;ADDRESS(ROW(),VLOOKUP(F$7,INDIRECT($A$7&amp;"!A:D"),4,FALSE)+4))),"")</f>
        <v/>
      </c>
      <c r="G490" s="114" t="str">
        <f ca="1" t="shared" si="5588" ref="G490">IFERROR(IF($C489="","",INDIRECT("第"&amp;VLOOKUP(G$7,INDIRECT($A$7&amp;"!A:D"),2,FALSE)&amp;"周"&amp;"!"&amp;ADDRESS(ROW(),VLOOKUP(G$7,INDIRECT($A$7&amp;"!A:D"),4,FALSE)+4))),"")</f>
        <v/>
      </c>
      <c r="H490" s="114" t="str">
        <f ca="1" t="shared" si="5589" ref="H490">IFERROR(IF($C489="","",INDIRECT("第"&amp;VLOOKUP(H$7,INDIRECT($A$7&amp;"!A:D"),2,FALSE)&amp;"周"&amp;"!"&amp;ADDRESS(ROW(),VLOOKUP(H$7,INDIRECT($A$7&amp;"!A:D"),4,FALSE)+4))),"")</f>
        <v/>
      </c>
      <c r="I490" s="114" t="str">
        <f ca="1" t="shared" si="5590" ref="I490">IFERROR(IF($C489="","",INDIRECT("第"&amp;VLOOKUP(I$7,INDIRECT($A$7&amp;"!A:D"),2,FALSE)&amp;"周"&amp;"!"&amp;ADDRESS(ROW(),VLOOKUP(I$7,INDIRECT($A$7&amp;"!A:D"),4,FALSE)+4))),"")</f>
        <v/>
      </c>
      <c r="J490" s="114" t="str">
        <f ca="1" t="shared" si="5591" ref="J490">IFERROR(IF($C489="","",INDIRECT("第"&amp;VLOOKUP(J$7,INDIRECT($A$7&amp;"!A:D"),2,FALSE)&amp;"周"&amp;"!"&amp;ADDRESS(ROW(),VLOOKUP(J$7,INDIRECT($A$7&amp;"!A:D"),4,FALSE)+4))),"")</f>
        <v/>
      </c>
      <c r="K490" s="114" t="str">
        <f ca="1" t="shared" si="5592" ref="K490">IFERROR(IF($C489="","",INDIRECT("第"&amp;VLOOKUP(K$7,INDIRECT($A$7&amp;"!A:D"),2,FALSE)&amp;"周"&amp;"!"&amp;ADDRESS(ROW(),VLOOKUP(K$7,INDIRECT($A$7&amp;"!A:D"),4,FALSE)+4))),"")</f>
        <v/>
      </c>
      <c r="L490" s="114" t="str">
        <f ca="1" t="shared" si="5593" ref="L490">IFERROR(IF($C489="","",INDIRECT("第"&amp;VLOOKUP(L$7,INDIRECT($A$7&amp;"!A:D"),2,FALSE)&amp;"周"&amp;"!"&amp;ADDRESS(ROW(),VLOOKUP(L$7,INDIRECT($A$7&amp;"!A:D"),4,FALSE)+4))),"")</f>
        <v/>
      </c>
      <c r="M490" s="114" t="str">
        <f ca="1" t="shared" si="5594" ref="M490">IFERROR(IF($C489="","",INDIRECT("第"&amp;VLOOKUP(M$7,INDIRECT($A$7&amp;"!A:D"),2,FALSE)&amp;"周"&amp;"!"&amp;ADDRESS(ROW(),VLOOKUP(M$7,INDIRECT($A$7&amp;"!A:D"),4,FALSE)+4))),"")</f>
        <v/>
      </c>
      <c r="N490" s="114" t="str">
        <f ca="1" t="shared" si="5595" ref="N490">IFERROR(IF($C489="","",INDIRECT("第"&amp;VLOOKUP(N$7,INDIRECT($A$7&amp;"!A:D"),2,FALSE)&amp;"周"&amp;"!"&amp;ADDRESS(ROW(),VLOOKUP(N$7,INDIRECT($A$7&amp;"!A:D"),4,FALSE)+4))),"")</f>
        <v/>
      </c>
      <c r="O490" s="114" t="str">
        <f ca="1" t="shared" si="5596" ref="O490">IFERROR(IF($C489="","",INDIRECT("第"&amp;VLOOKUP(O$7,INDIRECT($A$7&amp;"!A:D"),2,FALSE)&amp;"周"&amp;"!"&amp;ADDRESS(ROW(),VLOOKUP(O$7,INDIRECT($A$7&amp;"!A:D"),4,FALSE)+4))),"")</f>
        <v/>
      </c>
      <c r="P490" s="114" t="str">
        <f ca="1" t="shared" si="5597" ref="P490">IFERROR(IF($C489="","",INDIRECT("第"&amp;VLOOKUP(P$7,INDIRECT($A$7&amp;"!A:D"),2,FALSE)&amp;"周"&amp;"!"&amp;ADDRESS(ROW(),VLOOKUP(P$7,INDIRECT($A$7&amp;"!A:D"),4,FALSE)+4))),"")</f>
        <v/>
      </c>
      <c r="Q490" s="114" t="str">
        <f ca="1" t="shared" si="5598" ref="Q490">IFERROR(IF($C489="","",INDIRECT("第"&amp;VLOOKUP(Q$7,INDIRECT($A$7&amp;"!A:D"),2,FALSE)&amp;"周"&amp;"!"&amp;ADDRESS(ROW(),VLOOKUP(Q$7,INDIRECT($A$7&amp;"!A:D"),4,FALSE)+4))),"")</f>
        <v/>
      </c>
      <c r="R490" s="114" t="str">
        <f ca="1" t="shared" si="5599" ref="R490">IFERROR(IF($C489="","",INDIRECT("第"&amp;VLOOKUP(R$7,INDIRECT($A$7&amp;"!A:D"),2,FALSE)&amp;"周"&amp;"!"&amp;ADDRESS(ROW(),VLOOKUP(R$7,INDIRECT($A$7&amp;"!A:D"),4,FALSE)+4))),"")</f>
        <v/>
      </c>
      <c r="S490" s="114" t="str">
        <f ca="1" t="shared" si="5600" ref="S490">IFERROR(IF($C489="","",INDIRECT("第"&amp;VLOOKUP(S$7,INDIRECT($A$7&amp;"!A:D"),2,FALSE)&amp;"周"&amp;"!"&amp;ADDRESS(ROW(),VLOOKUP(S$7,INDIRECT($A$7&amp;"!A:D"),4,FALSE)+4))),"")</f>
        <v/>
      </c>
      <c r="T490" s="114" t="str">
        <f ca="1" t="shared" si="5601" ref="T490">IFERROR(IF($C489="","",INDIRECT("第"&amp;VLOOKUP(T$7,INDIRECT($A$7&amp;"!A:D"),2,FALSE)&amp;"周"&amp;"!"&amp;ADDRESS(ROW(),VLOOKUP(T$7,INDIRECT($A$7&amp;"!A:D"),4,FALSE)+4))),"")</f>
        <v/>
      </c>
      <c r="U490" s="114" t="str">
        <f ca="1" t="shared" si="5602" ref="U490">IFERROR(IF($C489="","",INDIRECT("第"&amp;VLOOKUP(U$7,INDIRECT($A$7&amp;"!A:D"),2,FALSE)&amp;"周"&amp;"!"&amp;ADDRESS(ROW(),VLOOKUP(U$7,INDIRECT($A$7&amp;"!A:D"),4,FALSE)+4))),"")</f>
        <v/>
      </c>
      <c r="V490" s="114" t="str">
        <f ca="1" t="shared" si="5603" ref="V490">IFERROR(IF($C489="","",INDIRECT("第"&amp;VLOOKUP(V$7,INDIRECT($A$7&amp;"!A:D"),2,FALSE)&amp;"周"&amp;"!"&amp;ADDRESS(ROW(),VLOOKUP(V$7,INDIRECT($A$7&amp;"!A:D"),4,FALSE)+4))),"")</f>
        <v/>
      </c>
      <c r="W490" s="114" t="str">
        <f ca="1" t="shared" si="5604" ref="W490">IFERROR(IF($C489="","",INDIRECT("第"&amp;VLOOKUP(W$7,INDIRECT($A$7&amp;"!A:D"),2,FALSE)&amp;"周"&amp;"!"&amp;ADDRESS(ROW(),VLOOKUP(W$7,INDIRECT($A$7&amp;"!A:D"),4,FALSE)+4))),"")</f>
        <v/>
      </c>
      <c r="X490" s="114" t="str">
        <f ca="1" t="shared" si="5605" ref="X490">IFERROR(IF($C489="","",INDIRECT("第"&amp;VLOOKUP(X$7,INDIRECT($A$7&amp;"!A:D"),2,FALSE)&amp;"周"&amp;"!"&amp;ADDRESS(ROW(),VLOOKUP(X$7,INDIRECT($A$7&amp;"!A:D"),4,FALSE)+4))),"")</f>
        <v/>
      </c>
      <c r="Y490" s="114" t="str">
        <f ca="1" t="shared" si="5606" ref="Y490">IFERROR(IF($C489="","",INDIRECT("第"&amp;VLOOKUP(Y$7,INDIRECT($A$7&amp;"!A:D"),2,FALSE)&amp;"周"&amp;"!"&amp;ADDRESS(ROW(),VLOOKUP(Y$7,INDIRECT($A$7&amp;"!A:D"),4,FALSE)+4))),"")</f>
        <v/>
      </c>
      <c r="Z490" s="114" t="str">
        <f ca="1" t="shared" si="5607" ref="Z490">IFERROR(IF($C489="","",INDIRECT("第"&amp;VLOOKUP(Z$7,INDIRECT($A$7&amp;"!A:D"),2,FALSE)&amp;"周"&amp;"!"&amp;ADDRESS(ROW(),VLOOKUP(Z$7,INDIRECT($A$7&amp;"!A:D"),4,FALSE)+4))),"")</f>
        <v/>
      </c>
      <c r="AA490" s="114" t="str">
        <f ca="1" t="shared" si="5608" ref="AA490">IFERROR(IF($C489="","",INDIRECT("第"&amp;VLOOKUP(AA$7,INDIRECT($A$7&amp;"!A:D"),2,FALSE)&amp;"周"&amp;"!"&amp;ADDRESS(ROW(),VLOOKUP(AA$7,INDIRECT($A$7&amp;"!A:D"),4,FALSE)+4))),"")</f>
        <v/>
      </c>
      <c r="AB490" s="114" t="str">
        <f ca="1" t="shared" si="5609" ref="AB490">IFERROR(IF($C489="","",INDIRECT("第"&amp;VLOOKUP(AB$7,INDIRECT($A$7&amp;"!A:D"),2,FALSE)&amp;"周"&amp;"!"&amp;ADDRESS(ROW(),VLOOKUP(AB$7,INDIRECT($A$7&amp;"!A:D"),4,FALSE)+4))),"")</f>
        <v/>
      </c>
      <c r="AC490" s="114" t="str">
        <f ca="1" t="shared" si="5610" ref="AC490">IFERROR(IF($C489="","",INDIRECT("第"&amp;VLOOKUP(AC$7,INDIRECT($A$7&amp;"!A:D"),2,FALSE)&amp;"周"&amp;"!"&amp;ADDRESS(ROW(),VLOOKUP(AC$7,INDIRECT($A$7&amp;"!A:D"),4,FALSE)+4))),"")</f>
        <v/>
      </c>
      <c r="AD490" s="114" t="str">
        <f ca="1" t="shared" si="5611" ref="AD490">IFERROR(IF($C489="","",INDIRECT("第"&amp;VLOOKUP(AD$7,INDIRECT($A$7&amp;"!A:D"),2,FALSE)&amp;"周"&amp;"!"&amp;ADDRESS(ROW(),VLOOKUP(AD$7,INDIRECT($A$7&amp;"!A:D"),4,FALSE)+4))),"")</f>
        <v/>
      </c>
      <c r="AE490" s="114" t="str">
        <f ca="1" t="shared" si="5612" ref="AE490">IFERROR(IF($C489="","",INDIRECT("第"&amp;VLOOKUP(AE$7,INDIRECT($A$7&amp;"!A:D"),2,FALSE)&amp;"周"&amp;"!"&amp;ADDRESS(ROW(),VLOOKUP(AE$7,INDIRECT($A$7&amp;"!A:D"),4,FALSE)+4))),"")</f>
        <v/>
      </c>
      <c r="AF490" s="114" t="str">
        <f ca="1" t="shared" si="5613" ref="AF490">IFERROR(IF($C489="","",INDIRECT("第"&amp;VLOOKUP(AF$7,INDIRECT($A$7&amp;"!A:D"),2,FALSE)&amp;"周"&amp;"!"&amp;ADDRESS(ROW(),VLOOKUP(AF$7,INDIRECT($A$7&amp;"!A:D"),4,FALSE)+4))),"")</f>
        <v/>
      </c>
      <c r="AG490" s="114" t="str">
        <f ca="1" t="shared" si="5614" ref="AG490">IFERROR(IF($C489="","",INDIRECT("第"&amp;VLOOKUP(AG$7,INDIRECT($A$7&amp;"!A:D"),2,FALSE)&amp;"周"&amp;"!"&amp;ADDRESS(ROW(),VLOOKUP(AG$7,INDIRECT($A$7&amp;"!A:D"),4,FALSE)+4))),"")</f>
        <v/>
      </c>
      <c r="AH490" s="114" t="str">
        <f ca="1" t="shared" si="5615" ref="AH490">IFERROR(IF($C489="","",INDIRECT("第"&amp;VLOOKUP(AH$7,INDIRECT($A$7&amp;"!A:D"),2,FALSE)&amp;"周"&amp;"!"&amp;ADDRESS(ROW(),VLOOKUP(AH$7,INDIRECT($A$7&amp;"!A:D"),4,FALSE)+4))),"")</f>
        <v/>
      </c>
      <c r="AI490" s="114" t="str">
        <f ca="1" t="shared" si="5616" ref="AI490">IFERROR(IF($C489="","",INDIRECT("第"&amp;VLOOKUP(AI$7,INDIRECT($A$7&amp;"!A:D"),2,FALSE)&amp;"周"&amp;"!"&amp;ADDRESS(ROW(),VLOOKUP(AI$7,INDIRECT($A$7&amp;"!A:D"),4,FALSE)+4))),"")</f>
        <v/>
      </c>
      <c r="AJ490" s="25"/>
      <c r="AK490" s="25"/>
      <c r="AL490" s="25"/>
      <c r="AM490" s="25"/>
      <c r="AN490" s="25"/>
      <c r="AO490" s="25"/>
      <c r="AP490" s="25"/>
      <c r="AQ490" s="25"/>
      <c r="AR490" s="25"/>
    </row>
    <row r="491" spans="1:44" ht="18" customHeight="1">
      <c r="A491" s="7"/>
      <c r="B491" s="115"/>
      <c r="C491" s="27"/>
      <c r="D491" s="25" t="s">
        <v>26</v>
      </c>
      <c r="E491" s="114" t="str">
        <f ca="1" t="shared" si="5617" ref="E491:AI491">IFERROR(IF($C489="","",INDIRECT("第"&amp;VLOOKUP(E$7,INDIRECT($A$7&amp;"!A:D"),2,FALSE)&amp;"周"&amp;"!"&amp;ADDRESS(ROW(),VLOOKUP(E$7,INDIRECT($A$7&amp;"!A:D"),4,FALSE)+4))),"")</f>
        <v/>
      </c>
      <c r="F491" s="114" t="str">
        <f t="shared" ca="1" si="5617"/>
        <v/>
      </c>
      <c r="G491" s="114" t="str">
        <f t="shared" ca="1" si="5617"/>
        <v/>
      </c>
      <c r="H491" s="114" t="str">
        <f t="shared" ca="1" si="5617"/>
        <v/>
      </c>
      <c r="I491" s="114" t="str">
        <f t="shared" ca="1" si="5617"/>
        <v/>
      </c>
      <c r="J491" s="114" t="str">
        <f t="shared" ca="1" si="5617"/>
        <v/>
      </c>
      <c r="K491" s="114" t="str">
        <f t="shared" ca="1" si="5617"/>
        <v/>
      </c>
      <c r="L491" s="114" t="str">
        <f t="shared" ca="1" si="5617"/>
        <v/>
      </c>
      <c r="M491" s="114" t="str">
        <f t="shared" ca="1" si="5617"/>
        <v/>
      </c>
      <c r="N491" s="114" t="str">
        <f t="shared" ca="1" si="5617"/>
        <v/>
      </c>
      <c r="O491" s="114" t="str">
        <f t="shared" ca="1" si="5617"/>
        <v/>
      </c>
      <c r="P491" s="114" t="str">
        <f t="shared" ca="1" si="5617"/>
        <v/>
      </c>
      <c r="Q491" s="114" t="str">
        <f t="shared" ca="1" si="5617"/>
        <v/>
      </c>
      <c r="R491" s="114" t="str">
        <f t="shared" ca="1" si="5617"/>
        <v/>
      </c>
      <c r="S491" s="114" t="str">
        <f t="shared" ca="1" si="5617"/>
        <v/>
      </c>
      <c r="T491" s="114" t="str">
        <f t="shared" ca="1" si="5617"/>
        <v/>
      </c>
      <c r="U491" s="114" t="str">
        <f t="shared" ca="1" si="5617"/>
        <v/>
      </c>
      <c r="V491" s="114" t="str">
        <f t="shared" ca="1" si="5617"/>
        <v/>
      </c>
      <c r="W491" s="114" t="str">
        <f t="shared" ca="1" si="5617"/>
        <v/>
      </c>
      <c r="X491" s="114" t="str">
        <f t="shared" ca="1" si="5617"/>
        <v/>
      </c>
      <c r="Y491" s="114" t="str">
        <f t="shared" ca="1" si="5617"/>
        <v/>
      </c>
      <c r="Z491" s="114" t="str">
        <f t="shared" ca="1" si="5617"/>
        <v/>
      </c>
      <c r="AA491" s="114" t="str">
        <f t="shared" ca="1" si="5617"/>
        <v/>
      </c>
      <c r="AB491" s="114" t="str">
        <f t="shared" ca="1" si="5617"/>
        <v/>
      </c>
      <c r="AC491" s="114" t="str">
        <f t="shared" ca="1" si="5617"/>
        <v/>
      </c>
      <c r="AD491" s="114" t="str">
        <f t="shared" ca="1" si="5617"/>
        <v/>
      </c>
      <c r="AE491" s="114" t="str">
        <f t="shared" ca="1" si="5617"/>
        <v/>
      </c>
      <c r="AF491" s="114" t="str">
        <f t="shared" ca="1" si="5617"/>
        <v/>
      </c>
      <c r="AG491" s="114" t="str">
        <f t="shared" ca="1" si="5617"/>
        <v/>
      </c>
      <c r="AH491" s="114" t="str">
        <f t="shared" ca="1" si="5617"/>
        <v/>
      </c>
      <c r="AI491" s="114" t="str">
        <f t="shared" ca="1" si="5617"/>
        <v/>
      </c>
      <c r="AJ491" s="25"/>
      <c r="AK491" s="25"/>
      <c r="AL491" s="25"/>
      <c r="AM491" s="25"/>
      <c r="AN491" s="25"/>
      <c r="AO491" s="25"/>
      <c r="AP491" s="25"/>
      <c r="AQ491" s="25"/>
      <c r="AR491" s="25"/>
    </row>
    <row r="492" spans="1:44" ht="18" customHeight="1">
      <c r="A492" s="7"/>
      <c r="B492" s="116">
        <f t="shared" si="5618" ref="B492:B555">ROW()/3-2</f>
        <v>162</v>
      </c>
      <c r="C492" s="20" t="str">
        <f ca="1">INDIRECT("员工信息表!C"&amp;(B492+3))&amp;IF(INDIRECT("员工信息表!O"&amp;(B492+3))="离职","(离职)","")</f>
        <v/>
      </c>
      <c r="D492" s="25" t="s">
        <v>24</v>
      </c>
      <c r="E492" s="114" t="str">
        <f ca="1" t="shared" si="5619" ref="E492:T492">IFERROR(IF($C492="","",INDIRECT("第"&amp;VLOOKUP(E$7,INDIRECT($A$7&amp;"!A:D"),2,FALSE)&amp;"周"&amp;"!"&amp;ADDRESS(ROW(),VLOOKUP(E$7,INDIRECT($A$7&amp;"!A:D"),4,FALSE)+4))),"")</f>
        <v/>
      </c>
      <c r="F492" s="114" t="str">
        <f t="shared" ca="1" si="5619"/>
        <v/>
      </c>
      <c r="G492" s="114" t="str">
        <f t="shared" ca="1" si="5619"/>
        <v/>
      </c>
      <c r="H492" s="114" t="str">
        <f t="shared" ca="1" si="5619"/>
        <v/>
      </c>
      <c r="I492" s="114" t="str">
        <f t="shared" ca="1" si="5619"/>
        <v/>
      </c>
      <c r="J492" s="114" t="str">
        <f t="shared" ca="1" si="5619"/>
        <v/>
      </c>
      <c r="K492" s="114" t="str">
        <f t="shared" ca="1" si="5619"/>
        <v/>
      </c>
      <c r="L492" s="114" t="str">
        <f t="shared" ca="1" si="5619"/>
        <v/>
      </c>
      <c r="M492" s="114" t="str">
        <f t="shared" ca="1" si="5619"/>
        <v/>
      </c>
      <c r="N492" s="114" t="str">
        <f t="shared" ca="1" si="5619"/>
        <v/>
      </c>
      <c r="O492" s="114" t="str">
        <f t="shared" ca="1" si="5619"/>
        <v/>
      </c>
      <c r="P492" s="114" t="str">
        <f t="shared" ca="1" si="5619"/>
        <v/>
      </c>
      <c r="Q492" s="114" t="str">
        <f t="shared" ca="1" si="5619"/>
        <v/>
      </c>
      <c r="R492" s="114" t="str">
        <f t="shared" ca="1" si="5619"/>
        <v/>
      </c>
      <c r="S492" s="114" t="str">
        <f t="shared" ca="1" si="5619"/>
        <v/>
      </c>
      <c r="T492" s="114" t="str">
        <f t="shared" ca="1" si="5619"/>
        <v/>
      </c>
      <c r="U492" s="114" t="str">
        <f ca="1" t="shared" si="5620" ref="U492:AI492">IFERROR(IF($C492="","",INDIRECT("第"&amp;VLOOKUP(U$7,INDIRECT($A$7&amp;"!A:D"),2,FALSE)&amp;"周"&amp;"!"&amp;ADDRESS(ROW(),VLOOKUP(U$7,INDIRECT($A$7&amp;"!A:D"),4,FALSE)+4))),"")</f>
        <v/>
      </c>
      <c r="V492" s="114" t="str">
        <f t="shared" ca="1" si="5620"/>
        <v/>
      </c>
      <c r="W492" s="114" t="str">
        <f t="shared" ca="1" si="5620"/>
        <v/>
      </c>
      <c r="X492" s="114" t="str">
        <f t="shared" ca="1" si="5620"/>
        <v/>
      </c>
      <c r="Y492" s="114" t="str">
        <f t="shared" ca="1" si="5620"/>
        <v/>
      </c>
      <c r="Z492" s="114" t="str">
        <f t="shared" ca="1" si="5620"/>
        <v/>
      </c>
      <c r="AA492" s="114" t="str">
        <f t="shared" ca="1" si="5620"/>
        <v/>
      </c>
      <c r="AB492" s="114" t="str">
        <f t="shared" ca="1" si="5620"/>
        <v/>
      </c>
      <c r="AC492" s="114" t="str">
        <f t="shared" ca="1" si="5620"/>
        <v/>
      </c>
      <c r="AD492" s="114" t="str">
        <f t="shared" ca="1" si="5620"/>
        <v/>
      </c>
      <c r="AE492" s="114" t="str">
        <f t="shared" ca="1" si="5620"/>
        <v/>
      </c>
      <c r="AF492" s="114" t="str">
        <f t="shared" ca="1" si="5620"/>
        <v/>
      </c>
      <c r="AG492" s="114" t="str">
        <f t="shared" ca="1" si="5620"/>
        <v/>
      </c>
      <c r="AH492" s="114" t="str">
        <f t="shared" ca="1" si="5620"/>
        <v/>
      </c>
      <c r="AI492" s="114" t="str">
        <f t="shared" ca="1" si="5620"/>
        <v/>
      </c>
      <c r="AJ492" s="25">
        <f ca="1" t="shared" si="5621" ref="AJ492:AR492">COUNTIF($E492:$AI494,AJ$8)</f>
        <v>0</v>
      </c>
      <c r="AK492" s="25">
        <f t="shared" ca="1" si="5621"/>
        <v>0</v>
      </c>
      <c r="AL492" s="25">
        <f t="shared" ca="1" si="5621"/>
        <v>0</v>
      </c>
      <c r="AM492" s="25">
        <f t="shared" ca="1" si="5621"/>
        <v>0</v>
      </c>
      <c r="AN492" s="25">
        <f t="shared" ca="1" si="5621"/>
        <v>0</v>
      </c>
      <c r="AO492" s="25">
        <f t="shared" ca="1" si="5621"/>
        <v>0</v>
      </c>
      <c r="AP492" s="25">
        <f t="shared" ca="1" si="5621"/>
        <v>0</v>
      </c>
      <c r="AQ492" s="25">
        <f t="shared" ca="1" si="5621"/>
        <v>0</v>
      </c>
      <c r="AR492" s="25">
        <f t="shared" ca="1" si="5621"/>
        <v>0</v>
      </c>
    </row>
    <row r="493" spans="1:44" ht="18" customHeight="1">
      <c r="A493" s="7"/>
      <c r="B493" s="113"/>
      <c r="C493" s="20"/>
      <c r="D493" s="25" t="s">
        <v>25</v>
      </c>
      <c r="E493" s="114" t="str">
        <f ca="1" t="shared" si="5622" ref="E493">IFERROR(IF($C492="","",INDIRECT("第"&amp;VLOOKUP(E$7,INDIRECT($A$7&amp;"!A:D"),2,FALSE)&amp;"周"&amp;"!"&amp;ADDRESS(ROW(),VLOOKUP(E$7,INDIRECT($A$7&amp;"!A:D"),4,FALSE)+4))),"")</f>
        <v/>
      </c>
      <c r="F493" s="114" t="str">
        <f ca="1" t="shared" si="5623" ref="F493">IFERROR(IF($C492="","",INDIRECT("第"&amp;VLOOKUP(F$7,INDIRECT($A$7&amp;"!A:D"),2,FALSE)&amp;"周"&amp;"!"&amp;ADDRESS(ROW(),VLOOKUP(F$7,INDIRECT($A$7&amp;"!A:D"),4,FALSE)+4))),"")</f>
        <v/>
      </c>
      <c r="G493" s="114" t="str">
        <f ca="1" t="shared" si="5624" ref="G493">IFERROR(IF($C492="","",INDIRECT("第"&amp;VLOOKUP(G$7,INDIRECT($A$7&amp;"!A:D"),2,FALSE)&amp;"周"&amp;"!"&amp;ADDRESS(ROW(),VLOOKUP(G$7,INDIRECT($A$7&amp;"!A:D"),4,FALSE)+4))),"")</f>
        <v/>
      </c>
      <c r="H493" s="114" t="str">
        <f ca="1" t="shared" si="5625" ref="H493">IFERROR(IF($C492="","",INDIRECT("第"&amp;VLOOKUP(H$7,INDIRECT($A$7&amp;"!A:D"),2,FALSE)&amp;"周"&amp;"!"&amp;ADDRESS(ROW(),VLOOKUP(H$7,INDIRECT($A$7&amp;"!A:D"),4,FALSE)+4))),"")</f>
        <v/>
      </c>
      <c r="I493" s="114" t="str">
        <f ca="1" t="shared" si="5626" ref="I493">IFERROR(IF($C492="","",INDIRECT("第"&amp;VLOOKUP(I$7,INDIRECT($A$7&amp;"!A:D"),2,FALSE)&amp;"周"&amp;"!"&amp;ADDRESS(ROW(),VLOOKUP(I$7,INDIRECT($A$7&amp;"!A:D"),4,FALSE)+4))),"")</f>
        <v/>
      </c>
      <c r="J493" s="114" t="str">
        <f ca="1" t="shared" si="5627" ref="J493">IFERROR(IF($C492="","",INDIRECT("第"&amp;VLOOKUP(J$7,INDIRECT($A$7&amp;"!A:D"),2,FALSE)&amp;"周"&amp;"!"&amp;ADDRESS(ROW(),VLOOKUP(J$7,INDIRECT($A$7&amp;"!A:D"),4,FALSE)+4))),"")</f>
        <v/>
      </c>
      <c r="K493" s="114" t="str">
        <f ca="1" t="shared" si="5628" ref="K493">IFERROR(IF($C492="","",INDIRECT("第"&amp;VLOOKUP(K$7,INDIRECT($A$7&amp;"!A:D"),2,FALSE)&amp;"周"&amp;"!"&amp;ADDRESS(ROW(),VLOOKUP(K$7,INDIRECT($A$7&amp;"!A:D"),4,FALSE)+4))),"")</f>
        <v/>
      </c>
      <c r="L493" s="114" t="str">
        <f ca="1" t="shared" si="5629" ref="L493">IFERROR(IF($C492="","",INDIRECT("第"&amp;VLOOKUP(L$7,INDIRECT($A$7&amp;"!A:D"),2,FALSE)&amp;"周"&amp;"!"&amp;ADDRESS(ROW(),VLOOKUP(L$7,INDIRECT($A$7&amp;"!A:D"),4,FALSE)+4))),"")</f>
        <v/>
      </c>
      <c r="M493" s="114" t="str">
        <f ca="1" t="shared" si="5630" ref="M493">IFERROR(IF($C492="","",INDIRECT("第"&amp;VLOOKUP(M$7,INDIRECT($A$7&amp;"!A:D"),2,FALSE)&amp;"周"&amp;"!"&amp;ADDRESS(ROW(),VLOOKUP(M$7,INDIRECT($A$7&amp;"!A:D"),4,FALSE)+4))),"")</f>
        <v/>
      </c>
      <c r="N493" s="114" t="str">
        <f ca="1" t="shared" si="5631" ref="N493">IFERROR(IF($C492="","",INDIRECT("第"&amp;VLOOKUP(N$7,INDIRECT($A$7&amp;"!A:D"),2,FALSE)&amp;"周"&amp;"!"&amp;ADDRESS(ROW(),VLOOKUP(N$7,INDIRECT($A$7&amp;"!A:D"),4,FALSE)+4))),"")</f>
        <v/>
      </c>
      <c r="O493" s="114" t="str">
        <f ca="1" t="shared" si="5632" ref="O493">IFERROR(IF($C492="","",INDIRECT("第"&amp;VLOOKUP(O$7,INDIRECT($A$7&amp;"!A:D"),2,FALSE)&amp;"周"&amp;"!"&amp;ADDRESS(ROW(),VLOOKUP(O$7,INDIRECT($A$7&amp;"!A:D"),4,FALSE)+4))),"")</f>
        <v/>
      </c>
      <c r="P493" s="114" t="str">
        <f ca="1" t="shared" si="5633" ref="P493">IFERROR(IF($C492="","",INDIRECT("第"&amp;VLOOKUP(P$7,INDIRECT($A$7&amp;"!A:D"),2,FALSE)&amp;"周"&amp;"!"&amp;ADDRESS(ROW(),VLOOKUP(P$7,INDIRECT($A$7&amp;"!A:D"),4,FALSE)+4))),"")</f>
        <v/>
      </c>
      <c r="Q493" s="114" t="str">
        <f ca="1" t="shared" si="5634" ref="Q493">IFERROR(IF($C492="","",INDIRECT("第"&amp;VLOOKUP(Q$7,INDIRECT($A$7&amp;"!A:D"),2,FALSE)&amp;"周"&amp;"!"&amp;ADDRESS(ROW(),VLOOKUP(Q$7,INDIRECT($A$7&amp;"!A:D"),4,FALSE)+4))),"")</f>
        <v/>
      </c>
      <c r="R493" s="114" t="str">
        <f ca="1" t="shared" si="5635" ref="R493">IFERROR(IF($C492="","",INDIRECT("第"&amp;VLOOKUP(R$7,INDIRECT($A$7&amp;"!A:D"),2,FALSE)&amp;"周"&amp;"!"&amp;ADDRESS(ROW(),VLOOKUP(R$7,INDIRECT($A$7&amp;"!A:D"),4,FALSE)+4))),"")</f>
        <v/>
      </c>
      <c r="S493" s="114" t="str">
        <f ca="1" t="shared" si="5636" ref="S493">IFERROR(IF($C492="","",INDIRECT("第"&amp;VLOOKUP(S$7,INDIRECT($A$7&amp;"!A:D"),2,FALSE)&amp;"周"&amp;"!"&amp;ADDRESS(ROW(),VLOOKUP(S$7,INDIRECT($A$7&amp;"!A:D"),4,FALSE)+4))),"")</f>
        <v/>
      </c>
      <c r="T493" s="114" t="str">
        <f ca="1" t="shared" si="5637" ref="T493">IFERROR(IF($C492="","",INDIRECT("第"&amp;VLOOKUP(T$7,INDIRECT($A$7&amp;"!A:D"),2,FALSE)&amp;"周"&amp;"!"&amp;ADDRESS(ROW(),VLOOKUP(T$7,INDIRECT($A$7&amp;"!A:D"),4,FALSE)+4))),"")</f>
        <v/>
      </c>
      <c r="U493" s="114" t="str">
        <f ca="1" t="shared" si="5638" ref="U493">IFERROR(IF($C492="","",INDIRECT("第"&amp;VLOOKUP(U$7,INDIRECT($A$7&amp;"!A:D"),2,FALSE)&amp;"周"&amp;"!"&amp;ADDRESS(ROW(),VLOOKUP(U$7,INDIRECT($A$7&amp;"!A:D"),4,FALSE)+4))),"")</f>
        <v/>
      </c>
      <c r="V493" s="114" t="str">
        <f ca="1" t="shared" si="5639" ref="V493">IFERROR(IF($C492="","",INDIRECT("第"&amp;VLOOKUP(V$7,INDIRECT($A$7&amp;"!A:D"),2,FALSE)&amp;"周"&amp;"!"&amp;ADDRESS(ROW(),VLOOKUP(V$7,INDIRECT($A$7&amp;"!A:D"),4,FALSE)+4))),"")</f>
        <v/>
      </c>
      <c r="W493" s="114" t="str">
        <f ca="1" t="shared" si="5640" ref="W493">IFERROR(IF($C492="","",INDIRECT("第"&amp;VLOOKUP(W$7,INDIRECT($A$7&amp;"!A:D"),2,FALSE)&amp;"周"&amp;"!"&amp;ADDRESS(ROW(),VLOOKUP(W$7,INDIRECT($A$7&amp;"!A:D"),4,FALSE)+4))),"")</f>
        <v/>
      </c>
      <c r="X493" s="114" t="str">
        <f ca="1" t="shared" si="5641" ref="X493">IFERROR(IF($C492="","",INDIRECT("第"&amp;VLOOKUP(X$7,INDIRECT($A$7&amp;"!A:D"),2,FALSE)&amp;"周"&amp;"!"&amp;ADDRESS(ROW(),VLOOKUP(X$7,INDIRECT($A$7&amp;"!A:D"),4,FALSE)+4))),"")</f>
        <v/>
      </c>
      <c r="Y493" s="114" t="str">
        <f ca="1" t="shared" si="5642" ref="Y493">IFERROR(IF($C492="","",INDIRECT("第"&amp;VLOOKUP(Y$7,INDIRECT($A$7&amp;"!A:D"),2,FALSE)&amp;"周"&amp;"!"&amp;ADDRESS(ROW(),VLOOKUP(Y$7,INDIRECT($A$7&amp;"!A:D"),4,FALSE)+4))),"")</f>
        <v/>
      </c>
      <c r="Z493" s="114" t="str">
        <f ca="1" t="shared" si="5643" ref="Z493">IFERROR(IF($C492="","",INDIRECT("第"&amp;VLOOKUP(Z$7,INDIRECT($A$7&amp;"!A:D"),2,FALSE)&amp;"周"&amp;"!"&amp;ADDRESS(ROW(),VLOOKUP(Z$7,INDIRECT($A$7&amp;"!A:D"),4,FALSE)+4))),"")</f>
        <v/>
      </c>
      <c r="AA493" s="114" t="str">
        <f ca="1" t="shared" si="5644" ref="AA493">IFERROR(IF($C492="","",INDIRECT("第"&amp;VLOOKUP(AA$7,INDIRECT($A$7&amp;"!A:D"),2,FALSE)&amp;"周"&amp;"!"&amp;ADDRESS(ROW(),VLOOKUP(AA$7,INDIRECT($A$7&amp;"!A:D"),4,FALSE)+4))),"")</f>
        <v/>
      </c>
      <c r="AB493" s="114" t="str">
        <f ca="1" t="shared" si="5645" ref="AB493">IFERROR(IF($C492="","",INDIRECT("第"&amp;VLOOKUP(AB$7,INDIRECT($A$7&amp;"!A:D"),2,FALSE)&amp;"周"&amp;"!"&amp;ADDRESS(ROW(),VLOOKUP(AB$7,INDIRECT($A$7&amp;"!A:D"),4,FALSE)+4))),"")</f>
        <v/>
      </c>
      <c r="AC493" s="114" t="str">
        <f ca="1" t="shared" si="5646" ref="AC493">IFERROR(IF($C492="","",INDIRECT("第"&amp;VLOOKUP(AC$7,INDIRECT($A$7&amp;"!A:D"),2,FALSE)&amp;"周"&amp;"!"&amp;ADDRESS(ROW(),VLOOKUP(AC$7,INDIRECT($A$7&amp;"!A:D"),4,FALSE)+4))),"")</f>
        <v/>
      </c>
      <c r="AD493" s="114" t="str">
        <f ca="1" t="shared" si="5647" ref="AD493">IFERROR(IF($C492="","",INDIRECT("第"&amp;VLOOKUP(AD$7,INDIRECT($A$7&amp;"!A:D"),2,FALSE)&amp;"周"&amp;"!"&amp;ADDRESS(ROW(),VLOOKUP(AD$7,INDIRECT($A$7&amp;"!A:D"),4,FALSE)+4))),"")</f>
        <v/>
      </c>
      <c r="AE493" s="114" t="str">
        <f ca="1" t="shared" si="5648" ref="AE493">IFERROR(IF($C492="","",INDIRECT("第"&amp;VLOOKUP(AE$7,INDIRECT($A$7&amp;"!A:D"),2,FALSE)&amp;"周"&amp;"!"&amp;ADDRESS(ROW(),VLOOKUP(AE$7,INDIRECT($A$7&amp;"!A:D"),4,FALSE)+4))),"")</f>
        <v/>
      </c>
      <c r="AF493" s="114" t="str">
        <f ca="1" t="shared" si="5649" ref="AF493">IFERROR(IF($C492="","",INDIRECT("第"&amp;VLOOKUP(AF$7,INDIRECT($A$7&amp;"!A:D"),2,FALSE)&amp;"周"&amp;"!"&amp;ADDRESS(ROW(),VLOOKUP(AF$7,INDIRECT($A$7&amp;"!A:D"),4,FALSE)+4))),"")</f>
        <v/>
      </c>
      <c r="AG493" s="114" t="str">
        <f ca="1" t="shared" si="5650" ref="AG493">IFERROR(IF($C492="","",INDIRECT("第"&amp;VLOOKUP(AG$7,INDIRECT($A$7&amp;"!A:D"),2,FALSE)&amp;"周"&amp;"!"&amp;ADDRESS(ROW(),VLOOKUP(AG$7,INDIRECT($A$7&amp;"!A:D"),4,FALSE)+4))),"")</f>
        <v/>
      </c>
      <c r="AH493" s="114" t="str">
        <f ca="1" t="shared" si="5651" ref="AH493">IFERROR(IF($C492="","",INDIRECT("第"&amp;VLOOKUP(AH$7,INDIRECT($A$7&amp;"!A:D"),2,FALSE)&amp;"周"&amp;"!"&amp;ADDRESS(ROW(),VLOOKUP(AH$7,INDIRECT($A$7&amp;"!A:D"),4,FALSE)+4))),"")</f>
        <v/>
      </c>
      <c r="AI493" s="114" t="str">
        <f ca="1" t="shared" si="5652" ref="AI493">IFERROR(IF($C492="","",INDIRECT("第"&amp;VLOOKUP(AI$7,INDIRECT($A$7&amp;"!A:D"),2,FALSE)&amp;"周"&amp;"!"&amp;ADDRESS(ROW(),VLOOKUP(AI$7,INDIRECT($A$7&amp;"!A:D"),4,FALSE)+4))),"")</f>
        <v/>
      </c>
      <c r="AJ493" s="25"/>
      <c r="AK493" s="25"/>
      <c r="AL493" s="25"/>
      <c r="AM493" s="25"/>
      <c r="AN493" s="25"/>
      <c r="AO493" s="25"/>
      <c r="AP493" s="25"/>
      <c r="AQ493" s="25"/>
      <c r="AR493" s="25"/>
    </row>
    <row r="494" spans="1:44" ht="18" customHeight="1">
      <c r="A494" s="7"/>
      <c r="B494" s="115"/>
      <c r="C494" s="27"/>
      <c r="D494" s="25" t="s">
        <v>26</v>
      </c>
      <c r="E494" s="114" t="str">
        <f ca="1" t="shared" si="5653" ref="E494:AI494">IFERROR(IF($C492="","",INDIRECT("第"&amp;VLOOKUP(E$7,INDIRECT($A$7&amp;"!A:D"),2,FALSE)&amp;"周"&amp;"!"&amp;ADDRESS(ROW(),VLOOKUP(E$7,INDIRECT($A$7&amp;"!A:D"),4,FALSE)+4))),"")</f>
        <v/>
      </c>
      <c r="F494" s="114" t="str">
        <f t="shared" ca="1" si="5653"/>
        <v/>
      </c>
      <c r="G494" s="114" t="str">
        <f t="shared" ca="1" si="5653"/>
        <v/>
      </c>
      <c r="H494" s="114" t="str">
        <f t="shared" ca="1" si="5653"/>
        <v/>
      </c>
      <c r="I494" s="114" t="str">
        <f t="shared" ca="1" si="5653"/>
        <v/>
      </c>
      <c r="J494" s="114" t="str">
        <f t="shared" ca="1" si="5653"/>
        <v/>
      </c>
      <c r="K494" s="114" t="str">
        <f t="shared" ca="1" si="5653"/>
        <v/>
      </c>
      <c r="L494" s="114" t="str">
        <f t="shared" ca="1" si="5653"/>
        <v/>
      </c>
      <c r="M494" s="114" t="str">
        <f t="shared" ca="1" si="5653"/>
        <v/>
      </c>
      <c r="N494" s="114" t="str">
        <f t="shared" ca="1" si="5653"/>
        <v/>
      </c>
      <c r="O494" s="114" t="str">
        <f t="shared" ca="1" si="5653"/>
        <v/>
      </c>
      <c r="P494" s="114" t="str">
        <f t="shared" ca="1" si="5653"/>
        <v/>
      </c>
      <c r="Q494" s="114" t="str">
        <f t="shared" ca="1" si="5653"/>
        <v/>
      </c>
      <c r="R494" s="114" t="str">
        <f t="shared" ca="1" si="5653"/>
        <v/>
      </c>
      <c r="S494" s="114" t="str">
        <f t="shared" ca="1" si="5653"/>
        <v/>
      </c>
      <c r="T494" s="114" t="str">
        <f t="shared" ca="1" si="5653"/>
        <v/>
      </c>
      <c r="U494" s="114" t="str">
        <f t="shared" ca="1" si="5653"/>
        <v/>
      </c>
      <c r="V494" s="114" t="str">
        <f t="shared" ca="1" si="5653"/>
        <v/>
      </c>
      <c r="W494" s="114" t="str">
        <f t="shared" ca="1" si="5653"/>
        <v/>
      </c>
      <c r="X494" s="114" t="str">
        <f t="shared" ca="1" si="5653"/>
        <v/>
      </c>
      <c r="Y494" s="114" t="str">
        <f t="shared" ca="1" si="5653"/>
        <v/>
      </c>
      <c r="Z494" s="114" t="str">
        <f t="shared" ca="1" si="5653"/>
        <v/>
      </c>
      <c r="AA494" s="114" t="str">
        <f t="shared" ca="1" si="5653"/>
        <v/>
      </c>
      <c r="AB494" s="114" t="str">
        <f t="shared" ca="1" si="5653"/>
        <v/>
      </c>
      <c r="AC494" s="114" t="str">
        <f t="shared" ca="1" si="5653"/>
        <v/>
      </c>
      <c r="AD494" s="114" t="str">
        <f t="shared" ca="1" si="5653"/>
        <v/>
      </c>
      <c r="AE494" s="114" t="str">
        <f t="shared" ca="1" si="5653"/>
        <v/>
      </c>
      <c r="AF494" s="114" t="str">
        <f t="shared" ca="1" si="5653"/>
        <v/>
      </c>
      <c r="AG494" s="114" t="str">
        <f t="shared" ca="1" si="5653"/>
        <v/>
      </c>
      <c r="AH494" s="114" t="str">
        <f t="shared" ca="1" si="5653"/>
        <v/>
      </c>
      <c r="AI494" s="114" t="str">
        <f t="shared" ca="1" si="5653"/>
        <v/>
      </c>
      <c r="AJ494" s="25"/>
      <c r="AK494" s="25"/>
      <c r="AL494" s="25"/>
      <c r="AM494" s="25"/>
      <c r="AN494" s="25"/>
      <c r="AO494" s="25"/>
      <c r="AP494" s="25"/>
      <c r="AQ494" s="25"/>
      <c r="AR494" s="25"/>
    </row>
    <row r="495" spans="1:44" ht="18" customHeight="1">
      <c r="A495" s="7"/>
      <c r="B495" s="116">
        <f t="shared" si="5618"/>
        <v>163</v>
      </c>
      <c r="C495" s="20" t="str">
        <f ca="1">INDIRECT("员工信息表!C"&amp;(B495+3))&amp;IF(INDIRECT("员工信息表!O"&amp;(B495+3))="离职","(离职)","")</f>
        <v/>
      </c>
      <c r="D495" s="25" t="s">
        <v>24</v>
      </c>
      <c r="E495" s="114" t="str">
        <f ca="1" t="shared" si="5654" ref="E495:T495">IFERROR(IF($C495="","",INDIRECT("第"&amp;VLOOKUP(E$7,INDIRECT($A$7&amp;"!A:D"),2,FALSE)&amp;"周"&amp;"!"&amp;ADDRESS(ROW(),VLOOKUP(E$7,INDIRECT($A$7&amp;"!A:D"),4,FALSE)+4))),"")</f>
        <v/>
      </c>
      <c r="F495" s="114" t="str">
        <f t="shared" ca="1" si="5654"/>
        <v/>
      </c>
      <c r="G495" s="114" t="str">
        <f t="shared" ca="1" si="5654"/>
        <v/>
      </c>
      <c r="H495" s="114" t="str">
        <f t="shared" ca="1" si="5654"/>
        <v/>
      </c>
      <c r="I495" s="114" t="str">
        <f t="shared" ca="1" si="5654"/>
        <v/>
      </c>
      <c r="J495" s="114" t="str">
        <f t="shared" ca="1" si="5654"/>
        <v/>
      </c>
      <c r="K495" s="114" t="str">
        <f t="shared" ca="1" si="5654"/>
        <v/>
      </c>
      <c r="L495" s="114" t="str">
        <f t="shared" ca="1" si="5654"/>
        <v/>
      </c>
      <c r="M495" s="114" t="str">
        <f t="shared" ca="1" si="5654"/>
        <v/>
      </c>
      <c r="N495" s="114" t="str">
        <f t="shared" ca="1" si="5654"/>
        <v/>
      </c>
      <c r="O495" s="114" t="str">
        <f t="shared" ca="1" si="5654"/>
        <v/>
      </c>
      <c r="P495" s="114" t="str">
        <f t="shared" ca="1" si="5654"/>
        <v/>
      </c>
      <c r="Q495" s="114" t="str">
        <f t="shared" ca="1" si="5654"/>
        <v/>
      </c>
      <c r="R495" s="114" t="str">
        <f t="shared" ca="1" si="5654"/>
        <v/>
      </c>
      <c r="S495" s="114" t="str">
        <f t="shared" ca="1" si="5654"/>
        <v/>
      </c>
      <c r="T495" s="114" t="str">
        <f t="shared" ca="1" si="5654"/>
        <v/>
      </c>
      <c r="U495" s="114" t="str">
        <f ca="1" t="shared" si="5655" ref="U495:AI495">IFERROR(IF($C495="","",INDIRECT("第"&amp;VLOOKUP(U$7,INDIRECT($A$7&amp;"!A:D"),2,FALSE)&amp;"周"&amp;"!"&amp;ADDRESS(ROW(),VLOOKUP(U$7,INDIRECT($A$7&amp;"!A:D"),4,FALSE)+4))),"")</f>
        <v/>
      </c>
      <c r="V495" s="114" t="str">
        <f t="shared" ca="1" si="5655"/>
        <v/>
      </c>
      <c r="W495" s="114" t="str">
        <f t="shared" ca="1" si="5655"/>
        <v/>
      </c>
      <c r="X495" s="114" t="str">
        <f t="shared" ca="1" si="5655"/>
        <v/>
      </c>
      <c r="Y495" s="114" t="str">
        <f t="shared" ca="1" si="5655"/>
        <v/>
      </c>
      <c r="Z495" s="114" t="str">
        <f t="shared" ca="1" si="5655"/>
        <v/>
      </c>
      <c r="AA495" s="114" t="str">
        <f t="shared" ca="1" si="5655"/>
        <v/>
      </c>
      <c r="AB495" s="114" t="str">
        <f t="shared" ca="1" si="5655"/>
        <v/>
      </c>
      <c r="AC495" s="114" t="str">
        <f t="shared" ca="1" si="5655"/>
        <v/>
      </c>
      <c r="AD495" s="114" t="str">
        <f t="shared" ca="1" si="5655"/>
        <v/>
      </c>
      <c r="AE495" s="114" t="str">
        <f t="shared" ca="1" si="5655"/>
        <v/>
      </c>
      <c r="AF495" s="114" t="str">
        <f t="shared" ca="1" si="5655"/>
        <v/>
      </c>
      <c r="AG495" s="114" t="str">
        <f t="shared" ca="1" si="5655"/>
        <v/>
      </c>
      <c r="AH495" s="114" t="str">
        <f t="shared" ca="1" si="5655"/>
        <v/>
      </c>
      <c r="AI495" s="114" t="str">
        <f t="shared" ca="1" si="5655"/>
        <v/>
      </c>
      <c r="AJ495" s="25">
        <f ca="1" t="shared" si="5656" ref="AJ495:AR495">COUNTIF($E495:$AI497,AJ$8)</f>
        <v>0</v>
      </c>
      <c r="AK495" s="25">
        <f t="shared" ca="1" si="5656"/>
        <v>0</v>
      </c>
      <c r="AL495" s="25">
        <f t="shared" ca="1" si="5656"/>
        <v>0</v>
      </c>
      <c r="AM495" s="25">
        <f t="shared" ca="1" si="5656"/>
        <v>0</v>
      </c>
      <c r="AN495" s="25">
        <f t="shared" ca="1" si="5656"/>
        <v>0</v>
      </c>
      <c r="AO495" s="25">
        <f t="shared" ca="1" si="5656"/>
        <v>0</v>
      </c>
      <c r="AP495" s="25">
        <f t="shared" ca="1" si="5656"/>
        <v>0</v>
      </c>
      <c r="AQ495" s="25">
        <f t="shared" ca="1" si="5656"/>
        <v>0</v>
      </c>
      <c r="AR495" s="25">
        <f t="shared" ca="1" si="5656"/>
        <v>0</v>
      </c>
    </row>
    <row r="496" spans="1:44" ht="18" customHeight="1">
      <c r="A496" s="7"/>
      <c r="B496" s="113"/>
      <c r="C496" s="20"/>
      <c r="D496" s="25" t="s">
        <v>25</v>
      </c>
      <c r="E496" s="114" t="str">
        <f ca="1" t="shared" si="5657" ref="E496">IFERROR(IF($C495="","",INDIRECT("第"&amp;VLOOKUP(E$7,INDIRECT($A$7&amp;"!A:D"),2,FALSE)&amp;"周"&amp;"!"&amp;ADDRESS(ROW(),VLOOKUP(E$7,INDIRECT($A$7&amp;"!A:D"),4,FALSE)+4))),"")</f>
        <v/>
      </c>
      <c r="F496" s="114" t="str">
        <f ca="1" t="shared" si="5658" ref="F496">IFERROR(IF($C495="","",INDIRECT("第"&amp;VLOOKUP(F$7,INDIRECT($A$7&amp;"!A:D"),2,FALSE)&amp;"周"&amp;"!"&amp;ADDRESS(ROW(),VLOOKUP(F$7,INDIRECT($A$7&amp;"!A:D"),4,FALSE)+4))),"")</f>
        <v/>
      </c>
      <c r="G496" s="114" t="str">
        <f ca="1" t="shared" si="5659" ref="G496">IFERROR(IF($C495="","",INDIRECT("第"&amp;VLOOKUP(G$7,INDIRECT($A$7&amp;"!A:D"),2,FALSE)&amp;"周"&amp;"!"&amp;ADDRESS(ROW(),VLOOKUP(G$7,INDIRECT($A$7&amp;"!A:D"),4,FALSE)+4))),"")</f>
        <v/>
      </c>
      <c r="H496" s="114" t="str">
        <f ca="1" t="shared" si="5660" ref="H496">IFERROR(IF($C495="","",INDIRECT("第"&amp;VLOOKUP(H$7,INDIRECT($A$7&amp;"!A:D"),2,FALSE)&amp;"周"&amp;"!"&amp;ADDRESS(ROW(),VLOOKUP(H$7,INDIRECT($A$7&amp;"!A:D"),4,FALSE)+4))),"")</f>
        <v/>
      </c>
      <c r="I496" s="114" t="str">
        <f ca="1" t="shared" si="5661" ref="I496">IFERROR(IF($C495="","",INDIRECT("第"&amp;VLOOKUP(I$7,INDIRECT($A$7&amp;"!A:D"),2,FALSE)&amp;"周"&amp;"!"&amp;ADDRESS(ROW(),VLOOKUP(I$7,INDIRECT($A$7&amp;"!A:D"),4,FALSE)+4))),"")</f>
        <v/>
      </c>
      <c r="J496" s="114" t="str">
        <f ca="1" t="shared" si="5662" ref="J496">IFERROR(IF($C495="","",INDIRECT("第"&amp;VLOOKUP(J$7,INDIRECT($A$7&amp;"!A:D"),2,FALSE)&amp;"周"&amp;"!"&amp;ADDRESS(ROW(),VLOOKUP(J$7,INDIRECT($A$7&amp;"!A:D"),4,FALSE)+4))),"")</f>
        <v/>
      </c>
      <c r="K496" s="114" t="str">
        <f ca="1" t="shared" si="5663" ref="K496">IFERROR(IF($C495="","",INDIRECT("第"&amp;VLOOKUP(K$7,INDIRECT($A$7&amp;"!A:D"),2,FALSE)&amp;"周"&amp;"!"&amp;ADDRESS(ROW(),VLOOKUP(K$7,INDIRECT($A$7&amp;"!A:D"),4,FALSE)+4))),"")</f>
        <v/>
      </c>
      <c r="L496" s="114" t="str">
        <f ca="1" t="shared" si="5664" ref="L496">IFERROR(IF($C495="","",INDIRECT("第"&amp;VLOOKUP(L$7,INDIRECT($A$7&amp;"!A:D"),2,FALSE)&amp;"周"&amp;"!"&amp;ADDRESS(ROW(),VLOOKUP(L$7,INDIRECT($A$7&amp;"!A:D"),4,FALSE)+4))),"")</f>
        <v/>
      </c>
      <c r="M496" s="114" t="str">
        <f ca="1" t="shared" si="5665" ref="M496">IFERROR(IF($C495="","",INDIRECT("第"&amp;VLOOKUP(M$7,INDIRECT($A$7&amp;"!A:D"),2,FALSE)&amp;"周"&amp;"!"&amp;ADDRESS(ROW(),VLOOKUP(M$7,INDIRECT($A$7&amp;"!A:D"),4,FALSE)+4))),"")</f>
        <v/>
      </c>
      <c r="N496" s="114" t="str">
        <f ca="1" t="shared" si="5666" ref="N496">IFERROR(IF($C495="","",INDIRECT("第"&amp;VLOOKUP(N$7,INDIRECT($A$7&amp;"!A:D"),2,FALSE)&amp;"周"&amp;"!"&amp;ADDRESS(ROW(),VLOOKUP(N$7,INDIRECT($A$7&amp;"!A:D"),4,FALSE)+4))),"")</f>
        <v/>
      </c>
      <c r="O496" s="114" t="str">
        <f ca="1" t="shared" si="5667" ref="O496">IFERROR(IF($C495="","",INDIRECT("第"&amp;VLOOKUP(O$7,INDIRECT($A$7&amp;"!A:D"),2,FALSE)&amp;"周"&amp;"!"&amp;ADDRESS(ROW(),VLOOKUP(O$7,INDIRECT($A$7&amp;"!A:D"),4,FALSE)+4))),"")</f>
        <v/>
      </c>
      <c r="P496" s="114" t="str">
        <f ca="1" t="shared" si="5668" ref="P496">IFERROR(IF($C495="","",INDIRECT("第"&amp;VLOOKUP(P$7,INDIRECT($A$7&amp;"!A:D"),2,FALSE)&amp;"周"&amp;"!"&amp;ADDRESS(ROW(),VLOOKUP(P$7,INDIRECT($A$7&amp;"!A:D"),4,FALSE)+4))),"")</f>
        <v/>
      </c>
      <c r="Q496" s="114" t="str">
        <f ca="1" t="shared" si="5669" ref="Q496">IFERROR(IF($C495="","",INDIRECT("第"&amp;VLOOKUP(Q$7,INDIRECT($A$7&amp;"!A:D"),2,FALSE)&amp;"周"&amp;"!"&amp;ADDRESS(ROW(),VLOOKUP(Q$7,INDIRECT($A$7&amp;"!A:D"),4,FALSE)+4))),"")</f>
        <v/>
      </c>
      <c r="R496" s="114" t="str">
        <f ca="1" t="shared" si="5670" ref="R496">IFERROR(IF($C495="","",INDIRECT("第"&amp;VLOOKUP(R$7,INDIRECT($A$7&amp;"!A:D"),2,FALSE)&amp;"周"&amp;"!"&amp;ADDRESS(ROW(),VLOOKUP(R$7,INDIRECT($A$7&amp;"!A:D"),4,FALSE)+4))),"")</f>
        <v/>
      </c>
      <c r="S496" s="114" t="str">
        <f ca="1" t="shared" si="5671" ref="S496">IFERROR(IF($C495="","",INDIRECT("第"&amp;VLOOKUP(S$7,INDIRECT($A$7&amp;"!A:D"),2,FALSE)&amp;"周"&amp;"!"&amp;ADDRESS(ROW(),VLOOKUP(S$7,INDIRECT($A$7&amp;"!A:D"),4,FALSE)+4))),"")</f>
        <v/>
      </c>
      <c r="T496" s="114" t="str">
        <f ca="1" t="shared" si="5672" ref="T496">IFERROR(IF($C495="","",INDIRECT("第"&amp;VLOOKUP(T$7,INDIRECT($A$7&amp;"!A:D"),2,FALSE)&amp;"周"&amp;"!"&amp;ADDRESS(ROW(),VLOOKUP(T$7,INDIRECT($A$7&amp;"!A:D"),4,FALSE)+4))),"")</f>
        <v/>
      </c>
      <c r="U496" s="114" t="str">
        <f ca="1" t="shared" si="5673" ref="U496">IFERROR(IF($C495="","",INDIRECT("第"&amp;VLOOKUP(U$7,INDIRECT($A$7&amp;"!A:D"),2,FALSE)&amp;"周"&amp;"!"&amp;ADDRESS(ROW(),VLOOKUP(U$7,INDIRECT($A$7&amp;"!A:D"),4,FALSE)+4))),"")</f>
        <v/>
      </c>
      <c r="V496" s="114" t="str">
        <f ca="1" t="shared" si="5674" ref="V496">IFERROR(IF($C495="","",INDIRECT("第"&amp;VLOOKUP(V$7,INDIRECT($A$7&amp;"!A:D"),2,FALSE)&amp;"周"&amp;"!"&amp;ADDRESS(ROW(),VLOOKUP(V$7,INDIRECT($A$7&amp;"!A:D"),4,FALSE)+4))),"")</f>
        <v/>
      </c>
      <c r="W496" s="114" t="str">
        <f ca="1" t="shared" si="5675" ref="W496">IFERROR(IF($C495="","",INDIRECT("第"&amp;VLOOKUP(W$7,INDIRECT($A$7&amp;"!A:D"),2,FALSE)&amp;"周"&amp;"!"&amp;ADDRESS(ROW(),VLOOKUP(W$7,INDIRECT($A$7&amp;"!A:D"),4,FALSE)+4))),"")</f>
        <v/>
      </c>
      <c r="X496" s="114" t="str">
        <f ca="1" t="shared" si="5676" ref="X496">IFERROR(IF($C495="","",INDIRECT("第"&amp;VLOOKUP(X$7,INDIRECT($A$7&amp;"!A:D"),2,FALSE)&amp;"周"&amp;"!"&amp;ADDRESS(ROW(),VLOOKUP(X$7,INDIRECT($A$7&amp;"!A:D"),4,FALSE)+4))),"")</f>
        <v/>
      </c>
      <c r="Y496" s="114" t="str">
        <f ca="1" t="shared" si="5677" ref="Y496">IFERROR(IF($C495="","",INDIRECT("第"&amp;VLOOKUP(Y$7,INDIRECT($A$7&amp;"!A:D"),2,FALSE)&amp;"周"&amp;"!"&amp;ADDRESS(ROW(),VLOOKUP(Y$7,INDIRECT($A$7&amp;"!A:D"),4,FALSE)+4))),"")</f>
        <v/>
      </c>
      <c r="Z496" s="114" t="str">
        <f ca="1" t="shared" si="5678" ref="Z496">IFERROR(IF($C495="","",INDIRECT("第"&amp;VLOOKUP(Z$7,INDIRECT($A$7&amp;"!A:D"),2,FALSE)&amp;"周"&amp;"!"&amp;ADDRESS(ROW(),VLOOKUP(Z$7,INDIRECT($A$7&amp;"!A:D"),4,FALSE)+4))),"")</f>
        <v/>
      </c>
      <c r="AA496" s="114" t="str">
        <f ca="1" t="shared" si="5679" ref="AA496">IFERROR(IF($C495="","",INDIRECT("第"&amp;VLOOKUP(AA$7,INDIRECT($A$7&amp;"!A:D"),2,FALSE)&amp;"周"&amp;"!"&amp;ADDRESS(ROW(),VLOOKUP(AA$7,INDIRECT($A$7&amp;"!A:D"),4,FALSE)+4))),"")</f>
        <v/>
      </c>
      <c r="AB496" s="114" t="str">
        <f ca="1" t="shared" si="5680" ref="AB496">IFERROR(IF($C495="","",INDIRECT("第"&amp;VLOOKUP(AB$7,INDIRECT($A$7&amp;"!A:D"),2,FALSE)&amp;"周"&amp;"!"&amp;ADDRESS(ROW(),VLOOKUP(AB$7,INDIRECT($A$7&amp;"!A:D"),4,FALSE)+4))),"")</f>
        <v/>
      </c>
      <c r="AC496" s="114" t="str">
        <f ca="1" t="shared" si="5681" ref="AC496">IFERROR(IF($C495="","",INDIRECT("第"&amp;VLOOKUP(AC$7,INDIRECT($A$7&amp;"!A:D"),2,FALSE)&amp;"周"&amp;"!"&amp;ADDRESS(ROW(),VLOOKUP(AC$7,INDIRECT($A$7&amp;"!A:D"),4,FALSE)+4))),"")</f>
        <v/>
      </c>
      <c r="AD496" s="114" t="str">
        <f ca="1" t="shared" si="5682" ref="AD496">IFERROR(IF($C495="","",INDIRECT("第"&amp;VLOOKUP(AD$7,INDIRECT($A$7&amp;"!A:D"),2,FALSE)&amp;"周"&amp;"!"&amp;ADDRESS(ROW(),VLOOKUP(AD$7,INDIRECT($A$7&amp;"!A:D"),4,FALSE)+4))),"")</f>
        <v/>
      </c>
      <c r="AE496" s="114" t="str">
        <f ca="1" t="shared" si="5683" ref="AE496">IFERROR(IF($C495="","",INDIRECT("第"&amp;VLOOKUP(AE$7,INDIRECT($A$7&amp;"!A:D"),2,FALSE)&amp;"周"&amp;"!"&amp;ADDRESS(ROW(),VLOOKUP(AE$7,INDIRECT($A$7&amp;"!A:D"),4,FALSE)+4))),"")</f>
        <v/>
      </c>
      <c r="AF496" s="114" t="str">
        <f ca="1" t="shared" si="5684" ref="AF496">IFERROR(IF($C495="","",INDIRECT("第"&amp;VLOOKUP(AF$7,INDIRECT($A$7&amp;"!A:D"),2,FALSE)&amp;"周"&amp;"!"&amp;ADDRESS(ROW(),VLOOKUP(AF$7,INDIRECT($A$7&amp;"!A:D"),4,FALSE)+4))),"")</f>
        <v/>
      </c>
      <c r="AG496" s="114" t="str">
        <f ca="1" t="shared" si="5685" ref="AG496">IFERROR(IF($C495="","",INDIRECT("第"&amp;VLOOKUP(AG$7,INDIRECT($A$7&amp;"!A:D"),2,FALSE)&amp;"周"&amp;"!"&amp;ADDRESS(ROW(),VLOOKUP(AG$7,INDIRECT($A$7&amp;"!A:D"),4,FALSE)+4))),"")</f>
        <v/>
      </c>
      <c r="AH496" s="114" t="str">
        <f ca="1" t="shared" si="5686" ref="AH496">IFERROR(IF($C495="","",INDIRECT("第"&amp;VLOOKUP(AH$7,INDIRECT($A$7&amp;"!A:D"),2,FALSE)&amp;"周"&amp;"!"&amp;ADDRESS(ROW(),VLOOKUP(AH$7,INDIRECT($A$7&amp;"!A:D"),4,FALSE)+4))),"")</f>
        <v/>
      </c>
      <c r="AI496" s="114" t="str">
        <f ca="1" t="shared" si="5687" ref="AI496">IFERROR(IF($C495="","",INDIRECT("第"&amp;VLOOKUP(AI$7,INDIRECT($A$7&amp;"!A:D"),2,FALSE)&amp;"周"&amp;"!"&amp;ADDRESS(ROW(),VLOOKUP(AI$7,INDIRECT($A$7&amp;"!A:D"),4,FALSE)+4))),"")</f>
        <v/>
      </c>
      <c r="AJ496" s="25"/>
      <c r="AK496" s="25"/>
      <c r="AL496" s="25"/>
      <c r="AM496" s="25"/>
      <c r="AN496" s="25"/>
      <c r="AO496" s="25"/>
      <c r="AP496" s="25"/>
      <c r="AQ496" s="25"/>
      <c r="AR496" s="25"/>
    </row>
    <row r="497" spans="1:44" ht="18" customHeight="1">
      <c r="A497" s="7"/>
      <c r="B497" s="115"/>
      <c r="C497" s="27"/>
      <c r="D497" s="25" t="s">
        <v>26</v>
      </c>
      <c r="E497" s="114" t="str">
        <f ca="1" t="shared" si="5688" ref="E497:AI497">IFERROR(IF($C495="","",INDIRECT("第"&amp;VLOOKUP(E$7,INDIRECT($A$7&amp;"!A:D"),2,FALSE)&amp;"周"&amp;"!"&amp;ADDRESS(ROW(),VLOOKUP(E$7,INDIRECT($A$7&amp;"!A:D"),4,FALSE)+4))),"")</f>
        <v/>
      </c>
      <c r="F497" s="114" t="str">
        <f t="shared" ca="1" si="5688"/>
        <v/>
      </c>
      <c r="G497" s="114" t="str">
        <f t="shared" ca="1" si="5688"/>
        <v/>
      </c>
      <c r="H497" s="114" t="str">
        <f t="shared" ca="1" si="5688"/>
        <v/>
      </c>
      <c r="I497" s="114" t="str">
        <f t="shared" ca="1" si="5688"/>
        <v/>
      </c>
      <c r="J497" s="114" t="str">
        <f t="shared" ca="1" si="5688"/>
        <v/>
      </c>
      <c r="K497" s="114" t="str">
        <f t="shared" ca="1" si="5688"/>
        <v/>
      </c>
      <c r="L497" s="114" t="str">
        <f t="shared" ca="1" si="5688"/>
        <v/>
      </c>
      <c r="M497" s="114" t="str">
        <f t="shared" ca="1" si="5688"/>
        <v/>
      </c>
      <c r="N497" s="114" t="str">
        <f t="shared" ca="1" si="5688"/>
        <v/>
      </c>
      <c r="O497" s="114" t="str">
        <f t="shared" ca="1" si="5688"/>
        <v/>
      </c>
      <c r="P497" s="114" t="str">
        <f t="shared" ca="1" si="5688"/>
        <v/>
      </c>
      <c r="Q497" s="114" t="str">
        <f t="shared" ca="1" si="5688"/>
        <v/>
      </c>
      <c r="R497" s="114" t="str">
        <f t="shared" ca="1" si="5688"/>
        <v/>
      </c>
      <c r="S497" s="114" t="str">
        <f t="shared" ca="1" si="5688"/>
        <v/>
      </c>
      <c r="T497" s="114" t="str">
        <f t="shared" ca="1" si="5688"/>
        <v/>
      </c>
      <c r="U497" s="114" t="str">
        <f t="shared" ca="1" si="5688"/>
        <v/>
      </c>
      <c r="V497" s="114" t="str">
        <f t="shared" ca="1" si="5688"/>
        <v/>
      </c>
      <c r="W497" s="114" t="str">
        <f t="shared" ca="1" si="5688"/>
        <v/>
      </c>
      <c r="X497" s="114" t="str">
        <f t="shared" ca="1" si="5688"/>
        <v/>
      </c>
      <c r="Y497" s="114" t="str">
        <f t="shared" ca="1" si="5688"/>
        <v/>
      </c>
      <c r="Z497" s="114" t="str">
        <f t="shared" ca="1" si="5688"/>
        <v/>
      </c>
      <c r="AA497" s="114" t="str">
        <f t="shared" ca="1" si="5688"/>
        <v/>
      </c>
      <c r="AB497" s="114" t="str">
        <f t="shared" ca="1" si="5688"/>
        <v/>
      </c>
      <c r="AC497" s="114" t="str">
        <f t="shared" ca="1" si="5688"/>
        <v/>
      </c>
      <c r="AD497" s="114" t="str">
        <f t="shared" ca="1" si="5688"/>
        <v/>
      </c>
      <c r="AE497" s="114" t="str">
        <f t="shared" ca="1" si="5688"/>
        <v/>
      </c>
      <c r="AF497" s="114" t="str">
        <f t="shared" ca="1" si="5688"/>
        <v/>
      </c>
      <c r="AG497" s="114" t="str">
        <f t="shared" ca="1" si="5688"/>
        <v/>
      </c>
      <c r="AH497" s="114" t="str">
        <f t="shared" ca="1" si="5688"/>
        <v/>
      </c>
      <c r="AI497" s="114" t="str">
        <f t="shared" ca="1" si="5688"/>
        <v/>
      </c>
      <c r="AJ497" s="25"/>
      <c r="AK497" s="25"/>
      <c r="AL497" s="25"/>
      <c r="AM497" s="25"/>
      <c r="AN497" s="25"/>
      <c r="AO497" s="25"/>
      <c r="AP497" s="25"/>
      <c r="AQ497" s="25"/>
      <c r="AR497" s="25"/>
    </row>
    <row r="498" spans="1:44" ht="18" customHeight="1">
      <c r="A498" s="7"/>
      <c r="B498" s="116">
        <f t="shared" si="5618"/>
        <v>164</v>
      </c>
      <c r="C498" s="20" t="str">
        <f ca="1">INDIRECT("员工信息表!C"&amp;(B498+3))&amp;IF(INDIRECT("员工信息表!O"&amp;(B498+3))="离职","(离职)","")</f>
        <v/>
      </c>
      <c r="D498" s="25" t="s">
        <v>24</v>
      </c>
      <c r="E498" s="114" t="str">
        <f ca="1" t="shared" si="5689" ref="E498:T498">IFERROR(IF($C498="","",INDIRECT("第"&amp;VLOOKUP(E$7,INDIRECT($A$7&amp;"!A:D"),2,FALSE)&amp;"周"&amp;"!"&amp;ADDRESS(ROW(),VLOOKUP(E$7,INDIRECT($A$7&amp;"!A:D"),4,FALSE)+4))),"")</f>
        <v/>
      </c>
      <c r="F498" s="114" t="str">
        <f t="shared" ca="1" si="5689"/>
        <v/>
      </c>
      <c r="G498" s="114" t="str">
        <f t="shared" ca="1" si="5689"/>
        <v/>
      </c>
      <c r="H498" s="114" t="str">
        <f t="shared" ca="1" si="5689"/>
        <v/>
      </c>
      <c r="I498" s="114" t="str">
        <f t="shared" ca="1" si="5689"/>
        <v/>
      </c>
      <c r="J498" s="114" t="str">
        <f t="shared" ca="1" si="5689"/>
        <v/>
      </c>
      <c r="K498" s="114" t="str">
        <f t="shared" ca="1" si="5689"/>
        <v/>
      </c>
      <c r="L498" s="114" t="str">
        <f t="shared" ca="1" si="5689"/>
        <v/>
      </c>
      <c r="M498" s="114" t="str">
        <f t="shared" ca="1" si="5689"/>
        <v/>
      </c>
      <c r="N498" s="114" t="str">
        <f t="shared" ca="1" si="5689"/>
        <v/>
      </c>
      <c r="O498" s="114" t="str">
        <f t="shared" ca="1" si="5689"/>
        <v/>
      </c>
      <c r="P498" s="114" t="str">
        <f t="shared" ca="1" si="5689"/>
        <v/>
      </c>
      <c r="Q498" s="114" t="str">
        <f t="shared" ca="1" si="5689"/>
        <v/>
      </c>
      <c r="R498" s="114" t="str">
        <f t="shared" ca="1" si="5689"/>
        <v/>
      </c>
      <c r="S498" s="114" t="str">
        <f t="shared" ca="1" si="5689"/>
        <v/>
      </c>
      <c r="T498" s="114" t="str">
        <f t="shared" ca="1" si="5689"/>
        <v/>
      </c>
      <c r="U498" s="114" t="str">
        <f ca="1" t="shared" si="5690" ref="U498:AI498">IFERROR(IF($C498="","",INDIRECT("第"&amp;VLOOKUP(U$7,INDIRECT($A$7&amp;"!A:D"),2,FALSE)&amp;"周"&amp;"!"&amp;ADDRESS(ROW(),VLOOKUP(U$7,INDIRECT($A$7&amp;"!A:D"),4,FALSE)+4))),"")</f>
        <v/>
      </c>
      <c r="V498" s="114" t="str">
        <f t="shared" ca="1" si="5690"/>
        <v/>
      </c>
      <c r="W498" s="114" t="str">
        <f t="shared" ca="1" si="5690"/>
        <v/>
      </c>
      <c r="X498" s="114" t="str">
        <f t="shared" ca="1" si="5690"/>
        <v/>
      </c>
      <c r="Y498" s="114" t="str">
        <f t="shared" ca="1" si="5690"/>
        <v/>
      </c>
      <c r="Z498" s="114" t="str">
        <f t="shared" ca="1" si="5690"/>
        <v/>
      </c>
      <c r="AA498" s="114" t="str">
        <f t="shared" ca="1" si="5690"/>
        <v/>
      </c>
      <c r="AB498" s="114" t="str">
        <f t="shared" ca="1" si="5690"/>
        <v/>
      </c>
      <c r="AC498" s="114" t="str">
        <f t="shared" ca="1" si="5690"/>
        <v/>
      </c>
      <c r="AD498" s="114" t="str">
        <f t="shared" ca="1" si="5690"/>
        <v/>
      </c>
      <c r="AE498" s="114" t="str">
        <f t="shared" ca="1" si="5690"/>
        <v/>
      </c>
      <c r="AF498" s="114" t="str">
        <f t="shared" ca="1" si="5690"/>
        <v/>
      </c>
      <c r="AG498" s="114" t="str">
        <f t="shared" ca="1" si="5690"/>
        <v/>
      </c>
      <c r="AH498" s="114" t="str">
        <f t="shared" ca="1" si="5690"/>
        <v/>
      </c>
      <c r="AI498" s="114" t="str">
        <f t="shared" ca="1" si="5690"/>
        <v/>
      </c>
      <c r="AJ498" s="25">
        <f ca="1" t="shared" si="5691" ref="AJ498:AR498">COUNTIF($E498:$AI500,AJ$8)</f>
        <v>0</v>
      </c>
      <c r="AK498" s="25">
        <f t="shared" ca="1" si="5691"/>
        <v>0</v>
      </c>
      <c r="AL498" s="25">
        <f t="shared" ca="1" si="5691"/>
        <v>0</v>
      </c>
      <c r="AM498" s="25">
        <f t="shared" ca="1" si="5691"/>
        <v>0</v>
      </c>
      <c r="AN498" s="25">
        <f t="shared" ca="1" si="5691"/>
        <v>0</v>
      </c>
      <c r="AO498" s="25">
        <f t="shared" ca="1" si="5691"/>
        <v>0</v>
      </c>
      <c r="AP498" s="25">
        <f t="shared" ca="1" si="5691"/>
        <v>0</v>
      </c>
      <c r="AQ498" s="25">
        <f t="shared" ca="1" si="5691"/>
        <v>0</v>
      </c>
      <c r="AR498" s="25">
        <f t="shared" ca="1" si="5691"/>
        <v>0</v>
      </c>
    </row>
    <row r="499" spans="1:44" ht="18" customHeight="1">
      <c r="A499" s="7"/>
      <c r="B499" s="113"/>
      <c r="C499" s="20"/>
      <c r="D499" s="25" t="s">
        <v>25</v>
      </c>
      <c r="E499" s="114" t="str">
        <f ca="1" t="shared" si="5692" ref="E499">IFERROR(IF($C498="","",INDIRECT("第"&amp;VLOOKUP(E$7,INDIRECT($A$7&amp;"!A:D"),2,FALSE)&amp;"周"&amp;"!"&amp;ADDRESS(ROW(),VLOOKUP(E$7,INDIRECT($A$7&amp;"!A:D"),4,FALSE)+4))),"")</f>
        <v/>
      </c>
      <c r="F499" s="114" t="str">
        <f ca="1" t="shared" si="5693" ref="F499">IFERROR(IF($C498="","",INDIRECT("第"&amp;VLOOKUP(F$7,INDIRECT($A$7&amp;"!A:D"),2,FALSE)&amp;"周"&amp;"!"&amp;ADDRESS(ROW(),VLOOKUP(F$7,INDIRECT($A$7&amp;"!A:D"),4,FALSE)+4))),"")</f>
        <v/>
      </c>
      <c r="G499" s="114" t="str">
        <f ca="1" t="shared" si="5694" ref="G499">IFERROR(IF($C498="","",INDIRECT("第"&amp;VLOOKUP(G$7,INDIRECT($A$7&amp;"!A:D"),2,FALSE)&amp;"周"&amp;"!"&amp;ADDRESS(ROW(),VLOOKUP(G$7,INDIRECT($A$7&amp;"!A:D"),4,FALSE)+4))),"")</f>
        <v/>
      </c>
      <c r="H499" s="114" t="str">
        <f ca="1" t="shared" si="5695" ref="H499">IFERROR(IF($C498="","",INDIRECT("第"&amp;VLOOKUP(H$7,INDIRECT($A$7&amp;"!A:D"),2,FALSE)&amp;"周"&amp;"!"&amp;ADDRESS(ROW(),VLOOKUP(H$7,INDIRECT($A$7&amp;"!A:D"),4,FALSE)+4))),"")</f>
        <v/>
      </c>
      <c r="I499" s="114" t="str">
        <f ca="1" t="shared" si="5696" ref="I499">IFERROR(IF($C498="","",INDIRECT("第"&amp;VLOOKUP(I$7,INDIRECT($A$7&amp;"!A:D"),2,FALSE)&amp;"周"&amp;"!"&amp;ADDRESS(ROW(),VLOOKUP(I$7,INDIRECT($A$7&amp;"!A:D"),4,FALSE)+4))),"")</f>
        <v/>
      </c>
      <c r="J499" s="114" t="str">
        <f ca="1" t="shared" si="5697" ref="J499">IFERROR(IF($C498="","",INDIRECT("第"&amp;VLOOKUP(J$7,INDIRECT($A$7&amp;"!A:D"),2,FALSE)&amp;"周"&amp;"!"&amp;ADDRESS(ROW(),VLOOKUP(J$7,INDIRECT($A$7&amp;"!A:D"),4,FALSE)+4))),"")</f>
        <v/>
      </c>
      <c r="K499" s="114" t="str">
        <f ca="1" t="shared" si="5698" ref="K499">IFERROR(IF($C498="","",INDIRECT("第"&amp;VLOOKUP(K$7,INDIRECT($A$7&amp;"!A:D"),2,FALSE)&amp;"周"&amp;"!"&amp;ADDRESS(ROW(),VLOOKUP(K$7,INDIRECT($A$7&amp;"!A:D"),4,FALSE)+4))),"")</f>
        <v/>
      </c>
      <c r="L499" s="114" t="str">
        <f ca="1" t="shared" si="5699" ref="L499">IFERROR(IF($C498="","",INDIRECT("第"&amp;VLOOKUP(L$7,INDIRECT($A$7&amp;"!A:D"),2,FALSE)&amp;"周"&amp;"!"&amp;ADDRESS(ROW(),VLOOKUP(L$7,INDIRECT($A$7&amp;"!A:D"),4,FALSE)+4))),"")</f>
        <v/>
      </c>
      <c r="M499" s="114" t="str">
        <f ca="1" t="shared" si="5700" ref="M499">IFERROR(IF($C498="","",INDIRECT("第"&amp;VLOOKUP(M$7,INDIRECT($A$7&amp;"!A:D"),2,FALSE)&amp;"周"&amp;"!"&amp;ADDRESS(ROW(),VLOOKUP(M$7,INDIRECT($A$7&amp;"!A:D"),4,FALSE)+4))),"")</f>
        <v/>
      </c>
      <c r="N499" s="114" t="str">
        <f ca="1" t="shared" si="5701" ref="N499">IFERROR(IF($C498="","",INDIRECT("第"&amp;VLOOKUP(N$7,INDIRECT($A$7&amp;"!A:D"),2,FALSE)&amp;"周"&amp;"!"&amp;ADDRESS(ROW(),VLOOKUP(N$7,INDIRECT($A$7&amp;"!A:D"),4,FALSE)+4))),"")</f>
        <v/>
      </c>
      <c r="O499" s="114" t="str">
        <f ca="1" t="shared" si="5702" ref="O499">IFERROR(IF($C498="","",INDIRECT("第"&amp;VLOOKUP(O$7,INDIRECT($A$7&amp;"!A:D"),2,FALSE)&amp;"周"&amp;"!"&amp;ADDRESS(ROW(),VLOOKUP(O$7,INDIRECT($A$7&amp;"!A:D"),4,FALSE)+4))),"")</f>
        <v/>
      </c>
      <c r="P499" s="114" t="str">
        <f ca="1" t="shared" si="5703" ref="P499">IFERROR(IF($C498="","",INDIRECT("第"&amp;VLOOKUP(P$7,INDIRECT($A$7&amp;"!A:D"),2,FALSE)&amp;"周"&amp;"!"&amp;ADDRESS(ROW(),VLOOKUP(P$7,INDIRECT($A$7&amp;"!A:D"),4,FALSE)+4))),"")</f>
        <v/>
      </c>
      <c r="Q499" s="114" t="str">
        <f ca="1" t="shared" si="5704" ref="Q499">IFERROR(IF($C498="","",INDIRECT("第"&amp;VLOOKUP(Q$7,INDIRECT($A$7&amp;"!A:D"),2,FALSE)&amp;"周"&amp;"!"&amp;ADDRESS(ROW(),VLOOKUP(Q$7,INDIRECT($A$7&amp;"!A:D"),4,FALSE)+4))),"")</f>
        <v/>
      </c>
      <c r="R499" s="114" t="str">
        <f ca="1" t="shared" si="5705" ref="R499">IFERROR(IF($C498="","",INDIRECT("第"&amp;VLOOKUP(R$7,INDIRECT($A$7&amp;"!A:D"),2,FALSE)&amp;"周"&amp;"!"&amp;ADDRESS(ROW(),VLOOKUP(R$7,INDIRECT($A$7&amp;"!A:D"),4,FALSE)+4))),"")</f>
        <v/>
      </c>
      <c r="S499" s="114" t="str">
        <f ca="1" t="shared" si="5706" ref="S499">IFERROR(IF($C498="","",INDIRECT("第"&amp;VLOOKUP(S$7,INDIRECT($A$7&amp;"!A:D"),2,FALSE)&amp;"周"&amp;"!"&amp;ADDRESS(ROW(),VLOOKUP(S$7,INDIRECT($A$7&amp;"!A:D"),4,FALSE)+4))),"")</f>
        <v/>
      </c>
      <c r="T499" s="114" t="str">
        <f ca="1" t="shared" si="5707" ref="T499">IFERROR(IF($C498="","",INDIRECT("第"&amp;VLOOKUP(T$7,INDIRECT($A$7&amp;"!A:D"),2,FALSE)&amp;"周"&amp;"!"&amp;ADDRESS(ROW(),VLOOKUP(T$7,INDIRECT($A$7&amp;"!A:D"),4,FALSE)+4))),"")</f>
        <v/>
      </c>
      <c r="U499" s="114" t="str">
        <f ca="1" t="shared" si="5708" ref="U499">IFERROR(IF($C498="","",INDIRECT("第"&amp;VLOOKUP(U$7,INDIRECT($A$7&amp;"!A:D"),2,FALSE)&amp;"周"&amp;"!"&amp;ADDRESS(ROW(),VLOOKUP(U$7,INDIRECT($A$7&amp;"!A:D"),4,FALSE)+4))),"")</f>
        <v/>
      </c>
      <c r="V499" s="114" t="str">
        <f ca="1" t="shared" si="5709" ref="V499">IFERROR(IF($C498="","",INDIRECT("第"&amp;VLOOKUP(V$7,INDIRECT($A$7&amp;"!A:D"),2,FALSE)&amp;"周"&amp;"!"&amp;ADDRESS(ROW(),VLOOKUP(V$7,INDIRECT($A$7&amp;"!A:D"),4,FALSE)+4))),"")</f>
        <v/>
      </c>
      <c r="W499" s="114" t="str">
        <f ca="1" t="shared" si="5710" ref="W499">IFERROR(IF($C498="","",INDIRECT("第"&amp;VLOOKUP(W$7,INDIRECT($A$7&amp;"!A:D"),2,FALSE)&amp;"周"&amp;"!"&amp;ADDRESS(ROW(),VLOOKUP(W$7,INDIRECT($A$7&amp;"!A:D"),4,FALSE)+4))),"")</f>
        <v/>
      </c>
      <c r="X499" s="114" t="str">
        <f ca="1" t="shared" si="5711" ref="X499">IFERROR(IF($C498="","",INDIRECT("第"&amp;VLOOKUP(X$7,INDIRECT($A$7&amp;"!A:D"),2,FALSE)&amp;"周"&amp;"!"&amp;ADDRESS(ROW(),VLOOKUP(X$7,INDIRECT($A$7&amp;"!A:D"),4,FALSE)+4))),"")</f>
        <v/>
      </c>
      <c r="Y499" s="114" t="str">
        <f ca="1" t="shared" si="5712" ref="Y499">IFERROR(IF($C498="","",INDIRECT("第"&amp;VLOOKUP(Y$7,INDIRECT($A$7&amp;"!A:D"),2,FALSE)&amp;"周"&amp;"!"&amp;ADDRESS(ROW(),VLOOKUP(Y$7,INDIRECT($A$7&amp;"!A:D"),4,FALSE)+4))),"")</f>
        <v/>
      </c>
      <c r="Z499" s="114" t="str">
        <f ca="1" t="shared" si="5713" ref="Z499">IFERROR(IF($C498="","",INDIRECT("第"&amp;VLOOKUP(Z$7,INDIRECT($A$7&amp;"!A:D"),2,FALSE)&amp;"周"&amp;"!"&amp;ADDRESS(ROW(),VLOOKUP(Z$7,INDIRECT($A$7&amp;"!A:D"),4,FALSE)+4))),"")</f>
        <v/>
      </c>
      <c r="AA499" s="114" t="str">
        <f ca="1" t="shared" si="5714" ref="AA499">IFERROR(IF($C498="","",INDIRECT("第"&amp;VLOOKUP(AA$7,INDIRECT($A$7&amp;"!A:D"),2,FALSE)&amp;"周"&amp;"!"&amp;ADDRESS(ROW(),VLOOKUP(AA$7,INDIRECT($A$7&amp;"!A:D"),4,FALSE)+4))),"")</f>
        <v/>
      </c>
      <c r="AB499" s="114" t="str">
        <f ca="1" t="shared" si="5715" ref="AB499">IFERROR(IF($C498="","",INDIRECT("第"&amp;VLOOKUP(AB$7,INDIRECT($A$7&amp;"!A:D"),2,FALSE)&amp;"周"&amp;"!"&amp;ADDRESS(ROW(),VLOOKUP(AB$7,INDIRECT($A$7&amp;"!A:D"),4,FALSE)+4))),"")</f>
        <v/>
      </c>
      <c r="AC499" s="114" t="str">
        <f ca="1" t="shared" si="5716" ref="AC499">IFERROR(IF($C498="","",INDIRECT("第"&amp;VLOOKUP(AC$7,INDIRECT($A$7&amp;"!A:D"),2,FALSE)&amp;"周"&amp;"!"&amp;ADDRESS(ROW(),VLOOKUP(AC$7,INDIRECT($A$7&amp;"!A:D"),4,FALSE)+4))),"")</f>
        <v/>
      </c>
      <c r="AD499" s="114" t="str">
        <f ca="1" t="shared" si="5717" ref="AD499">IFERROR(IF($C498="","",INDIRECT("第"&amp;VLOOKUP(AD$7,INDIRECT($A$7&amp;"!A:D"),2,FALSE)&amp;"周"&amp;"!"&amp;ADDRESS(ROW(),VLOOKUP(AD$7,INDIRECT($A$7&amp;"!A:D"),4,FALSE)+4))),"")</f>
        <v/>
      </c>
      <c r="AE499" s="114" t="str">
        <f ca="1" t="shared" si="5718" ref="AE499">IFERROR(IF($C498="","",INDIRECT("第"&amp;VLOOKUP(AE$7,INDIRECT($A$7&amp;"!A:D"),2,FALSE)&amp;"周"&amp;"!"&amp;ADDRESS(ROW(),VLOOKUP(AE$7,INDIRECT($A$7&amp;"!A:D"),4,FALSE)+4))),"")</f>
        <v/>
      </c>
      <c r="AF499" s="114" t="str">
        <f ca="1" t="shared" si="5719" ref="AF499">IFERROR(IF($C498="","",INDIRECT("第"&amp;VLOOKUP(AF$7,INDIRECT($A$7&amp;"!A:D"),2,FALSE)&amp;"周"&amp;"!"&amp;ADDRESS(ROW(),VLOOKUP(AF$7,INDIRECT($A$7&amp;"!A:D"),4,FALSE)+4))),"")</f>
        <v/>
      </c>
      <c r="AG499" s="114" t="str">
        <f ca="1" t="shared" si="5720" ref="AG499">IFERROR(IF($C498="","",INDIRECT("第"&amp;VLOOKUP(AG$7,INDIRECT($A$7&amp;"!A:D"),2,FALSE)&amp;"周"&amp;"!"&amp;ADDRESS(ROW(),VLOOKUP(AG$7,INDIRECT($A$7&amp;"!A:D"),4,FALSE)+4))),"")</f>
        <v/>
      </c>
      <c r="AH499" s="114" t="str">
        <f ca="1" t="shared" si="5721" ref="AH499">IFERROR(IF($C498="","",INDIRECT("第"&amp;VLOOKUP(AH$7,INDIRECT($A$7&amp;"!A:D"),2,FALSE)&amp;"周"&amp;"!"&amp;ADDRESS(ROW(),VLOOKUP(AH$7,INDIRECT($A$7&amp;"!A:D"),4,FALSE)+4))),"")</f>
        <v/>
      </c>
      <c r="AI499" s="114" t="str">
        <f ca="1" t="shared" si="5722" ref="AI499">IFERROR(IF($C498="","",INDIRECT("第"&amp;VLOOKUP(AI$7,INDIRECT($A$7&amp;"!A:D"),2,FALSE)&amp;"周"&amp;"!"&amp;ADDRESS(ROW(),VLOOKUP(AI$7,INDIRECT($A$7&amp;"!A:D"),4,FALSE)+4))),"")</f>
        <v/>
      </c>
      <c r="AJ499" s="25"/>
      <c r="AK499" s="25"/>
      <c r="AL499" s="25"/>
      <c r="AM499" s="25"/>
      <c r="AN499" s="25"/>
      <c r="AO499" s="25"/>
      <c r="AP499" s="25"/>
      <c r="AQ499" s="25"/>
      <c r="AR499" s="25"/>
    </row>
    <row r="500" spans="1:44" ht="18" customHeight="1">
      <c r="A500" s="7"/>
      <c r="B500" s="115"/>
      <c r="C500" s="27"/>
      <c r="D500" s="25" t="s">
        <v>26</v>
      </c>
      <c r="E500" s="114" t="str">
        <f ca="1" t="shared" si="5723" ref="E500:AI500">IFERROR(IF($C498="","",INDIRECT("第"&amp;VLOOKUP(E$7,INDIRECT($A$7&amp;"!A:D"),2,FALSE)&amp;"周"&amp;"!"&amp;ADDRESS(ROW(),VLOOKUP(E$7,INDIRECT($A$7&amp;"!A:D"),4,FALSE)+4))),"")</f>
        <v/>
      </c>
      <c r="F500" s="114" t="str">
        <f t="shared" ca="1" si="5723"/>
        <v/>
      </c>
      <c r="G500" s="114" t="str">
        <f t="shared" ca="1" si="5723"/>
        <v/>
      </c>
      <c r="H500" s="114" t="str">
        <f t="shared" ca="1" si="5723"/>
        <v/>
      </c>
      <c r="I500" s="114" t="str">
        <f t="shared" ca="1" si="5723"/>
        <v/>
      </c>
      <c r="J500" s="114" t="str">
        <f t="shared" ca="1" si="5723"/>
        <v/>
      </c>
      <c r="K500" s="114" t="str">
        <f t="shared" ca="1" si="5723"/>
        <v/>
      </c>
      <c r="L500" s="114" t="str">
        <f t="shared" ca="1" si="5723"/>
        <v/>
      </c>
      <c r="M500" s="114" t="str">
        <f t="shared" ca="1" si="5723"/>
        <v/>
      </c>
      <c r="N500" s="114" t="str">
        <f t="shared" ca="1" si="5723"/>
        <v/>
      </c>
      <c r="O500" s="114" t="str">
        <f t="shared" ca="1" si="5723"/>
        <v/>
      </c>
      <c r="P500" s="114" t="str">
        <f t="shared" ca="1" si="5723"/>
        <v/>
      </c>
      <c r="Q500" s="114" t="str">
        <f t="shared" ca="1" si="5723"/>
        <v/>
      </c>
      <c r="R500" s="114" t="str">
        <f t="shared" ca="1" si="5723"/>
        <v/>
      </c>
      <c r="S500" s="114" t="str">
        <f t="shared" ca="1" si="5723"/>
        <v/>
      </c>
      <c r="T500" s="114" t="str">
        <f t="shared" ca="1" si="5723"/>
        <v/>
      </c>
      <c r="U500" s="114" t="str">
        <f t="shared" ca="1" si="5723"/>
        <v/>
      </c>
      <c r="V500" s="114" t="str">
        <f t="shared" ca="1" si="5723"/>
        <v/>
      </c>
      <c r="W500" s="114" t="str">
        <f t="shared" ca="1" si="5723"/>
        <v/>
      </c>
      <c r="X500" s="114" t="str">
        <f t="shared" ca="1" si="5723"/>
        <v/>
      </c>
      <c r="Y500" s="114" t="str">
        <f t="shared" ca="1" si="5723"/>
        <v/>
      </c>
      <c r="Z500" s="114" t="str">
        <f t="shared" ca="1" si="5723"/>
        <v/>
      </c>
      <c r="AA500" s="114" t="str">
        <f t="shared" ca="1" si="5723"/>
        <v/>
      </c>
      <c r="AB500" s="114" t="str">
        <f t="shared" ca="1" si="5723"/>
        <v/>
      </c>
      <c r="AC500" s="114" t="str">
        <f t="shared" ca="1" si="5723"/>
        <v/>
      </c>
      <c r="AD500" s="114" t="str">
        <f t="shared" ca="1" si="5723"/>
        <v/>
      </c>
      <c r="AE500" s="114" t="str">
        <f t="shared" ca="1" si="5723"/>
        <v/>
      </c>
      <c r="AF500" s="114" t="str">
        <f t="shared" ca="1" si="5723"/>
        <v/>
      </c>
      <c r="AG500" s="114" t="str">
        <f t="shared" ca="1" si="5723"/>
        <v/>
      </c>
      <c r="AH500" s="114" t="str">
        <f t="shared" ca="1" si="5723"/>
        <v/>
      </c>
      <c r="AI500" s="114" t="str">
        <f t="shared" ca="1" si="5723"/>
        <v/>
      </c>
      <c r="AJ500" s="25"/>
      <c r="AK500" s="25"/>
      <c r="AL500" s="25"/>
      <c r="AM500" s="25"/>
      <c r="AN500" s="25"/>
      <c r="AO500" s="25"/>
      <c r="AP500" s="25"/>
      <c r="AQ500" s="25"/>
      <c r="AR500" s="25"/>
    </row>
    <row r="501" spans="1:44" ht="18" customHeight="1">
      <c r="A501" s="7"/>
      <c r="B501" s="116">
        <f t="shared" si="5618"/>
        <v>165</v>
      </c>
      <c r="C501" s="20" t="str">
        <f ca="1">INDIRECT("员工信息表!C"&amp;(B501+3))&amp;IF(INDIRECT("员工信息表!O"&amp;(B501+3))="离职","(离职)","")</f>
        <v/>
      </c>
      <c r="D501" s="25" t="s">
        <v>24</v>
      </c>
      <c r="E501" s="114" t="str">
        <f ca="1" t="shared" si="5724" ref="E501:T501">IFERROR(IF($C501="","",INDIRECT("第"&amp;VLOOKUP(E$7,INDIRECT($A$7&amp;"!A:D"),2,FALSE)&amp;"周"&amp;"!"&amp;ADDRESS(ROW(),VLOOKUP(E$7,INDIRECT($A$7&amp;"!A:D"),4,FALSE)+4))),"")</f>
        <v/>
      </c>
      <c r="F501" s="114" t="str">
        <f t="shared" ca="1" si="5724"/>
        <v/>
      </c>
      <c r="G501" s="114" t="str">
        <f t="shared" ca="1" si="5724"/>
        <v/>
      </c>
      <c r="H501" s="114" t="str">
        <f t="shared" ca="1" si="5724"/>
        <v/>
      </c>
      <c r="I501" s="114" t="str">
        <f t="shared" ca="1" si="5724"/>
        <v/>
      </c>
      <c r="J501" s="114" t="str">
        <f t="shared" ca="1" si="5724"/>
        <v/>
      </c>
      <c r="K501" s="114" t="str">
        <f t="shared" ca="1" si="5724"/>
        <v/>
      </c>
      <c r="L501" s="114" t="str">
        <f t="shared" ca="1" si="5724"/>
        <v/>
      </c>
      <c r="M501" s="114" t="str">
        <f t="shared" ca="1" si="5724"/>
        <v/>
      </c>
      <c r="N501" s="114" t="str">
        <f t="shared" ca="1" si="5724"/>
        <v/>
      </c>
      <c r="O501" s="114" t="str">
        <f t="shared" ca="1" si="5724"/>
        <v/>
      </c>
      <c r="P501" s="114" t="str">
        <f t="shared" ca="1" si="5724"/>
        <v/>
      </c>
      <c r="Q501" s="114" t="str">
        <f t="shared" ca="1" si="5724"/>
        <v/>
      </c>
      <c r="R501" s="114" t="str">
        <f t="shared" ca="1" si="5724"/>
        <v/>
      </c>
      <c r="S501" s="114" t="str">
        <f t="shared" ca="1" si="5724"/>
        <v/>
      </c>
      <c r="T501" s="114" t="str">
        <f t="shared" ca="1" si="5724"/>
        <v/>
      </c>
      <c r="U501" s="114" t="str">
        <f ca="1" t="shared" si="5725" ref="U501:AI501">IFERROR(IF($C501="","",INDIRECT("第"&amp;VLOOKUP(U$7,INDIRECT($A$7&amp;"!A:D"),2,FALSE)&amp;"周"&amp;"!"&amp;ADDRESS(ROW(),VLOOKUP(U$7,INDIRECT($A$7&amp;"!A:D"),4,FALSE)+4))),"")</f>
        <v/>
      </c>
      <c r="V501" s="114" t="str">
        <f t="shared" ca="1" si="5725"/>
        <v/>
      </c>
      <c r="W501" s="114" t="str">
        <f t="shared" ca="1" si="5725"/>
        <v/>
      </c>
      <c r="X501" s="114" t="str">
        <f t="shared" ca="1" si="5725"/>
        <v/>
      </c>
      <c r="Y501" s="114" t="str">
        <f t="shared" ca="1" si="5725"/>
        <v/>
      </c>
      <c r="Z501" s="114" t="str">
        <f t="shared" ca="1" si="5725"/>
        <v/>
      </c>
      <c r="AA501" s="114" t="str">
        <f t="shared" ca="1" si="5725"/>
        <v/>
      </c>
      <c r="AB501" s="114" t="str">
        <f t="shared" ca="1" si="5725"/>
        <v/>
      </c>
      <c r="AC501" s="114" t="str">
        <f t="shared" ca="1" si="5725"/>
        <v/>
      </c>
      <c r="AD501" s="114" t="str">
        <f t="shared" ca="1" si="5725"/>
        <v/>
      </c>
      <c r="AE501" s="114" t="str">
        <f t="shared" ca="1" si="5725"/>
        <v/>
      </c>
      <c r="AF501" s="114" t="str">
        <f t="shared" ca="1" si="5725"/>
        <v/>
      </c>
      <c r="AG501" s="114" t="str">
        <f t="shared" ca="1" si="5725"/>
        <v/>
      </c>
      <c r="AH501" s="114" t="str">
        <f t="shared" ca="1" si="5725"/>
        <v/>
      </c>
      <c r="AI501" s="114" t="str">
        <f t="shared" ca="1" si="5725"/>
        <v/>
      </c>
      <c r="AJ501" s="25">
        <f ca="1" t="shared" si="5726" ref="AJ501:AR501">COUNTIF($E501:$AI503,AJ$8)</f>
        <v>0</v>
      </c>
      <c r="AK501" s="25">
        <f t="shared" ca="1" si="5726"/>
        <v>0</v>
      </c>
      <c r="AL501" s="25">
        <f t="shared" ca="1" si="5726"/>
        <v>0</v>
      </c>
      <c r="AM501" s="25">
        <f t="shared" ca="1" si="5726"/>
        <v>0</v>
      </c>
      <c r="AN501" s="25">
        <f t="shared" ca="1" si="5726"/>
        <v>0</v>
      </c>
      <c r="AO501" s="25">
        <f t="shared" ca="1" si="5726"/>
        <v>0</v>
      </c>
      <c r="AP501" s="25">
        <f t="shared" ca="1" si="5726"/>
        <v>0</v>
      </c>
      <c r="AQ501" s="25">
        <f t="shared" ca="1" si="5726"/>
        <v>0</v>
      </c>
      <c r="AR501" s="25">
        <f t="shared" ca="1" si="5726"/>
        <v>0</v>
      </c>
    </row>
    <row r="502" spans="1:44" ht="18" customHeight="1">
      <c r="A502" s="7"/>
      <c r="B502" s="113"/>
      <c r="C502" s="20"/>
      <c r="D502" s="25" t="s">
        <v>25</v>
      </c>
      <c r="E502" s="114" t="str">
        <f ca="1" t="shared" si="5727" ref="E502">IFERROR(IF($C501="","",INDIRECT("第"&amp;VLOOKUP(E$7,INDIRECT($A$7&amp;"!A:D"),2,FALSE)&amp;"周"&amp;"!"&amp;ADDRESS(ROW(),VLOOKUP(E$7,INDIRECT($A$7&amp;"!A:D"),4,FALSE)+4))),"")</f>
        <v/>
      </c>
      <c r="F502" s="114" t="str">
        <f ca="1" t="shared" si="5728" ref="F502">IFERROR(IF($C501="","",INDIRECT("第"&amp;VLOOKUP(F$7,INDIRECT($A$7&amp;"!A:D"),2,FALSE)&amp;"周"&amp;"!"&amp;ADDRESS(ROW(),VLOOKUP(F$7,INDIRECT($A$7&amp;"!A:D"),4,FALSE)+4))),"")</f>
        <v/>
      </c>
      <c r="G502" s="114" t="str">
        <f ca="1" t="shared" si="5729" ref="G502">IFERROR(IF($C501="","",INDIRECT("第"&amp;VLOOKUP(G$7,INDIRECT($A$7&amp;"!A:D"),2,FALSE)&amp;"周"&amp;"!"&amp;ADDRESS(ROW(),VLOOKUP(G$7,INDIRECT($A$7&amp;"!A:D"),4,FALSE)+4))),"")</f>
        <v/>
      </c>
      <c r="H502" s="114" t="str">
        <f ca="1" t="shared" si="5730" ref="H502">IFERROR(IF($C501="","",INDIRECT("第"&amp;VLOOKUP(H$7,INDIRECT($A$7&amp;"!A:D"),2,FALSE)&amp;"周"&amp;"!"&amp;ADDRESS(ROW(),VLOOKUP(H$7,INDIRECT($A$7&amp;"!A:D"),4,FALSE)+4))),"")</f>
        <v/>
      </c>
      <c r="I502" s="114" t="str">
        <f ca="1" t="shared" si="5731" ref="I502">IFERROR(IF($C501="","",INDIRECT("第"&amp;VLOOKUP(I$7,INDIRECT($A$7&amp;"!A:D"),2,FALSE)&amp;"周"&amp;"!"&amp;ADDRESS(ROW(),VLOOKUP(I$7,INDIRECT($A$7&amp;"!A:D"),4,FALSE)+4))),"")</f>
        <v/>
      </c>
      <c r="J502" s="114" t="str">
        <f ca="1" t="shared" si="5732" ref="J502">IFERROR(IF($C501="","",INDIRECT("第"&amp;VLOOKUP(J$7,INDIRECT($A$7&amp;"!A:D"),2,FALSE)&amp;"周"&amp;"!"&amp;ADDRESS(ROW(),VLOOKUP(J$7,INDIRECT($A$7&amp;"!A:D"),4,FALSE)+4))),"")</f>
        <v/>
      </c>
      <c r="K502" s="114" t="str">
        <f ca="1" t="shared" si="5733" ref="K502">IFERROR(IF($C501="","",INDIRECT("第"&amp;VLOOKUP(K$7,INDIRECT($A$7&amp;"!A:D"),2,FALSE)&amp;"周"&amp;"!"&amp;ADDRESS(ROW(),VLOOKUP(K$7,INDIRECT($A$7&amp;"!A:D"),4,FALSE)+4))),"")</f>
        <v/>
      </c>
      <c r="L502" s="114" t="str">
        <f ca="1" t="shared" si="5734" ref="L502">IFERROR(IF($C501="","",INDIRECT("第"&amp;VLOOKUP(L$7,INDIRECT($A$7&amp;"!A:D"),2,FALSE)&amp;"周"&amp;"!"&amp;ADDRESS(ROW(),VLOOKUP(L$7,INDIRECT($A$7&amp;"!A:D"),4,FALSE)+4))),"")</f>
        <v/>
      </c>
      <c r="M502" s="114" t="str">
        <f ca="1" t="shared" si="5735" ref="M502">IFERROR(IF($C501="","",INDIRECT("第"&amp;VLOOKUP(M$7,INDIRECT($A$7&amp;"!A:D"),2,FALSE)&amp;"周"&amp;"!"&amp;ADDRESS(ROW(),VLOOKUP(M$7,INDIRECT($A$7&amp;"!A:D"),4,FALSE)+4))),"")</f>
        <v/>
      </c>
      <c r="N502" s="114" t="str">
        <f ca="1" t="shared" si="5736" ref="N502">IFERROR(IF($C501="","",INDIRECT("第"&amp;VLOOKUP(N$7,INDIRECT($A$7&amp;"!A:D"),2,FALSE)&amp;"周"&amp;"!"&amp;ADDRESS(ROW(),VLOOKUP(N$7,INDIRECT($A$7&amp;"!A:D"),4,FALSE)+4))),"")</f>
        <v/>
      </c>
      <c r="O502" s="114" t="str">
        <f ca="1" t="shared" si="5737" ref="O502">IFERROR(IF($C501="","",INDIRECT("第"&amp;VLOOKUP(O$7,INDIRECT($A$7&amp;"!A:D"),2,FALSE)&amp;"周"&amp;"!"&amp;ADDRESS(ROW(),VLOOKUP(O$7,INDIRECT($A$7&amp;"!A:D"),4,FALSE)+4))),"")</f>
        <v/>
      </c>
      <c r="P502" s="114" t="str">
        <f ca="1" t="shared" si="5738" ref="P502">IFERROR(IF($C501="","",INDIRECT("第"&amp;VLOOKUP(P$7,INDIRECT($A$7&amp;"!A:D"),2,FALSE)&amp;"周"&amp;"!"&amp;ADDRESS(ROW(),VLOOKUP(P$7,INDIRECT($A$7&amp;"!A:D"),4,FALSE)+4))),"")</f>
        <v/>
      </c>
      <c r="Q502" s="114" t="str">
        <f ca="1" t="shared" si="5739" ref="Q502">IFERROR(IF($C501="","",INDIRECT("第"&amp;VLOOKUP(Q$7,INDIRECT($A$7&amp;"!A:D"),2,FALSE)&amp;"周"&amp;"!"&amp;ADDRESS(ROW(),VLOOKUP(Q$7,INDIRECT($A$7&amp;"!A:D"),4,FALSE)+4))),"")</f>
        <v/>
      </c>
      <c r="R502" s="114" t="str">
        <f ca="1" t="shared" si="5740" ref="R502">IFERROR(IF($C501="","",INDIRECT("第"&amp;VLOOKUP(R$7,INDIRECT($A$7&amp;"!A:D"),2,FALSE)&amp;"周"&amp;"!"&amp;ADDRESS(ROW(),VLOOKUP(R$7,INDIRECT($A$7&amp;"!A:D"),4,FALSE)+4))),"")</f>
        <v/>
      </c>
      <c r="S502" s="114" t="str">
        <f ca="1" t="shared" si="5741" ref="S502">IFERROR(IF($C501="","",INDIRECT("第"&amp;VLOOKUP(S$7,INDIRECT($A$7&amp;"!A:D"),2,FALSE)&amp;"周"&amp;"!"&amp;ADDRESS(ROW(),VLOOKUP(S$7,INDIRECT($A$7&amp;"!A:D"),4,FALSE)+4))),"")</f>
        <v/>
      </c>
      <c r="T502" s="114" t="str">
        <f ca="1" t="shared" si="5742" ref="T502">IFERROR(IF($C501="","",INDIRECT("第"&amp;VLOOKUP(T$7,INDIRECT($A$7&amp;"!A:D"),2,FALSE)&amp;"周"&amp;"!"&amp;ADDRESS(ROW(),VLOOKUP(T$7,INDIRECT($A$7&amp;"!A:D"),4,FALSE)+4))),"")</f>
        <v/>
      </c>
      <c r="U502" s="114" t="str">
        <f ca="1" t="shared" si="5743" ref="U502">IFERROR(IF($C501="","",INDIRECT("第"&amp;VLOOKUP(U$7,INDIRECT($A$7&amp;"!A:D"),2,FALSE)&amp;"周"&amp;"!"&amp;ADDRESS(ROW(),VLOOKUP(U$7,INDIRECT($A$7&amp;"!A:D"),4,FALSE)+4))),"")</f>
        <v/>
      </c>
      <c r="V502" s="114" t="str">
        <f ca="1" t="shared" si="5744" ref="V502">IFERROR(IF($C501="","",INDIRECT("第"&amp;VLOOKUP(V$7,INDIRECT($A$7&amp;"!A:D"),2,FALSE)&amp;"周"&amp;"!"&amp;ADDRESS(ROW(),VLOOKUP(V$7,INDIRECT($A$7&amp;"!A:D"),4,FALSE)+4))),"")</f>
        <v/>
      </c>
      <c r="W502" s="114" t="str">
        <f ca="1" t="shared" si="5745" ref="W502">IFERROR(IF($C501="","",INDIRECT("第"&amp;VLOOKUP(W$7,INDIRECT($A$7&amp;"!A:D"),2,FALSE)&amp;"周"&amp;"!"&amp;ADDRESS(ROW(),VLOOKUP(W$7,INDIRECT($A$7&amp;"!A:D"),4,FALSE)+4))),"")</f>
        <v/>
      </c>
      <c r="X502" s="114" t="str">
        <f ca="1" t="shared" si="5746" ref="X502">IFERROR(IF($C501="","",INDIRECT("第"&amp;VLOOKUP(X$7,INDIRECT($A$7&amp;"!A:D"),2,FALSE)&amp;"周"&amp;"!"&amp;ADDRESS(ROW(),VLOOKUP(X$7,INDIRECT($A$7&amp;"!A:D"),4,FALSE)+4))),"")</f>
        <v/>
      </c>
      <c r="Y502" s="114" t="str">
        <f ca="1" t="shared" si="5747" ref="Y502">IFERROR(IF($C501="","",INDIRECT("第"&amp;VLOOKUP(Y$7,INDIRECT($A$7&amp;"!A:D"),2,FALSE)&amp;"周"&amp;"!"&amp;ADDRESS(ROW(),VLOOKUP(Y$7,INDIRECT($A$7&amp;"!A:D"),4,FALSE)+4))),"")</f>
        <v/>
      </c>
      <c r="Z502" s="114" t="str">
        <f ca="1" t="shared" si="5748" ref="Z502">IFERROR(IF($C501="","",INDIRECT("第"&amp;VLOOKUP(Z$7,INDIRECT($A$7&amp;"!A:D"),2,FALSE)&amp;"周"&amp;"!"&amp;ADDRESS(ROW(),VLOOKUP(Z$7,INDIRECT($A$7&amp;"!A:D"),4,FALSE)+4))),"")</f>
        <v/>
      </c>
      <c r="AA502" s="114" t="str">
        <f ca="1" t="shared" si="5749" ref="AA502">IFERROR(IF($C501="","",INDIRECT("第"&amp;VLOOKUP(AA$7,INDIRECT($A$7&amp;"!A:D"),2,FALSE)&amp;"周"&amp;"!"&amp;ADDRESS(ROW(),VLOOKUP(AA$7,INDIRECT($A$7&amp;"!A:D"),4,FALSE)+4))),"")</f>
        <v/>
      </c>
      <c r="AB502" s="114" t="str">
        <f ca="1" t="shared" si="5750" ref="AB502">IFERROR(IF($C501="","",INDIRECT("第"&amp;VLOOKUP(AB$7,INDIRECT($A$7&amp;"!A:D"),2,FALSE)&amp;"周"&amp;"!"&amp;ADDRESS(ROW(),VLOOKUP(AB$7,INDIRECT($A$7&amp;"!A:D"),4,FALSE)+4))),"")</f>
        <v/>
      </c>
      <c r="AC502" s="114" t="str">
        <f ca="1" t="shared" si="5751" ref="AC502">IFERROR(IF($C501="","",INDIRECT("第"&amp;VLOOKUP(AC$7,INDIRECT($A$7&amp;"!A:D"),2,FALSE)&amp;"周"&amp;"!"&amp;ADDRESS(ROW(),VLOOKUP(AC$7,INDIRECT($A$7&amp;"!A:D"),4,FALSE)+4))),"")</f>
        <v/>
      </c>
      <c r="AD502" s="114" t="str">
        <f ca="1" t="shared" si="5752" ref="AD502">IFERROR(IF($C501="","",INDIRECT("第"&amp;VLOOKUP(AD$7,INDIRECT($A$7&amp;"!A:D"),2,FALSE)&amp;"周"&amp;"!"&amp;ADDRESS(ROW(),VLOOKUP(AD$7,INDIRECT($A$7&amp;"!A:D"),4,FALSE)+4))),"")</f>
        <v/>
      </c>
      <c r="AE502" s="114" t="str">
        <f ca="1" t="shared" si="5753" ref="AE502">IFERROR(IF($C501="","",INDIRECT("第"&amp;VLOOKUP(AE$7,INDIRECT($A$7&amp;"!A:D"),2,FALSE)&amp;"周"&amp;"!"&amp;ADDRESS(ROW(),VLOOKUP(AE$7,INDIRECT($A$7&amp;"!A:D"),4,FALSE)+4))),"")</f>
        <v/>
      </c>
      <c r="AF502" s="114" t="str">
        <f ca="1" t="shared" si="5754" ref="AF502">IFERROR(IF($C501="","",INDIRECT("第"&amp;VLOOKUP(AF$7,INDIRECT($A$7&amp;"!A:D"),2,FALSE)&amp;"周"&amp;"!"&amp;ADDRESS(ROW(),VLOOKUP(AF$7,INDIRECT($A$7&amp;"!A:D"),4,FALSE)+4))),"")</f>
        <v/>
      </c>
      <c r="AG502" s="114" t="str">
        <f ca="1" t="shared" si="5755" ref="AG502">IFERROR(IF($C501="","",INDIRECT("第"&amp;VLOOKUP(AG$7,INDIRECT($A$7&amp;"!A:D"),2,FALSE)&amp;"周"&amp;"!"&amp;ADDRESS(ROW(),VLOOKUP(AG$7,INDIRECT($A$7&amp;"!A:D"),4,FALSE)+4))),"")</f>
        <v/>
      </c>
      <c r="AH502" s="114" t="str">
        <f ca="1" t="shared" si="5756" ref="AH502">IFERROR(IF($C501="","",INDIRECT("第"&amp;VLOOKUP(AH$7,INDIRECT($A$7&amp;"!A:D"),2,FALSE)&amp;"周"&amp;"!"&amp;ADDRESS(ROW(),VLOOKUP(AH$7,INDIRECT($A$7&amp;"!A:D"),4,FALSE)+4))),"")</f>
        <v/>
      </c>
      <c r="AI502" s="114" t="str">
        <f ca="1" t="shared" si="5757" ref="AI502">IFERROR(IF($C501="","",INDIRECT("第"&amp;VLOOKUP(AI$7,INDIRECT($A$7&amp;"!A:D"),2,FALSE)&amp;"周"&amp;"!"&amp;ADDRESS(ROW(),VLOOKUP(AI$7,INDIRECT($A$7&amp;"!A:D"),4,FALSE)+4))),"")</f>
        <v/>
      </c>
      <c r="AJ502" s="25"/>
      <c r="AK502" s="25"/>
      <c r="AL502" s="25"/>
      <c r="AM502" s="25"/>
      <c r="AN502" s="25"/>
      <c r="AO502" s="25"/>
      <c r="AP502" s="25"/>
      <c r="AQ502" s="25"/>
      <c r="AR502" s="25"/>
    </row>
    <row r="503" spans="1:44" ht="18" customHeight="1">
      <c r="A503" s="7"/>
      <c r="B503" s="115"/>
      <c r="C503" s="27"/>
      <c r="D503" s="25" t="s">
        <v>26</v>
      </c>
      <c r="E503" s="114" t="str">
        <f ca="1" t="shared" si="5758" ref="E503:AI503">IFERROR(IF($C501="","",INDIRECT("第"&amp;VLOOKUP(E$7,INDIRECT($A$7&amp;"!A:D"),2,FALSE)&amp;"周"&amp;"!"&amp;ADDRESS(ROW(),VLOOKUP(E$7,INDIRECT($A$7&amp;"!A:D"),4,FALSE)+4))),"")</f>
        <v/>
      </c>
      <c r="F503" s="114" t="str">
        <f t="shared" ca="1" si="5758"/>
        <v/>
      </c>
      <c r="G503" s="114" t="str">
        <f t="shared" ca="1" si="5758"/>
        <v/>
      </c>
      <c r="H503" s="114" t="str">
        <f t="shared" ca="1" si="5758"/>
        <v/>
      </c>
      <c r="I503" s="114" t="str">
        <f t="shared" ca="1" si="5758"/>
        <v/>
      </c>
      <c r="J503" s="114" t="str">
        <f t="shared" ca="1" si="5758"/>
        <v/>
      </c>
      <c r="K503" s="114" t="str">
        <f t="shared" ca="1" si="5758"/>
        <v/>
      </c>
      <c r="L503" s="114" t="str">
        <f t="shared" ca="1" si="5758"/>
        <v/>
      </c>
      <c r="M503" s="114" t="str">
        <f t="shared" ca="1" si="5758"/>
        <v/>
      </c>
      <c r="N503" s="114" t="str">
        <f t="shared" ca="1" si="5758"/>
        <v/>
      </c>
      <c r="O503" s="114" t="str">
        <f t="shared" ca="1" si="5758"/>
        <v/>
      </c>
      <c r="P503" s="114" t="str">
        <f t="shared" ca="1" si="5758"/>
        <v/>
      </c>
      <c r="Q503" s="114" t="str">
        <f t="shared" ca="1" si="5758"/>
        <v/>
      </c>
      <c r="R503" s="114" t="str">
        <f t="shared" ca="1" si="5758"/>
        <v/>
      </c>
      <c r="S503" s="114" t="str">
        <f t="shared" ca="1" si="5758"/>
        <v/>
      </c>
      <c r="T503" s="114" t="str">
        <f t="shared" ca="1" si="5758"/>
        <v/>
      </c>
      <c r="U503" s="114" t="str">
        <f t="shared" ca="1" si="5758"/>
        <v/>
      </c>
      <c r="V503" s="114" t="str">
        <f t="shared" ca="1" si="5758"/>
        <v/>
      </c>
      <c r="W503" s="114" t="str">
        <f t="shared" ca="1" si="5758"/>
        <v/>
      </c>
      <c r="X503" s="114" t="str">
        <f t="shared" ca="1" si="5758"/>
        <v/>
      </c>
      <c r="Y503" s="114" t="str">
        <f t="shared" ca="1" si="5758"/>
        <v/>
      </c>
      <c r="Z503" s="114" t="str">
        <f t="shared" ca="1" si="5758"/>
        <v/>
      </c>
      <c r="AA503" s="114" t="str">
        <f t="shared" ca="1" si="5758"/>
        <v/>
      </c>
      <c r="AB503" s="114" t="str">
        <f t="shared" ca="1" si="5758"/>
        <v/>
      </c>
      <c r="AC503" s="114" t="str">
        <f t="shared" ca="1" si="5758"/>
        <v/>
      </c>
      <c r="AD503" s="114" t="str">
        <f t="shared" ca="1" si="5758"/>
        <v/>
      </c>
      <c r="AE503" s="114" t="str">
        <f t="shared" ca="1" si="5758"/>
        <v/>
      </c>
      <c r="AF503" s="114" t="str">
        <f t="shared" ca="1" si="5758"/>
        <v/>
      </c>
      <c r="AG503" s="114" t="str">
        <f t="shared" ca="1" si="5758"/>
        <v/>
      </c>
      <c r="AH503" s="114" t="str">
        <f t="shared" ca="1" si="5758"/>
        <v/>
      </c>
      <c r="AI503" s="114" t="str">
        <f t="shared" ca="1" si="5758"/>
        <v/>
      </c>
      <c r="AJ503" s="25"/>
      <c r="AK503" s="25"/>
      <c r="AL503" s="25"/>
      <c r="AM503" s="25"/>
      <c r="AN503" s="25"/>
      <c r="AO503" s="25"/>
      <c r="AP503" s="25"/>
      <c r="AQ503" s="25"/>
      <c r="AR503" s="25"/>
    </row>
    <row r="504" spans="1:44" ht="18" customHeight="1">
      <c r="A504" s="7"/>
      <c r="B504" s="116">
        <f t="shared" si="5618"/>
        <v>166</v>
      </c>
      <c r="C504" s="20" t="str">
        <f ca="1">INDIRECT("员工信息表!C"&amp;(B504+3))&amp;IF(INDIRECT("员工信息表!O"&amp;(B504+3))="离职","(离职)","")</f>
        <v/>
      </c>
      <c r="D504" s="25" t="s">
        <v>24</v>
      </c>
      <c r="E504" s="114" t="str">
        <f ca="1" t="shared" si="5759" ref="E504:T504">IFERROR(IF($C504="","",INDIRECT("第"&amp;VLOOKUP(E$7,INDIRECT($A$7&amp;"!A:D"),2,FALSE)&amp;"周"&amp;"!"&amp;ADDRESS(ROW(),VLOOKUP(E$7,INDIRECT($A$7&amp;"!A:D"),4,FALSE)+4))),"")</f>
        <v/>
      </c>
      <c r="F504" s="114" t="str">
        <f t="shared" ca="1" si="5759"/>
        <v/>
      </c>
      <c r="G504" s="114" t="str">
        <f t="shared" ca="1" si="5759"/>
        <v/>
      </c>
      <c r="H504" s="114" t="str">
        <f t="shared" ca="1" si="5759"/>
        <v/>
      </c>
      <c r="I504" s="114" t="str">
        <f t="shared" ca="1" si="5759"/>
        <v/>
      </c>
      <c r="J504" s="114" t="str">
        <f t="shared" ca="1" si="5759"/>
        <v/>
      </c>
      <c r="K504" s="114" t="str">
        <f t="shared" ca="1" si="5759"/>
        <v/>
      </c>
      <c r="L504" s="114" t="str">
        <f t="shared" ca="1" si="5759"/>
        <v/>
      </c>
      <c r="M504" s="114" t="str">
        <f t="shared" ca="1" si="5759"/>
        <v/>
      </c>
      <c r="N504" s="114" t="str">
        <f t="shared" ca="1" si="5759"/>
        <v/>
      </c>
      <c r="O504" s="114" t="str">
        <f t="shared" ca="1" si="5759"/>
        <v/>
      </c>
      <c r="P504" s="114" t="str">
        <f t="shared" ca="1" si="5759"/>
        <v/>
      </c>
      <c r="Q504" s="114" t="str">
        <f t="shared" ca="1" si="5759"/>
        <v/>
      </c>
      <c r="R504" s="114" t="str">
        <f t="shared" ca="1" si="5759"/>
        <v/>
      </c>
      <c r="S504" s="114" t="str">
        <f t="shared" ca="1" si="5759"/>
        <v/>
      </c>
      <c r="T504" s="114" t="str">
        <f t="shared" ca="1" si="5759"/>
        <v/>
      </c>
      <c r="U504" s="114" t="str">
        <f ca="1" t="shared" si="5760" ref="U504:AI504">IFERROR(IF($C504="","",INDIRECT("第"&amp;VLOOKUP(U$7,INDIRECT($A$7&amp;"!A:D"),2,FALSE)&amp;"周"&amp;"!"&amp;ADDRESS(ROW(),VLOOKUP(U$7,INDIRECT($A$7&amp;"!A:D"),4,FALSE)+4))),"")</f>
        <v/>
      </c>
      <c r="V504" s="114" t="str">
        <f t="shared" ca="1" si="5760"/>
        <v/>
      </c>
      <c r="W504" s="114" t="str">
        <f t="shared" ca="1" si="5760"/>
        <v/>
      </c>
      <c r="X504" s="114" t="str">
        <f t="shared" ca="1" si="5760"/>
        <v/>
      </c>
      <c r="Y504" s="114" t="str">
        <f t="shared" ca="1" si="5760"/>
        <v/>
      </c>
      <c r="Z504" s="114" t="str">
        <f t="shared" ca="1" si="5760"/>
        <v/>
      </c>
      <c r="AA504" s="114" t="str">
        <f t="shared" ca="1" si="5760"/>
        <v/>
      </c>
      <c r="AB504" s="114" t="str">
        <f t="shared" ca="1" si="5760"/>
        <v/>
      </c>
      <c r="AC504" s="114" t="str">
        <f t="shared" ca="1" si="5760"/>
        <v/>
      </c>
      <c r="AD504" s="114" t="str">
        <f t="shared" ca="1" si="5760"/>
        <v/>
      </c>
      <c r="AE504" s="114" t="str">
        <f t="shared" ca="1" si="5760"/>
        <v/>
      </c>
      <c r="AF504" s="114" t="str">
        <f t="shared" ca="1" si="5760"/>
        <v/>
      </c>
      <c r="AG504" s="114" t="str">
        <f t="shared" ca="1" si="5760"/>
        <v/>
      </c>
      <c r="AH504" s="114" t="str">
        <f t="shared" ca="1" si="5760"/>
        <v/>
      </c>
      <c r="AI504" s="114" t="str">
        <f t="shared" ca="1" si="5760"/>
        <v/>
      </c>
      <c r="AJ504" s="25">
        <f ca="1" t="shared" si="5761" ref="AJ504:AR504">COUNTIF($E504:$AI506,AJ$8)</f>
        <v>0</v>
      </c>
      <c r="AK504" s="25">
        <f t="shared" ca="1" si="5761"/>
        <v>0</v>
      </c>
      <c r="AL504" s="25">
        <f t="shared" ca="1" si="5761"/>
        <v>0</v>
      </c>
      <c r="AM504" s="25">
        <f t="shared" ca="1" si="5761"/>
        <v>0</v>
      </c>
      <c r="AN504" s="25">
        <f t="shared" ca="1" si="5761"/>
        <v>0</v>
      </c>
      <c r="AO504" s="25">
        <f t="shared" ca="1" si="5761"/>
        <v>0</v>
      </c>
      <c r="AP504" s="25">
        <f t="shared" ca="1" si="5761"/>
        <v>0</v>
      </c>
      <c r="AQ504" s="25">
        <f t="shared" ca="1" si="5761"/>
        <v>0</v>
      </c>
      <c r="AR504" s="25">
        <f t="shared" ca="1" si="5761"/>
        <v>0</v>
      </c>
    </row>
    <row r="505" spans="1:44" ht="18" customHeight="1">
      <c r="A505" s="7"/>
      <c r="B505" s="113"/>
      <c r="C505" s="20"/>
      <c r="D505" s="25" t="s">
        <v>25</v>
      </c>
      <c r="E505" s="114" t="str">
        <f ca="1" t="shared" si="5762" ref="E505">IFERROR(IF($C504="","",INDIRECT("第"&amp;VLOOKUP(E$7,INDIRECT($A$7&amp;"!A:D"),2,FALSE)&amp;"周"&amp;"!"&amp;ADDRESS(ROW(),VLOOKUP(E$7,INDIRECT($A$7&amp;"!A:D"),4,FALSE)+4))),"")</f>
        <v/>
      </c>
      <c r="F505" s="114" t="str">
        <f ca="1" t="shared" si="5763" ref="F505">IFERROR(IF($C504="","",INDIRECT("第"&amp;VLOOKUP(F$7,INDIRECT($A$7&amp;"!A:D"),2,FALSE)&amp;"周"&amp;"!"&amp;ADDRESS(ROW(),VLOOKUP(F$7,INDIRECT($A$7&amp;"!A:D"),4,FALSE)+4))),"")</f>
        <v/>
      </c>
      <c r="G505" s="114" t="str">
        <f ca="1" t="shared" si="5764" ref="G505">IFERROR(IF($C504="","",INDIRECT("第"&amp;VLOOKUP(G$7,INDIRECT($A$7&amp;"!A:D"),2,FALSE)&amp;"周"&amp;"!"&amp;ADDRESS(ROW(),VLOOKUP(G$7,INDIRECT($A$7&amp;"!A:D"),4,FALSE)+4))),"")</f>
        <v/>
      </c>
      <c r="H505" s="114" t="str">
        <f ca="1" t="shared" si="5765" ref="H505">IFERROR(IF($C504="","",INDIRECT("第"&amp;VLOOKUP(H$7,INDIRECT($A$7&amp;"!A:D"),2,FALSE)&amp;"周"&amp;"!"&amp;ADDRESS(ROW(),VLOOKUP(H$7,INDIRECT($A$7&amp;"!A:D"),4,FALSE)+4))),"")</f>
        <v/>
      </c>
      <c r="I505" s="114" t="str">
        <f ca="1" t="shared" si="5766" ref="I505">IFERROR(IF($C504="","",INDIRECT("第"&amp;VLOOKUP(I$7,INDIRECT($A$7&amp;"!A:D"),2,FALSE)&amp;"周"&amp;"!"&amp;ADDRESS(ROW(),VLOOKUP(I$7,INDIRECT($A$7&amp;"!A:D"),4,FALSE)+4))),"")</f>
        <v/>
      </c>
      <c r="J505" s="114" t="str">
        <f ca="1" t="shared" si="5767" ref="J505">IFERROR(IF($C504="","",INDIRECT("第"&amp;VLOOKUP(J$7,INDIRECT($A$7&amp;"!A:D"),2,FALSE)&amp;"周"&amp;"!"&amp;ADDRESS(ROW(),VLOOKUP(J$7,INDIRECT($A$7&amp;"!A:D"),4,FALSE)+4))),"")</f>
        <v/>
      </c>
      <c r="K505" s="114" t="str">
        <f ca="1" t="shared" si="5768" ref="K505">IFERROR(IF($C504="","",INDIRECT("第"&amp;VLOOKUP(K$7,INDIRECT($A$7&amp;"!A:D"),2,FALSE)&amp;"周"&amp;"!"&amp;ADDRESS(ROW(),VLOOKUP(K$7,INDIRECT($A$7&amp;"!A:D"),4,FALSE)+4))),"")</f>
        <v/>
      </c>
      <c r="L505" s="114" t="str">
        <f ca="1" t="shared" si="5769" ref="L505">IFERROR(IF($C504="","",INDIRECT("第"&amp;VLOOKUP(L$7,INDIRECT($A$7&amp;"!A:D"),2,FALSE)&amp;"周"&amp;"!"&amp;ADDRESS(ROW(),VLOOKUP(L$7,INDIRECT($A$7&amp;"!A:D"),4,FALSE)+4))),"")</f>
        <v/>
      </c>
      <c r="M505" s="114" t="str">
        <f ca="1" t="shared" si="5770" ref="M505">IFERROR(IF($C504="","",INDIRECT("第"&amp;VLOOKUP(M$7,INDIRECT($A$7&amp;"!A:D"),2,FALSE)&amp;"周"&amp;"!"&amp;ADDRESS(ROW(),VLOOKUP(M$7,INDIRECT($A$7&amp;"!A:D"),4,FALSE)+4))),"")</f>
        <v/>
      </c>
      <c r="N505" s="114" t="str">
        <f ca="1" t="shared" si="5771" ref="N505">IFERROR(IF($C504="","",INDIRECT("第"&amp;VLOOKUP(N$7,INDIRECT($A$7&amp;"!A:D"),2,FALSE)&amp;"周"&amp;"!"&amp;ADDRESS(ROW(),VLOOKUP(N$7,INDIRECT($A$7&amp;"!A:D"),4,FALSE)+4))),"")</f>
        <v/>
      </c>
      <c r="O505" s="114" t="str">
        <f ca="1" t="shared" si="5772" ref="O505">IFERROR(IF($C504="","",INDIRECT("第"&amp;VLOOKUP(O$7,INDIRECT($A$7&amp;"!A:D"),2,FALSE)&amp;"周"&amp;"!"&amp;ADDRESS(ROW(),VLOOKUP(O$7,INDIRECT($A$7&amp;"!A:D"),4,FALSE)+4))),"")</f>
        <v/>
      </c>
      <c r="P505" s="114" t="str">
        <f ca="1" t="shared" si="5773" ref="P505">IFERROR(IF($C504="","",INDIRECT("第"&amp;VLOOKUP(P$7,INDIRECT($A$7&amp;"!A:D"),2,FALSE)&amp;"周"&amp;"!"&amp;ADDRESS(ROW(),VLOOKUP(P$7,INDIRECT($A$7&amp;"!A:D"),4,FALSE)+4))),"")</f>
        <v/>
      </c>
      <c r="Q505" s="114" t="str">
        <f ca="1" t="shared" si="5774" ref="Q505">IFERROR(IF($C504="","",INDIRECT("第"&amp;VLOOKUP(Q$7,INDIRECT($A$7&amp;"!A:D"),2,FALSE)&amp;"周"&amp;"!"&amp;ADDRESS(ROW(),VLOOKUP(Q$7,INDIRECT($A$7&amp;"!A:D"),4,FALSE)+4))),"")</f>
        <v/>
      </c>
      <c r="R505" s="114" t="str">
        <f ca="1" t="shared" si="5775" ref="R505">IFERROR(IF($C504="","",INDIRECT("第"&amp;VLOOKUP(R$7,INDIRECT($A$7&amp;"!A:D"),2,FALSE)&amp;"周"&amp;"!"&amp;ADDRESS(ROW(),VLOOKUP(R$7,INDIRECT($A$7&amp;"!A:D"),4,FALSE)+4))),"")</f>
        <v/>
      </c>
      <c r="S505" s="114" t="str">
        <f ca="1" t="shared" si="5776" ref="S505">IFERROR(IF($C504="","",INDIRECT("第"&amp;VLOOKUP(S$7,INDIRECT($A$7&amp;"!A:D"),2,FALSE)&amp;"周"&amp;"!"&amp;ADDRESS(ROW(),VLOOKUP(S$7,INDIRECT($A$7&amp;"!A:D"),4,FALSE)+4))),"")</f>
        <v/>
      </c>
      <c r="T505" s="114" t="str">
        <f ca="1" t="shared" si="5777" ref="T505">IFERROR(IF($C504="","",INDIRECT("第"&amp;VLOOKUP(T$7,INDIRECT($A$7&amp;"!A:D"),2,FALSE)&amp;"周"&amp;"!"&amp;ADDRESS(ROW(),VLOOKUP(T$7,INDIRECT($A$7&amp;"!A:D"),4,FALSE)+4))),"")</f>
        <v/>
      </c>
      <c r="U505" s="114" t="str">
        <f ca="1" t="shared" si="5778" ref="U505">IFERROR(IF($C504="","",INDIRECT("第"&amp;VLOOKUP(U$7,INDIRECT($A$7&amp;"!A:D"),2,FALSE)&amp;"周"&amp;"!"&amp;ADDRESS(ROW(),VLOOKUP(U$7,INDIRECT($A$7&amp;"!A:D"),4,FALSE)+4))),"")</f>
        <v/>
      </c>
      <c r="V505" s="114" t="str">
        <f ca="1" t="shared" si="5779" ref="V505">IFERROR(IF($C504="","",INDIRECT("第"&amp;VLOOKUP(V$7,INDIRECT($A$7&amp;"!A:D"),2,FALSE)&amp;"周"&amp;"!"&amp;ADDRESS(ROW(),VLOOKUP(V$7,INDIRECT($A$7&amp;"!A:D"),4,FALSE)+4))),"")</f>
        <v/>
      </c>
      <c r="W505" s="114" t="str">
        <f ca="1" t="shared" si="5780" ref="W505">IFERROR(IF($C504="","",INDIRECT("第"&amp;VLOOKUP(W$7,INDIRECT($A$7&amp;"!A:D"),2,FALSE)&amp;"周"&amp;"!"&amp;ADDRESS(ROW(),VLOOKUP(W$7,INDIRECT($A$7&amp;"!A:D"),4,FALSE)+4))),"")</f>
        <v/>
      </c>
      <c r="X505" s="114" t="str">
        <f ca="1" t="shared" si="5781" ref="X505">IFERROR(IF($C504="","",INDIRECT("第"&amp;VLOOKUP(X$7,INDIRECT($A$7&amp;"!A:D"),2,FALSE)&amp;"周"&amp;"!"&amp;ADDRESS(ROW(),VLOOKUP(X$7,INDIRECT($A$7&amp;"!A:D"),4,FALSE)+4))),"")</f>
        <v/>
      </c>
      <c r="Y505" s="114" t="str">
        <f ca="1" t="shared" si="5782" ref="Y505">IFERROR(IF($C504="","",INDIRECT("第"&amp;VLOOKUP(Y$7,INDIRECT($A$7&amp;"!A:D"),2,FALSE)&amp;"周"&amp;"!"&amp;ADDRESS(ROW(),VLOOKUP(Y$7,INDIRECT($A$7&amp;"!A:D"),4,FALSE)+4))),"")</f>
        <v/>
      </c>
      <c r="Z505" s="114" t="str">
        <f ca="1" t="shared" si="5783" ref="Z505">IFERROR(IF($C504="","",INDIRECT("第"&amp;VLOOKUP(Z$7,INDIRECT($A$7&amp;"!A:D"),2,FALSE)&amp;"周"&amp;"!"&amp;ADDRESS(ROW(),VLOOKUP(Z$7,INDIRECT($A$7&amp;"!A:D"),4,FALSE)+4))),"")</f>
        <v/>
      </c>
      <c r="AA505" s="114" t="str">
        <f ca="1" t="shared" si="5784" ref="AA505">IFERROR(IF($C504="","",INDIRECT("第"&amp;VLOOKUP(AA$7,INDIRECT($A$7&amp;"!A:D"),2,FALSE)&amp;"周"&amp;"!"&amp;ADDRESS(ROW(),VLOOKUP(AA$7,INDIRECT($A$7&amp;"!A:D"),4,FALSE)+4))),"")</f>
        <v/>
      </c>
      <c r="AB505" s="114" t="str">
        <f ca="1" t="shared" si="5785" ref="AB505">IFERROR(IF($C504="","",INDIRECT("第"&amp;VLOOKUP(AB$7,INDIRECT($A$7&amp;"!A:D"),2,FALSE)&amp;"周"&amp;"!"&amp;ADDRESS(ROW(),VLOOKUP(AB$7,INDIRECT($A$7&amp;"!A:D"),4,FALSE)+4))),"")</f>
        <v/>
      </c>
      <c r="AC505" s="114" t="str">
        <f ca="1" t="shared" si="5786" ref="AC505">IFERROR(IF($C504="","",INDIRECT("第"&amp;VLOOKUP(AC$7,INDIRECT($A$7&amp;"!A:D"),2,FALSE)&amp;"周"&amp;"!"&amp;ADDRESS(ROW(),VLOOKUP(AC$7,INDIRECT($A$7&amp;"!A:D"),4,FALSE)+4))),"")</f>
        <v/>
      </c>
      <c r="AD505" s="114" t="str">
        <f ca="1" t="shared" si="5787" ref="AD505">IFERROR(IF($C504="","",INDIRECT("第"&amp;VLOOKUP(AD$7,INDIRECT($A$7&amp;"!A:D"),2,FALSE)&amp;"周"&amp;"!"&amp;ADDRESS(ROW(),VLOOKUP(AD$7,INDIRECT($A$7&amp;"!A:D"),4,FALSE)+4))),"")</f>
        <v/>
      </c>
      <c r="AE505" s="114" t="str">
        <f ca="1" t="shared" si="5788" ref="AE505">IFERROR(IF($C504="","",INDIRECT("第"&amp;VLOOKUP(AE$7,INDIRECT($A$7&amp;"!A:D"),2,FALSE)&amp;"周"&amp;"!"&amp;ADDRESS(ROW(),VLOOKUP(AE$7,INDIRECT($A$7&amp;"!A:D"),4,FALSE)+4))),"")</f>
        <v/>
      </c>
      <c r="AF505" s="114" t="str">
        <f ca="1" t="shared" si="5789" ref="AF505">IFERROR(IF($C504="","",INDIRECT("第"&amp;VLOOKUP(AF$7,INDIRECT($A$7&amp;"!A:D"),2,FALSE)&amp;"周"&amp;"!"&amp;ADDRESS(ROW(),VLOOKUP(AF$7,INDIRECT($A$7&amp;"!A:D"),4,FALSE)+4))),"")</f>
        <v/>
      </c>
      <c r="AG505" s="114" t="str">
        <f ca="1" t="shared" si="5790" ref="AG505">IFERROR(IF($C504="","",INDIRECT("第"&amp;VLOOKUP(AG$7,INDIRECT($A$7&amp;"!A:D"),2,FALSE)&amp;"周"&amp;"!"&amp;ADDRESS(ROW(),VLOOKUP(AG$7,INDIRECT($A$7&amp;"!A:D"),4,FALSE)+4))),"")</f>
        <v/>
      </c>
      <c r="AH505" s="114" t="str">
        <f ca="1" t="shared" si="5791" ref="AH505">IFERROR(IF($C504="","",INDIRECT("第"&amp;VLOOKUP(AH$7,INDIRECT($A$7&amp;"!A:D"),2,FALSE)&amp;"周"&amp;"!"&amp;ADDRESS(ROW(),VLOOKUP(AH$7,INDIRECT($A$7&amp;"!A:D"),4,FALSE)+4))),"")</f>
        <v/>
      </c>
      <c r="AI505" s="114" t="str">
        <f ca="1" t="shared" si="5792" ref="AI505">IFERROR(IF($C504="","",INDIRECT("第"&amp;VLOOKUP(AI$7,INDIRECT($A$7&amp;"!A:D"),2,FALSE)&amp;"周"&amp;"!"&amp;ADDRESS(ROW(),VLOOKUP(AI$7,INDIRECT($A$7&amp;"!A:D"),4,FALSE)+4))),"")</f>
        <v/>
      </c>
      <c r="AJ505" s="25"/>
      <c r="AK505" s="25"/>
      <c r="AL505" s="25"/>
      <c r="AM505" s="25"/>
      <c r="AN505" s="25"/>
      <c r="AO505" s="25"/>
      <c r="AP505" s="25"/>
      <c r="AQ505" s="25"/>
      <c r="AR505" s="25"/>
    </row>
    <row r="506" spans="1:44" ht="18" customHeight="1">
      <c r="A506" s="7"/>
      <c r="B506" s="115"/>
      <c r="C506" s="27"/>
      <c r="D506" s="25" t="s">
        <v>26</v>
      </c>
      <c r="E506" s="114" t="str">
        <f ca="1" t="shared" si="5793" ref="E506:AI506">IFERROR(IF($C504="","",INDIRECT("第"&amp;VLOOKUP(E$7,INDIRECT($A$7&amp;"!A:D"),2,FALSE)&amp;"周"&amp;"!"&amp;ADDRESS(ROW(),VLOOKUP(E$7,INDIRECT($A$7&amp;"!A:D"),4,FALSE)+4))),"")</f>
        <v/>
      </c>
      <c r="F506" s="114" t="str">
        <f t="shared" ca="1" si="5793"/>
        <v/>
      </c>
      <c r="G506" s="114" t="str">
        <f t="shared" ca="1" si="5793"/>
        <v/>
      </c>
      <c r="H506" s="114" t="str">
        <f t="shared" ca="1" si="5793"/>
        <v/>
      </c>
      <c r="I506" s="114" t="str">
        <f t="shared" ca="1" si="5793"/>
        <v/>
      </c>
      <c r="J506" s="114" t="str">
        <f t="shared" ca="1" si="5793"/>
        <v/>
      </c>
      <c r="K506" s="114" t="str">
        <f t="shared" ca="1" si="5793"/>
        <v/>
      </c>
      <c r="L506" s="114" t="str">
        <f t="shared" ca="1" si="5793"/>
        <v/>
      </c>
      <c r="M506" s="114" t="str">
        <f t="shared" ca="1" si="5793"/>
        <v/>
      </c>
      <c r="N506" s="114" t="str">
        <f t="shared" ca="1" si="5793"/>
        <v/>
      </c>
      <c r="O506" s="114" t="str">
        <f t="shared" ca="1" si="5793"/>
        <v/>
      </c>
      <c r="P506" s="114" t="str">
        <f t="shared" ca="1" si="5793"/>
        <v/>
      </c>
      <c r="Q506" s="114" t="str">
        <f t="shared" ca="1" si="5793"/>
        <v/>
      </c>
      <c r="R506" s="114" t="str">
        <f t="shared" ca="1" si="5793"/>
        <v/>
      </c>
      <c r="S506" s="114" t="str">
        <f t="shared" ca="1" si="5793"/>
        <v/>
      </c>
      <c r="T506" s="114" t="str">
        <f t="shared" ca="1" si="5793"/>
        <v/>
      </c>
      <c r="U506" s="114" t="str">
        <f t="shared" ca="1" si="5793"/>
        <v/>
      </c>
      <c r="V506" s="114" t="str">
        <f t="shared" ca="1" si="5793"/>
        <v/>
      </c>
      <c r="W506" s="114" t="str">
        <f t="shared" ca="1" si="5793"/>
        <v/>
      </c>
      <c r="X506" s="114" t="str">
        <f t="shared" ca="1" si="5793"/>
        <v/>
      </c>
      <c r="Y506" s="114" t="str">
        <f t="shared" ca="1" si="5793"/>
        <v/>
      </c>
      <c r="Z506" s="114" t="str">
        <f t="shared" ca="1" si="5793"/>
        <v/>
      </c>
      <c r="AA506" s="114" t="str">
        <f t="shared" ca="1" si="5793"/>
        <v/>
      </c>
      <c r="AB506" s="114" t="str">
        <f t="shared" ca="1" si="5793"/>
        <v/>
      </c>
      <c r="AC506" s="114" t="str">
        <f t="shared" ca="1" si="5793"/>
        <v/>
      </c>
      <c r="AD506" s="114" t="str">
        <f t="shared" ca="1" si="5793"/>
        <v/>
      </c>
      <c r="AE506" s="114" t="str">
        <f t="shared" ca="1" si="5793"/>
        <v/>
      </c>
      <c r="AF506" s="114" t="str">
        <f t="shared" ca="1" si="5793"/>
        <v/>
      </c>
      <c r="AG506" s="114" t="str">
        <f t="shared" ca="1" si="5793"/>
        <v/>
      </c>
      <c r="AH506" s="114" t="str">
        <f t="shared" ca="1" si="5793"/>
        <v/>
      </c>
      <c r="AI506" s="114" t="str">
        <f t="shared" ca="1" si="5793"/>
        <v/>
      </c>
      <c r="AJ506" s="25"/>
      <c r="AK506" s="25"/>
      <c r="AL506" s="25"/>
      <c r="AM506" s="25"/>
      <c r="AN506" s="25"/>
      <c r="AO506" s="25"/>
      <c r="AP506" s="25"/>
      <c r="AQ506" s="25"/>
      <c r="AR506" s="25"/>
    </row>
    <row r="507" spans="1:44" ht="18" customHeight="1">
      <c r="A507" s="7"/>
      <c r="B507" s="116">
        <f t="shared" si="5618"/>
        <v>167</v>
      </c>
      <c r="C507" s="20" t="str">
        <f ca="1">INDIRECT("员工信息表!C"&amp;(B507+3))&amp;IF(INDIRECT("员工信息表!O"&amp;(B507+3))="离职","(离职)","")</f>
        <v/>
      </c>
      <c r="D507" s="25" t="s">
        <v>24</v>
      </c>
      <c r="E507" s="114" t="str">
        <f ca="1" t="shared" si="5794" ref="E507:T507">IFERROR(IF($C507="","",INDIRECT("第"&amp;VLOOKUP(E$7,INDIRECT($A$7&amp;"!A:D"),2,FALSE)&amp;"周"&amp;"!"&amp;ADDRESS(ROW(),VLOOKUP(E$7,INDIRECT($A$7&amp;"!A:D"),4,FALSE)+4))),"")</f>
        <v/>
      </c>
      <c r="F507" s="114" t="str">
        <f t="shared" ca="1" si="5794"/>
        <v/>
      </c>
      <c r="G507" s="114" t="str">
        <f t="shared" ca="1" si="5794"/>
        <v/>
      </c>
      <c r="H507" s="114" t="str">
        <f t="shared" ca="1" si="5794"/>
        <v/>
      </c>
      <c r="I507" s="114" t="str">
        <f t="shared" ca="1" si="5794"/>
        <v/>
      </c>
      <c r="J507" s="114" t="str">
        <f t="shared" ca="1" si="5794"/>
        <v/>
      </c>
      <c r="K507" s="114" t="str">
        <f t="shared" ca="1" si="5794"/>
        <v/>
      </c>
      <c r="L507" s="114" t="str">
        <f t="shared" ca="1" si="5794"/>
        <v/>
      </c>
      <c r="M507" s="114" t="str">
        <f t="shared" ca="1" si="5794"/>
        <v/>
      </c>
      <c r="N507" s="114" t="str">
        <f t="shared" ca="1" si="5794"/>
        <v/>
      </c>
      <c r="O507" s="114" t="str">
        <f t="shared" ca="1" si="5794"/>
        <v/>
      </c>
      <c r="P507" s="114" t="str">
        <f t="shared" ca="1" si="5794"/>
        <v/>
      </c>
      <c r="Q507" s="114" t="str">
        <f t="shared" ca="1" si="5794"/>
        <v/>
      </c>
      <c r="R507" s="114" t="str">
        <f t="shared" ca="1" si="5794"/>
        <v/>
      </c>
      <c r="S507" s="114" t="str">
        <f t="shared" ca="1" si="5794"/>
        <v/>
      </c>
      <c r="T507" s="114" t="str">
        <f t="shared" ca="1" si="5794"/>
        <v/>
      </c>
      <c r="U507" s="114" t="str">
        <f ca="1" t="shared" si="5795" ref="U507:AI507">IFERROR(IF($C507="","",INDIRECT("第"&amp;VLOOKUP(U$7,INDIRECT($A$7&amp;"!A:D"),2,FALSE)&amp;"周"&amp;"!"&amp;ADDRESS(ROW(),VLOOKUP(U$7,INDIRECT($A$7&amp;"!A:D"),4,FALSE)+4))),"")</f>
        <v/>
      </c>
      <c r="V507" s="114" t="str">
        <f t="shared" ca="1" si="5795"/>
        <v/>
      </c>
      <c r="W507" s="114" t="str">
        <f t="shared" ca="1" si="5795"/>
        <v/>
      </c>
      <c r="X507" s="114" t="str">
        <f t="shared" ca="1" si="5795"/>
        <v/>
      </c>
      <c r="Y507" s="114" t="str">
        <f t="shared" ca="1" si="5795"/>
        <v/>
      </c>
      <c r="Z507" s="114" t="str">
        <f t="shared" ca="1" si="5795"/>
        <v/>
      </c>
      <c r="AA507" s="114" t="str">
        <f t="shared" ca="1" si="5795"/>
        <v/>
      </c>
      <c r="AB507" s="114" t="str">
        <f t="shared" ca="1" si="5795"/>
        <v/>
      </c>
      <c r="AC507" s="114" t="str">
        <f t="shared" ca="1" si="5795"/>
        <v/>
      </c>
      <c r="AD507" s="114" t="str">
        <f t="shared" ca="1" si="5795"/>
        <v/>
      </c>
      <c r="AE507" s="114" t="str">
        <f t="shared" ca="1" si="5795"/>
        <v/>
      </c>
      <c r="AF507" s="114" t="str">
        <f t="shared" ca="1" si="5795"/>
        <v/>
      </c>
      <c r="AG507" s="114" t="str">
        <f t="shared" ca="1" si="5795"/>
        <v/>
      </c>
      <c r="AH507" s="114" t="str">
        <f t="shared" ca="1" si="5795"/>
        <v/>
      </c>
      <c r="AI507" s="114" t="str">
        <f t="shared" ca="1" si="5795"/>
        <v/>
      </c>
      <c r="AJ507" s="25">
        <f ca="1" t="shared" si="5796" ref="AJ507:AR507">COUNTIF($E507:$AI509,AJ$8)</f>
        <v>0</v>
      </c>
      <c r="AK507" s="25">
        <f t="shared" ca="1" si="5796"/>
        <v>0</v>
      </c>
      <c r="AL507" s="25">
        <f t="shared" ca="1" si="5796"/>
        <v>0</v>
      </c>
      <c r="AM507" s="25">
        <f t="shared" ca="1" si="5796"/>
        <v>0</v>
      </c>
      <c r="AN507" s="25">
        <f t="shared" ca="1" si="5796"/>
        <v>0</v>
      </c>
      <c r="AO507" s="25">
        <f t="shared" ca="1" si="5796"/>
        <v>0</v>
      </c>
      <c r="AP507" s="25">
        <f t="shared" ca="1" si="5796"/>
        <v>0</v>
      </c>
      <c r="AQ507" s="25">
        <f t="shared" ca="1" si="5796"/>
        <v>0</v>
      </c>
      <c r="AR507" s="25">
        <f t="shared" ca="1" si="5796"/>
        <v>0</v>
      </c>
    </row>
    <row r="508" spans="1:44" ht="18" customHeight="1">
      <c r="A508" s="7"/>
      <c r="B508" s="113"/>
      <c r="C508" s="20"/>
      <c r="D508" s="25" t="s">
        <v>25</v>
      </c>
      <c r="E508" s="114" t="str">
        <f ca="1" t="shared" si="5797" ref="E508">IFERROR(IF($C507="","",INDIRECT("第"&amp;VLOOKUP(E$7,INDIRECT($A$7&amp;"!A:D"),2,FALSE)&amp;"周"&amp;"!"&amp;ADDRESS(ROW(),VLOOKUP(E$7,INDIRECT($A$7&amp;"!A:D"),4,FALSE)+4))),"")</f>
        <v/>
      </c>
      <c r="F508" s="114" t="str">
        <f ca="1" t="shared" si="5798" ref="F508">IFERROR(IF($C507="","",INDIRECT("第"&amp;VLOOKUP(F$7,INDIRECT($A$7&amp;"!A:D"),2,FALSE)&amp;"周"&amp;"!"&amp;ADDRESS(ROW(),VLOOKUP(F$7,INDIRECT($A$7&amp;"!A:D"),4,FALSE)+4))),"")</f>
        <v/>
      </c>
      <c r="G508" s="114" t="str">
        <f ca="1" t="shared" si="5799" ref="G508">IFERROR(IF($C507="","",INDIRECT("第"&amp;VLOOKUP(G$7,INDIRECT($A$7&amp;"!A:D"),2,FALSE)&amp;"周"&amp;"!"&amp;ADDRESS(ROW(),VLOOKUP(G$7,INDIRECT($A$7&amp;"!A:D"),4,FALSE)+4))),"")</f>
        <v/>
      </c>
      <c r="H508" s="114" t="str">
        <f ca="1" t="shared" si="5800" ref="H508">IFERROR(IF($C507="","",INDIRECT("第"&amp;VLOOKUP(H$7,INDIRECT($A$7&amp;"!A:D"),2,FALSE)&amp;"周"&amp;"!"&amp;ADDRESS(ROW(),VLOOKUP(H$7,INDIRECT($A$7&amp;"!A:D"),4,FALSE)+4))),"")</f>
        <v/>
      </c>
      <c r="I508" s="114" t="str">
        <f ca="1" t="shared" si="5801" ref="I508">IFERROR(IF($C507="","",INDIRECT("第"&amp;VLOOKUP(I$7,INDIRECT($A$7&amp;"!A:D"),2,FALSE)&amp;"周"&amp;"!"&amp;ADDRESS(ROW(),VLOOKUP(I$7,INDIRECT($A$7&amp;"!A:D"),4,FALSE)+4))),"")</f>
        <v/>
      </c>
      <c r="J508" s="114" t="str">
        <f ca="1" t="shared" si="5802" ref="J508">IFERROR(IF($C507="","",INDIRECT("第"&amp;VLOOKUP(J$7,INDIRECT($A$7&amp;"!A:D"),2,FALSE)&amp;"周"&amp;"!"&amp;ADDRESS(ROW(),VLOOKUP(J$7,INDIRECT($A$7&amp;"!A:D"),4,FALSE)+4))),"")</f>
        <v/>
      </c>
      <c r="K508" s="114" t="str">
        <f ca="1" t="shared" si="5803" ref="K508">IFERROR(IF($C507="","",INDIRECT("第"&amp;VLOOKUP(K$7,INDIRECT($A$7&amp;"!A:D"),2,FALSE)&amp;"周"&amp;"!"&amp;ADDRESS(ROW(),VLOOKUP(K$7,INDIRECT($A$7&amp;"!A:D"),4,FALSE)+4))),"")</f>
        <v/>
      </c>
      <c r="L508" s="114" t="str">
        <f ca="1" t="shared" si="5804" ref="L508">IFERROR(IF($C507="","",INDIRECT("第"&amp;VLOOKUP(L$7,INDIRECT($A$7&amp;"!A:D"),2,FALSE)&amp;"周"&amp;"!"&amp;ADDRESS(ROW(),VLOOKUP(L$7,INDIRECT($A$7&amp;"!A:D"),4,FALSE)+4))),"")</f>
        <v/>
      </c>
      <c r="M508" s="114" t="str">
        <f ca="1" t="shared" si="5805" ref="M508">IFERROR(IF($C507="","",INDIRECT("第"&amp;VLOOKUP(M$7,INDIRECT($A$7&amp;"!A:D"),2,FALSE)&amp;"周"&amp;"!"&amp;ADDRESS(ROW(),VLOOKUP(M$7,INDIRECT($A$7&amp;"!A:D"),4,FALSE)+4))),"")</f>
        <v/>
      </c>
      <c r="N508" s="114" t="str">
        <f ca="1" t="shared" si="5806" ref="N508">IFERROR(IF($C507="","",INDIRECT("第"&amp;VLOOKUP(N$7,INDIRECT($A$7&amp;"!A:D"),2,FALSE)&amp;"周"&amp;"!"&amp;ADDRESS(ROW(),VLOOKUP(N$7,INDIRECT($A$7&amp;"!A:D"),4,FALSE)+4))),"")</f>
        <v/>
      </c>
      <c r="O508" s="114" t="str">
        <f ca="1" t="shared" si="5807" ref="O508">IFERROR(IF($C507="","",INDIRECT("第"&amp;VLOOKUP(O$7,INDIRECT($A$7&amp;"!A:D"),2,FALSE)&amp;"周"&amp;"!"&amp;ADDRESS(ROW(),VLOOKUP(O$7,INDIRECT($A$7&amp;"!A:D"),4,FALSE)+4))),"")</f>
        <v/>
      </c>
      <c r="P508" s="114" t="str">
        <f ca="1" t="shared" si="5808" ref="P508">IFERROR(IF($C507="","",INDIRECT("第"&amp;VLOOKUP(P$7,INDIRECT($A$7&amp;"!A:D"),2,FALSE)&amp;"周"&amp;"!"&amp;ADDRESS(ROW(),VLOOKUP(P$7,INDIRECT($A$7&amp;"!A:D"),4,FALSE)+4))),"")</f>
        <v/>
      </c>
      <c r="Q508" s="114" t="str">
        <f ca="1" t="shared" si="5809" ref="Q508">IFERROR(IF($C507="","",INDIRECT("第"&amp;VLOOKUP(Q$7,INDIRECT($A$7&amp;"!A:D"),2,FALSE)&amp;"周"&amp;"!"&amp;ADDRESS(ROW(),VLOOKUP(Q$7,INDIRECT($A$7&amp;"!A:D"),4,FALSE)+4))),"")</f>
        <v/>
      </c>
      <c r="R508" s="114" t="str">
        <f ca="1" t="shared" si="5810" ref="R508">IFERROR(IF($C507="","",INDIRECT("第"&amp;VLOOKUP(R$7,INDIRECT($A$7&amp;"!A:D"),2,FALSE)&amp;"周"&amp;"!"&amp;ADDRESS(ROW(),VLOOKUP(R$7,INDIRECT($A$7&amp;"!A:D"),4,FALSE)+4))),"")</f>
        <v/>
      </c>
      <c r="S508" s="114" t="str">
        <f ca="1" t="shared" si="5811" ref="S508">IFERROR(IF($C507="","",INDIRECT("第"&amp;VLOOKUP(S$7,INDIRECT($A$7&amp;"!A:D"),2,FALSE)&amp;"周"&amp;"!"&amp;ADDRESS(ROW(),VLOOKUP(S$7,INDIRECT($A$7&amp;"!A:D"),4,FALSE)+4))),"")</f>
        <v/>
      </c>
      <c r="T508" s="114" t="str">
        <f ca="1" t="shared" si="5812" ref="T508">IFERROR(IF($C507="","",INDIRECT("第"&amp;VLOOKUP(T$7,INDIRECT($A$7&amp;"!A:D"),2,FALSE)&amp;"周"&amp;"!"&amp;ADDRESS(ROW(),VLOOKUP(T$7,INDIRECT($A$7&amp;"!A:D"),4,FALSE)+4))),"")</f>
        <v/>
      </c>
      <c r="U508" s="114" t="str">
        <f ca="1" t="shared" si="5813" ref="U508">IFERROR(IF($C507="","",INDIRECT("第"&amp;VLOOKUP(U$7,INDIRECT($A$7&amp;"!A:D"),2,FALSE)&amp;"周"&amp;"!"&amp;ADDRESS(ROW(),VLOOKUP(U$7,INDIRECT($A$7&amp;"!A:D"),4,FALSE)+4))),"")</f>
        <v/>
      </c>
      <c r="V508" s="114" t="str">
        <f ca="1" t="shared" si="5814" ref="V508">IFERROR(IF($C507="","",INDIRECT("第"&amp;VLOOKUP(V$7,INDIRECT($A$7&amp;"!A:D"),2,FALSE)&amp;"周"&amp;"!"&amp;ADDRESS(ROW(),VLOOKUP(V$7,INDIRECT($A$7&amp;"!A:D"),4,FALSE)+4))),"")</f>
        <v/>
      </c>
      <c r="W508" s="114" t="str">
        <f ca="1" t="shared" si="5815" ref="W508">IFERROR(IF($C507="","",INDIRECT("第"&amp;VLOOKUP(W$7,INDIRECT($A$7&amp;"!A:D"),2,FALSE)&amp;"周"&amp;"!"&amp;ADDRESS(ROW(),VLOOKUP(W$7,INDIRECT($A$7&amp;"!A:D"),4,FALSE)+4))),"")</f>
        <v/>
      </c>
      <c r="X508" s="114" t="str">
        <f ca="1" t="shared" si="5816" ref="X508">IFERROR(IF($C507="","",INDIRECT("第"&amp;VLOOKUP(X$7,INDIRECT($A$7&amp;"!A:D"),2,FALSE)&amp;"周"&amp;"!"&amp;ADDRESS(ROW(),VLOOKUP(X$7,INDIRECT($A$7&amp;"!A:D"),4,FALSE)+4))),"")</f>
        <v/>
      </c>
      <c r="Y508" s="114" t="str">
        <f ca="1" t="shared" si="5817" ref="Y508">IFERROR(IF($C507="","",INDIRECT("第"&amp;VLOOKUP(Y$7,INDIRECT($A$7&amp;"!A:D"),2,FALSE)&amp;"周"&amp;"!"&amp;ADDRESS(ROW(),VLOOKUP(Y$7,INDIRECT($A$7&amp;"!A:D"),4,FALSE)+4))),"")</f>
        <v/>
      </c>
      <c r="Z508" s="114" t="str">
        <f ca="1" t="shared" si="5818" ref="Z508">IFERROR(IF($C507="","",INDIRECT("第"&amp;VLOOKUP(Z$7,INDIRECT($A$7&amp;"!A:D"),2,FALSE)&amp;"周"&amp;"!"&amp;ADDRESS(ROW(),VLOOKUP(Z$7,INDIRECT($A$7&amp;"!A:D"),4,FALSE)+4))),"")</f>
        <v/>
      </c>
      <c r="AA508" s="114" t="str">
        <f ca="1" t="shared" si="5819" ref="AA508">IFERROR(IF($C507="","",INDIRECT("第"&amp;VLOOKUP(AA$7,INDIRECT($A$7&amp;"!A:D"),2,FALSE)&amp;"周"&amp;"!"&amp;ADDRESS(ROW(),VLOOKUP(AA$7,INDIRECT($A$7&amp;"!A:D"),4,FALSE)+4))),"")</f>
        <v/>
      </c>
      <c r="AB508" s="114" t="str">
        <f ca="1" t="shared" si="5820" ref="AB508">IFERROR(IF($C507="","",INDIRECT("第"&amp;VLOOKUP(AB$7,INDIRECT($A$7&amp;"!A:D"),2,FALSE)&amp;"周"&amp;"!"&amp;ADDRESS(ROW(),VLOOKUP(AB$7,INDIRECT($A$7&amp;"!A:D"),4,FALSE)+4))),"")</f>
        <v/>
      </c>
      <c r="AC508" s="114" t="str">
        <f ca="1" t="shared" si="5821" ref="AC508">IFERROR(IF($C507="","",INDIRECT("第"&amp;VLOOKUP(AC$7,INDIRECT($A$7&amp;"!A:D"),2,FALSE)&amp;"周"&amp;"!"&amp;ADDRESS(ROW(),VLOOKUP(AC$7,INDIRECT($A$7&amp;"!A:D"),4,FALSE)+4))),"")</f>
        <v/>
      </c>
      <c r="AD508" s="114" t="str">
        <f ca="1" t="shared" si="5822" ref="AD508">IFERROR(IF($C507="","",INDIRECT("第"&amp;VLOOKUP(AD$7,INDIRECT($A$7&amp;"!A:D"),2,FALSE)&amp;"周"&amp;"!"&amp;ADDRESS(ROW(),VLOOKUP(AD$7,INDIRECT($A$7&amp;"!A:D"),4,FALSE)+4))),"")</f>
        <v/>
      </c>
      <c r="AE508" s="114" t="str">
        <f ca="1" t="shared" si="5823" ref="AE508">IFERROR(IF($C507="","",INDIRECT("第"&amp;VLOOKUP(AE$7,INDIRECT($A$7&amp;"!A:D"),2,FALSE)&amp;"周"&amp;"!"&amp;ADDRESS(ROW(),VLOOKUP(AE$7,INDIRECT($A$7&amp;"!A:D"),4,FALSE)+4))),"")</f>
        <v/>
      </c>
      <c r="AF508" s="114" t="str">
        <f ca="1" t="shared" si="5824" ref="AF508">IFERROR(IF($C507="","",INDIRECT("第"&amp;VLOOKUP(AF$7,INDIRECT($A$7&amp;"!A:D"),2,FALSE)&amp;"周"&amp;"!"&amp;ADDRESS(ROW(),VLOOKUP(AF$7,INDIRECT($A$7&amp;"!A:D"),4,FALSE)+4))),"")</f>
        <v/>
      </c>
      <c r="AG508" s="114" t="str">
        <f ca="1" t="shared" si="5825" ref="AG508">IFERROR(IF($C507="","",INDIRECT("第"&amp;VLOOKUP(AG$7,INDIRECT($A$7&amp;"!A:D"),2,FALSE)&amp;"周"&amp;"!"&amp;ADDRESS(ROW(),VLOOKUP(AG$7,INDIRECT($A$7&amp;"!A:D"),4,FALSE)+4))),"")</f>
        <v/>
      </c>
      <c r="AH508" s="114" t="str">
        <f ca="1" t="shared" si="5826" ref="AH508">IFERROR(IF($C507="","",INDIRECT("第"&amp;VLOOKUP(AH$7,INDIRECT($A$7&amp;"!A:D"),2,FALSE)&amp;"周"&amp;"!"&amp;ADDRESS(ROW(),VLOOKUP(AH$7,INDIRECT($A$7&amp;"!A:D"),4,FALSE)+4))),"")</f>
        <v/>
      </c>
      <c r="AI508" s="114" t="str">
        <f ca="1" t="shared" si="5827" ref="AI508">IFERROR(IF($C507="","",INDIRECT("第"&amp;VLOOKUP(AI$7,INDIRECT($A$7&amp;"!A:D"),2,FALSE)&amp;"周"&amp;"!"&amp;ADDRESS(ROW(),VLOOKUP(AI$7,INDIRECT($A$7&amp;"!A:D"),4,FALSE)+4))),"")</f>
        <v/>
      </c>
      <c r="AJ508" s="25"/>
      <c r="AK508" s="25"/>
      <c r="AL508" s="25"/>
      <c r="AM508" s="25"/>
      <c r="AN508" s="25"/>
      <c r="AO508" s="25"/>
      <c r="AP508" s="25"/>
      <c r="AQ508" s="25"/>
      <c r="AR508" s="25"/>
    </row>
    <row r="509" spans="1:44" ht="18" customHeight="1">
      <c r="A509" s="7"/>
      <c r="B509" s="115"/>
      <c r="C509" s="27"/>
      <c r="D509" s="25" t="s">
        <v>26</v>
      </c>
      <c r="E509" s="114" t="str">
        <f ca="1" t="shared" si="5828" ref="E509:AI509">IFERROR(IF($C507="","",INDIRECT("第"&amp;VLOOKUP(E$7,INDIRECT($A$7&amp;"!A:D"),2,FALSE)&amp;"周"&amp;"!"&amp;ADDRESS(ROW(),VLOOKUP(E$7,INDIRECT($A$7&amp;"!A:D"),4,FALSE)+4))),"")</f>
        <v/>
      </c>
      <c r="F509" s="114" t="str">
        <f t="shared" ca="1" si="5828"/>
        <v/>
      </c>
      <c r="G509" s="114" t="str">
        <f t="shared" ca="1" si="5828"/>
        <v/>
      </c>
      <c r="H509" s="114" t="str">
        <f t="shared" ca="1" si="5828"/>
        <v/>
      </c>
      <c r="I509" s="114" t="str">
        <f t="shared" ca="1" si="5828"/>
        <v/>
      </c>
      <c r="J509" s="114" t="str">
        <f t="shared" ca="1" si="5828"/>
        <v/>
      </c>
      <c r="K509" s="114" t="str">
        <f t="shared" ca="1" si="5828"/>
        <v/>
      </c>
      <c r="L509" s="114" t="str">
        <f t="shared" ca="1" si="5828"/>
        <v/>
      </c>
      <c r="M509" s="114" t="str">
        <f t="shared" ca="1" si="5828"/>
        <v/>
      </c>
      <c r="N509" s="114" t="str">
        <f t="shared" ca="1" si="5828"/>
        <v/>
      </c>
      <c r="O509" s="114" t="str">
        <f t="shared" ca="1" si="5828"/>
        <v/>
      </c>
      <c r="P509" s="114" t="str">
        <f t="shared" ca="1" si="5828"/>
        <v/>
      </c>
      <c r="Q509" s="114" t="str">
        <f t="shared" ca="1" si="5828"/>
        <v/>
      </c>
      <c r="R509" s="114" t="str">
        <f t="shared" ca="1" si="5828"/>
        <v/>
      </c>
      <c r="S509" s="114" t="str">
        <f t="shared" ca="1" si="5828"/>
        <v/>
      </c>
      <c r="T509" s="114" t="str">
        <f t="shared" ca="1" si="5828"/>
        <v/>
      </c>
      <c r="U509" s="114" t="str">
        <f t="shared" ca="1" si="5828"/>
        <v/>
      </c>
      <c r="V509" s="114" t="str">
        <f t="shared" ca="1" si="5828"/>
        <v/>
      </c>
      <c r="W509" s="114" t="str">
        <f t="shared" ca="1" si="5828"/>
        <v/>
      </c>
      <c r="X509" s="114" t="str">
        <f t="shared" ca="1" si="5828"/>
        <v/>
      </c>
      <c r="Y509" s="114" t="str">
        <f t="shared" ca="1" si="5828"/>
        <v/>
      </c>
      <c r="Z509" s="114" t="str">
        <f t="shared" ca="1" si="5828"/>
        <v/>
      </c>
      <c r="AA509" s="114" t="str">
        <f t="shared" ca="1" si="5828"/>
        <v/>
      </c>
      <c r="AB509" s="114" t="str">
        <f t="shared" ca="1" si="5828"/>
        <v/>
      </c>
      <c r="AC509" s="114" t="str">
        <f t="shared" ca="1" si="5828"/>
        <v/>
      </c>
      <c r="AD509" s="114" t="str">
        <f t="shared" ca="1" si="5828"/>
        <v/>
      </c>
      <c r="AE509" s="114" t="str">
        <f t="shared" ca="1" si="5828"/>
        <v/>
      </c>
      <c r="AF509" s="114" t="str">
        <f t="shared" ca="1" si="5828"/>
        <v/>
      </c>
      <c r="AG509" s="114" t="str">
        <f t="shared" ca="1" si="5828"/>
        <v/>
      </c>
      <c r="AH509" s="114" t="str">
        <f t="shared" ca="1" si="5828"/>
        <v/>
      </c>
      <c r="AI509" s="114" t="str">
        <f t="shared" ca="1" si="5828"/>
        <v/>
      </c>
      <c r="AJ509" s="25"/>
      <c r="AK509" s="25"/>
      <c r="AL509" s="25"/>
      <c r="AM509" s="25"/>
      <c r="AN509" s="25"/>
      <c r="AO509" s="25"/>
      <c r="AP509" s="25"/>
      <c r="AQ509" s="25"/>
      <c r="AR509" s="25"/>
    </row>
    <row r="510" spans="1:44" ht="18" customHeight="1">
      <c r="A510" s="7"/>
      <c r="B510" s="116">
        <f t="shared" si="5618"/>
        <v>168</v>
      </c>
      <c r="C510" s="20" t="str">
        <f ca="1">INDIRECT("员工信息表!C"&amp;(B510+3))&amp;IF(INDIRECT("员工信息表!O"&amp;(B510+3))="离职","(离职)","")</f>
        <v/>
      </c>
      <c r="D510" s="25" t="s">
        <v>24</v>
      </c>
      <c r="E510" s="114" t="str">
        <f ca="1" t="shared" si="5829" ref="E510:T510">IFERROR(IF($C510="","",INDIRECT("第"&amp;VLOOKUP(E$7,INDIRECT($A$7&amp;"!A:D"),2,FALSE)&amp;"周"&amp;"!"&amp;ADDRESS(ROW(),VLOOKUP(E$7,INDIRECT($A$7&amp;"!A:D"),4,FALSE)+4))),"")</f>
        <v/>
      </c>
      <c r="F510" s="114" t="str">
        <f t="shared" ca="1" si="5829"/>
        <v/>
      </c>
      <c r="G510" s="114" t="str">
        <f t="shared" ca="1" si="5829"/>
        <v/>
      </c>
      <c r="H510" s="114" t="str">
        <f t="shared" ca="1" si="5829"/>
        <v/>
      </c>
      <c r="I510" s="114" t="str">
        <f t="shared" ca="1" si="5829"/>
        <v/>
      </c>
      <c r="J510" s="114" t="str">
        <f t="shared" ca="1" si="5829"/>
        <v/>
      </c>
      <c r="K510" s="114" t="str">
        <f t="shared" ca="1" si="5829"/>
        <v/>
      </c>
      <c r="L510" s="114" t="str">
        <f t="shared" ca="1" si="5829"/>
        <v/>
      </c>
      <c r="M510" s="114" t="str">
        <f t="shared" ca="1" si="5829"/>
        <v/>
      </c>
      <c r="N510" s="114" t="str">
        <f t="shared" ca="1" si="5829"/>
        <v/>
      </c>
      <c r="O510" s="114" t="str">
        <f t="shared" ca="1" si="5829"/>
        <v/>
      </c>
      <c r="P510" s="114" t="str">
        <f t="shared" ca="1" si="5829"/>
        <v/>
      </c>
      <c r="Q510" s="114" t="str">
        <f t="shared" ca="1" si="5829"/>
        <v/>
      </c>
      <c r="R510" s="114" t="str">
        <f t="shared" ca="1" si="5829"/>
        <v/>
      </c>
      <c r="S510" s="114" t="str">
        <f t="shared" ca="1" si="5829"/>
        <v/>
      </c>
      <c r="T510" s="114" t="str">
        <f t="shared" ca="1" si="5829"/>
        <v/>
      </c>
      <c r="U510" s="114" t="str">
        <f ca="1" t="shared" si="5830" ref="U510:AI510">IFERROR(IF($C510="","",INDIRECT("第"&amp;VLOOKUP(U$7,INDIRECT($A$7&amp;"!A:D"),2,FALSE)&amp;"周"&amp;"!"&amp;ADDRESS(ROW(),VLOOKUP(U$7,INDIRECT($A$7&amp;"!A:D"),4,FALSE)+4))),"")</f>
        <v/>
      </c>
      <c r="V510" s="114" t="str">
        <f t="shared" ca="1" si="5830"/>
        <v/>
      </c>
      <c r="W510" s="114" t="str">
        <f t="shared" ca="1" si="5830"/>
        <v/>
      </c>
      <c r="X510" s="114" t="str">
        <f t="shared" ca="1" si="5830"/>
        <v/>
      </c>
      <c r="Y510" s="114" t="str">
        <f t="shared" ca="1" si="5830"/>
        <v/>
      </c>
      <c r="Z510" s="114" t="str">
        <f t="shared" ca="1" si="5830"/>
        <v/>
      </c>
      <c r="AA510" s="114" t="str">
        <f t="shared" ca="1" si="5830"/>
        <v/>
      </c>
      <c r="AB510" s="114" t="str">
        <f t="shared" ca="1" si="5830"/>
        <v/>
      </c>
      <c r="AC510" s="114" t="str">
        <f t="shared" ca="1" si="5830"/>
        <v/>
      </c>
      <c r="AD510" s="114" t="str">
        <f t="shared" ca="1" si="5830"/>
        <v/>
      </c>
      <c r="AE510" s="114" t="str">
        <f t="shared" ca="1" si="5830"/>
        <v/>
      </c>
      <c r="AF510" s="114" t="str">
        <f t="shared" ca="1" si="5830"/>
        <v/>
      </c>
      <c r="AG510" s="114" t="str">
        <f t="shared" ca="1" si="5830"/>
        <v/>
      </c>
      <c r="AH510" s="114" t="str">
        <f t="shared" ca="1" si="5830"/>
        <v/>
      </c>
      <c r="AI510" s="114" t="str">
        <f t="shared" ca="1" si="5830"/>
        <v/>
      </c>
      <c r="AJ510" s="25">
        <f ca="1" t="shared" si="5831" ref="AJ510:AR510">COUNTIF($E510:$AI512,AJ$8)</f>
        <v>0</v>
      </c>
      <c r="AK510" s="25">
        <f t="shared" ca="1" si="5831"/>
        <v>0</v>
      </c>
      <c r="AL510" s="25">
        <f t="shared" ca="1" si="5831"/>
        <v>0</v>
      </c>
      <c r="AM510" s="25">
        <f t="shared" ca="1" si="5831"/>
        <v>0</v>
      </c>
      <c r="AN510" s="25">
        <f t="shared" ca="1" si="5831"/>
        <v>0</v>
      </c>
      <c r="AO510" s="25">
        <f t="shared" ca="1" si="5831"/>
        <v>0</v>
      </c>
      <c r="AP510" s="25">
        <f t="shared" ca="1" si="5831"/>
        <v>0</v>
      </c>
      <c r="AQ510" s="25">
        <f t="shared" ca="1" si="5831"/>
        <v>0</v>
      </c>
      <c r="AR510" s="25">
        <f t="shared" ca="1" si="5831"/>
        <v>0</v>
      </c>
    </row>
    <row r="511" spans="1:44" ht="18" customHeight="1">
      <c r="A511" s="7"/>
      <c r="B511" s="113"/>
      <c r="C511" s="20"/>
      <c r="D511" s="25" t="s">
        <v>25</v>
      </c>
      <c r="E511" s="114" t="str">
        <f ca="1" t="shared" si="5832" ref="E511">IFERROR(IF($C510="","",INDIRECT("第"&amp;VLOOKUP(E$7,INDIRECT($A$7&amp;"!A:D"),2,FALSE)&amp;"周"&amp;"!"&amp;ADDRESS(ROW(),VLOOKUP(E$7,INDIRECT($A$7&amp;"!A:D"),4,FALSE)+4))),"")</f>
        <v/>
      </c>
      <c r="F511" s="114" t="str">
        <f ca="1" t="shared" si="5833" ref="F511">IFERROR(IF($C510="","",INDIRECT("第"&amp;VLOOKUP(F$7,INDIRECT($A$7&amp;"!A:D"),2,FALSE)&amp;"周"&amp;"!"&amp;ADDRESS(ROW(),VLOOKUP(F$7,INDIRECT($A$7&amp;"!A:D"),4,FALSE)+4))),"")</f>
        <v/>
      </c>
      <c r="G511" s="114" t="str">
        <f ca="1" t="shared" si="5834" ref="G511">IFERROR(IF($C510="","",INDIRECT("第"&amp;VLOOKUP(G$7,INDIRECT($A$7&amp;"!A:D"),2,FALSE)&amp;"周"&amp;"!"&amp;ADDRESS(ROW(),VLOOKUP(G$7,INDIRECT($A$7&amp;"!A:D"),4,FALSE)+4))),"")</f>
        <v/>
      </c>
      <c r="H511" s="114" t="str">
        <f ca="1" t="shared" si="5835" ref="H511">IFERROR(IF($C510="","",INDIRECT("第"&amp;VLOOKUP(H$7,INDIRECT($A$7&amp;"!A:D"),2,FALSE)&amp;"周"&amp;"!"&amp;ADDRESS(ROW(),VLOOKUP(H$7,INDIRECT($A$7&amp;"!A:D"),4,FALSE)+4))),"")</f>
        <v/>
      </c>
      <c r="I511" s="114" t="str">
        <f ca="1" t="shared" si="5836" ref="I511">IFERROR(IF($C510="","",INDIRECT("第"&amp;VLOOKUP(I$7,INDIRECT($A$7&amp;"!A:D"),2,FALSE)&amp;"周"&amp;"!"&amp;ADDRESS(ROW(),VLOOKUP(I$7,INDIRECT($A$7&amp;"!A:D"),4,FALSE)+4))),"")</f>
        <v/>
      </c>
      <c r="J511" s="114" t="str">
        <f ca="1" t="shared" si="5837" ref="J511">IFERROR(IF($C510="","",INDIRECT("第"&amp;VLOOKUP(J$7,INDIRECT($A$7&amp;"!A:D"),2,FALSE)&amp;"周"&amp;"!"&amp;ADDRESS(ROW(),VLOOKUP(J$7,INDIRECT($A$7&amp;"!A:D"),4,FALSE)+4))),"")</f>
        <v/>
      </c>
      <c r="K511" s="114" t="str">
        <f ca="1" t="shared" si="5838" ref="K511">IFERROR(IF($C510="","",INDIRECT("第"&amp;VLOOKUP(K$7,INDIRECT($A$7&amp;"!A:D"),2,FALSE)&amp;"周"&amp;"!"&amp;ADDRESS(ROW(),VLOOKUP(K$7,INDIRECT($A$7&amp;"!A:D"),4,FALSE)+4))),"")</f>
        <v/>
      </c>
      <c r="L511" s="114" t="str">
        <f ca="1" t="shared" si="5839" ref="L511">IFERROR(IF($C510="","",INDIRECT("第"&amp;VLOOKUP(L$7,INDIRECT($A$7&amp;"!A:D"),2,FALSE)&amp;"周"&amp;"!"&amp;ADDRESS(ROW(),VLOOKUP(L$7,INDIRECT($A$7&amp;"!A:D"),4,FALSE)+4))),"")</f>
        <v/>
      </c>
      <c r="M511" s="114" t="str">
        <f ca="1" t="shared" si="5840" ref="M511">IFERROR(IF($C510="","",INDIRECT("第"&amp;VLOOKUP(M$7,INDIRECT($A$7&amp;"!A:D"),2,FALSE)&amp;"周"&amp;"!"&amp;ADDRESS(ROW(),VLOOKUP(M$7,INDIRECT($A$7&amp;"!A:D"),4,FALSE)+4))),"")</f>
        <v/>
      </c>
      <c r="N511" s="114" t="str">
        <f ca="1" t="shared" si="5841" ref="N511">IFERROR(IF($C510="","",INDIRECT("第"&amp;VLOOKUP(N$7,INDIRECT($A$7&amp;"!A:D"),2,FALSE)&amp;"周"&amp;"!"&amp;ADDRESS(ROW(),VLOOKUP(N$7,INDIRECT($A$7&amp;"!A:D"),4,FALSE)+4))),"")</f>
        <v/>
      </c>
      <c r="O511" s="114" t="str">
        <f ca="1" t="shared" si="5842" ref="O511">IFERROR(IF($C510="","",INDIRECT("第"&amp;VLOOKUP(O$7,INDIRECT($A$7&amp;"!A:D"),2,FALSE)&amp;"周"&amp;"!"&amp;ADDRESS(ROW(),VLOOKUP(O$7,INDIRECT($A$7&amp;"!A:D"),4,FALSE)+4))),"")</f>
        <v/>
      </c>
      <c r="P511" s="114" t="str">
        <f ca="1" t="shared" si="5843" ref="P511">IFERROR(IF($C510="","",INDIRECT("第"&amp;VLOOKUP(P$7,INDIRECT($A$7&amp;"!A:D"),2,FALSE)&amp;"周"&amp;"!"&amp;ADDRESS(ROW(),VLOOKUP(P$7,INDIRECT($A$7&amp;"!A:D"),4,FALSE)+4))),"")</f>
        <v/>
      </c>
      <c r="Q511" s="114" t="str">
        <f ca="1" t="shared" si="5844" ref="Q511">IFERROR(IF($C510="","",INDIRECT("第"&amp;VLOOKUP(Q$7,INDIRECT($A$7&amp;"!A:D"),2,FALSE)&amp;"周"&amp;"!"&amp;ADDRESS(ROW(),VLOOKUP(Q$7,INDIRECT($A$7&amp;"!A:D"),4,FALSE)+4))),"")</f>
        <v/>
      </c>
      <c r="R511" s="114" t="str">
        <f ca="1" t="shared" si="5845" ref="R511">IFERROR(IF($C510="","",INDIRECT("第"&amp;VLOOKUP(R$7,INDIRECT($A$7&amp;"!A:D"),2,FALSE)&amp;"周"&amp;"!"&amp;ADDRESS(ROW(),VLOOKUP(R$7,INDIRECT($A$7&amp;"!A:D"),4,FALSE)+4))),"")</f>
        <v/>
      </c>
      <c r="S511" s="114" t="str">
        <f ca="1" t="shared" si="5846" ref="S511">IFERROR(IF($C510="","",INDIRECT("第"&amp;VLOOKUP(S$7,INDIRECT($A$7&amp;"!A:D"),2,FALSE)&amp;"周"&amp;"!"&amp;ADDRESS(ROW(),VLOOKUP(S$7,INDIRECT($A$7&amp;"!A:D"),4,FALSE)+4))),"")</f>
        <v/>
      </c>
      <c r="T511" s="114" t="str">
        <f ca="1" t="shared" si="5847" ref="T511">IFERROR(IF($C510="","",INDIRECT("第"&amp;VLOOKUP(T$7,INDIRECT($A$7&amp;"!A:D"),2,FALSE)&amp;"周"&amp;"!"&amp;ADDRESS(ROW(),VLOOKUP(T$7,INDIRECT($A$7&amp;"!A:D"),4,FALSE)+4))),"")</f>
        <v/>
      </c>
      <c r="U511" s="114" t="str">
        <f ca="1" t="shared" si="5848" ref="U511">IFERROR(IF($C510="","",INDIRECT("第"&amp;VLOOKUP(U$7,INDIRECT($A$7&amp;"!A:D"),2,FALSE)&amp;"周"&amp;"!"&amp;ADDRESS(ROW(),VLOOKUP(U$7,INDIRECT($A$7&amp;"!A:D"),4,FALSE)+4))),"")</f>
        <v/>
      </c>
      <c r="V511" s="114" t="str">
        <f ca="1" t="shared" si="5849" ref="V511">IFERROR(IF($C510="","",INDIRECT("第"&amp;VLOOKUP(V$7,INDIRECT($A$7&amp;"!A:D"),2,FALSE)&amp;"周"&amp;"!"&amp;ADDRESS(ROW(),VLOOKUP(V$7,INDIRECT($A$7&amp;"!A:D"),4,FALSE)+4))),"")</f>
        <v/>
      </c>
      <c r="W511" s="114" t="str">
        <f ca="1" t="shared" si="5850" ref="W511">IFERROR(IF($C510="","",INDIRECT("第"&amp;VLOOKUP(W$7,INDIRECT($A$7&amp;"!A:D"),2,FALSE)&amp;"周"&amp;"!"&amp;ADDRESS(ROW(),VLOOKUP(W$7,INDIRECT($A$7&amp;"!A:D"),4,FALSE)+4))),"")</f>
        <v/>
      </c>
      <c r="X511" s="114" t="str">
        <f ca="1" t="shared" si="5851" ref="X511">IFERROR(IF($C510="","",INDIRECT("第"&amp;VLOOKUP(X$7,INDIRECT($A$7&amp;"!A:D"),2,FALSE)&amp;"周"&amp;"!"&amp;ADDRESS(ROW(),VLOOKUP(X$7,INDIRECT($A$7&amp;"!A:D"),4,FALSE)+4))),"")</f>
        <v/>
      </c>
      <c r="Y511" s="114" t="str">
        <f ca="1" t="shared" si="5852" ref="Y511">IFERROR(IF($C510="","",INDIRECT("第"&amp;VLOOKUP(Y$7,INDIRECT($A$7&amp;"!A:D"),2,FALSE)&amp;"周"&amp;"!"&amp;ADDRESS(ROW(),VLOOKUP(Y$7,INDIRECT($A$7&amp;"!A:D"),4,FALSE)+4))),"")</f>
        <v/>
      </c>
      <c r="Z511" s="114" t="str">
        <f ca="1" t="shared" si="5853" ref="Z511">IFERROR(IF($C510="","",INDIRECT("第"&amp;VLOOKUP(Z$7,INDIRECT($A$7&amp;"!A:D"),2,FALSE)&amp;"周"&amp;"!"&amp;ADDRESS(ROW(),VLOOKUP(Z$7,INDIRECT($A$7&amp;"!A:D"),4,FALSE)+4))),"")</f>
        <v/>
      </c>
      <c r="AA511" s="114" t="str">
        <f ca="1" t="shared" si="5854" ref="AA511">IFERROR(IF($C510="","",INDIRECT("第"&amp;VLOOKUP(AA$7,INDIRECT($A$7&amp;"!A:D"),2,FALSE)&amp;"周"&amp;"!"&amp;ADDRESS(ROW(),VLOOKUP(AA$7,INDIRECT($A$7&amp;"!A:D"),4,FALSE)+4))),"")</f>
        <v/>
      </c>
      <c r="AB511" s="114" t="str">
        <f ca="1" t="shared" si="5855" ref="AB511">IFERROR(IF($C510="","",INDIRECT("第"&amp;VLOOKUP(AB$7,INDIRECT($A$7&amp;"!A:D"),2,FALSE)&amp;"周"&amp;"!"&amp;ADDRESS(ROW(),VLOOKUP(AB$7,INDIRECT($A$7&amp;"!A:D"),4,FALSE)+4))),"")</f>
        <v/>
      </c>
      <c r="AC511" s="114" t="str">
        <f ca="1" t="shared" si="5856" ref="AC511">IFERROR(IF($C510="","",INDIRECT("第"&amp;VLOOKUP(AC$7,INDIRECT($A$7&amp;"!A:D"),2,FALSE)&amp;"周"&amp;"!"&amp;ADDRESS(ROW(),VLOOKUP(AC$7,INDIRECT($A$7&amp;"!A:D"),4,FALSE)+4))),"")</f>
        <v/>
      </c>
      <c r="AD511" s="114" t="str">
        <f ca="1" t="shared" si="5857" ref="AD511">IFERROR(IF($C510="","",INDIRECT("第"&amp;VLOOKUP(AD$7,INDIRECT($A$7&amp;"!A:D"),2,FALSE)&amp;"周"&amp;"!"&amp;ADDRESS(ROW(),VLOOKUP(AD$7,INDIRECT($A$7&amp;"!A:D"),4,FALSE)+4))),"")</f>
        <v/>
      </c>
      <c r="AE511" s="114" t="str">
        <f ca="1" t="shared" si="5858" ref="AE511">IFERROR(IF($C510="","",INDIRECT("第"&amp;VLOOKUP(AE$7,INDIRECT($A$7&amp;"!A:D"),2,FALSE)&amp;"周"&amp;"!"&amp;ADDRESS(ROW(),VLOOKUP(AE$7,INDIRECT($A$7&amp;"!A:D"),4,FALSE)+4))),"")</f>
        <v/>
      </c>
      <c r="AF511" s="114" t="str">
        <f ca="1" t="shared" si="5859" ref="AF511">IFERROR(IF($C510="","",INDIRECT("第"&amp;VLOOKUP(AF$7,INDIRECT($A$7&amp;"!A:D"),2,FALSE)&amp;"周"&amp;"!"&amp;ADDRESS(ROW(),VLOOKUP(AF$7,INDIRECT($A$7&amp;"!A:D"),4,FALSE)+4))),"")</f>
        <v/>
      </c>
      <c r="AG511" s="114" t="str">
        <f ca="1" t="shared" si="5860" ref="AG511">IFERROR(IF($C510="","",INDIRECT("第"&amp;VLOOKUP(AG$7,INDIRECT($A$7&amp;"!A:D"),2,FALSE)&amp;"周"&amp;"!"&amp;ADDRESS(ROW(),VLOOKUP(AG$7,INDIRECT($A$7&amp;"!A:D"),4,FALSE)+4))),"")</f>
        <v/>
      </c>
      <c r="AH511" s="114" t="str">
        <f ca="1" t="shared" si="5861" ref="AH511">IFERROR(IF($C510="","",INDIRECT("第"&amp;VLOOKUP(AH$7,INDIRECT($A$7&amp;"!A:D"),2,FALSE)&amp;"周"&amp;"!"&amp;ADDRESS(ROW(),VLOOKUP(AH$7,INDIRECT($A$7&amp;"!A:D"),4,FALSE)+4))),"")</f>
        <v/>
      </c>
      <c r="AI511" s="114" t="str">
        <f ca="1" t="shared" si="5862" ref="AI511">IFERROR(IF($C510="","",INDIRECT("第"&amp;VLOOKUP(AI$7,INDIRECT($A$7&amp;"!A:D"),2,FALSE)&amp;"周"&amp;"!"&amp;ADDRESS(ROW(),VLOOKUP(AI$7,INDIRECT($A$7&amp;"!A:D"),4,FALSE)+4))),"")</f>
        <v/>
      </c>
      <c r="AJ511" s="25"/>
      <c r="AK511" s="25"/>
      <c r="AL511" s="25"/>
      <c r="AM511" s="25"/>
      <c r="AN511" s="25"/>
      <c r="AO511" s="25"/>
      <c r="AP511" s="25"/>
      <c r="AQ511" s="25"/>
      <c r="AR511" s="25"/>
    </row>
    <row r="512" spans="1:44" ht="18" customHeight="1">
      <c r="A512" s="7"/>
      <c r="B512" s="115"/>
      <c r="C512" s="27"/>
      <c r="D512" s="25" t="s">
        <v>26</v>
      </c>
      <c r="E512" s="114" t="str">
        <f ca="1" t="shared" si="5863" ref="E512:AI512">IFERROR(IF($C510="","",INDIRECT("第"&amp;VLOOKUP(E$7,INDIRECT($A$7&amp;"!A:D"),2,FALSE)&amp;"周"&amp;"!"&amp;ADDRESS(ROW(),VLOOKUP(E$7,INDIRECT($A$7&amp;"!A:D"),4,FALSE)+4))),"")</f>
        <v/>
      </c>
      <c r="F512" s="114" t="str">
        <f t="shared" ca="1" si="5863"/>
        <v/>
      </c>
      <c r="G512" s="114" t="str">
        <f t="shared" ca="1" si="5863"/>
        <v/>
      </c>
      <c r="H512" s="114" t="str">
        <f t="shared" ca="1" si="5863"/>
        <v/>
      </c>
      <c r="I512" s="114" t="str">
        <f t="shared" ca="1" si="5863"/>
        <v/>
      </c>
      <c r="J512" s="114" t="str">
        <f t="shared" ca="1" si="5863"/>
        <v/>
      </c>
      <c r="K512" s="114" t="str">
        <f t="shared" ca="1" si="5863"/>
        <v/>
      </c>
      <c r="L512" s="114" t="str">
        <f t="shared" ca="1" si="5863"/>
        <v/>
      </c>
      <c r="M512" s="114" t="str">
        <f t="shared" ca="1" si="5863"/>
        <v/>
      </c>
      <c r="N512" s="114" t="str">
        <f t="shared" ca="1" si="5863"/>
        <v/>
      </c>
      <c r="O512" s="114" t="str">
        <f t="shared" ca="1" si="5863"/>
        <v/>
      </c>
      <c r="P512" s="114" t="str">
        <f t="shared" ca="1" si="5863"/>
        <v/>
      </c>
      <c r="Q512" s="114" t="str">
        <f t="shared" ca="1" si="5863"/>
        <v/>
      </c>
      <c r="R512" s="114" t="str">
        <f t="shared" ca="1" si="5863"/>
        <v/>
      </c>
      <c r="S512" s="114" t="str">
        <f t="shared" ca="1" si="5863"/>
        <v/>
      </c>
      <c r="T512" s="114" t="str">
        <f t="shared" ca="1" si="5863"/>
        <v/>
      </c>
      <c r="U512" s="114" t="str">
        <f t="shared" ca="1" si="5863"/>
        <v/>
      </c>
      <c r="V512" s="114" t="str">
        <f t="shared" ca="1" si="5863"/>
        <v/>
      </c>
      <c r="W512" s="114" t="str">
        <f t="shared" ca="1" si="5863"/>
        <v/>
      </c>
      <c r="X512" s="114" t="str">
        <f t="shared" ca="1" si="5863"/>
        <v/>
      </c>
      <c r="Y512" s="114" t="str">
        <f t="shared" ca="1" si="5863"/>
        <v/>
      </c>
      <c r="Z512" s="114" t="str">
        <f t="shared" ca="1" si="5863"/>
        <v/>
      </c>
      <c r="AA512" s="114" t="str">
        <f t="shared" ca="1" si="5863"/>
        <v/>
      </c>
      <c r="AB512" s="114" t="str">
        <f t="shared" ca="1" si="5863"/>
        <v/>
      </c>
      <c r="AC512" s="114" t="str">
        <f t="shared" ca="1" si="5863"/>
        <v/>
      </c>
      <c r="AD512" s="114" t="str">
        <f t="shared" ca="1" si="5863"/>
        <v/>
      </c>
      <c r="AE512" s="114" t="str">
        <f t="shared" ca="1" si="5863"/>
        <v/>
      </c>
      <c r="AF512" s="114" t="str">
        <f t="shared" ca="1" si="5863"/>
        <v/>
      </c>
      <c r="AG512" s="114" t="str">
        <f t="shared" ca="1" si="5863"/>
        <v/>
      </c>
      <c r="AH512" s="114" t="str">
        <f t="shared" ca="1" si="5863"/>
        <v/>
      </c>
      <c r="AI512" s="114" t="str">
        <f t="shared" ca="1" si="5863"/>
        <v/>
      </c>
      <c r="AJ512" s="25"/>
      <c r="AK512" s="25"/>
      <c r="AL512" s="25"/>
      <c r="AM512" s="25"/>
      <c r="AN512" s="25"/>
      <c r="AO512" s="25"/>
      <c r="AP512" s="25"/>
      <c r="AQ512" s="25"/>
      <c r="AR512" s="25"/>
    </row>
    <row r="513" spans="1:44" ht="18" customHeight="1">
      <c r="A513" s="7"/>
      <c r="B513" s="116">
        <f t="shared" si="5618"/>
        <v>169</v>
      </c>
      <c r="C513" s="20" t="str">
        <f ca="1">INDIRECT("员工信息表!C"&amp;(B513+3))&amp;IF(INDIRECT("员工信息表!O"&amp;(B513+3))="离职","(离职)","")</f>
        <v/>
      </c>
      <c r="D513" s="25" t="s">
        <v>24</v>
      </c>
      <c r="E513" s="114" t="str">
        <f ca="1" t="shared" si="5864" ref="E513:T513">IFERROR(IF($C513="","",INDIRECT("第"&amp;VLOOKUP(E$7,INDIRECT($A$7&amp;"!A:D"),2,FALSE)&amp;"周"&amp;"!"&amp;ADDRESS(ROW(),VLOOKUP(E$7,INDIRECT($A$7&amp;"!A:D"),4,FALSE)+4))),"")</f>
        <v/>
      </c>
      <c r="F513" s="114" t="str">
        <f t="shared" ca="1" si="5864"/>
        <v/>
      </c>
      <c r="G513" s="114" t="str">
        <f t="shared" ca="1" si="5864"/>
        <v/>
      </c>
      <c r="H513" s="114" t="str">
        <f t="shared" ca="1" si="5864"/>
        <v/>
      </c>
      <c r="I513" s="114" t="str">
        <f t="shared" ca="1" si="5864"/>
        <v/>
      </c>
      <c r="J513" s="114" t="str">
        <f t="shared" ca="1" si="5864"/>
        <v/>
      </c>
      <c r="K513" s="114" t="str">
        <f t="shared" ca="1" si="5864"/>
        <v/>
      </c>
      <c r="L513" s="114" t="str">
        <f t="shared" ca="1" si="5864"/>
        <v/>
      </c>
      <c r="M513" s="114" t="str">
        <f t="shared" ca="1" si="5864"/>
        <v/>
      </c>
      <c r="N513" s="114" t="str">
        <f t="shared" ca="1" si="5864"/>
        <v/>
      </c>
      <c r="O513" s="114" t="str">
        <f t="shared" ca="1" si="5864"/>
        <v/>
      </c>
      <c r="P513" s="114" t="str">
        <f t="shared" ca="1" si="5864"/>
        <v/>
      </c>
      <c r="Q513" s="114" t="str">
        <f t="shared" ca="1" si="5864"/>
        <v/>
      </c>
      <c r="R513" s="114" t="str">
        <f t="shared" ca="1" si="5864"/>
        <v/>
      </c>
      <c r="S513" s="114" t="str">
        <f t="shared" ca="1" si="5864"/>
        <v/>
      </c>
      <c r="T513" s="114" t="str">
        <f t="shared" ca="1" si="5864"/>
        <v/>
      </c>
      <c r="U513" s="114" t="str">
        <f ca="1" t="shared" si="5865" ref="U513:AI513">IFERROR(IF($C513="","",INDIRECT("第"&amp;VLOOKUP(U$7,INDIRECT($A$7&amp;"!A:D"),2,FALSE)&amp;"周"&amp;"!"&amp;ADDRESS(ROW(),VLOOKUP(U$7,INDIRECT($A$7&amp;"!A:D"),4,FALSE)+4))),"")</f>
        <v/>
      </c>
      <c r="V513" s="114" t="str">
        <f t="shared" ca="1" si="5865"/>
        <v/>
      </c>
      <c r="W513" s="114" t="str">
        <f t="shared" ca="1" si="5865"/>
        <v/>
      </c>
      <c r="X513" s="114" t="str">
        <f t="shared" ca="1" si="5865"/>
        <v/>
      </c>
      <c r="Y513" s="114" t="str">
        <f t="shared" ca="1" si="5865"/>
        <v/>
      </c>
      <c r="Z513" s="114" t="str">
        <f t="shared" ca="1" si="5865"/>
        <v/>
      </c>
      <c r="AA513" s="114" t="str">
        <f t="shared" ca="1" si="5865"/>
        <v/>
      </c>
      <c r="AB513" s="114" t="str">
        <f t="shared" ca="1" si="5865"/>
        <v/>
      </c>
      <c r="AC513" s="114" t="str">
        <f t="shared" ca="1" si="5865"/>
        <v/>
      </c>
      <c r="AD513" s="114" t="str">
        <f t="shared" ca="1" si="5865"/>
        <v/>
      </c>
      <c r="AE513" s="114" t="str">
        <f t="shared" ca="1" si="5865"/>
        <v/>
      </c>
      <c r="AF513" s="114" t="str">
        <f t="shared" ca="1" si="5865"/>
        <v/>
      </c>
      <c r="AG513" s="114" t="str">
        <f t="shared" ca="1" si="5865"/>
        <v/>
      </c>
      <c r="AH513" s="114" t="str">
        <f t="shared" ca="1" si="5865"/>
        <v/>
      </c>
      <c r="AI513" s="114" t="str">
        <f t="shared" ca="1" si="5865"/>
        <v/>
      </c>
      <c r="AJ513" s="25">
        <f ca="1" t="shared" si="5866" ref="AJ513:AR513">COUNTIF($E513:$AI515,AJ$8)</f>
        <v>0</v>
      </c>
      <c r="AK513" s="25">
        <f t="shared" ca="1" si="5866"/>
        <v>0</v>
      </c>
      <c r="AL513" s="25">
        <f t="shared" ca="1" si="5866"/>
        <v>0</v>
      </c>
      <c r="AM513" s="25">
        <f t="shared" ca="1" si="5866"/>
        <v>0</v>
      </c>
      <c r="AN513" s="25">
        <f t="shared" ca="1" si="5866"/>
        <v>0</v>
      </c>
      <c r="AO513" s="25">
        <f t="shared" ca="1" si="5866"/>
        <v>0</v>
      </c>
      <c r="AP513" s="25">
        <f t="shared" ca="1" si="5866"/>
        <v>0</v>
      </c>
      <c r="AQ513" s="25">
        <f t="shared" ca="1" si="5866"/>
        <v>0</v>
      </c>
      <c r="AR513" s="25">
        <f t="shared" ca="1" si="5866"/>
        <v>0</v>
      </c>
    </row>
    <row r="514" spans="1:44" ht="18" customHeight="1">
      <c r="A514" s="7"/>
      <c r="B514" s="113"/>
      <c r="C514" s="20"/>
      <c r="D514" s="25" t="s">
        <v>25</v>
      </c>
      <c r="E514" s="114" t="str">
        <f ca="1" t="shared" si="5867" ref="E514">IFERROR(IF($C513="","",INDIRECT("第"&amp;VLOOKUP(E$7,INDIRECT($A$7&amp;"!A:D"),2,FALSE)&amp;"周"&amp;"!"&amp;ADDRESS(ROW(),VLOOKUP(E$7,INDIRECT($A$7&amp;"!A:D"),4,FALSE)+4))),"")</f>
        <v/>
      </c>
      <c r="F514" s="114" t="str">
        <f ca="1" t="shared" si="5868" ref="F514">IFERROR(IF($C513="","",INDIRECT("第"&amp;VLOOKUP(F$7,INDIRECT($A$7&amp;"!A:D"),2,FALSE)&amp;"周"&amp;"!"&amp;ADDRESS(ROW(),VLOOKUP(F$7,INDIRECT($A$7&amp;"!A:D"),4,FALSE)+4))),"")</f>
        <v/>
      </c>
      <c r="G514" s="114" t="str">
        <f ca="1" t="shared" si="5869" ref="G514">IFERROR(IF($C513="","",INDIRECT("第"&amp;VLOOKUP(G$7,INDIRECT($A$7&amp;"!A:D"),2,FALSE)&amp;"周"&amp;"!"&amp;ADDRESS(ROW(),VLOOKUP(G$7,INDIRECT($A$7&amp;"!A:D"),4,FALSE)+4))),"")</f>
        <v/>
      </c>
      <c r="H514" s="114" t="str">
        <f ca="1" t="shared" si="5870" ref="H514">IFERROR(IF($C513="","",INDIRECT("第"&amp;VLOOKUP(H$7,INDIRECT($A$7&amp;"!A:D"),2,FALSE)&amp;"周"&amp;"!"&amp;ADDRESS(ROW(),VLOOKUP(H$7,INDIRECT($A$7&amp;"!A:D"),4,FALSE)+4))),"")</f>
        <v/>
      </c>
      <c r="I514" s="114" t="str">
        <f ca="1" t="shared" si="5871" ref="I514">IFERROR(IF($C513="","",INDIRECT("第"&amp;VLOOKUP(I$7,INDIRECT($A$7&amp;"!A:D"),2,FALSE)&amp;"周"&amp;"!"&amp;ADDRESS(ROW(),VLOOKUP(I$7,INDIRECT($A$7&amp;"!A:D"),4,FALSE)+4))),"")</f>
        <v/>
      </c>
      <c r="J514" s="114" t="str">
        <f ca="1" t="shared" si="5872" ref="J514">IFERROR(IF($C513="","",INDIRECT("第"&amp;VLOOKUP(J$7,INDIRECT($A$7&amp;"!A:D"),2,FALSE)&amp;"周"&amp;"!"&amp;ADDRESS(ROW(),VLOOKUP(J$7,INDIRECT($A$7&amp;"!A:D"),4,FALSE)+4))),"")</f>
        <v/>
      </c>
      <c r="K514" s="114" t="str">
        <f ca="1" t="shared" si="5873" ref="K514">IFERROR(IF($C513="","",INDIRECT("第"&amp;VLOOKUP(K$7,INDIRECT($A$7&amp;"!A:D"),2,FALSE)&amp;"周"&amp;"!"&amp;ADDRESS(ROW(),VLOOKUP(K$7,INDIRECT($A$7&amp;"!A:D"),4,FALSE)+4))),"")</f>
        <v/>
      </c>
      <c r="L514" s="114" t="str">
        <f ca="1" t="shared" si="5874" ref="L514">IFERROR(IF($C513="","",INDIRECT("第"&amp;VLOOKUP(L$7,INDIRECT($A$7&amp;"!A:D"),2,FALSE)&amp;"周"&amp;"!"&amp;ADDRESS(ROW(),VLOOKUP(L$7,INDIRECT($A$7&amp;"!A:D"),4,FALSE)+4))),"")</f>
        <v/>
      </c>
      <c r="M514" s="114" t="str">
        <f ca="1" t="shared" si="5875" ref="M514">IFERROR(IF($C513="","",INDIRECT("第"&amp;VLOOKUP(M$7,INDIRECT($A$7&amp;"!A:D"),2,FALSE)&amp;"周"&amp;"!"&amp;ADDRESS(ROW(),VLOOKUP(M$7,INDIRECT($A$7&amp;"!A:D"),4,FALSE)+4))),"")</f>
        <v/>
      </c>
      <c r="N514" s="114" t="str">
        <f ca="1" t="shared" si="5876" ref="N514">IFERROR(IF($C513="","",INDIRECT("第"&amp;VLOOKUP(N$7,INDIRECT($A$7&amp;"!A:D"),2,FALSE)&amp;"周"&amp;"!"&amp;ADDRESS(ROW(),VLOOKUP(N$7,INDIRECT($A$7&amp;"!A:D"),4,FALSE)+4))),"")</f>
        <v/>
      </c>
      <c r="O514" s="114" t="str">
        <f ca="1" t="shared" si="5877" ref="O514">IFERROR(IF($C513="","",INDIRECT("第"&amp;VLOOKUP(O$7,INDIRECT($A$7&amp;"!A:D"),2,FALSE)&amp;"周"&amp;"!"&amp;ADDRESS(ROW(),VLOOKUP(O$7,INDIRECT($A$7&amp;"!A:D"),4,FALSE)+4))),"")</f>
        <v/>
      </c>
      <c r="P514" s="114" t="str">
        <f ca="1" t="shared" si="5878" ref="P514">IFERROR(IF($C513="","",INDIRECT("第"&amp;VLOOKUP(P$7,INDIRECT($A$7&amp;"!A:D"),2,FALSE)&amp;"周"&amp;"!"&amp;ADDRESS(ROW(),VLOOKUP(P$7,INDIRECT($A$7&amp;"!A:D"),4,FALSE)+4))),"")</f>
        <v/>
      </c>
      <c r="Q514" s="114" t="str">
        <f ca="1" t="shared" si="5879" ref="Q514">IFERROR(IF($C513="","",INDIRECT("第"&amp;VLOOKUP(Q$7,INDIRECT($A$7&amp;"!A:D"),2,FALSE)&amp;"周"&amp;"!"&amp;ADDRESS(ROW(),VLOOKUP(Q$7,INDIRECT($A$7&amp;"!A:D"),4,FALSE)+4))),"")</f>
        <v/>
      </c>
      <c r="R514" s="114" t="str">
        <f ca="1" t="shared" si="5880" ref="R514">IFERROR(IF($C513="","",INDIRECT("第"&amp;VLOOKUP(R$7,INDIRECT($A$7&amp;"!A:D"),2,FALSE)&amp;"周"&amp;"!"&amp;ADDRESS(ROW(),VLOOKUP(R$7,INDIRECT($A$7&amp;"!A:D"),4,FALSE)+4))),"")</f>
        <v/>
      </c>
      <c r="S514" s="114" t="str">
        <f ca="1" t="shared" si="5881" ref="S514">IFERROR(IF($C513="","",INDIRECT("第"&amp;VLOOKUP(S$7,INDIRECT($A$7&amp;"!A:D"),2,FALSE)&amp;"周"&amp;"!"&amp;ADDRESS(ROW(),VLOOKUP(S$7,INDIRECT($A$7&amp;"!A:D"),4,FALSE)+4))),"")</f>
        <v/>
      </c>
      <c r="T514" s="114" t="str">
        <f ca="1" t="shared" si="5882" ref="T514">IFERROR(IF($C513="","",INDIRECT("第"&amp;VLOOKUP(T$7,INDIRECT($A$7&amp;"!A:D"),2,FALSE)&amp;"周"&amp;"!"&amp;ADDRESS(ROW(),VLOOKUP(T$7,INDIRECT($A$7&amp;"!A:D"),4,FALSE)+4))),"")</f>
        <v/>
      </c>
      <c r="U514" s="114" t="str">
        <f ca="1" t="shared" si="5883" ref="U514">IFERROR(IF($C513="","",INDIRECT("第"&amp;VLOOKUP(U$7,INDIRECT($A$7&amp;"!A:D"),2,FALSE)&amp;"周"&amp;"!"&amp;ADDRESS(ROW(),VLOOKUP(U$7,INDIRECT($A$7&amp;"!A:D"),4,FALSE)+4))),"")</f>
        <v/>
      </c>
      <c r="V514" s="114" t="str">
        <f ca="1" t="shared" si="5884" ref="V514">IFERROR(IF($C513="","",INDIRECT("第"&amp;VLOOKUP(V$7,INDIRECT($A$7&amp;"!A:D"),2,FALSE)&amp;"周"&amp;"!"&amp;ADDRESS(ROW(),VLOOKUP(V$7,INDIRECT($A$7&amp;"!A:D"),4,FALSE)+4))),"")</f>
        <v/>
      </c>
      <c r="W514" s="114" t="str">
        <f ca="1" t="shared" si="5885" ref="W514">IFERROR(IF($C513="","",INDIRECT("第"&amp;VLOOKUP(W$7,INDIRECT($A$7&amp;"!A:D"),2,FALSE)&amp;"周"&amp;"!"&amp;ADDRESS(ROW(),VLOOKUP(W$7,INDIRECT($A$7&amp;"!A:D"),4,FALSE)+4))),"")</f>
        <v/>
      </c>
      <c r="X514" s="114" t="str">
        <f ca="1" t="shared" si="5886" ref="X514">IFERROR(IF($C513="","",INDIRECT("第"&amp;VLOOKUP(X$7,INDIRECT($A$7&amp;"!A:D"),2,FALSE)&amp;"周"&amp;"!"&amp;ADDRESS(ROW(),VLOOKUP(X$7,INDIRECT($A$7&amp;"!A:D"),4,FALSE)+4))),"")</f>
        <v/>
      </c>
      <c r="Y514" s="114" t="str">
        <f ca="1" t="shared" si="5887" ref="Y514">IFERROR(IF($C513="","",INDIRECT("第"&amp;VLOOKUP(Y$7,INDIRECT($A$7&amp;"!A:D"),2,FALSE)&amp;"周"&amp;"!"&amp;ADDRESS(ROW(),VLOOKUP(Y$7,INDIRECT($A$7&amp;"!A:D"),4,FALSE)+4))),"")</f>
        <v/>
      </c>
      <c r="Z514" s="114" t="str">
        <f ca="1" t="shared" si="5888" ref="Z514">IFERROR(IF($C513="","",INDIRECT("第"&amp;VLOOKUP(Z$7,INDIRECT($A$7&amp;"!A:D"),2,FALSE)&amp;"周"&amp;"!"&amp;ADDRESS(ROW(),VLOOKUP(Z$7,INDIRECT($A$7&amp;"!A:D"),4,FALSE)+4))),"")</f>
        <v/>
      </c>
      <c r="AA514" s="114" t="str">
        <f ca="1" t="shared" si="5889" ref="AA514">IFERROR(IF($C513="","",INDIRECT("第"&amp;VLOOKUP(AA$7,INDIRECT($A$7&amp;"!A:D"),2,FALSE)&amp;"周"&amp;"!"&amp;ADDRESS(ROW(),VLOOKUP(AA$7,INDIRECT($A$7&amp;"!A:D"),4,FALSE)+4))),"")</f>
        <v/>
      </c>
      <c r="AB514" s="114" t="str">
        <f ca="1" t="shared" si="5890" ref="AB514">IFERROR(IF($C513="","",INDIRECT("第"&amp;VLOOKUP(AB$7,INDIRECT($A$7&amp;"!A:D"),2,FALSE)&amp;"周"&amp;"!"&amp;ADDRESS(ROW(),VLOOKUP(AB$7,INDIRECT($A$7&amp;"!A:D"),4,FALSE)+4))),"")</f>
        <v/>
      </c>
      <c r="AC514" s="114" t="str">
        <f ca="1" t="shared" si="5891" ref="AC514">IFERROR(IF($C513="","",INDIRECT("第"&amp;VLOOKUP(AC$7,INDIRECT($A$7&amp;"!A:D"),2,FALSE)&amp;"周"&amp;"!"&amp;ADDRESS(ROW(),VLOOKUP(AC$7,INDIRECT($A$7&amp;"!A:D"),4,FALSE)+4))),"")</f>
        <v/>
      </c>
      <c r="AD514" s="114" t="str">
        <f ca="1" t="shared" si="5892" ref="AD514">IFERROR(IF($C513="","",INDIRECT("第"&amp;VLOOKUP(AD$7,INDIRECT($A$7&amp;"!A:D"),2,FALSE)&amp;"周"&amp;"!"&amp;ADDRESS(ROW(),VLOOKUP(AD$7,INDIRECT($A$7&amp;"!A:D"),4,FALSE)+4))),"")</f>
        <v/>
      </c>
      <c r="AE514" s="114" t="str">
        <f ca="1" t="shared" si="5893" ref="AE514">IFERROR(IF($C513="","",INDIRECT("第"&amp;VLOOKUP(AE$7,INDIRECT($A$7&amp;"!A:D"),2,FALSE)&amp;"周"&amp;"!"&amp;ADDRESS(ROW(),VLOOKUP(AE$7,INDIRECT($A$7&amp;"!A:D"),4,FALSE)+4))),"")</f>
        <v/>
      </c>
      <c r="AF514" s="114" t="str">
        <f ca="1" t="shared" si="5894" ref="AF514">IFERROR(IF($C513="","",INDIRECT("第"&amp;VLOOKUP(AF$7,INDIRECT($A$7&amp;"!A:D"),2,FALSE)&amp;"周"&amp;"!"&amp;ADDRESS(ROW(),VLOOKUP(AF$7,INDIRECT($A$7&amp;"!A:D"),4,FALSE)+4))),"")</f>
        <v/>
      </c>
      <c r="AG514" s="114" t="str">
        <f ca="1" t="shared" si="5895" ref="AG514">IFERROR(IF($C513="","",INDIRECT("第"&amp;VLOOKUP(AG$7,INDIRECT($A$7&amp;"!A:D"),2,FALSE)&amp;"周"&amp;"!"&amp;ADDRESS(ROW(),VLOOKUP(AG$7,INDIRECT($A$7&amp;"!A:D"),4,FALSE)+4))),"")</f>
        <v/>
      </c>
      <c r="AH514" s="114" t="str">
        <f ca="1" t="shared" si="5896" ref="AH514">IFERROR(IF($C513="","",INDIRECT("第"&amp;VLOOKUP(AH$7,INDIRECT($A$7&amp;"!A:D"),2,FALSE)&amp;"周"&amp;"!"&amp;ADDRESS(ROW(),VLOOKUP(AH$7,INDIRECT($A$7&amp;"!A:D"),4,FALSE)+4))),"")</f>
        <v/>
      </c>
      <c r="AI514" s="114" t="str">
        <f ca="1" t="shared" si="5897" ref="AI514">IFERROR(IF($C513="","",INDIRECT("第"&amp;VLOOKUP(AI$7,INDIRECT($A$7&amp;"!A:D"),2,FALSE)&amp;"周"&amp;"!"&amp;ADDRESS(ROW(),VLOOKUP(AI$7,INDIRECT($A$7&amp;"!A:D"),4,FALSE)+4))),"")</f>
        <v/>
      </c>
      <c r="AJ514" s="25"/>
      <c r="AK514" s="25"/>
      <c r="AL514" s="25"/>
      <c r="AM514" s="25"/>
      <c r="AN514" s="25"/>
      <c r="AO514" s="25"/>
      <c r="AP514" s="25"/>
      <c r="AQ514" s="25"/>
      <c r="AR514" s="25"/>
    </row>
    <row r="515" spans="1:44" ht="18" customHeight="1">
      <c r="A515" s="7"/>
      <c r="B515" s="115"/>
      <c r="C515" s="27"/>
      <c r="D515" s="25" t="s">
        <v>26</v>
      </c>
      <c r="E515" s="114" t="str">
        <f ca="1" t="shared" si="5898" ref="E515:AI515">IFERROR(IF($C513="","",INDIRECT("第"&amp;VLOOKUP(E$7,INDIRECT($A$7&amp;"!A:D"),2,FALSE)&amp;"周"&amp;"!"&amp;ADDRESS(ROW(),VLOOKUP(E$7,INDIRECT($A$7&amp;"!A:D"),4,FALSE)+4))),"")</f>
        <v/>
      </c>
      <c r="F515" s="114" t="str">
        <f t="shared" ca="1" si="5898"/>
        <v/>
      </c>
      <c r="G515" s="114" t="str">
        <f t="shared" ca="1" si="5898"/>
        <v/>
      </c>
      <c r="H515" s="114" t="str">
        <f t="shared" ca="1" si="5898"/>
        <v/>
      </c>
      <c r="I515" s="114" t="str">
        <f t="shared" ca="1" si="5898"/>
        <v/>
      </c>
      <c r="J515" s="114" t="str">
        <f t="shared" ca="1" si="5898"/>
        <v/>
      </c>
      <c r="K515" s="114" t="str">
        <f t="shared" ca="1" si="5898"/>
        <v/>
      </c>
      <c r="L515" s="114" t="str">
        <f t="shared" ca="1" si="5898"/>
        <v/>
      </c>
      <c r="M515" s="114" t="str">
        <f t="shared" ca="1" si="5898"/>
        <v/>
      </c>
      <c r="N515" s="114" t="str">
        <f t="shared" ca="1" si="5898"/>
        <v/>
      </c>
      <c r="O515" s="114" t="str">
        <f t="shared" ca="1" si="5898"/>
        <v/>
      </c>
      <c r="P515" s="114" t="str">
        <f t="shared" ca="1" si="5898"/>
        <v/>
      </c>
      <c r="Q515" s="114" t="str">
        <f t="shared" ca="1" si="5898"/>
        <v/>
      </c>
      <c r="R515" s="114" t="str">
        <f t="shared" ca="1" si="5898"/>
        <v/>
      </c>
      <c r="S515" s="114" t="str">
        <f t="shared" ca="1" si="5898"/>
        <v/>
      </c>
      <c r="T515" s="114" t="str">
        <f t="shared" ca="1" si="5898"/>
        <v/>
      </c>
      <c r="U515" s="114" t="str">
        <f t="shared" ca="1" si="5898"/>
        <v/>
      </c>
      <c r="V515" s="114" t="str">
        <f t="shared" ca="1" si="5898"/>
        <v/>
      </c>
      <c r="W515" s="114" t="str">
        <f t="shared" ca="1" si="5898"/>
        <v/>
      </c>
      <c r="X515" s="114" t="str">
        <f t="shared" ca="1" si="5898"/>
        <v/>
      </c>
      <c r="Y515" s="114" t="str">
        <f t="shared" ca="1" si="5898"/>
        <v/>
      </c>
      <c r="Z515" s="114" t="str">
        <f t="shared" ca="1" si="5898"/>
        <v/>
      </c>
      <c r="AA515" s="114" t="str">
        <f t="shared" ca="1" si="5898"/>
        <v/>
      </c>
      <c r="AB515" s="114" t="str">
        <f t="shared" ca="1" si="5898"/>
        <v/>
      </c>
      <c r="AC515" s="114" t="str">
        <f t="shared" ca="1" si="5898"/>
        <v/>
      </c>
      <c r="AD515" s="114" t="str">
        <f t="shared" ca="1" si="5898"/>
        <v/>
      </c>
      <c r="AE515" s="114" t="str">
        <f t="shared" ca="1" si="5898"/>
        <v/>
      </c>
      <c r="AF515" s="114" t="str">
        <f t="shared" ca="1" si="5898"/>
        <v/>
      </c>
      <c r="AG515" s="114" t="str">
        <f t="shared" ca="1" si="5898"/>
        <v/>
      </c>
      <c r="AH515" s="114" t="str">
        <f t="shared" ca="1" si="5898"/>
        <v/>
      </c>
      <c r="AI515" s="114" t="str">
        <f t="shared" ca="1" si="5898"/>
        <v/>
      </c>
      <c r="AJ515" s="25"/>
      <c r="AK515" s="25"/>
      <c r="AL515" s="25"/>
      <c r="AM515" s="25"/>
      <c r="AN515" s="25"/>
      <c r="AO515" s="25"/>
      <c r="AP515" s="25"/>
      <c r="AQ515" s="25"/>
      <c r="AR515" s="25"/>
    </row>
    <row r="516" spans="1:44" ht="18" customHeight="1">
      <c r="A516" s="7"/>
      <c r="B516" s="116">
        <f t="shared" si="5618"/>
        <v>170</v>
      </c>
      <c r="C516" s="20" t="str">
        <f ca="1">INDIRECT("员工信息表!C"&amp;(B516+3))&amp;IF(INDIRECT("员工信息表!O"&amp;(B516+3))="离职","(离职)","")</f>
        <v/>
      </c>
      <c r="D516" s="25" t="s">
        <v>24</v>
      </c>
      <c r="E516" s="114" t="str">
        <f ca="1" t="shared" si="5899" ref="E516:T516">IFERROR(IF($C516="","",INDIRECT("第"&amp;VLOOKUP(E$7,INDIRECT($A$7&amp;"!A:D"),2,FALSE)&amp;"周"&amp;"!"&amp;ADDRESS(ROW(),VLOOKUP(E$7,INDIRECT($A$7&amp;"!A:D"),4,FALSE)+4))),"")</f>
        <v/>
      </c>
      <c r="F516" s="114" t="str">
        <f t="shared" ca="1" si="5899"/>
        <v/>
      </c>
      <c r="G516" s="114" t="str">
        <f t="shared" ca="1" si="5899"/>
        <v/>
      </c>
      <c r="H516" s="114" t="str">
        <f t="shared" ca="1" si="5899"/>
        <v/>
      </c>
      <c r="I516" s="114" t="str">
        <f t="shared" ca="1" si="5899"/>
        <v/>
      </c>
      <c r="J516" s="114" t="str">
        <f t="shared" ca="1" si="5899"/>
        <v/>
      </c>
      <c r="K516" s="114" t="str">
        <f t="shared" ca="1" si="5899"/>
        <v/>
      </c>
      <c r="L516" s="114" t="str">
        <f t="shared" ca="1" si="5899"/>
        <v/>
      </c>
      <c r="M516" s="114" t="str">
        <f t="shared" ca="1" si="5899"/>
        <v/>
      </c>
      <c r="N516" s="114" t="str">
        <f t="shared" ca="1" si="5899"/>
        <v/>
      </c>
      <c r="O516" s="114" t="str">
        <f t="shared" ca="1" si="5899"/>
        <v/>
      </c>
      <c r="P516" s="114" t="str">
        <f t="shared" ca="1" si="5899"/>
        <v/>
      </c>
      <c r="Q516" s="114" t="str">
        <f t="shared" ca="1" si="5899"/>
        <v/>
      </c>
      <c r="R516" s="114" t="str">
        <f t="shared" ca="1" si="5899"/>
        <v/>
      </c>
      <c r="S516" s="114" t="str">
        <f t="shared" ca="1" si="5899"/>
        <v/>
      </c>
      <c r="T516" s="114" t="str">
        <f t="shared" ca="1" si="5899"/>
        <v/>
      </c>
      <c r="U516" s="114" t="str">
        <f ca="1" t="shared" si="5900" ref="U516:AI516">IFERROR(IF($C516="","",INDIRECT("第"&amp;VLOOKUP(U$7,INDIRECT($A$7&amp;"!A:D"),2,FALSE)&amp;"周"&amp;"!"&amp;ADDRESS(ROW(),VLOOKUP(U$7,INDIRECT($A$7&amp;"!A:D"),4,FALSE)+4))),"")</f>
        <v/>
      </c>
      <c r="V516" s="114" t="str">
        <f t="shared" ca="1" si="5900"/>
        <v/>
      </c>
      <c r="W516" s="114" t="str">
        <f t="shared" ca="1" si="5900"/>
        <v/>
      </c>
      <c r="X516" s="114" t="str">
        <f t="shared" ca="1" si="5900"/>
        <v/>
      </c>
      <c r="Y516" s="114" t="str">
        <f t="shared" ca="1" si="5900"/>
        <v/>
      </c>
      <c r="Z516" s="114" t="str">
        <f t="shared" ca="1" si="5900"/>
        <v/>
      </c>
      <c r="AA516" s="114" t="str">
        <f t="shared" ca="1" si="5900"/>
        <v/>
      </c>
      <c r="AB516" s="114" t="str">
        <f t="shared" ca="1" si="5900"/>
        <v/>
      </c>
      <c r="AC516" s="114" t="str">
        <f t="shared" ca="1" si="5900"/>
        <v/>
      </c>
      <c r="AD516" s="114" t="str">
        <f t="shared" ca="1" si="5900"/>
        <v/>
      </c>
      <c r="AE516" s="114" t="str">
        <f t="shared" ca="1" si="5900"/>
        <v/>
      </c>
      <c r="AF516" s="114" t="str">
        <f t="shared" ca="1" si="5900"/>
        <v/>
      </c>
      <c r="AG516" s="114" t="str">
        <f t="shared" ca="1" si="5900"/>
        <v/>
      </c>
      <c r="AH516" s="114" t="str">
        <f t="shared" ca="1" si="5900"/>
        <v/>
      </c>
      <c r="AI516" s="114" t="str">
        <f t="shared" ca="1" si="5900"/>
        <v/>
      </c>
      <c r="AJ516" s="25">
        <f ca="1" t="shared" si="5901" ref="AJ516:AR516">COUNTIF($E516:$AI518,AJ$8)</f>
        <v>0</v>
      </c>
      <c r="AK516" s="25">
        <f t="shared" ca="1" si="5901"/>
        <v>0</v>
      </c>
      <c r="AL516" s="25">
        <f t="shared" ca="1" si="5901"/>
        <v>0</v>
      </c>
      <c r="AM516" s="25">
        <f t="shared" ca="1" si="5901"/>
        <v>0</v>
      </c>
      <c r="AN516" s="25">
        <f t="shared" ca="1" si="5901"/>
        <v>0</v>
      </c>
      <c r="AO516" s="25">
        <f t="shared" ca="1" si="5901"/>
        <v>0</v>
      </c>
      <c r="AP516" s="25">
        <f t="shared" ca="1" si="5901"/>
        <v>0</v>
      </c>
      <c r="AQ516" s="25">
        <f t="shared" ca="1" si="5901"/>
        <v>0</v>
      </c>
      <c r="AR516" s="25">
        <f t="shared" ca="1" si="5901"/>
        <v>0</v>
      </c>
    </row>
    <row r="517" spans="1:44" ht="18" customHeight="1">
      <c r="A517" s="7"/>
      <c r="B517" s="113"/>
      <c r="C517" s="20"/>
      <c r="D517" s="25" t="s">
        <v>25</v>
      </c>
      <c r="E517" s="114" t="str">
        <f ca="1" t="shared" si="5902" ref="E517">IFERROR(IF($C516="","",INDIRECT("第"&amp;VLOOKUP(E$7,INDIRECT($A$7&amp;"!A:D"),2,FALSE)&amp;"周"&amp;"!"&amp;ADDRESS(ROW(),VLOOKUP(E$7,INDIRECT($A$7&amp;"!A:D"),4,FALSE)+4))),"")</f>
        <v/>
      </c>
      <c r="F517" s="114" t="str">
        <f ca="1" t="shared" si="5903" ref="F517">IFERROR(IF($C516="","",INDIRECT("第"&amp;VLOOKUP(F$7,INDIRECT($A$7&amp;"!A:D"),2,FALSE)&amp;"周"&amp;"!"&amp;ADDRESS(ROW(),VLOOKUP(F$7,INDIRECT($A$7&amp;"!A:D"),4,FALSE)+4))),"")</f>
        <v/>
      </c>
      <c r="G517" s="114" t="str">
        <f ca="1" t="shared" si="5904" ref="G517">IFERROR(IF($C516="","",INDIRECT("第"&amp;VLOOKUP(G$7,INDIRECT($A$7&amp;"!A:D"),2,FALSE)&amp;"周"&amp;"!"&amp;ADDRESS(ROW(),VLOOKUP(G$7,INDIRECT($A$7&amp;"!A:D"),4,FALSE)+4))),"")</f>
        <v/>
      </c>
      <c r="H517" s="114" t="str">
        <f ca="1" t="shared" si="5905" ref="H517">IFERROR(IF($C516="","",INDIRECT("第"&amp;VLOOKUP(H$7,INDIRECT($A$7&amp;"!A:D"),2,FALSE)&amp;"周"&amp;"!"&amp;ADDRESS(ROW(),VLOOKUP(H$7,INDIRECT($A$7&amp;"!A:D"),4,FALSE)+4))),"")</f>
        <v/>
      </c>
      <c r="I517" s="114" t="str">
        <f ca="1" t="shared" si="5906" ref="I517">IFERROR(IF($C516="","",INDIRECT("第"&amp;VLOOKUP(I$7,INDIRECT($A$7&amp;"!A:D"),2,FALSE)&amp;"周"&amp;"!"&amp;ADDRESS(ROW(),VLOOKUP(I$7,INDIRECT($A$7&amp;"!A:D"),4,FALSE)+4))),"")</f>
        <v/>
      </c>
      <c r="J517" s="114" t="str">
        <f ca="1" t="shared" si="5907" ref="J517">IFERROR(IF($C516="","",INDIRECT("第"&amp;VLOOKUP(J$7,INDIRECT($A$7&amp;"!A:D"),2,FALSE)&amp;"周"&amp;"!"&amp;ADDRESS(ROW(),VLOOKUP(J$7,INDIRECT($A$7&amp;"!A:D"),4,FALSE)+4))),"")</f>
        <v/>
      </c>
      <c r="K517" s="114" t="str">
        <f ca="1" t="shared" si="5908" ref="K517">IFERROR(IF($C516="","",INDIRECT("第"&amp;VLOOKUP(K$7,INDIRECT($A$7&amp;"!A:D"),2,FALSE)&amp;"周"&amp;"!"&amp;ADDRESS(ROW(),VLOOKUP(K$7,INDIRECT($A$7&amp;"!A:D"),4,FALSE)+4))),"")</f>
        <v/>
      </c>
      <c r="L517" s="114" t="str">
        <f ca="1" t="shared" si="5909" ref="L517">IFERROR(IF($C516="","",INDIRECT("第"&amp;VLOOKUP(L$7,INDIRECT($A$7&amp;"!A:D"),2,FALSE)&amp;"周"&amp;"!"&amp;ADDRESS(ROW(),VLOOKUP(L$7,INDIRECT($A$7&amp;"!A:D"),4,FALSE)+4))),"")</f>
        <v/>
      </c>
      <c r="M517" s="114" t="str">
        <f ca="1" t="shared" si="5910" ref="M517">IFERROR(IF($C516="","",INDIRECT("第"&amp;VLOOKUP(M$7,INDIRECT($A$7&amp;"!A:D"),2,FALSE)&amp;"周"&amp;"!"&amp;ADDRESS(ROW(),VLOOKUP(M$7,INDIRECT($A$7&amp;"!A:D"),4,FALSE)+4))),"")</f>
        <v/>
      </c>
      <c r="N517" s="114" t="str">
        <f ca="1" t="shared" si="5911" ref="N517">IFERROR(IF($C516="","",INDIRECT("第"&amp;VLOOKUP(N$7,INDIRECT($A$7&amp;"!A:D"),2,FALSE)&amp;"周"&amp;"!"&amp;ADDRESS(ROW(),VLOOKUP(N$7,INDIRECT($A$7&amp;"!A:D"),4,FALSE)+4))),"")</f>
        <v/>
      </c>
      <c r="O517" s="114" t="str">
        <f ca="1" t="shared" si="5912" ref="O517">IFERROR(IF($C516="","",INDIRECT("第"&amp;VLOOKUP(O$7,INDIRECT($A$7&amp;"!A:D"),2,FALSE)&amp;"周"&amp;"!"&amp;ADDRESS(ROW(),VLOOKUP(O$7,INDIRECT($A$7&amp;"!A:D"),4,FALSE)+4))),"")</f>
        <v/>
      </c>
      <c r="P517" s="114" t="str">
        <f ca="1" t="shared" si="5913" ref="P517">IFERROR(IF($C516="","",INDIRECT("第"&amp;VLOOKUP(P$7,INDIRECT($A$7&amp;"!A:D"),2,FALSE)&amp;"周"&amp;"!"&amp;ADDRESS(ROW(),VLOOKUP(P$7,INDIRECT($A$7&amp;"!A:D"),4,FALSE)+4))),"")</f>
        <v/>
      </c>
      <c r="Q517" s="114" t="str">
        <f ca="1" t="shared" si="5914" ref="Q517">IFERROR(IF($C516="","",INDIRECT("第"&amp;VLOOKUP(Q$7,INDIRECT($A$7&amp;"!A:D"),2,FALSE)&amp;"周"&amp;"!"&amp;ADDRESS(ROW(),VLOOKUP(Q$7,INDIRECT($A$7&amp;"!A:D"),4,FALSE)+4))),"")</f>
        <v/>
      </c>
      <c r="R517" s="114" t="str">
        <f ca="1" t="shared" si="5915" ref="R517">IFERROR(IF($C516="","",INDIRECT("第"&amp;VLOOKUP(R$7,INDIRECT($A$7&amp;"!A:D"),2,FALSE)&amp;"周"&amp;"!"&amp;ADDRESS(ROW(),VLOOKUP(R$7,INDIRECT($A$7&amp;"!A:D"),4,FALSE)+4))),"")</f>
        <v/>
      </c>
      <c r="S517" s="114" t="str">
        <f ca="1" t="shared" si="5916" ref="S517">IFERROR(IF($C516="","",INDIRECT("第"&amp;VLOOKUP(S$7,INDIRECT($A$7&amp;"!A:D"),2,FALSE)&amp;"周"&amp;"!"&amp;ADDRESS(ROW(),VLOOKUP(S$7,INDIRECT($A$7&amp;"!A:D"),4,FALSE)+4))),"")</f>
        <v/>
      </c>
      <c r="T517" s="114" t="str">
        <f ca="1" t="shared" si="5917" ref="T517">IFERROR(IF($C516="","",INDIRECT("第"&amp;VLOOKUP(T$7,INDIRECT($A$7&amp;"!A:D"),2,FALSE)&amp;"周"&amp;"!"&amp;ADDRESS(ROW(),VLOOKUP(T$7,INDIRECT($A$7&amp;"!A:D"),4,FALSE)+4))),"")</f>
        <v/>
      </c>
      <c r="U517" s="114" t="str">
        <f ca="1" t="shared" si="5918" ref="U517">IFERROR(IF($C516="","",INDIRECT("第"&amp;VLOOKUP(U$7,INDIRECT($A$7&amp;"!A:D"),2,FALSE)&amp;"周"&amp;"!"&amp;ADDRESS(ROW(),VLOOKUP(U$7,INDIRECT($A$7&amp;"!A:D"),4,FALSE)+4))),"")</f>
        <v/>
      </c>
      <c r="V517" s="114" t="str">
        <f ca="1" t="shared" si="5919" ref="V517">IFERROR(IF($C516="","",INDIRECT("第"&amp;VLOOKUP(V$7,INDIRECT($A$7&amp;"!A:D"),2,FALSE)&amp;"周"&amp;"!"&amp;ADDRESS(ROW(),VLOOKUP(V$7,INDIRECT($A$7&amp;"!A:D"),4,FALSE)+4))),"")</f>
        <v/>
      </c>
      <c r="W517" s="114" t="str">
        <f ca="1" t="shared" si="5920" ref="W517">IFERROR(IF($C516="","",INDIRECT("第"&amp;VLOOKUP(W$7,INDIRECT($A$7&amp;"!A:D"),2,FALSE)&amp;"周"&amp;"!"&amp;ADDRESS(ROW(),VLOOKUP(W$7,INDIRECT($A$7&amp;"!A:D"),4,FALSE)+4))),"")</f>
        <v/>
      </c>
      <c r="X517" s="114" t="str">
        <f ca="1" t="shared" si="5921" ref="X517">IFERROR(IF($C516="","",INDIRECT("第"&amp;VLOOKUP(X$7,INDIRECT($A$7&amp;"!A:D"),2,FALSE)&amp;"周"&amp;"!"&amp;ADDRESS(ROW(),VLOOKUP(X$7,INDIRECT($A$7&amp;"!A:D"),4,FALSE)+4))),"")</f>
        <v/>
      </c>
      <c r="Y517" s="114" t="str">
        <f ca="1" t="shared" si="5922" ref="Y517">IFERROR(IF($C516="","",INDIRECT("第"&amp;VLOOKUP(Y$7,INDIRECT($A$7&amp;"!A:D"),2,FALSE)&amp;"周"&amp;"!"&amp;ADDRESS(ROW(),VLOOKUP(Y$7,INDIRECT($A$7&amp;"!A:D"),4,FALSE)+4))),"")</f>
        <v/>
      </c>
      <c r="Z517" s="114" t="str">
        <f ca="1" t="shared" si="5923" ref="Z517">IFERROR(IF($C516="","",INDIRECT("第"&amp;VLOOKUP(Z$7,INDIRECT($A$7&amp;"!A:D"),2,FALSE)&amp;"周"&amp;"!"&amp;ADDRESS(ROW(),VLOOKUP(Z$7,INDIRECT($A$7&amp;"!A:D"),4,FALSE)+4))),"")</f>
        <v/>
      </c>
      <c r="AA517" s="114" t="str">
        <f ca="1" t="shared" si="5924" ref="AA517">IFERROR(IF($C516="","",INDIRECT("第"&amp;VLOOKUP(AA$7,INDIRECT($A$7&amp;"!A:D"),2,FALSE)&amp;"周"&amp;"!"&amp;ADDRESS(ROW(),VLOOKUP(AA$7,INDIRECT($A$7&amp;"!A:D"),4,FALSE)+4))),"")</f>
        <v/>
      </c>
      <c r="AB517" s="114" t="str">
        <f ca="1" t="shared" si="5925" ref="AB517">IFERROR(IF($C516="","",INDIRECT("第"&amp;VLOOKUP(AB$7,INDIRECT($A$7&amp;"!A:D"),2,FALSE)&amp;"周"&amp;"!"&amp;ADDRESS(ROW(),VLOOKUP(AB$7,INDIRECT($A$7&amp;"!A:D"),4,FALSE)+4))),"")</f>
        <v/>
      </c>
      <c r="AC517" s="114" t="str">
        <f ca="1" t="shared" si="5926" ref="AC517">IFERROR(IF($C516="","",INDIRECT("第"&amp;VLOOKUP(AC$7,INDIRECT($A$7&amp;"!A:D"),2,FALSE)&amp;"周"&amp;"!"&amp;ADDRESS(ROW(),VLOOKUP(AC$7,INDIRECT($A$7&amp;"!A:D"),4,FALSE)+4))),"")</f>
        <v/>
      </c>
      <c r="AD517" s="114" t="str">
        <f ca="1" t="shared" si="5927" ref="AD517">IFERROR(IF($C516="","",INDIRECT("第"&amp;VLOOKUP(AD$7,INDIRECT($A$7&amp;"!A:D"),2,FALSE)&amp;"周"&amp;"!"&amp;ADDRESS(ROW(),VLOOKUP(AD$7,INDIRECT($A$7&amp;"!A:D"),4,FALSE)+4))),"")</f>
        <v/>
      </c>
      <c r="AE517" s="114" t="str">
        <f ca="1" t="shared" si="5928" ref="AE517">IFERROR(IF($C516="","",INDIRECT("第"&amp;VLOOKUP(AE$7,INDIRECT($A$7&amp;"!A:D"),2,FALSE)&amp;"周"&amp;"!"&amp;ADDRESS(ROW(),VLOOKUP(AE$7,INDIRECT($A$7&amp;"!A:D"),4,FALSE)+4))),"")</f>
        <v/>
      </c>
      <c r="AF517" s="114" t="str">
        <f ca="1" t="shared" si="5929" ref="AF517">IFERROR(IF($C516="","",INDIRECT("第"&amp;VLOOKUP(AF$7,INDIRECT($A$7&amp;"!A:D"),2,FALSE)&amp;"周"&amp;"!"&amp;ADDRESS(ROW(),VLOOKUP(AF$7,INDIRECT($A$7&amp;"!A:D"),4,FALSE)+4))),"")</f>
        <v/>
      </c>
      <c r="AG517" s="114" t="str">
        <f ca="1" t="shared" si="5930" ref="AG517">IFERROR(IF($C516="","",INDIRECT("第"&amp;VLOOKUP(AG$7,INDIRECT($A$7&amp;"!A:D"),2,FALSE)&amp;"周"&amp;"!"&amp;ADDRESS(ROW(),VLOOKUP(AG$7,INDIRECT($A$7&amp;"!A:D"),4,FALSE)+4))),"")</f>
        <v/>
      </c>
      <c r="AH517" s="114" t="str">
        <f ca="1" t="shared" si="5931" ref="AH517">IFERROR(IF($C516="","",INDIRECT("第"&amp;VLOOKUP(AH$7,INDIRECT($A$7&amp;"!A:D"),2,FALSE)&amp;"周"&amp;"!"&amp;ADDRESS(ROW(),VLOOKUP(AH$7,INDIRECT($A$7&amp;"!A:D"),4,FALSE)+4))),"")</f>
        <v/>
      </c>
      <c r="AI517" s="114" t="str">
        <f ca="1" t="shared" si="5932" ref="AI517">IFERROR(IF($C516="","",INDIRECT("第"&amp;VLOOKUP(AI$7,INDIRECT($A$7&amp;"!A:D"),2,FALSE)&amp;"周"&amp;"!"&amp;ADDRESS(ROW(),VLOOKUP(AI$7,INDIRECT($A$7&amp;"!A:D"),4,FALSE)+4))),"")</f>
        <v/>
      </c>
      <c r="AJ517" s="25"/>
      <c r="AK517" s="25"/>
      <c r="AL517" s="25"/>
      <c r="AM517" s="25"/>
      <c r="AN517" s="25"/>
      <c r="AO517" s="25"/>
      <c r="AP517" s="25"/>
      <c r="AQ517" s="25"/>
      <c r="AR517" s="25"/>
    </row>
    <row r="518" spans="1:44" ht="18" customHeight="1">
      <c r="A518" s="7"/>
      <c r="B518" s="115"/>
      <c r="C518" s="27"/>
      <c r="D518" s="25" t="s">
        <v>26</v>
      </c>
      <c r="E518" s="114" t="str">
        <f ca="1" t="shared" si="5933" ref="E518:AI518">IFERROR(IF($C516="","",INDIRECT("第"&amp;VLOOKUP(E$7,INDIRECT($A$7&amp;"!A:D"),2,FALSE)&amp;"周"&amp;"!"&amp;ADDRESS(ROW(),VLOOKUP(E$7,INDIRECT($A$7&amp;"!A:D"),4,FALSE)+4))),"")</f>
        <v/>
      </c>
      <c r="F518" s="114" t="str">
        <f t="shared" ca="1" si="5933"/>
        <v/>
      </c>
      <c r="G518" s="114" t="str">
        <f t="shared" ca="1" si="5933"/>
        <v/>
      </c>
      <c r="H518" s="114" t="str">
        <f t="shared" ca="1" si="5933"/>
        <v/>
      </c>
      <c r="I518" s="114" t="str">
        <f t="shared" ca="1" si="5933"/>
        <v/>
      </c>
      <c r="J518" s="114" t="str">
        <f t="shared" ca="1" si="5933"/>
        <v/>
      </c>
      <c r="K518" s="114" t="str">
        <f t="shared" ca="1" si="5933"/>
        <v/>
      </c>
      <c r="L518" s="114" t="str">
        <f t="shared" ca="1" si="5933"/>
        <v/>
      </c>
      <c r="M518" s="114" t="str">
        <f t="shared" ca="1" si="5933"/>
        <v/>
      </c>
      <c r="N518" s="114" t="str">
        <f t="shared" ca="1" si="5933"/>
        <v/>
      </c>
      <c r="O518" s="114" t="str">
        <f t="shared" ca="1" si="5933"/>
        <v/>
      </c>
      <c r="P518" s="114" t="str">
        <f t="shared" ca="1" si="5933"/>
        <v/>
      </c>
      <c r="Q518" s="114" t="str">
        <f t="shared" ca="1" si="5933"/>
        <v/>
      </c>
      <c r="R518" s="114" t="str">
        <f t="shared" ca="1" si="5933"/>
        <v/>
      </c>
      <c r="S518" s="114" t="str">
        <f t="shared" ca="1" si="5933"/>
        <v/>
      </c>
      <c r="T518" s="114" t="str">
        <f t="shared" ca="1" si="5933"/>
        <v/>
      </c>
      <c r="U518" s="114" t="str">
        <f t="shared" ca="1" si="5933"/>
        <v/>
      </c>
      <c r="V518" s="114" t="str">
        <f t="shared" ca="1" si="5933"/>
        <v/>
      </c>
      <c r="W518" s="114" t="str">
        <f t="shared" ca="1" si="5933"/>
        <v/>
      </c>
      <c r="X518" s="114" t="str">
        <f t="shared" ca="1" si="5933"/>
        <v/>
      </c>
      <c r="Y518" s="114" t="str">
        <f t="shared" ca="1" si="5933"/>
        <v/>
      </c>
      <c r="Z518" s="114" t="str">
        <f t="shared" ca="1" si="5933"/>
        <v/>
      </c>
      <c r="AA518" s="114" t="str">
        <f t="shared" ca="1" si="5933"/>
        <v/>
      </c>
      <c r="AB518" s="114" t="str">
        <f t="shared" ca="1" si="5933"/>
        <v/>
      </c>
      <c r="AC518" s="114" t="str">
        <f t="shared" ca="1" si="5933"/>
        <v/>
      </c>
      <c r="AD518" s="114" t="str">
        <f t="shared" ca="1" si="5933"/>
        <v/>
      </c>
      <c r="AE518" s="114" t="str">
        <f t="shared" ca="1" si="5933"/>
        <v/>
      </c>
      <c r="AF518" s="114" t="str">
        <f t="shared" ca="1" si="5933"/>
        <v/>
      </c>
      <c r="AG518" s="114" t="str">
        <f t="shared" ca="1" si="5933"/>
        <v/>
      </c>
      <c r="AH518" s="114" t="str">
        <f t="shared" ca="1" si="5933"/>
        <v/>
      </c>
      <c r="AI518" s="114" t="str">
        <f t="shared" ca="1" si="5933"/>
        <v/>
      </c>
      <c r="AJ518" s="25"/>
      <c r="AK518" s="25"/>
      <c r="AL518" s="25"/>
      <c r="AM518" s="25"/>
      <c r="AN518" s="25"/>
      <c r="AO518" s="25"/>
      <c r="AP518" s="25"/>
      <c r="AQ518" s="25"/>
      <c r="AR518" s="25"/>
    </row>
    <row r="519" spans="1:44" ht="18" customHeight="1">
      <c r="A519" s="7"/>
      <c r="B519" s="116">
        <f t="shared" si="5618"/>
        <v>171</v>
      </c>
      <c r="C519" s="20" t="str">
        <f ca="1">INDIRECT("员工信息表!C"&amp;(B519+3))&amp;IF(INDIRECT("员工信息表!O"&amp;(B519+3))="离职","(离职)","")</f>
        <v/>
      </c>
      <c r="D519" s="25" t="s">
        <v>24</v>
      </c>
      <c r="E519" s="114" t="str">
        <f ca="1" t="shared" si="5934" ref="E519:T519">IFERROR(IF($C519="","",INDIRECT("第"&amp;VLOOKUP(E$7,INDIRECT($A$7&amp;"!A:D"),2,FALSE)&amp;"周"&amp;"!"&amp;ADDRESS(ROW(),VLOOKUP(E$7,INDIRECT($A$7&amp;"!A:D"),4,FALSE)+4))),"")</f>
        <v/>
      </c>
      <c r="F519" s="114" t="str">
        <f t="shared" ca="1" si="5934"/>
        <v/>
      </c>
      <c r="G519" s="114" t="str">
        <f t="shared" ca="1" si="5934"/>
        <v/>
      </c>
      <c r="H519" s="114" t="str">
        <f t="shared" ca="1" si="5934"/>
        <v/>
      </c>
      <c r="I519" s="114" t="str">
        <f t="shared" ca="1" si="5934"/>
        <v/>
      </c>
      <c r="J519" s="114" t="str">
        <f t="shared" ca="1" si="5934"/>
        <v/>
      </c>
      <c r="K519" s="114" t="str">
        <f t="shared" ca="1" si="5934"/>
        <v/>
      </c>
      <c r="L519" s="114" t="str">
        <f t="shared" ca="1" si="5934"/>
        <v/>
      </c>
      <c r="M519" s="114" t="str">
        <f t="shared" ca="1" si="5934"/>
        <v/>
      </c>
      <c r="N519" s="114" t="str">
        <f t="shared" ca="1" si="5934"/>
        <v/>
      </c>
      <c r="O519" s="114" t="str">
        <f t="shared" ca="1" si="5934"/>
        <v/>
      </c>
      <c r="P519" s="114" t="str">
        <f t="shared" ca="1" si="5934"/>
        <v/>
      </c>
      <c r="Q519" s="114" t="str">
        <f t="shared" ca="1" si="5934"/>
        <v/>
      </c>
      <c r="R519" s="114" t="str">
        <f t="shared" ca="1" si="5934"/>
        <v/>
      </c>
      <c r="S519" s="114" t="str">
        <f t="shared" ca="1" si="5934"/>
        <v/>
      </c>
      <c r="T519" s="114" t="str">
        <f t="shared" ca="1" si="5934"/>
        <v/>
      </c>
      <c r="U519" s="114" t="str">
        <f ca="1" t="shared" si="5935" ref="U519:AI519">IFERROR(IF($C519="","",INDIRECT("第"&amp;VLOOKUP(U$7,INDIRECT($A$7&amp;"!A:D"),2,FALSE)&amp;"周"&amp;"!"&amp;ADDRESS(ROW(),VLOOKUP(U$7,INDIRECT($A$7&amp;"!A:D"),4,FALSE)+4))),"")</f>
        <v/>
      </c>
      <c r="V519" s="114" t="str">
        <f t="shared" ca="1" si="5935"/>
        <v/>
      </c>
      <c r="W519" s="114" t="str">
        <f t="shared" ca="1" si="5935"/>
        <v/>
      </c>
      <c r="X519" s="114" t="str">
        <f t="shared" ca="1" si="5935"/>
        <v/>
      </c>
      <c r="Y519" s="114" t="str">
        <f t="shared" ca="1" si="5935"/>
        <v/>
      </c>
      <c r="Z519" s="114" t="str">
        <f t="shared" ca="1" si="5935"/>
        <v/>
      </c>
      <c r="AA519" s="114" t="str">
        <f t="shared" ca="1" si="5935"/>
        <v/>
      </c>
      <c r="AB519" s="114" t="str">
        <f t="shared" ca="1" si="5935"/>
        <v/>
      </c>
      <c r="AC519" s="114" t="str">
        <f t="shared" ca="1" si="5935"/>
        <v/>
      </c>
      <c r="AD519" s="114" t="str">
        <f t="shared" ca="1" si="5935"/>
        <v/>
      </c>
      <c r="AE519" s="114" t="str">
        <f t="shared" ca="1" si="5935"/>
        <v/>
      </c>
      <c r="AF519" s="114" t="str">
        <f t="shared" ca="1" si="5935"/>
        <v/>
      </c>
      <c r="AG519" s="114" t="str">
        <f t="shared" ca="1" si="5935"/>
        <v/>
      </c>
      <c r="AH519" s="114" t="str">
        <f t="shared" ca="1" si="5935"/>
        <v/>
      </c>
      <c r="AI519" s="114" t="str">
        <f t="shared" ca="1" si="5935"/>
        <v/>
      </c>
      <c r="AJ519" s="25">
        <f ca="1" t="shared" si="5936" ref="AJ519:AR519">COUNTIF($E519:$AI521,AJ$8)</f>
        <v>0</v>
      </c>
      <c r="AK519" s="25">
        <f t="shared" ca="1" si="5936"/>
        <v>0</v>
      </c>
      <c r="AL519" s="25">
        <f t="shared" ca="1" si="5936"/>
        <v>0</v>
      </c>
      <c r="AM519" s="25">
        <f t="shared" ca="1" si="5936"/>
        <v>0</v>
      </c>
      <c r="AN519" s="25">
        <f t="shared" ca="1" si="5936"/>
        <v>0</v>
      </c>
      <c r="AO519" s="25">
        <f t="shared" ca="1" si="5936"/>
        <v>0</v>
      </c>
      <c r="AP519" s="25">
        <f t="shared" ca="1" si="5936"/>
        <v>0</v>
      </c>
      <c r="AQ519" s="25">
        <f t="shared" ca="1" si="5936"/>
        <v>0</v>
      </c>
      <c r="AR519" s="25">
        <f t="shared" ca="1" si="5936"/>
        <v>0</v>
      </c>
    </row>
    <row r="520" spans="1:44" ht="18" customHeight="1">
      <c r="A520" s="7"/>
      <c r="B520" s="113"/>
      <c r="C520" s="20"/>
      <c r="D520" s="25" t="s">
        <v>25</v>
      </c>
      <c r="E520" s="114" t="str">
        <f ca="1" t="shared" si="5937" ref="E520">IFERROR(IF($C519="","",INDIRECT("第"&amp;VLOOKUP(E$7,INDIRECT($A$7&amp;"!A:D"),2,FALSE)&amp;"周"&amp;"!"&amp;ADDRESS(ROW(),VLOOKUP(E$7,INDIRECT($A$7&amp;"!A:D"),4,FALSE)+4))),"")</f>
        <v/>
      </c>
      <c r="F520" s="114" t="str">
        <f ca="1" t="shared" si="5938" ref="F520">IFERROR(IF($C519="","",INDIRECT("第"&amp;VLOOKUP(F$7,INDIRECT($A$7&amp;"!A:D"),2,FALSE)&amp;"周"&amp;"!"&amp;ADDRESS(ROW(),VLOOKUP(F$7,INDIRECT($A$7&amp;"!A:D"),4,FALSE)+4))),"")</f>
        <v/>
      </c>
      <c r="G520" s="114" t="str">
        <f ca="1" t="shared" si="5939" ref="G520">IFERROR(IF($C519="","",INDIRECT("第"&amp;VLOOKUP(G$7,INDIRECT($A$7&amp;"!A:D"),2,FALSE)&amp;"周"&amp;"!"&amp;ADDRESS(ROW(),VLOOKUP(G$7,INDIRECT($A$7&amp;"!A:D"),4,FALSE)+4))),"")</f>
        <v/>
      </c>
      <c r="H520" s="114" t="str">
        <f ca="1" t="shared" si="5940" ref="H520">IFERROR(IF($C519="","",INDIRECT("第"&amp;VLOOKUP(H$7,INDIRECT($A$7&amp;"!A:D"),2,FALSE)&amp;"周"&amp;"!"&amp;ADDRESS(ROW(),VLOOKUP(H$7,INDIRECT($A$7&amp;"!A:D"),4,FALSE)+4))),"")</f>
        <v/>
      </c>
      <c r="I520" s="114" t="str">
        <f ca="1" t="shared" si="5941" ref="I520">IFERROR(IF($C519="","",INDIRECT("第"&amp;VLOOKUP(I$7,INDIRECT($A$7&amp;"!A:D"),2,FALSE)&amp;"周"&amp;"!"&amp;ADDRESS(ROW(),VLOOKUP(I$7,INDIRECT($A$7&amp;"!A:D"),4,FALSE)+4))),"")</f>
        <v/>
      </c>
      <c r="J520" s="114" t="str">
        <f ca="1" t="shared" si="5942" ref="J520">IFERROR(IF($C519="","",INDIRECT("第"&amp;VLOOKUP(J$7,INDIRECT($A$7&amp;"!A:D"),2,FALSE)&amp;"周"&amp;"!"&amp;ADDRESS(ROW(),VLOOKUP(J$7,INDIRECT($A$7&amp;"!A:D"),4,FALSE)+4))),"")</f>
        <v/>
      </c>
      <c r="K520" s="114" t="str">
        <f ca="1" t="shared" si="5943" ref="K520">IFERROR(IF($C519="","",INDIRECT("第"&amp;VLOOKUP(K$7,INDIRECT($A$7&amp;"!A:D"),2,FALSE)&amp;"周"&amp;"!"&amp;ADDRESS(ROW(),VLOOKUP(K$7,INDIRECT($A$7&amp;"!A:D"),4,FALSE)+4))),"")</f>
        <v/>
      </c>
      <c r="L520" s="114" t="str">
        <f ca="1" t="shared" si="5944" ref="L520">IFERROR(IF($C519="","",INDIRECT("第"&amp;VLOOKUP(L$7,INDIRECT($A$7&amp;"!A:D"),2,FALSE)&amp;"周"&amp;"!"&amp;ADDRESS(ROW(),VLOOKUP(L$7,INDIRECT($A$7&amp;"!A:D"),4,FALSE)+4))),"")</f>
        <v/>
      </c>
      <c r="M520" s="114" t="str">
        <f ca="1" t="shared" si="5945" ref="M520">IFERROR(IF($C519="","",INDIRECT("第"&amp;VLOOKUP(M$7,INDIRECT($A$7&amp;"!A:D"),2,FALSE)&amp;"周"&amp;"!"&amp;ADDRESS(ROW(),VLOOKUP(M$7,INDIRECT($A$7&amp;"!A:D"),4,FALSE)+4))),"")</f>
        <v/>
      </c>
      <c r="N520" s="114" t="str">
        <f ca="1" t="shared" si="5946" ref="N520">IFERROR(IF($C519="","",INDIRECT("第"&amp;VLOOKUP(N$7,INDIRECT($A$7&amp;"!A:D"),2,FALSE)&amp;"周"&amp;"!"&amp;ADDRESS(ROW(),VLOOKUP(N$7,INDIRECT($A$7&amp;"!A:D"),4,FALSE)+4))),"")</f>
        <v/>
      </c>
      <c r="O520" s="114" t="str">
        <f ca="1" t="shared" si="5947" ref="O520">IFERROR(IF($C519="","",INDIRECT("第"&amp;VLOOKUP(O$7,INDIRECT($A$7&amp;"!A:D"),2,FALSE)&amp;"周"&amp;"!"&amp;ADDRESS(ROW(),VLOOKUP(O$7,INDIRECT($A$7&amp;"!A:D"),4,FALSE)+4))),"")</f>
        <v/>
      </c>
      <c r="P520" s="114" t="str">
        <f ca="1" t="shared" si="5948" ref="P520">IFERROR(IF($C519="","",INDIRECT("第"&amp;VLOOKUP(P$7,INDIRECT($A$7&amp;"!A:D"),2,FALSE)&amp;"周"&amp;"!"&amp;ADDRESS(ROW(),VLOOKUP(P$7,INDIRECT($A$7&amp;"!A:D"),4,FALSE)+4))),"")</f>
        <v/>
      </c>
      <c r="Q520" s="114" t="str">
        <f ca="1" t="shared" si="5949" ref="Q520">IFERROR(IF($C519="","",INDIRECT("第"&amp;VLOOKUP(Q$7,INDIRECT($A$7&amp;"!A:D"),2,FALSE)&amp;"周"&amp;"!"&amp;ADDRESS(ROW(),VLOOKUP(Q$7,INDIRECT($A$7&amp;"!A:D"),4,FALSE)+4))),"")</f>
        <v/>
      </c>
      <c r="R520" s="114" t="str">
        <f ca="1" t="shared" si="5950" ref="R520">IFERROR(IF($C519="","",INDIRECT("第"&amp;VLOOKUP(R$7,INDIRECT($A$7&amp;"!A:D"),2,FALSE)&amp;"周"&amp;"!"&amp;ADDRESS(ROW(),VLOOKUP(R$7,INDIRECT($A$7&amp;"!A:D"),4,FALSE)+4))),"")</f>
        <v/>
      </c>
      <c r="S520" s="114" t="str">
        <f ca="1" t="shared" si="5951" ref="S520">IFERROR(IF($C519="","",INDIRECT("第"&amp;VLOOKUP(S$7,INDIRECT($A$7&amp;"!A:D"),2,FALSE)&amp;"周"&amp;"!"&amp;ADDRESS(ROW(),VLOOKUP(S$7,INDIRECT($A$7&amp;"!A:D"),4,FALSE)+4))),"")</f>
        <v/>
      </c>
      <c r="T520" s="114" t="str">
        <f ca="1" t="shared" si="5952" ref="T520">IFERROR(IF($C519="","",INDIRECT("第"&amp;VLOOKUP(T$7,INDIRECT($A$7&amp;"!A:D"),2,FALSE)&amp;"周"&amp;"!"&amp;ADDRESS(ROW(),VLOOKUP(T$7,INDIRECT($A$7&amp;"!A:D"),4,FALSE)+4))),"")</f>
        <v/>
      </c>
      <c r="U520" s="114" t="str">
        <f ca="1" t="shared" si="5953" ref="U520">IFERROR(IF($C519="","",INDIRECT("第"&amp;VLOOKUP(U$7,INDIRECT($A$7&amp;"!A:D"),2,FALSE)&amp;"周"&amp;"!"&amp;ADDRESS(ROW(),VLOOKUP(U$7,INDIRECT($A$7&amp;"!A:D"),4,FALSE)+4))),"")</f>
        <v/>
      </c>
      <c r="V520" s="114" t="str">
        <f ca="1" t="shared" si="5954" ref="V520">IFERROR(IF($C519="","",INDIRECT("第"&amp;VLOOKUP(V$7,INDIRECT($A$7&amp;"!A:D"),2,FALSE)&amp;"周"&amp;"!"&amp;ADDRESS(ROW(),VLOOKUP(V$7,INDIRECT($A$7&amp;"!A:D"),4,FALSE)+4))),"")</f>
        <v/>
      </c>
      <c r="W520" s="114" t="str">
        <f ca="1" t="shared" si="5955" ref="W520">IFERROR(IF($C519="","",INDIRECT("第"&amp;VLOOKUP(W$7,INDIRECT($A$7&amp;"!A:D"),2,FALSE)&amp;"周"&amp;"!"&amp;ADDRESS(ROW(),VLOOKUP(W$7,INDIRECT($A$7&amp;"!A:D"),4,FALSE)+4))),"")</f>
        <v/>
      </c>
      <c r="X520" s="114" t="str">
        <f ca="1" t="shared" si="5956" ref="X520">IFERROR(IF($C519="","",INDIRECT("第"&amp;VLOOKUP(X$7,INDIRECT($A$7&amp;"!A:D"),2,FALSE)&amp;"周"&amp;"!"&amp;ADDRESS(ROW(),VLOOKUP(X$7,INDIRECT($A$7&amp;"!A:D"),4,FALSE)+4))),"")</f>
        <v/>
      </c>
      <c r="Y520" s="114" t="str">
        <f ca="1" t="shared" si="5957" ref="Y520">IFERROR(IF($C519="","",INDIRECT("第"&amp;VLOOKUP(Y$7,INDIRECT($A$7&amp;"!A:D"),2,FALSE)&amp;"周"&amp;"!"&amp;ADDRESS(ROW(),VLOOKUP(Y$7,INDIRECT($A$7&amp;"!A:D"),4,FALSE)+4))),"")</f>
        <v/>
      </c>
      <c r="Z520" s="114" t="str">
        <f ca="1" t="shared" si="5958" ref="Z520">IFERROR(IF($C519="","",INDIRECT("第"&amp;VLOOKUP(Z$7,INDIRECT($A$7&amp;"!A:D"),2,FALSE)&amp;"周"&amp;"!"&amp;ADDRESS(ROW(),VLOOKUP(Z$7,INDIRECT($A$7&amp;"!A:D"),4,FALSE)+4))),"")</f>
        <v/>
      </c>
      <c r="AA520" s="114" t="str">
        <f ca="1" t="shared" si="5959" ref="AA520">IFERROR(IF($C519="","",INDIRECT("第"&amp;VLOOKUP(AA$7,INDIRECT($A$7&amp;"!A:D"),2,FALSE)&amp;"周"&amp;"!"&amp;ADDRESS(ROW(),VLOOKUP(AA$7,INDIRECT($A$7&amp;"!A:D"),4,FALSE)+4))),"")</f>
        <v/>
      </c>
      <c r="AB520" s="114" t="str">
        <f ca="1" t="shared" si="5960" ref="AB520">IFERROR(IF($C519="","",INDIRECT("第"&amp;VLOOKUP(AB$7,INDIRECT($A$7&amp;"!A:D"),2,FALSE)&amp;"周"&amp;"!"&amp;ADDRESS(ROW(),VLOOKUP(AB$7,INDIRECT($A$7&amp;"!A:D"),4,FALSE)+4))),"")</f>
        <v/>
      </c>
      <c r="AC520" s="114" t="str">
        <f ca="1" t="shared" si="5961" ref="AC520">IFERROR(IF($C519="","",INDIRECT("第"&amp;VLOOKUP(AC$7,INDIRECT($A$7&amp;"!A:D"),2,FALSE)&amp;"周"&amp;"!"&amp;ADDRESS(ROW(),VLOOKUP(AC$7,INDIRECT($A$7&amp;"!A:D"),4,FALSE)+4))),"")</f>
        <v/>
      </c>
      <c r="AD520" s="114" t="str">
        <f ca="1" t="shared" si="5962" ref="AD520">IFERROR(IF($C519="","",INDIRECT("第"&amp;VLOOKUP(AD$7,INDIRECT($A$7&amp;"!A:D"),2,FALSE)&amp;"周"&amp;"!"&amp;ADDRESS(ROW(),VLOOKUP(AD$7,INDIRECT($A$7&amp;"!A:D"),4,FALSE)+4))),"")</f>
        <v/>
      </c>
      <c r="AE520" s="114" t="str">
        <f ca="1" t="shared" si="5963" ref="AE520">IFERROR(IF($C519="","",INDIRECT("第"&amp;VLOOKUP(AE$7,INDIRECT($A$7&amp;"!A:D"),2,FALSE)&amp;"周"&amp;"!"&amp;ADDRESS(ROW(),VLOOKUP(AE$7,INDIRECT($A$7&amp;"!A:D"),4,FALSE)+4))),"")</f>
        <v/>
      </c>
      <c r="AF520" s="114" t="str">
        <f ca="1" t="shared" si="5964" ref="AF520">IFERROR(IF($C519="","",INDIRECT("第"&amp;VLOOKUP(AF$7,INDIRECT($A$7&amp;"!A:D"),2,FALSE)&amp;"周"&amp;"!"&amp;ADDRESS(ROW(),VLOOKUP(AF$7,INDIRECT($A$7&amp;"!A:D"),4,FALSE)+4))),"")</f>
        <v/>
      </c>
      <c r="AG520" s="114" t="str">
        <f ca="1" t="shared" si="5965" ref="AG520">IFERROR(IF($C519="","",INDIRECT("第"&amp;VLOOKUP(AG$7,INDIRECT($A$7&amp;"!A:D"),2,FALSE)&amp;"周"&amp;"!"&amp;ADDRESS(ROW(),VLOOKUP(AG$7,INDIRECT($A$7&amp;"!A:D"),4,FALSE)+4))),"")</f>
        <v/>
      </c>
      <c r="AH520" s="114" t="str">
        <f ca="1" t="shared" si="5966" ref="AH520">IFERROR(IF($C519="","",INDIRECT("第"&amp;VLOOKUP(AH$7,INDIRECT($A$7&amp;"!A:D"),2,FALSE)&amp;"周"&amp;"!"&amp;ADDRESS(ROW(),VLOOKUP(AH$7,INDIRECT($A$7&amp;"!A:D"),4,FALSE)+4))),"")</f>
        <v/>
      </c>
      <c r="AI520" s="114" t="str">
        <f ca="1" t="shared" si="5967" ref="AI520">IFERROR(IF($C519="","",INDIRECT("第"&amp;VLOOKUP(AI$7,INDIRECT($A$7&amp;"!A:D"),2,FALSE)&amp;"周"&amp;"!"&amp;ADDRESS(ROW(),VLOOKUP(AI$7,INDIRECT($A$7&amp;"!A:D"),4,FALSE)+4))),"")</f>
        <v/>
      </c>
      <c r="AJ520" s="25"/>
      <c r="AK520" s="25"/>
      <c r="AL520" s="25"/>
      <c r="AM520" s="25"/>
      <c r="AN520" s="25"/>
      <c r="AO520" s="25"/>
      <c r="AP520" s="25"/>
      <c r="AQ520" s="25"/>
      <c r="AR520" s="25"/>
    </row>
    <row r="521" spans="1:44" ht="18" customHeight="1">
      <c r="A521" s="7"/>
      <c r="B521" s="115"/>
      <c r="C521" s="27"/>
      <c r="D521" s="25" t="s">
        <v>26</v>
      </c>
      <c r="E521" s="114" t="str">
        <f ca="1" t="shared" si="5968" ref="E521:AI521">IFERROR(IF($C519="","",INDIRECT("第"&amp;VLOOKUP(E$7,INDIRECT($A$7&amp;"!A:D"),2,FALSE)&amp;"周"&amp;"!"&amp;ADDRESS(ROW(),VLOOKUP(E$7,INDIRECT($A$7&amp;"!A:D"),4,FALSE)+4))),"")</f>
        <v/>
      </c>
      <c r="F521" s="114" t="str">
        <f t="shared" ca="1" si="5968"/>
        <v/>
      </c>
      <c r="G521" s="114" t="str">
        <f t="shared" ca="1" si="5968"/>
        <v/>
      </c>
      <c r="H521" s="114" t="str">
        <f t="shared" ca="1" si="5968"/>
        <v/>
      </c>
      <c r="I521" s="114" t="str">
        <f t="shared" ca="1" si="5968"/>
        <v/>
      </c>
      <c r="J521" s="114" t="str">
        <f t="shared" ca="1" si="5968"/>
        <v/>
      </c>
      <c r="K521" s="114" t="str">
        <f t="shared" ca="1" si="5968"/>
        <v/>
      </c>
      <c r="L521" s="114" t="str">
        <f t="shared" ca="1" si="5968"/>
        <v/>
      </c>
      <c r="M521" s="114" t="str">
        <f t="shared" ca="1" si="5968"/>
        <v/>
      </c>
      <c r="N521" s="114" t="str">
        <f t="shared" ca="1" si="5968"/>
        <v/>
      </c>
      <c r="O521" s="114" t="str">
        <f t="shared" ca="1" si="5968"/>
        <v/>
      </c>
      <c r="P521" s="114" t="str">
        <f t="shared" ca="1" si="5968"/>
        <v/>
      </c>
      <c r="Q521" s="114" t="str">
        <f t="shared" ca="1" si="5968"/>
        <v/>
      </c>
      <c r="R521" s="114" t="str">
        <f t="shared" ca="1" si="5968"/>
        <v/>
      </c>
      <c r="S521" s="114" t="str">
        <f t="shared" ca="1" si="5968"/>
        <v/>
      </c>
      <c r="T521" s="114" t="str">
        <f t="shared" ca="1" si="5968"/>
        <v/>
      </c>
      <c r="U521" s="114" t="str">
        <f t="shared" ca="1" si="5968"/>
        <v/>
      </c>
      <c r="V521" s="114" t="str">
        <f t="shared" ca="1" si="5968"/>
        <v/>
      </c>
      <c r="W521" s="114" t="str">
        <f t="shared" ca="1" si="5968"/>
        <v/>
      </c>
      <c r="X521" s="114" t="str">
        <f t="shared" ca="1" si="5968"/>
        <v/>
      </c>
      <c r="Y521" s="114" t="str">
        <f t="shared" ca="1" si="5968"/>
        <v/>
      </c>
      <c r="Z521" s="114" t="str">
        <f t="shared" ca="1" si="5968"/>
        <v/>
      </c>
      <c r="AA521" s="114" t="str">
        <f t="shared" ca="1" si="5968"/>
        <v/>
      </c>
      <c r="AB521" s="114" t="str">
        <f t="shared" ca="1" si="5968"/>
        <v/>
      </c>
      <c r="AC521" s="114" t="str">
        <f t="shared" ca="1" si="5968"/>
        <v/>
      </c>
      <c r="AD521" s="114" t="str">
        <f t="shared" ca="1" si="5968"/>
        <v/>
      </c>
      <c r="AE521" s="114" t="str">
        <f t="shared" ca="1" si="5968"/>
        <v/>
      </c>
      <c r="AF521" s="114" t="str">
        <f t="shared" ca="1" si="5968"/>
        <v/>
      </c>
      <c r="AG521" s="114" t="str">
        <f t="shared" ca="1" si="5968"/>
        <v/>
      </c>
      <c r="AH521" s="114" t="str">
        <f t="shared" ca="1" si="5968"/>
        <v/>
      </c>
      <c r="AI521" s="114" t="str">
        <f t="shared" ca="1" si="5968"/>
        <v/>
      </c>
      <c r="AJ521" s="25"/>
      <c r="AK521" s="25"/>
      <c r="AL521" s="25"/>
      <c r="AM521" s="25"/>
      <c r="AN521" s="25"/>
      <c r="AO521" s="25"/>
      <c r="AP521" s="25"/>
      <c r="AQ521" s="25"/>
      <c r="AR521" s="25"/>
    </row>
    <row r="522" spans="1:44" ht="18" customHeight="1">
      <c r="A522" s="7"/>
      <c r="B522" s="116">
        <f t="shared" si="5618"/>
        <v>172</v>
      </c>
      <c r="C522" s="20" t="str">
        <f ca="1">INDIRECT("员工信息表!C"&amp;(B522+3))&amp;IF(INDIRECT("员工信息表!O"&amp;(B522+3))="离职","(离职)","")</f>
        <v/>
      </c>
      <c r="D522" s="25" t="s">
        <v>24</v>
      </c>
      <c r="E522" s="114" t="str">
        <f ca="1" t="shared" si="5969" ref="E522:T522">IFERROR(IF($C522="","",INDIRECT("第"&amp;VLOOKUP(E$7,INDIRECT($A$7&amp;"!A:D"),2,FALSE)&amp;"周"&amp;"!"&amp;ADDRESS(ROW(),VLOOKUP(E$7,INDIRECT($A$7&amp;"!A:D"),4,FALSE)+4))),"")</f>
        <v/>
      </c>
      <c r="F522" s="114" t="str">
        <f t="shared" ca="1" si="5969"/>
        <v/>
      </c>
      <c r="G522" s="114" t="str">
        <f t="shared" ca="1" si="5969"/>
        <v/>
      </c>
      <c r="H522" s="114" t="str">
        <f t="shared" ca="1" si="5969"/>
        <v/>
      </c>
      <c r="I522" s="114" t="str">
        <f t="shared" ca="1" si="5969"/>
        <v/>
      </c>
      <c r="J522" s="114" t="str">
        <f t="shared" ca="1" si="5969"/>
        <v/>
      </c>
      <c r="K522" s="114" t="str">
        <f t="shared" ca="1" si="5969"/>
        <v/>
      </c>
      <c r="L522" s="114" t="str">
        <f t="shared" ca="1" si="5969"/>
        <v/>
      </c>
      <c r="M522" s="114" t="str">
        <f t="shared" ca="1" si="5969"/>
        <v/>
      </c>
      <c r="N522" s="114" t="str">
        <f t="shared" ca="1" si="5969"/>
        <v/>
      </c>
      <c r="O522" s="114" t="str">
        <f t="shared" ca="1" si="5969"/>
        <v/>
      </c>
      <c r="P522" s="114" t="str">
        <f t="shared" ca="1" si="5969"/>
        <v/>
      </c>
      <c r="Q522" s="114" t="str">
        <f t="shared" ca="1" si="5969"/>
        <v/>
      </c>
      <c r="R522" s="114" t="str">
        <f t="shared" ca="1" si="5969"/>
        <v/>
      </c>
      <c r="S522" s="114" t="str">
        <f t="shared" ca="1" si="5969"/>
        <v/>
      </c>
      <c r="T522" s="114" t="str">
        <f t="shared" ca="1" si="5969"/>
        <v/>
      </c>
      <c r="U522" s="114" t="str">
        <f ca="1" t="shared" si="5970" ref="U522:AI522">IFERROR(IF($C522="","",INDIRECT("第"&amp;VLOOKUP(U$7,INDIRECT($A$7&amp;"!A:D"),2,FALSE)&amp;"周"&amp;"!"&amp;ADDRESS(ROW(),VLOOKUP(U$7,INDIRECT($A$7&amp;"!A:D"),4,FALSE)+4))),"")</f>
        <v/>
      </c>
      <c r="V522" s="114" t="str">
        <f t="shared" ca="1" si="5970"/>
        <v/>
      </c>
      <c r="W522" s="114" t="str">
        <f t="shared" ca="1" si="5970"/>
        <v/>
      </c>
      <c r="X522" s="114" t="str">
        <f t="shared" ca="1" si="5970"/>
        <v/>
      </c>
      <c r="Y522" s="114" t="str">
        <f t="shared" ca="1" si="5970"/>
        <v/>
      </c>
      <c r="Z522" s="114" t="str">
        <f t="shared" ca="1" si="5970"/>
        <v/>
      </c>
      <c r="AA522" s="114" t="str">
        <f t="shared" ca="1" si="5970"/>
        <v/>
      </c>
      <c r="AB522" s="114" t="str">
        <f t="shared" ca="1" si="5970"/>
        <v/>
      </c>
      <c r="AC522" s="114" t="str">
        <f t="shared" ca="1" si="5970"/>
        <v/>
      </c>
      <c r="AD522" s="114" t="str">
        <f t="shared" ca="1" si="5970"/>
        <v/>
      </c>
      <c r="AE522" s="114" t="str">
        <f t="shared" ca="1" si="5970"/>
        <v/>
      </c>
      <c r="AF522" s="114" t="str">
        <f t="shared" ca="1" si="5970"/>
        <v/>
      </c>
      <c r="AG522" s="114" t="str">
        <f t="shared" ca="1" si="5970"/>
        <v/>
      </c>
      <c r="AH522" s="114" t="str">
        <f t="shared" ca="1" si="5970"/>
        <v/>
      </c>
      <c r="AI522" s="114" t="str">
        <f t="shared" ca="1" si="5970"/>
        <v/>
      </c>
      <c r="AJ522" s="25">
        <f ca="1" t="shared" si="5971" ref="AJ522:AR522">COUNTIF($E522:$AI524,AJ$8)</f>
        <v>0</v>
      </c>
      <c r="AK522" s="25">
        <f t="shared" ca="1" si="5971"/>
        <v>0</v>
      </c>
      <c r="AL522" s="25">
        <f t="shared" ca="1" si="5971"/>
        <v>0</v>
      </c>
      <c r="AM522" s="25">
        <f t="shared" ca="1" si="5971"/>
        <v>0</v>
      </c>
      <c r="AN522" s="25">
        <f t="shared" ca="1" si="5971"/>
        <v>0</v>
      </c>
      <c r="AO522" s="25">
        <f t="shared" ca="1" si="5971"/>
        <v>0</v>
      </c>
      <c r="AP522" s="25">
        <f t="shared" ca="1" si="5971"/>
        <v>0</v>
      </c>
      <c r="AQ522" s="25">
        <f t="shared" ca="1" si="5971"/>
        <v>0</v>
      </c>
      <c r="AR522" s="25">
        <f t="shared" ca="1" si="5971"/>
        <v>0</v>
      </c>
    </row>
    <row r="523" spans="1:44" ht="18" customHeight="1">
      <c r="A523" s="7"/>
      <c r="B523" s="113"/>
      <c r="C523" s="20"/>
      <c r="D523" s="25" t="s">
        <v>25</v>
      </c>
      <c r="E523" s="114" t="str">
        <f ca="1" t="shared" si="5972" ref="E523">IFERROR(IF($C522="","",INDIRECT("第"&amp;VLOOKUP(E$7,INDIRECT($A$7&amp;"!A:D"),2,FALSE)&amp;"周"&amp;"!"&amp;ADDRESS(ROW(),VLOOKUP(E$7,INDIRECT($A$7&amp;"!A:D"),4,FALSE)+4))),"")</f>
        <v/>
      </c>
      <c r="F523" s="114" t="str">
        <f ca="1" t="shared" si="5973" ref="F523">IFERROR(IF($C522="","",INDIRECT("第"&amp;VLOOKUP(F$7,INDIRECT($A$7&amp;"!A:D"),2,FALSE)&amp;"周"&amp;"!"&amp;ADDRESS(ROW(),VLOOKUP(F$7,INDIRECT($A$7&amp;"!A:D"),4,FALSE)+4))),"")</f>
        <v/>
      </c>
      <c r="G523" s="114" t="str">
        <f ca="1" t="shared" si="5974" ref="G523">IFERROR(IF($C522="","",INDIRECT("第"&amp;VLOOKUP(G$7,INDIRECT($A$7&amp;"!A:D"),2,FALSE)&amp;"周"&amp;"!"&amp;ADDRESS(ROW(),VLOOKUP(G$7,INDIRECT($A$7&amp;"!A:D"),4,FALSE)+4))),"")</f>
        <v/>
      </c>
      <c r="H523" s="114" t="str">
        <f ca="1" t="shared" si="5975" ref="H523">IFERROR(IF($C522="","",INDIRECT("第"&amp;VLOOKUP(H$7,INDIRECT($A$7&amp;"!A:D"),2,FALSE)&amp;"周"&amp;"!"&amp;ADDRESS(ROW(),VLOOKUP(H$7,INDIRECT($A$7&amp;"!A:D"),4,FALSE)+4))),"")</f>
        <v/>
      </c>
      <c r="I523" s="114" t="str">
        <f ca="1" t="shared" si="5976" ref="I523">IFERROR(IF($C522="","",INDIRECT("第"&amp;VLOOKUP(I$7,INDIRECT($A$7&amp;"!A:D"),2,FALSE)&amp;"周"&amp;"!"&amp;ADDRESS(ROW(),VLOOKUP(I$7,INDIRECT($A$7&amp;"!A:D"),4,FALSE)+4))),"")</f>
        <v/>
      </c>
      <c r="J523" s="114" t="str">
        <f ca="1" t="shared" si="5977" ref="J523">IFERROR(IF($C522="","",INDIRECT("第"&amp;VLOOKUP(J$7,INDIRECT($A$7&amp;"!A:D"),2,FALSE)&amp;"周"&amp;"!"&amp;ADDRESS(ROW(),VLOOKUP(J$7,INDIRECT($A$7&amp;"!A:D"),4,FALSE)+4))),"")</f>
        <v/>
      </c>
      <c r="K523" s="114" t="str">
        <f ca="1" t="shared" si="5978" ref="K523">IFERROR(IF($C522="","",INDIRECT("第"&amp;VLOOKUP(K$7,INDIRECT($A$7&amp;"!A:D"),2,FALSE)&amp;"周"&amp;"!"&amp;ADDRESS(ROW(),VLOOKUP(K$7,INDIRECT($A$7&amp;"!A:D"),4,FALSE)+4))),"")</f>
        <v/>
      </c>
      <c r="L523" s="114" t="str">
        <f ca="1" t="shared" si="5979" ref="L523">IFERROR(IF($C522="","",INDIRECT("第"&amp;VLOOKUP(L$7,INDIRECT($A$7&amp;"!A:D"),2,FALSE)&amp;"周"&amp;"!"&amp;ADDRESS(ROW(),VLOOKUP(L$7,INDIRECT($A$7&amp;"!A:D"),4,FALSE)+4))),"")</f>
        <v/>
      </c>
      <c r="M523" s="114" t="str">
        <f ca="1" t="shared" si="5980" ref="M523">IFERROR(IF($C522="","",INDIRECT("第"&amp;VLOOKUP(M$7,INDIRECT($A$7&amp;"!A:D"),2,FALSE)&amp;"周"&amp;"!"&amp;ADDRESS(ROW(),VLOOKUP(M$7,INDIRECT($A$7&amp;"!A:D"),4,FALSE)+4))),"")</f>
        <v/>
      </c>
      <c r="N523" s="114" t="str">
        <f ca="1" t="shared" si="5981" ref="N523">IFERROR(IF($C522="","",INDIRECT("第"&amp;VLOOKUP(N$7,INDIRECT($A$7&amp;"!A:D"),2,FALSE)&amp;"周"&amp;"!"&amp;ADDRESS(ROW(),VLOOKUP(N$7,INDIRECT($A$7&amp;"!A:D"),4,FALSE)+4))),"")</f>
        <v/>
      </c>
      <c r="O523" s="114" t="str">
        <f ca="1" t="shared" si="5982" ref="O523">IFERROR(IF($C522="","",INDIRECT("第"&amp;VLOOKUP(O$7,INDIRECT($A$7&amp;"!A:D"),2,FALSE)&amp;"周"&amp;"!"&amp;ADDRESS(ROW(),VLOOKUP(O$7,INDIRECT($A$7&amp;"!A:D"),4,FALSE)+4))),"")</f>
        <v/>
      </c>
      <c r="P523" s="114" t="str">
        <f ca="1" t="shared" si="5983" ref="P523">IFERROR(IF($C522="","",INDIRECT("第"&amp;VLOOKUP(P$7,INDIRECT($A$7&amp;"!A:D"),2,FALSE)&amp;"周"&amp;"!"&amp;ADDRESS(ROW(),VLOOKUP(P$7,INDIRECT($A$7&amp;"!A:D"),4,FALSE)+4))),"")</f>
        <v/>
      </c>
      <c r="Q523" s="114" t="str">
        <f ca="1" t="shared" si="5984" ref="Q523">IFERROR(IF($C522="","",INDIRECT("第"&amp;VLOOKUP(Q$7,INDIRECT($A$7&amp;"!A:D"),2,FALSE)&amp;"周"&amp;"!"&amp;ADDRESS(ROW(),VLOOKUP(Q$7,INDIRECT($A$7&amp;"!A:D"),4,FALSE)+4))),"")</f>
        <v/>
      </c>
      <c r="R523" s="114" t="str">
        <f ca="1" t="shared" si="5985" ref="R523">IFERROR(IF($C522="","",INDIRECT("第"&amp;VLOOKUP(R$7,INDIRECT($A$7&amp;"!A:D"),2,FALSE)&amp;"周"&amp;"!"&amp;ADDRESS(ROW(),VLOOKUP(R$7,INDIRECT($A$7&amp;"!A:D"),4,FALSE)+4))),"")</f>
        <v/>
      </c>
      <c r="S523" s="114" t="str">
        <f ca="1" t="shared" si="5986" ref="S523">IFERROR(IF($C522="","",INDIRECT("第"&amp;VLOOKUP(S$7,INDIRECT($A$7&amp;"!A:D"),2,FALSE)&amp;"周"&amp;"!"&amp;ADDRESS(ROW(),VLOOKUP(S$7,INDIRECT($A$7&amp;"!A:D"),4,FALSE)+4))),"")</f>
        <v/>
      </c>
      <c r="T523" s="114" t="str">
        <f ca="1" t="shared" si="5987" ref="T523">IFERROR(IF($C522="","",INDIRECT("第"&amp;VLOOKUP(T$7,INDIRECT($A$7&amp;"!A:D"),2,FALSE)&amp;"周"&amp;"!"&amp;ADDRESS(ROW(),VLOOKUP(T$7,INDIRECT($A$7&amp;"!A:D"),4,FALSE)+4))),"")</f>
        <v/>
      </c>
      <c r="U523" s="114" t="str">
        <f ca="1" t="shared" si="5988" ref="U523">IFERROR(IF($C522="","",INDIRECT("第"&amp;VLOOKUP(U$7,INDIRECT($A$7&amp;"!A:D"),2,FALSE)&amp;"周"&amp;"!"&amp;ADDRESS(ROW(),VLOOKUP(U$7,INDIRECT($A$7&amp;"!A:D"),4,FALSE)+4))),"")</f>
        <v/>
      </c>
      <c r="V523" s="114" t="str">
        <f ca="1" t="shared" si="5989" ref="V523">IFERROR(IF($C522="","",INDIRECT("第"&amp;VLOOKUP(V$7,INDIRECT($A$7&amp;"!A:D"),2,FALSE)&amp;"周"&amp;"!"&amp;ADDRESS(ROW(),VLOOKUP(V$7,INDIRECT($A$7&amp;"!A:D"),4,FALSE)+4))),"")</f>
        <v/>
      </c>
      <c r="W523" s="114" t="str">
        <f ca="1" t="shared" si="5990" ref="W523">IFERROR(IF($C522="","",INDIRECT("第"&amp;VLOOKUP(W$7,INDIRECT($A$7&amp;"!A:D"),2,FALSE)&amp;"周"&amp;"!"&amp;ADDRESS(ROW(),VLOOKUP(W$7,INDIRECT($A$7&amp;"!A:D"),4,FALSE)+4))),"")</f>
        <v/>
      </c>
      <c r="X523" s="114" t="str">
        <f ca="1" t="shared" si="5991" ref="X523">IFERROR(IF($C522="","",INDIRECT("第"&amp;VLOOKUP(X$7,INDIRECT($A$7&amp;"!A:D"),2,FALSE)&amp;"周"&amp;"!"&amp;ADDRESS(ROW(),VLOOKUP(X$7,INDIRECT($A$7&amp;"!A:D"),4,FALSE)+4))),"")</f>
        <v/>
      </c>
      <c r="Y523" s="114" t="str">
        <f ca="1" t="shared" si="5992" ref="Y523">IFERROR(IF($C522="","",INDIRECT("第"&amp;VLOOKUP(Y$7,INDIRECT($A$7&amp;"!A:D"),2,FALSE)&amp;"周"&amp;"!"&amp;ADDRESS(ROW(),VLOOKUP(Y$7,INDIRECT($A$7&amp;"!A:D"),4,FALSE)+4))),"")</f>
        <v/>
      </c>
      <c r="Z523" s="114" t="str">
        <f ca="1" t="shared" si="5993" ref="Z523">IFERROR(IF($C522="","",INDIRECT("第"&amp;VLOOKUP(Z$7,INDIRECT($A$7&amp;"!A:D"),2,FALSE)&amp;"周"&amp;"!"&amp;ADDRESS(ROW(),VLOOKUP(Z$7,INDIRECT($A$7&amp;"!A:D"),4,FALSE)+4))),"")</f>
        <v/>
      </c>
      <c r="AA523" s="114" t="str">
        <f ca="1" t="shared" si="5994" ref="AA523">IFERROR(IF($C522="","",INDIRECT("第"&amp;VLOOKUP(AA$7,INDIRECT($A$7&amp;"!A:D"),2,FALSE)&amp;"周"&amp;"!"&amp;ADDRESS(ROW(),VLOOKUP(AA$7,INDIRECT($A$7&amp;"!A:D"),4,FALSE)+4))),"")</f>
        <v/>
      </c>
      <c r="AB523" s="114" t="str">
        <f ca="1" t="shared" si="5995" ref="AB523">IFERROR(IF($C522="","",INDIRECT("第"&amp;VLOOKUP(AB$7,INDIRECT($A$7&amp;"!A:D"),2,FALSE)&amp;"周"&amp;"!"&amp;ADDRESS(ROW(),VLOOKUP(AB$7,INDIRECT($A$7&amp;"!A:D"),4,FALSE)+4))),"")</f>
        <v/>
      </c>
      <c r="AC523" s="114" t="str">
        <f ca="1" t="shared" si="5996" ref="AC523">IFERROR(IF($C522="","",INDIRECT("第"&amp;VLOOKUP(AC$7,INDIRECT($A$7&amp;"!A:D"),2,FALSE)&amp;"周"&amp;"!"&amp;ADDRESS(ROW(),VLOOKUP(AC$7,INDIRECT($A$7&amp;"!A:D"),4,FALSE)+4))),"")</f>
        <v/>
      </c>
      <c r="AD523" s="114" t="str">
        <f ca="1" t="shared" si="5997" ref="AD523">IFERROR(IF($C522="","",INDIRECT("第"&amp;VLOOKUP(AD$7,INDIRECT($A$7&amp;"!A:D"),2,FALSE)&amp;"周"&amp;"!"&amp;ADDRESS(ROW(),VLOOKUP(AD$7,INDIRECT($A$7&amp;"!A:D"),4,FALSE)+4))),"")</f>
        <v/>
      </c>
      <c r="AE523" s="114" t="str">
        <f ca="1" t="shared" si="5998" ref="AE523">IFERROR(IF($C522="","",INDIRECT("第"&amp;VLOOKUP(AE$7,INDIRECT($A$7&amp;"!A:D"),2,FALSE)&amp;"周"&amp;"!"&amp;ADDRESS(ROW(),VLOOKUP(AE$7,INDIRECT($A$7&amp;"!A:D"),4,FALSE)+4))),"")</f>
        <v/>
      </c>
      <c r="AF523" s="114" t="str">
        <f ca="1" t="shared" si="5999" ref="AF523">IFERROR(IF($C522="","",INDIRECT("第"&amp;VLOOKUP(AF$7,INDIRECT($A$7&amp;"!A:D"),2,FALSE)&amp;"周"&amp;"!"&amp;ADDRESS(ROW(),VLOOKUP(AF$7,INDIRECT($A$7&amp;"!A:D"),4,FALSE)+4))),"")</f>
        <v/>
      </c>
      <c r="AG523" s="114" t="str">
        <f ca="1" t="shared" si="6000" ref="AG523">IFERROR(IF($C522="","",INDIRECT("第"&amp;VLOOKUP(AG$7,INDIRECT($A$7&amp;"!A:D"),2,FALSE)&amp;"周"&amp;"!"&amp;ADDRESS(ROW(),VLOOKUP(AG$7,INDIRECT($A$7&amp;"!A:D"),4,FALSE)+4))),"")</f>
        <v/>
      </c>
      <c r="AH523" s="114" t="str">
        <f ca="1" t="shared" si="6001" ref="AH523">IFERROR(IF($C522="","",INDIRECT("第"&amp;VLOOKUP(AH$7,INDIRECT($A$7&amp;"!A:D"),2,FALSE)&amp;"周"&amp;"!"&amp;ADDRESS(ROW(),VLOOKUP(AH$7,INDIRECT($A$7&amp;"!A:D"),4,FALSE)+4))),"")</f>
        <v/>
      </c>
      <c r="AI523" s="114" t="str">
        <f ca="1" t="shared" si="6002" ref="AI523">IFERROR(IF($C522="","",INDIRECT("第"&amp;VLOOKUP(AI$7,INDIRECT($A$7&amp;"!A:D"),2,FALSE)&amp;"周"&amp;"!"&amp;ADDRESS(ROW(),VLOOKUP(AI$7,INDIRECT($A$7&amp;"!A:D"),4,FALSE)+4))),"")</f>
        <v/>
      </c>
      <c r="AJ523" s="25"/>
      <c r="AK523" s="25"/>
      <c r="AL523" s="25"/>
      <c r="AM523" s="25"/>
      <c r="AN523" s="25"/>
      <c r="AO523" s="25"/>
      <c r="AP523" s="25"/>
      <c r="AQ523" s="25"/>
      <c r="AR523" s="25"/>
    </row>
    <row r="524" spans="1:44" ht="18" customHeight="1">
      <c r="A524" s="7"/>
      <c r="B524" s="115"/>
      <c r="C524" s="27"/>
      <c r="D524" s="25" t="s">
        <v>26</v>
      </c>
      <c r="E524" s="114" t="str">
        <f ca="1" t="shared" si="6003" ref="E524:AI524">IFERROR(IF($C522="","",INDIRECT("第"&amp;VLOOKUP(E$7,INDIRECT($A$7&amp;"!A:D"),2,FALSE)&amp;"周"&amp;"!"&amp;ADDRESS(ROW(),VLOOKUP(E$7,INDIRECT($A$7&amp;"!A:D"),4,FALSE)+4))),"")</f>
        <v/>
      </c>
      <c r="F524" s="114" t="str">
        <f t="shared" ca="1" si="6003"/>
        <v/>
      </c>
      <c r="G524" s="114" t="str">
        <f t="shared" ca="1" si="6003"/>
        <v/>
      </c>
      <c r="H524" s="114" t="str">
        <f t="shared" ca="1" si="6003"/>
        <v/>
      </c>
      <c r="I524" s="114" t="str">
        <f t="shared" ca="1" si="6003"/>
        <v/>
      </c>
      <c r="J524" s="114" t="str">
        <f t="shared" ca="1" si="6003"/>
        <v/>
      </c>
      <c r="K524" s="114" t="str">
        <f t="shared" ca="1" si="6003"/>
        <v/>
      </c>
      <c r="L524" s="114" t="str">
        <f t="shared" ca="1" si="6003"/>
        <v/>
      </c>
      <c r="M524" s="114" t="str">
        <f t="shared" ca="1" si="6003"/>
        <v/>
      </c>
      <c r="N524" s="114" t="str">
        <f t="shared" ca="1" si="6003"/>
        <v/>
      </c>
      <c r="O524" s="114" t="str">
        <f t="shared" ca="1" si="6003"/>
        <v/>
      </c>
      <c r="P524" s="114" t="str">
        <f t="shared" ca="1" si="6003"/>
        <v/>
      </c>
      <c r="Q524" s="114" t="str">
        <f t="shared" ca="1" si="6003"/>
        <v/>
      </c>
      <c r="R524" s="114" t="str">
        <f t="shared" ca="1" si="6003"/>
        <v/>
      </c>
      <c r="S524" s="114" t="str">
        <f t="shared" ca="1" si="6003"/>
        <v/>
      </c>
      <c r="T524" s="114" t="str">
        <f t="shared" ca="1" si="6003"/>
        <v/>
      </c>
      <c r="U524" s="114" t="str">
        <f t="shared" ca="1" si="6003"/>
        <v/>
      </c>
      <c r="V524" s="114" t="str">
        <f t="shared" ca="1" si="6003"/>
        <v/>
      </c>
      <c r="W524" s="114" t="str">
        <f t="shared" ca="1" si="6003"/>
        <v/>
      </c>
      <c r="X524" s="114" t="str">
        <f t="shared" ca="1" si="6003"/>
        <v/>
      </c>
      <c r="Y524" s="114" t="str">
        <f t="shared" ca="1" si="6003"/>
        <v/>
      </c>
      <c r="Z524" s="114" t="str">
        <f t="shared" ca="1" si="6003"/>
        <v/>
      </c>
      <c r="AA524" s="114" t="str">
        <f t="shared" ca="1" si="6003"/>
        <v/>
      </c>
      <c r="AB524" s="114" t="str">
        <f t="shared" ca="1" si="6003"/>
        <v/>
      </c>
      <c r="AC524" s="114" t="str">
        <f t="shared" ca="1" si="6003"/>
        <v/>
      </c>
      <c r="AD524" s="114" t="str">
        <f t="shared" ca="1" si="6003"/>
        <v/>
      </c>
      <c r="AE524" s="114" t="str">
        <f t="shared" ca="1" si="6003"/>
        <v/>
      </c>
      <c r="AF524" s="114" t="str">
        <f t="shared" ca="1" si="6003"/>
        <v/>
      </c>
      <c r="AG524" s="114" t="str">
        <f t="shared" ca="1" si="6003"/>
        <v/>
      </c>
      <c r="AH524" s="114" t="str">
        <f t="shared" ca="1" si="6003"/>
        <v/>
      </c>
      <c r="AI524" s="114" t="str">
        <f t="shared" ca="1" si="6003"/>
        <v/>
      </c>
      <c r="AJ524" s="25"/>
      <c r="AK524" s="25"/>
      <c r="AL524" s="25"/>
      <c r="AM524" s="25"/>
      <c r="AN524" s="25"/>
      <c r="AO524" s="25"/>
      <c r="AP524" s="25"/>
      <c r="AQ524" s="25"/>
      <c r="AR524" s="25"/>
    </row>
    <row r="525" spans="1:44" ht="18" customHeight="1">
      <c r="A525" s="7"/>
      <c r="B525" s="116">
        <f t="shared" si="5618"/>
        <v>173</v>
      </c>
      <c r="C525" s="20" t="str">
        <f ca="1">INDIRECT("员工信息表!C"&amp;(B525+3))&amp;IF(INDIRECT("员工信息表!O"&amp;(B525+3))="离职","(离职)","")</f>
        <v/>
      </c>
      <c r="D525" s="25" t="s">
        <v>24</v>
      </c>
      <c r="E525" s="114" t="str">
        <f ca="1" t="shared" si="6004" ref="E525:T525">IFERROR(IF($C525="","",INDIRECT("第"&amp;VLOOKUP(E$7,INDIRECT($A$7&amp;"!A:D"),2,FALSE)&amp;"周"&amp;"!"&amp;ADDRESS(ROW(),VLOOKUP(E$7,INDIRECT($A$7&amp;"!A:D"),4,FALSE)+4))),"")</f>
        <v/>
      </c>
      <c r="F525" s="114" t="str">
        <f t="shared" ca="1" si="6004"/>
        <v/>
      </c>
      <c r="G525" s="114" t="str">
        <f t="shared" ca="1" si="6004"/>
        <v/>
      </c>
      <c r="H525" s="114" t="str">
        <f t="shared" ca="1" si="6004"/>
        <v/>
      </c>
      <c r="I525" s="114" t="str">
        <f t="shared" ca="1" si="6004"/>
        <v/>
      </c>
      <c r="J525" s="114" t="str">
        <f t="shared" ca="1" si="6004"/>
        <v/>
      </c>
      <c r="K525" s="114" t="str">
        <f t="shared" ca="1" si="6004"/>
        <v/>
      </c>
      <c r="L525" s="114" t="str">
        <f t="shared" ca="1" si="6004"/>
        <v/>
      </c>
      <c r="M525" s="114" t="str">
        <f t="shared" ca="1" si="6004"/>
        <v/>
      </c>
      <c r="N525" s="114" t="str">
        <f t="shared" ca="1" si="6004"/>
        <v/>
      </c>
      <c r="O525" s="114" t="str">
        <f t="shared" ca="1" si="6004"/>
        <v/>
      </c>
      <c r="P525" s="114" t="str">
        <f t="shared" ca="1" si="6004"/>
        <v/>
      </c>
      <c r="Q525" s="114" t="str">
        <f t="shared" ca="1" si="6004"/>
        <v/>
      </c>
      <c r="R525" s="114" t="str">
        <f t="shared" ca="1" si="6004"/>
        <v/>
      </c>
      <c r="S525" s="114" t="str">
        <f t="shared" ca="1" si="6004"/>
        <v/>
      </c>
      <c r="T525" s="114" t="str">
        <f t="shared" ca="1" si="6004"/>
        <v/>
      </c>
      <c r="U525" s="114" t="str">
        <f ca="1" t="shared" si="6005" ref="U525:AI525">IFERROR(IF($C525="","",INDIRECT("第"&amp;VLOOKUP(U$7,INDIRECT($A$7&amp;"!A:D"),2,FALSE)&amp;"周"&amp;"!"&amp;ADDRESS(ROW(),VLOOKUP(U$7,INDIRECT($A$7&amp;"!A:D"),4,FALSE)+4))),"")</f>
        <v/>
      </c>
      <c r="V525" s="114" t="str">
        <f t="shared" ca="1" si="6005"/>
        <v/>
      </c>
      <c r="W525" s="114" t="str">
        <f t="shared" ca="1" si="6005"/>
        <v/>
      </c>
      <c r="X525" s="114" t="str">
        <f t="shared" ca="1" si="6005"/>
        <v/>
      </c>
      <c r="Y525" s="114" t="str">
        <f t="shared" ca="1" si="6005"/>
        <v/>
      </c>
      <c r="Z525" s="114" t="str">
        <f t="shared" ca="1" si="6005"/>
        <v/>
      </c>
      <c r="AA525" s="114" t="str">
        <f t="shared" ca="1" si="6005"/>
        <v/>
      </c>
      <c r="AB525" s="114" t="str">
        <f t="shared" ca="1" si="6005"/>
        <v/>
      </c>
      <c r="AC525" s="114" t="str">
        <f t="shared" ca="1" si="6005"/>
        <v/>
      </c>
      <c r="AD525" s="114" t="str">
        <f t="shared" ca="1" si="6005"/>
        <v/>
      </c>
      <c r="AE525" s="114" t="str">
        <f t="shared" ca="1" si="6005"/>
        <v/>
      </c>
      <c r="AF525" s="114" t="str">
        <f t="shared" ca="1" si="6005"/>
        <v/>
      </c>
      <c r="AG525" s="114" t="str">
        <f t="shared" ca="1" si="6005"/>
        <v/>
      </c>
      <c r="AH525" s="114" t="str">
        <f t="shared" ca="1" si="6005"/>
        <v/>
      </c>
      <c r="AI525" s="114" t="str">
        <f t="shared" ca="1" si="6005"/>
        <v/>
      </c>
      <c r="AJ525" s="25">
        <f ca="1" t="shared" si="6006" ref="AJ525:AR525">COUNTIF($E525:$AI527,AJ$8)</f>
        <v>0</v>
      </c>
      <c r="AK525" s="25">
        <f t="shared" ca="1" si="6006"/>
        <v>0</v>
      </c>
      <c r="AL525" s="25">
        <f t="shared" ca="1" si="6006"/>
        <v>0</v>
      </c>
      <c r="AM525" s="25">
        <f t="shared" ca="1" si="6006"/>
        <v>0</v>
      </c>
      <c r="AN525" s="25">
        <f t="shared" ca="1" si="6006"/>
        <v>0</v>
      </c>
      <c r="AO525" s="25">
        <f t="shared" ca="1" si="6006"/>
        <v>0</v>
      </c>
      <c r="AP525" s="25">
        <f t="shared" ca="1" si="6006"/>
        <v>0</v>
      </c>
      <c r="AQ525" s="25">
        <f t="shared" ca="1" si="6006"/>
        <v>0</v>
      </c>
      <c r="AR525" s="25">
        <f t="shared" ca="1" si="6006"/>
        <v>0</v>
      </c>
    </row>
    <row r="526" spans="1:44" ht="18" customHeight="1">
      <c r="A526" s="7"/>
      <c r="B526" s="113"/>
      <c r="C526" s="20"/>
      <c r="D526" s="25" t="s">
        <v>25</v>
      </c>
      <c r="E526" s="114" t="str">
        <f ca="1" t="shared" si="6007" ref="E526">IFERROR(IF($C525="","",INDIRECT("第"&amp;VLOOKUP(E$7,INDIRECT($A$7&amp;"!A:D"),2,FALSE)&amp;"周"&amp;"!"&amp;ADDRESS(ROW(),VLOOKUP(E$7,INDIRECT($A$7&amp;"!A:D"),4,FALSE)+4))),"")</f>
        <v/>
      </c>
      <c r="F526" s="114" t="str">
        <f ca="1" t="shared" si="6008" ref="F526">IFERROR(IF($C525="","",INDIRECT("第"&amp;VLOOKUP(F$7,INDIRECT($A$7&amp;"!A:D"),2,FALSE)&amp;"周"&amp;"!"&amp;ADDRESS(ROW(),VLOOKUP(F$7,INDIRECT($A$7&amp;"!A:D"),4,FALSE)+4))),"")</f>
        <v/>
      </c>
      <c r="G526" s="114" t="str">
        <f ca="1" t="shared" si="6009" ref="G526">IFERROR(IF($C525="","",INDIRECT("第"&amp;VLOOKUP(G$7,INDIRECT($A$7&amp;"!A:D"),2,FALSE)&amp;"周"&amp;"!"&amp;ADDRESS(ROW(),VLOOKUP(G$7,INDIRECT($A$7&amp;"!A:D"),4,FALSE)+4))),"")</f>
        <v/>
      </c>
      <c r="H526" s="114" t="str">
        <f ca="1" t="shared" si="6010" ref="H526">IFERROR(IF($C525="","",INDIRECT("第"&amp;VLOOKUP(H$7,INDIRECT($A$7&amp;"!A:D"),2,FALSE)&amp;"周"&amp;"!"&amp;ADDRESS(ROW(),VLOOKUP(H$7,INDIRECT($A$7&amp;"!A:D"),4,FALSE)+4))),"")</f>
        <v/>
      </c>
      <c r="I526" s="114" t="str">
        <f ca="1" t="shared" si="6011" ref="I526">IFERROR(IF($C525="","",INDIRECT("第"&amp;VLOOKUP(I$7,INDIRECT($A$7&amp;"!A:D"),2,FALSE)&amp;"周"&amp;"!"&amp;ADDRESS(ROW(),VLOOKUP(I$7,INDIRECT($A$7&amp;"!A:D"),4,FALSE)+4))),"")</f>
        <v/>
      </c>
      <c r="J526" s="114" t="str">
        <f ca="1" t="shared" si="6012" ref="J526">IFERROR(IF($C525="","",INDIRECT("第"&amp;VLOOKUP(J$7,INDIRECT($A$7&amp;"!A:D"),2,FALSE)&amp;"周"&amp;"!"&amp;ADDRESS(ROW(),VLOOKUP(J$7,INDIRECT($A$7&amp;"!A:D"),4,FALSE)+4))),"")</f>
        <v/>
      </c>
      <c r="K526" s="114" t="str">
        <f ca="1" t="shared" si="6013" ref="K526">IFERROR(IF($C525="","",INDIRECT("第"&amp;VLOOKUP(K$7,INDIRECT($A$7&amp;"!A:D"),2,FALSE)&amp;"周"&amp;"!"&amp;ADDRESS(ROW(),VLOOKUP(K$7,INDIRECT($A$7&amp;"!A:D"),4,FALSE)+4))),"")</f>
        <v/>
      </c>
      <c r="L526" s="114" t="str">
        <f ca="1" t="shared" si="6014" ref="L526">IFERROR(IF($C525="","",INDIRECT("第"&amp;VLOOKUP(L$7,INDIRECT($A$7&amp;"!A:D"),2,FALSE)&amp;"周"&amp;"!"&amp;ADDRESS(ROW(),VLOOKUP(L$7,INDIRECT($A$7&amp;"!A:D"),4,FALSE)+4))),"")</f>
        <v/>
      </c>
      <c r="M526" s="114" t="str">
        <f ca="1" t="shared" si="6015" ref="M526">IFERROR(IF($C525="","",INDIRECT("第"&amp;VLOOKUP(M$7,INDIRECT($A$7&amp;"!A:D"),2,FALSE)&amp;"周"&amp;"!"&amp;ADDRESS(ROW(),VLOOKUP(M$7,INDIRECT($A$7&amp;"!A:D"),4,FALSE)+4))),"")</f>
        <v/>
      </c>
      <c r="N526" s="114" t="str">
        <f ca="1" t="shared" si="6016" ref="N526">IFERROR(IF($C525="","",INDIRECT("第"&amp;VLOOKUP(N$7,INDIRECT($A$7&amp;"!A:D"),2,FALSE)&amp;"周"&amp;"!"&amp;ADDRESS(ROW(),VLOOKUP(N$7,INDIRECT($A$7&amp;"!A:D"),4,FALSE)+4))),"")</f>
        <v/>
      </c>
      <c r="O526" s="114" t="str">
        <f ca="1" t="shared" si="6017" ref="O526">IFERROR(IF($C525="","",INDIRECT("第"&amp;VLOOKUP(O$7,INDIRECT($A$7&amp;"!A:D"),2,FALSE)&amp;"周"&amp;"!"&amp;ADDRESS(ROW(),VLOOKUP(O$7,INDIRECT($A$7&amp;"!A:D"),4,FALSE)+4))),"")</f>
        <v/>
      </c>
      <c r="P526" s="114" t="str">
        <f ca="1" t="shared" si="6018" ref="P526">IFERROR(IF($C525="","",INDIRECT("第"&amp;VLOOKUP(P$7,INDIRECT($A$7&amp;"!A:D"),2,FALSE)&amp;"周"&amp;"!"&amp;ADDRESS(ROW(),VLOOKUP(P$7,INDIRECT($A$7&amp;"!A:D"),4,FALSE)+4))),"")</f>
        <v/>
      </c>
      <c r="Q526" s="114" t="str">
        <f ca="1" t="shared" si="6019" ref="Q526">IFERROR(IF($C525="","",INDIRECT("第"&amp;VLOOKUP(Q$7,INDIRECT($A$7&amp;"!A:D"),2,FALSE)&amp;"周"&amp;"!"&amp;ADDRESS(ROW(),VLOOKUP(Q$7,INDIRECT($A$7&amp;"!A:D"),4,FALSE)+4))),"")</f>
        <v/>
      </c>
      <c r="R526" s="114" t="str">
        <f ca="1" t="shared" si="6020" ref="R526">IFERROR(IF($C525="","",INDIRECT("第"&amp;VLOOKUP(R$7,INDIRECT($A$7&amp;"!A:D"),2,FALSE)&amp;"周"&amp;"!"&amp;ADDRESS(ROW(),VLOOKUP(R$7,INDIRECT($A$7&amp;"!A:D"),4,FALSE)+4))),"")</f>
        <v/>
      </c>
      <c r="S526" s="114" t="str">
        <f ca="1" t="shared" si="6021" ref="S526">IFERROR(IF($C525="","",INDIRECT("第"&amp;VLOOKUP(S$7,INDIRECT($A$7&amp;"!A:D"),2,FALSE)&amp;"周"&amp;"!"&amp;ADDRESS(ROW(),VLOOKUP(S$7,INDIRECT($A$7&amp;"!A:D"),4,FALSE)+4))),"")</f>
        <v/>
      </c>
      <c r="T526" s="114" t="str">
        <f ca="1" t="shared" si="6022" ref="T526">IFERROR(IF($C525="","",INDIRECT("第"&amp;VLOOKUP(T$7,INDIRECT($A$7&amp;"!A:D"),2,FALSE)&amp;"周"&amp;"!"&amp;ADDRESS(ROW(),VLOOKUP(T$7,INDIRECT($A$7&amp;"!A:D"),4,FALSE)+4))),"")</f>
        <v/>
      </c>
      <c r="U526" s="114" t="str">
        <f ca="1" t="shared" si="6023" ref="U526">IFERROR(IF($C525="","",INDIRECT("第"&amp;VLOOKUP(U$7,INDIRECT($A$7&amp;"!A:D"),2,FALSE)&amp;"周"&amp;"!"&amp;ADDRESS(ROW(),VLOOKUP(U$7,INDIRECT($A$7&amp;"!A:D"),4,FALSE)+4))),"")</f>
        <v/>
      </c>
      <c r="V526" s="114" t="str">
        <f ca="1" t="shared" si="6024" ref="V526">IFERROR(IF($C525="","",INDIRECT("第"&amp;VLOOKUP(V$7,INDIRECT($A$7&amp;"!A:D"),2,FALSE)&amp;"周"&amp;"!"&amp;ADDRESS(ROW(),VLOOKUP(V$7,INDIRECT($A$7&amp;"!A:D"),4,FALSE)+4))),"")</f>
        <v/>
      </c>
      <c r="W526" s="114" t="str">
        <f ca="1" t="shared" si="6025" ref="W526">IFERROR(IF($C525="","",INDIRECT("第"&amp;VLOOKUP(W$7,INDIRECT($A$7&amp;"!A:D"),2,FALSE)&amp;"周"&amp;"!"&amp;ADDRESS(ROW(),VLOOKUP(W$7,INDIRECT($A$7&amp;"!A:D"),4,FALSE)+4))),"")</f>
        <v/>
      </c>
      <c r="X526" s="114" t="str">
        <f ca="1" t="shared" si="6026" ref="X526">IFERROR(IF($C525="","",INDIRECT("第"&amp;VLOOKUP(X$7,INDIRECT($A$7&amp;"!A:D"),2,FALSE)&amp;"周"&amp;"!"&amp;ADDRESS(ROW(),VLOOKUP(X$7,INDIRECT($A$7&amp;"!A:D"),4,FALSE)+4))),"")</f>
        <v/>
      </c>
      <c r="Y526" s="114" t="str">
        <f ca="1" t="shared" si="6027" ref="Y526">IFERROR(IF($C525="","",INDIRECT("第"&amp;VLOOKUP(Y$7,INDIRECT($A$7&amp;"!A:D"),2,FALSE)&amp;"周"&amp;"!"&amp;ADDRESS(ROW(),VLOOKUP(Y$7,INDIRECT($A$7&amp;"!A:D"),4,FALSE)+4))),"")</f>
        <v/>
      </c>
      <c r="Z526" s="114" t="str">
        <f ca="1" t="shared" si="6028" ref="Z526">IFERROR(IF($C525="","",INDIRECT("第"&amp;VLOOKUP(Z$7,INDIRECT($A$7&amp;"!A:D"),2,FALSE)&amp;"周"&amp;"!"&amp;ADDRESS(ROW(),VLOOKUP(Z$7,INDIRECT($A$7&amp;"!A:D"),4,FALSE)+4))),"")</f>
        <v/>
      </c>
      <c r="AA526" s="114" t="str">
        <f ca="1" t="shared" si="6029" ref="AA526">IFERROR(IF($C525="","",INDIRECT("第"&amp;VLOOKUP(AA$7,INDIRECT($A$7&amp;"!A:D"),2,FALSE)&amp;"周"&amp;"!"&amp;ADDRESS(ROW(),VLOOKUP(AA$7,INDIRECT($A$7&amp;"!A:D"),4,FALSE)+4))),"")</f>
        <v/>
      </c>
      <c r="AB526" s="114" t="str">
        <f ca="1" t="shared" si="6030" ref="AB526">IFERROR(IF($C525="","",INDIRECT("第"&amp;VLOOKUP(AB$7,INDIRECT($A$7&amp;"!A:D"),2,FALSE)&amp;"周"&amp;"!"&amp;ADDRESS(ROW(),VLOOKUP(AB$7,INDIRECT($A$7&amp;"!A:D"),4,FALSE)+4))),"")</f>
        <v/>
      </c>
      <c r="AC526" s="114" t="str">
        <f ca="1" t="shared" si="6031" ref="AC526">IFERROR(IF($C525="","",INDIRECT("第"&amp;VLOOKUP(AC$7,INDIRECT($A$7&amp;"!A:D"),2,FALSE)&amp;"周"&amp;"!"&amp;ADDRESS(ROW(),VLOOKUP(AC$7,INDIRECT($A$7&amp;"!A:D"),4,FALSE)+4))),"")</f>
        <v/>
      </c>
      <c r="AD526" s="114" t="str">
        <f ca="1" t="shared" si="6032" ref="AD526">IFERROR(IF($C525="","",INDIRECT("第"&amp;VLOOKUP(AD$7,INDIRECT($A$7&amp;"!A:D"),2,FALSE)&amp;"周"&amp;"!"&amp;ADDRESS(ROW(),VLOOKUP(AD$7,INDIRECT($A$7&amp;"!A:D"),4,FALSE)+4))),"")</f>
        <v/>
      </c>
      <c r="AE526" s="114" t="str">
        <f ca="1" t="shared" si="6033" ref="AE526">IFERROR(IF($C525="","",INDIRECT("第"&amp;VLOOKUP(AE$7,INDIRECT($A$7&amp;"!A:D"),2,FALSE)&amp;"周"&amp;"!"&amp;ADDRESS(ROW(),VLOOKUP(AE$7,INDIRECT($A$7&amp;"!A:D"),4,FALSE)+4))),"")</f>
        <v/>
      </c>
      <c r="AF526" s="114" t="str">
        <f ca="1" t="shared" si="6034" ref="AF526">IFERROR(IF($C525="","",INDIRECT("第"&amp;VLOOKUP(AF$7,INDIRECT($A$7&amp;"!A:D"),2,FALSE)&amp;"周"&amp;"!"&amp;ADDRESS(ROW(),VLOOKUP(AF$7,INDIRECT($A$7&amp;"!A:D"),4,FALSE)+4))),"")</f>
        <v/>
      </c>
      <c r="AG526" s="114" t="str">
        <f ca="1" t="shared" si="6035" ref="AG526">IFERROR(IF($C525="","",INDIRECT("第"&amp;VLOOKUP(AG$7,INDIRECT($A$7&amp;"!A:D"),2,FALSE)&amp;"周"&amp;"!"&amp;ADDRESS(ROW(),VLOOKUP(AG$7,INDIRECT($A$7&amp;"!A:D"),4,FALSE)+4))),"")</f>
        <v/>
      </c>
      <c r="AH526" s="114" t="str">
        <f ca="1" t="shared" si="6036" ref="AH526">IFERROR(IF($C525="","",INDIRECT("第"&amp;VLOOKUP(AH$7,INDIRECT($A$7&amp;"!A:D"),2,FALSE)&amp;"周"&amp;"!"&amp;ADDRESS(ROW(),VLOOKUP(AH$7,INDIRECT($A$7&amp;"!A:D"),4,FALSE)+4))),"")</f>
        <v/>
      </c>
      <c r="AI526" s="114" t="str">
        <f ca="1" t="shared" si="6037" ref="AI526">IFERROR(IF($C525="","",INDIRECT("第"&amp;VLOOKUP(AI$7,INDIRECT($A$7&amp;"!A:D"),2,FALSE)&amp;"周"&amp;"!"&amp;ADDRESS(ROW(),VLOOKUP(AI$7,INDIRECT($A$7&amp;"!A:D"),4,FALSE)+4))),"")</f>
        <v/>
      </c>
      <c r="AJ526" s="25"/>
      <c r="AK526" s="25"/>
      <c r="AL526" s="25"/>
      <c r="AM526" s="25"/>
      <c r="AN526" s="25"/>
      <c r="AO526" s="25"/>
      <c r="AP526" s="25"/>
      <c r="AQ526" s="25"/>
      <c r="AR526" s="25"/>
    </row>
    <row r="527" spans="1:44" ht="18" customHeight="1">
      <c r="A527" s="7"/>
      <c r="B527" s="115"/>
      <c r="C527" s="27"/>
      <c r="D527" s="25" t="s">
        <v>26</v>
      </c>
      <c r="E527" s="114" t="str">
        <f ca="1" t="shared" si="6038" ref="E527:AI527">IFERROR(IF($C525="","",INDIRECT("第"&amp;VLOOKUP(E$7,INDIRECT($A$7&amp;"!A:D"),2,FALSE)&amp;"周"&amp;"!"&amp;ADDRESS(ROW(),VLOOKUP(E$7,INDIRECT($A$7&amp;"!A:D"),4,FALSE)+4))),"")</f>
        <v/>
      </c>
      <c r="F527" s="114" t="str">
        <f t="shared" ca="1" si="6038"/>
        <v/>
      </c>
      <c r="G527" s="114" t="str">
        <f t="shared" ca="1" si="6038"/>
        <v/>
      </c>
      <c r="H527" s="114" t="str">
        <f t="shared" ca="1" si="6038"/>
        <v/>
      </c>
      <c r="I527" s="114" t="str">
        <f t="shared" ca="1" si="6038"/>
        <v/>
      </c>
      <c r="J527" s="114" t="str">
        <f t="shared" ca="1" si="6038"/>
        <v/>
      </c>
      <c r="K527" s="114" t="str">
        <f t="shared" ca="1" si="6038"/>
        <v/>
      </c>
      <c r="L527" s="114" t="str">
        <f t="shared" ca="1" si="6038"/>
        <v/>
      </c>
      <c r="M527" s="114" t="str">
        <f t="shared" ca="1" si="6038"/>
        <v/>
      </c>
      <c r="N527" s="114" t="str">
        <f t="shared" ca="1" si="6038"/>
        <v/>
      </c>
      <c r="O527" s="114" t="str">
        <f t="shared" ca="1" si="6038"/>
        <v/>
      </c>
      <c r="P527" s="114" t="str">
        <f t="shared" ca="1" si="6038"/>
        <v/>
      </c>
      <c r="Q527" s="114" t="str">
        <f t="shared" ca="1" si="6038"/>
        <v/>
      </c>
      <c r="R527" s="114" t="str">
        <f t="shared" ca="1" si="6038"/>
        <v/>
      </c>
      <c r="S527" s="114" t="str">
        <f t="shared" ca="1" si="6038"/>
        <v/>
      </c>
      <c r="T527" s="114" t="str">
        <f t="shared" ca="1" si="6038"/>
        <v/>
      </c>
      <c r="U527" s="114" t="str">
        <f t="shared" ca="1" si="6038"/>
        <v/>
      </c>
      <c r="V527" s="114" t="str">
        <f t="shared" ca="1" si="6038"/>
        <v/>
      </c>
      <c r="W527" s="114" t="str">
        <f t="shared" ca="1" si="6038"/>
        <v/>
      </c>
      <c r="X527" s="114" t="str">
        <f t="shared" ca="1" si="6038"/>
        <v/>
      </c>
      <c r="Y527" s="114" t="str">
        <f t="shared" ca="1" si="6038"/>
        <v/>
      </c>
      <c r="Z527" s="114" t="str">
        <f t="shared" ca="1" si="6038"/>
        <v/>
      </c>
      <c r="AA527" s="114" t="str">
        <f t="shared" ca="1" si="6038"/>
        <v/>
      </c>
      <c r="AB527" s="114" t="str">
        <f t="shared" ca="1" si="6038"/>
        <v/>
      </c>
      <c r="AC527" s="114" t="str">
        <f t="shared" ca="1" si="6038"/>
        <v/>
      </c>
      <c r="AD527" s="114" t="str">
        <f t="shared" ca="1" si="6038"/>
        <v/>
      </c>
      <c r="AE527" s="114" t="str">
        <f t="shared" ca="1" si="6038"/>
        <v/>
      </c>
      <c r="AF527" s="114" t="str">
        <f t="shared" ca="1" si="6038"/>
        <v/>
      </c>
      <c r="AG527" s="114" t="str">
        <f t="shared" ca="1" si="6038"/>
        <v/>
      </c>
      <c r="AH527" s="114" t="str">
        <f t="shared" ca="1" si="6038"/>
        <v/>
      </c>
      <c r="AI527" s="114" t="str">
        <f t="shared" ca="1" si="6038"/>
        <v/>
      </c>
      <c r="AJ527" s="25"/>
      <c r="AK527" s="25"/>
      <c r="AL527" s="25"/>
      <c r="AM527" s="25"/>
      <c r="AN527" s="25"/>
      <c r="AO527" s="25"/>
      <c r="AP527" s="25"/>
      <c r="AQ527" s="25"/>
      <c r="AR527" s="25"/>
    </row>
    <row r="528" spans="1:44" ht="18" customHeight="1">
      <c r="A528" s="7"/>
      <c r="B528" s="116">
        <f t="shared" si="5618"/>
        <v>174</v>
      </c>
      <c r="C528" s="20" t="str">
        <f ca="1">INDIRECT("员工信息表!C"&amp;(B528+3))&amp;IF(INDIRECT("员工信息表!O"&amp;(B528+3))="离职","(离职)","")</f>
        <v/>
      </c>
      <c r="D528" s="25" t="s">
        <v>24</v>
      </c>
      <c r="E528" s="114" t="str">
        <f ca="1" t="shared" si="6039" ref="E528:T528">IFERROR(IF($C528="","",INDIRECT("第"&amp;VLOOKUP(E$7,INDIRECT($A$7&amp;"!A:D"),2,FALSE)&amp;"周"&amp;"!"&amp;ADDRESS(ROW(),VLOOKUP(E$7,INDIRECT($A$7&amp;"!A:D"),4,FALSE)+4))),"")</f>
        <v/>
      </c>
      <c r="F528" s="114" t="str">
        <f t="shared" ca="1" si="6039"/>
        <v/>
      </c>
      <c r="G528" s="114" t="str">
        <f t="shared" ca="1" si="6039"/>
        <v/>
      </c>
      <c r="H528" s="114" t="str">
        <f t="shared" ca="1" si="6039"/>
        <v/>
      </c>
      <c r="I528" s="114" t="str">
        <f t="shared" ca="1" si="6039"/>
        <v/>
      </c>
      <c r="J528" s="114" t="str">
        <f t="shared" ca="1" si="6039"/>
        <v/>
      </c>
      <c r="K528" s="114" t="str">
        <f t="shared" ca="1" si="6039"/>
        <v/>
      </c>
      <c r="L528" s="114" t="str">
        <f t="shared" ca="1" si="6039"/>
        <v/>
      </c>
      <c r="M528" s="114" t="str">
        <f t="shared" ca="1" si="6039"/>
        <v/>
      </c>
      <c r="N528" s="114" t="str">
        <f t="shared" ca="1" si="6039"/>
        <v/>
      </c>
      <c r="O528" s="114" t="str">
        <f t="shared" ca="1" si="6039"/>
        <v/>
      </c>
      <c r="P528" s="114" t="str">
        <f t="shared" ca="1" si="6039"/>
        <v/>
      </c>
      <c r="Q528" s="114" t="str">
        <f t="shared" ca="1" si="6039"/>
        <v/>
      </c>
      <c r="R528" s="114" t="str">
        <f t="shared" ca="1" si="6039"/>
        <v/>
      </c>
      <c r="S528" s="114" t="str">
        <f t="shared" ca="1" si="6039"/>
        <v/>
      </c>
      <c r="T528" s="114" t="str">
        <f t="shared" ca="1" si="6039"/>
        <v/>
      </c>
      <c r="U528" s="114" t="str">
        <f ca="1" t="shared" si="6040" ref="U528:AI528">IFERROR(IF($C528="","",INDIRECT("第"&amp;VLOOKUP(U$7,INDIRECT($A$7&amp;"!A:D"),2,FALSE)&amp;"周"&amp;"!"&amp;ADDRESS(ROW(),VLOOKUP(U$7,INDIRECT($A$7&amp;"!A:D"),4,FALSE)+4))),"")</f>
        <v/>
      </c>
      <c r="V528" s="114" t="str">
        <f t="shared" ca="1" si="6040"/>
        <v/>
      </c>
      <c r="W528" s="114" t="str">
        <f t="shared" ca="1" si="6040"/>
        <v/>
      </c>
      <c r="X528" s="114" t="str">
        <f t="shared" ca="1" si="6040"/>
        <v/>
      </c>
      <c r="Y528" s="114" t="str">
        <f t="shared" ca="1" si="6040"/>
        <v/>
      </c>
      <c r="Z528" s="114" t="str">
        <f t="shared" ca="1" si="6040"/>
        <v/>
      </c>
      <c r="AA528" s="114" t="str">
        <f t="shared" ca="1" si="6040"/>
        <v/>
      </c>
      <c r="AB528" s="114" t="str">
        <f t="shared" ca="1" si="6040"/>
        <v/>
      </c>
      <c r="AC528" s="114" t="str">
        <f t="shared" ca="1" si="6040"/>
        <v/>
      </c>
      <c r="AD528" s="114" t="str">
        <f t="shared" ca="1" si="6040"/>
        <v/>
      </c>
      <c r="AE528" s="114" t="str">
        <f t="shared" ca="1" si="6040"/>
        <v/>
      </c>
      <c r="AF528" s="114" t="str">
        <f t="shared" ca="1" si="6040"/>
        <v/>
      </c>
      <c r="AG528" s="114" t="str">
        <f t="shared" ca="1" si="6040"/>
        <v/>
      </c>
      <c r="AH528" s="114" t="str">
        <f t="shared" ca="1" si="6040"/>
        <v/>
      </c>
      <c r="AI528" s="114" t="str">
        <f t="shared" ca="1" si="6040"/>
        <v/>
      </c>
      <c r="AJ528" s="25">
        <f ca="1" t="shared" si="6041" ref="AJ528:AR528">COUNTIF($E528:$AI530,AJ$8)</f>
        <v>0</v>
      </c>
      <c r="AK528" s="25">
        <f t="shared" ca="1" si="6041"/>
        <v>0</v>
      </c>
      <c r="AL528" s="25">
        <f t="shared" ca="1" si="6041"/>
        <v>0</v>
      </c>
      <c r="AM528" s="25">
        <f t="shared" ca="1" si="6041"/>
        <v>0</v>
      </c>
      <c r="AN528" s="25">
        <f t="shared" ca="1" si="6041"/>
        <v>0</v>
      </c>
      <c r="AO528" s="25">
        <f t="shared" ca="1" si="6041"/>
        <v>0</v>
      </c>
      <c r="AP528" s="25">
        <f t="shared" ca="1" si="6041"/>
        <v>0</v>
      </c>
      <c r="AQ528" s="25">
        <f t="shared" ca="1" si="6041"/>
        <v>0</v>
      </c>
      <c r="AR528" s="25">
        <f t="shared" ca="1" si="6041"/>
        <v>0</v>
      </c>
    </row>
    <row r="529" spans="1:44" ht="18" customHeight="1">
      <c r="A529" s="7"/>
      <c r="B529" s="113"/>
      <c r="C529" s="20"/>
      <c r="D529" s="25" t="s">
        <v>25</v>
      </c>
      <c r="E529" s="114" t="str">
        <f ca="1" t="shared" si="6042" ref="E529">IFERROR(IF($C528="","",INDIRECT("第"&amp;VLOOKUP(E$7,INDIRECT($A$7&amp;"!A:D"),2,FALSE)&amp;"周"&amp;"!"&amp;ADDRESS(ROW(),VLOOKUP(E$7,INDIRECT($A$7&amp;"!A:D"),4,FALSE)+4))),"")</f>
        <v/>
      </c>
      <c r="F529" s="114" t="str">
        <f ca="1" t="shared" si="6043" ref="F529">IFERROR(IF($C528="","",INDIRECT("第"&amp;VLOOKUP(F$7,INDIRECT($A$7&amp;"!A:D"),2,FALSE)&amp;"周"&amp;"!"&amp;ADDRESS(ROW(),VLOOKUP(F$7,INDIRECT($A$7&amp;"!A:D"),4,FALSE)+4))),"")</f>
        <v/>
      </c>
      <c r="G529" s="114" t="str">
        <f ca="1" t="shared" si="6044" ref="G529">IFERROR(IF($C528="","",INDIRECT("第"&amp;VLOOKUP(G$7,INDIRECT($A$7&amp;"!A:D"),2,FALSE)&amp;"周"&amp;"!"&amp;ADDRESS(ROW(),VLOOKUP(G$7,INDIRECT($A$7&amp;"!A:D"),4,FALSE)+4))),"")</f>
        <v/>
      </c>
      <c r="H529" s="114" t="str">
        <f ca="1" t="shared" si="6045" ref="H529">IFERROR(IF($C528="","",INDIRECT("第"&amp;VLOOKUP(H$7,INDIRECT($A$7&amp;"!A:D"),2,FALSE)&amp;"周"&amp;"!"&amp;ADDRESS(ROW(),VLOOKUP(H$7,INDIRECT($A$7&amp;"!A:D"),4,FALSE)+4))),"")</f>
        <v/>
      </c>
      <c r="I529" s="114" t="str">
        <f ca="1" t="shared" si="6046" ref="I529">IFERROR(IF($C528="","",INDIRECT("第"&amp;VLOOKUP(I$7,INDIRECT($A$7&amp;"!A:D"),2,FALSE)&amp;"周"&amp;"!"&amp;ADDRESS(ROW(),VLOOKUP(I$7,INDIRECT($A$7&amp;"!A:D"),4,FALSE)+4))),"")</f>
        <v/>
      </c>
      <c r="J529" s="114" t="str">
        <f ca="1" t="shared" si="6047" ref="J529">IFERROR(IF($C528="","",INDIRECT("第"&amp;VLOOKUP(J$7,INDIRECT($A$7&amp;"!A:D"),2,FALSE)&amp;"周"&amp;"!"&amp;ADDRESS(ROW(),VLOOKUP(J$7,INDIRECT($A$7&amp;"!A:D"),4,FALSE)+4))),"")</f>
        <v/>
      </c>
      <c r="K529" s="114" t="str">
        <f ca="1" t="shared" si="6048" ref="K529">IFERROR(IF($C528="","",INDIRECT("第"&amp;VLOOKUP(K$7,INDIRECT($A$7&amp;"!A:D"),2,FALSE)&amp;"周"&amp;"!"&amp;ADDRESS(ROW(),VLOOKUP(K$7,INDIRECT($A$7&amp;"!A:D"),4,FALSE)+4))),"")</f>
        <v/>
      </c>
      <c r="L529" s="114" t="str">
        <f ca="1" t="shared" si="6049" ref="L529">IFERROR(IF($C528="","",INDIRECT("第"&amp;VLOOKUP(L$7,INDIRECT($A$7&amp;"!A:D"),2,FALSE)&amp;"周"&amp;"!"&amp;ADDRESS(ROW(),VLOOKUP(L$7,INDIRECT($A$7&amp;"!A:D"),4,FALSE)+4))),"")</f>
        <v/>
      </c>
      <c r="M529" s="114" t="str">
        <f ca="1" t="shared" si="6050" ref="M529">IFERROR(IF($C528="","",INDIRECT("第"&amp;VLOOKUP(M$7,INDIRECT($A$7&amp;"!A:D"),2,FALSE)&amp;"周"&amp;"!"&amp;ADDRESS(ROW(),VLOOKUP(M$7,INDIRECT($A$7&amp;"!A:D"),4,FALSE)+4))),"")</f>
        <v/>
      </c>
      <c r="N529" s="114" t="str">
        <f ca="1" t="shared" si="6051" ref="N529">IFERROR(IF($C528="","",INDIRECT("第"&amp;VLOOKUP(N$7,INDIRECT($A$7&amp;"!A:D"),2,FALSE)&amp;"周"&amp;"!"&amp;ADDRESS(ROW(),VLOOKUP(N$7,INDIRECT($A$7&amp;"!A:D"),4,FALSE)+4))),"")</f>
        <v/>
      </c>
      <c r="O529" s="114" t="str">
        <f ca="1" t="shared" si="6052" ref="O529">IFERROR(IF($C528="","",INDIRECT("第"&amp;VLOOKUP(O$7,INDIRECT($A$7&amp;"!A:D"),2,FALSE)&amp;"周"&amp;"!"&amp;ADDRESS(ROW(),VLOOKUP(O$7,INDIRECT($A$7&amp;"!A:D"),4,FALSE)+4))),"")</f>
        <v/>
      </c>
      <c r="P529" s="114" t="str">
        <f ca="1" t="shared" si="6053" ref="P529">IFERROR(IF($C528="","",INDIRECT("第"&amp;VLOOKUP(P$7,INDIRECT($A$7&amp;"!A:D"),2,FALSE)&amp;"周"&amp;"!"&amp;ADDRESS(ROW(),VLOOKUP(P$7,INDIRECT($A$7&amp;"!A:D"),4,FALSE)+4))),"")</f>
        <v/>
      </c>
      <c r="Q529" s="114" t="str">
        <f ca="1" t="shared" si="6054" ref="Q529">IFERROR(IF($C528="","",INDIRECT("第"&amp;VLOOKUP(Q$7,INDIRECT($A$7&amp;"!A:D"),2,FALSE)&amp;"周"&amp;"!"&amp;ADDRESS(ROW(),VLOOKUP(Q$7,INDIRECT($A$7&amp;"!A:D"),4,FALSE)+4))),"")</f>
        <v/>
      </c>
      <c r="R529" s="114" t="str">
        <f ca="1" t="shared" si="6055" ref="R529">IFERROR(IF($C528="","",INDIRECT("第"&amp;VLOOKUP(R$7,INDIRECT($A$7&amp;"!A:D"),2,FALSE)&amp;"周"&amp;"!"&amp;ADDRESS(ROW(),VLOOKUP(R$7,INDIRECT($A$7&amp;"!A:D"),4,FALSE)+4))),"")</f>
        <v/>
      </c>
      <c r="S529" s="114" t="str">
        <f ca="1" t="shared" si="6056" ref="S529">IFERROR(IF($C528="","",INDIRECT("第"&amp;VLOOKUP(S$7,INDIRECT($A$7&amp;"!A:D"),2,FALSE)&amp;"周"&amp;"!"&amp;ADDRESS(ROW(),VLOOKUP(S$7,INDIRECT($A$7&amp;"!A:D"),4,FALSE)+4))),"")</f>
        <v/>
      </c>
      <c r="T529" s="114" t="str">
        <f ca="1" t="shared" si="6057" ref="T529">IFERROR(IF($C528="","",INDIRECT("第"&amp;VLOOKUP(T$7,INDIRECT($A$7&amp;"!A:D"),2,FALSE)&amp;"周"&amp;"!"&amp;ADDRESS(ROW(),VLOOKUP(T$7,INDIRECT($A$7&amp;"!A:D"),4,FALSE)+4))),"")</f>
        <v/>
      </c>
      <c r="U529" s="114" t="str">
        <f ca="1" t="shared" si="6058" ref="U529">IFERROR(IF($C528="","",INDIRECT("第"&amp;VLOOKUP(U$7,INDIRECT($A$7&amp;"!A:D"),2,FALSE)&amp;"周"&amp;"!"&amp;ADDRESS(ROW(),VLOOKUP(U$7,INDIRECT($A$7&amp;"!A:D"),4,FALSE)+4))),"")</f>
        <v/>
      </c>
      <c r="V529" s="114" t="str">
        <f ca="1" t="shared" si="6059" ref="V529">IFERROR(IF($C528="","",INDIRECT("第"&amp;VLOOKUP(V$7,INDIRECT($A$7&amp;"!A:D"),2,FALSE)&amp;"周"&amp;"!"&amp;ADDRESS(ROW(),VLOOKUP(V$7,INDIRECT($A$7&amp;"!A:D"),4,FALSE)+4))),"")</f>
        <v/>
      </c>
      <c r="W529" s="114" t="str">
        <f ca="1" t="shared" si="6060" ref="W529">IFERROR(IF($C528="","",INDIRECT("第"&amp;VLOOKUP(W$7,INDIRECT($A$7&amp;"!A:D"),2,FALSE)&amp;"周"&amp;"!"&amp;ADDRESS(ROW(),VLOOKUP(W$7,INDIRECT($A$7&amp;"!A:D"),4,FALSE)+4))),"")</f>
        <v/>
      </c>
      <c r="X529" s="114" t="str">
        <f ca="1" t="shared" si="6061" ref="X529">IFERROR(IF($C528="","",INDIRECT("第"&amp;VLOOKUP(X$7,INDIRECT($A$7&amp;"!A:D"),2,FALSE)&amp;"周"&amp;"!"&amp;ADDRESS(ROW(),VLOOKUP(X$7,INDIRECT($A$7&amp;"!A:D"),4,FALSE)+4))),"")</f>
        <v/>
      </c>
      <c r="Y529" s="114" t="str">
        <f ca="1" t="shared" si="6062" ref="Y529">IFERROR(IF($C528="","",INDIRECT("第"&amp;VLOOKUP(Y$7,INDIRECT($A$7&amp;"!A:D"),2,FALSE)&amp;"周"&amp;"!"&amp;ADDRESS(ROW(),VLOOKUP(Y$7,INDIRECT($A$7&amp;"!A:D"),4,FALSE)+4))),"")</f>
        <v/>
      </c>
      <c r="Z529" s="114" t="str">
        <f ca="1" t="shared" si="6063" ref="Z529">IFERROR(IF($C528="","",INDIRECT("第"&amp;VLOOKUP(Z$7,INDIRECT($A$7&amp;"!A:D"),2,FALSE)&amp;"周"&amp;"!"&amp;ADDRESS(ROW(),VLOOKUP(Z$7,INDIRECT($A$7&amp;"!A:D"),4,FALSE)+4))),"")</f>
        <v/>
      </c>
      <c r="AA529" s="114" t="str">
        <f ca="1" t="shared" si="6064" ref="AA529">IFERROR(IF($C528="","",INDIRECT("第"&amp;VLOOKUP(AA$7,INDIRECT($A$7&amp;"!A:D"),2,FALSE)&amp;"周"&amp;"!"&amp;ADDRESS(ROW(),VLOOKUP(AA$7,INDIRECT($A$7&amp;"!A:D"),4,FALSE)+4))),"")</f>
        <v/>
      </c>
      <c r="AB529" s="114" t="str">
        <f ca="1" t="shared" si="6065" ref="AB529">IFERROR(IF($C528="","",INDIRECT("第"&amp;VLOOKUP(AB$7,INDIRECT($A$7&amp;"!A:D"),2,FALSE)&amp;"周"&amp;"!"&amp;ADDRESS(ROW(),VLOOKUP(AB$7,INDIRECT($A$7&amp;"!A:D"),4,FALSE)+4))),"")</f>
        <v/>
      </c>
      <c r="AC529" s="114" t="str">
        <f ca="1" t="shared" si="6066" ref="AC529">IFERROR(IF($C528="","",INDIRECT("第"&amp;VLOOKUP(AC$7,INDIRECT($A$7&amp;"!A:D"),2,FALSE)&amp;"周"&amp;"!"&amp;ADDRESS(ROW(),VLOOKUP(AC$7,INDIRECT($A$7&amp;"!A:D"),4,FALSE)+4))),"")</f>
        <v/>
      </c>
      <c r="AD529" s="114" t="str">
        <f ca="1" t="shared" si="6067" ref="AD529">IFERROR(IF($C528="","",INDIRECT("第"&amp;VLOOKUP(AD$7,INDIRECT($A$7&amp;"!A:D"),2,FALSE)&amp;"周"&amp;"!"&amp;ADDRESS(ROW(),VLOOKUP(AD$7,INDIRECT($A$7&amp;"!A:D"),4,FALSE)+4))),"")</f>
        <v/>
      </c>
      <c r="AE529" s="114" t="str">
        <f ca="1" t="shared" si="6068" ref="AE529">IFERROR(IF($C528="","",INDIRECT("第"&amp;VLOOKUP(AE$7,INDIRECT($A$7&amp;"!A:D"),2,FALSE)&amp;"周"&amp;"!"&amp;ADDRESS(ROW(),VLOOKUP(AE$7,INDIRECT($A$7&amp;"!A:D"),4,FALSE)+4))),"")</f>
        <v/>
      </c>
      <c r="AF529" s="114" t="str">
        <f ca="1" t="shared" si="6069" ref="AF529">IFERROR(IF($C528="","",INDIRECT("第"&amp;VLOOKUP(AF$7,INDIRECT($A$7&amp;"!A:D"),2,FALSE)&amp;"周"&amp;"!"&amp;ADDRESS(ROW(),VLOOKUP(AF$7,INDIRECT($A$7&amp;"!A:D"),4,FALSE)+4))),"")</f>
        <v/>
      </c>
      <c r="AG529" s="114" t="str">
        <f ca="1" t="shared" si="6070" ref="AG529">IFERROR(IF($C528="","",INDIRECT("第"&amp;VLOOKUP(AG$7,INDIRECT($A$7&amp;"!A:D"),2,FALSE)&amp;"周"&amp;"!"&amp;ADDRESS(ROW(),VLOOKUP(AG$7,INDIRECT($A$7&amp;"!A:D"),4,FALSE)+4))),"")</f>
        <v/>
      </c>
      <c r="AH529" s="114" t="str">
        <f ca="1" t="shared" si="6071" ref="AH529">IFERROR(IF($C528="","",INDIRECT("第"&amp;VLOOKUP(AH$7,INDIRECT($A$7&amp;"!A:D"),2,FALSE)&amp;"周"&amp;"!"&amp;ADDRESS(ROW(),VLOOKUP(AH$7,INDIRECT($A$7&amp;"!A:D"),4,FALSE)+4))),"")</f>
        <v/>
      </c>
      <c r="AI529" s="114" t="str">
        <f ca="1" t="shared" si="6072" ref="AI529">IFERROR(IF($C528="","",INDIRECT("第"&amp;VLOOKUP(AI$7,INDIRECT($A$7&amp;"!A:D"),2,FALSE)&amp;"周"&amp;"!"&amp;ADDRESS(ROW(),VLOOKUP(AI$7,INDIRECT($A$7&amp;"!A:D"),4,FALSE)+4))),"")</f>
        <v/>
      </c>
      <c r="AJ529" s="25"/>
      <c r="AK529" s="25"/>
      <c r="AL529" s="25"/>
      <c r="AM529" s="25"/>
      <c r="AN529" s="25"/>
      <c r="AO529" s="25"/>
      <c r="AP529" s="25"/>
      <c r="AQ529" s="25"/>
      <c r="AR529" s="25"/>
    </row>
    <row r="530" spans="1:44" ht="18" customHeight="1">
      <c r="A530" s="7"/>
      <c r="B530" s="115"/>
      <c r="C530" s="27"/>
      <c r="D530" s="25" t="s">
        <v>26</v>
      </c>
      <c r="E530" s="114" t="str">
        <f ca="1" t="shared" si="6073" ref="E530:AI530">IFERROR(IF($C528="","",INDIRECT("第"&amp;VLOOKUP(E$7,INDIRECT($A$7&amp;"!A:D"),2,FALSE)&amp;"周"&amp;"!"&amp;ADDRESS(ROW(),VLOOKUP(E$7,INDIRECT($A$7&amp;"!A:D"),4,FALSE)+4))),"")</f>
        <v/>
      </c>
      <c r="F530" s="114" t="str">
        <f t="shared" ca="1" si="6073"/>
        <v/>
      </c>
      <c r="G530" s="114" t="str">
        <f t="shared" ca="1" si="6073"/>
        <v/>
      </c>
      <c r="H530" s="114" t="str">
        <f t="shared" ca="1" si="6073"/>
        <v/>
      </c>
      <c r="I530" s="114" t="str">
        <f t="shared" ca="1" si="6073"/>
        <v/>
      </c>
      <c r="J530" s="114" t="str">
        <f t="shared" ca="1" si="6073"/>
        <v/>
      </c>
      <c r="K530" s="114" t="str">
        <f t="shared" ca="1" si="6073"/>
        <v/>
      </c>
      <c r="L530" s="114" t="str">
        <f t="shared" ca="1" si="6073"/>
        <v/>
      </c>
      <c r="M530" s="114" t="str">
        <f t="shared" ca="1" si="6073"/>
        <v/>
      </c>
      <c r="N530" s="114" t="str">
        <f t="shared" ca="1" si="6073"/>
        <v/>
      </c>
      <c r="O530" s="114" t="str">
        <f t="shared" ca="1" si="6073"/>
        <v/>
      </c>
      <c r="P530" s="114" t="str">
        <f t="shared" ca="1" si="6073"/>
        <v/>
      </c>
      <c r="Q530" s="114" t="str">
        <f t="shared" ca="1" si="6073"/>
        <v/>
      </c>
      <c r="R530" s="114" t="str">
        <f t="shared" ca="1" si="6073"/>
        <v/>
      </c>
      <c r="S530" s="114" t="str">
        <f t="shared" ca="1" si="6073"/>
        <v/>
      </c>
      <c r="T530" s="114" t="str">
        <f t="shared" ca="1" si="6073"/>
        <v/>
      </c>
      <c r="U530" s="114" t="str">
        <f t="shared" ca="1" si="6073"/>
        <v/>
      </c>
      <c r="V530" s="114" t="str">
        <f t="shared" ca="1" si="6073"/>
        <v/>
      </c>
      <c r="W530" s="114" t="str">
        <f t="shared" ca="1" si="6073"/>
        <v/>
      </c>
      <c r="X530" s="114" t="str">
        <f t="shared" ca="1" si="6073"/>
        <v/>
      </c>
      <c r="Y530" s="114" t="str">
        <f t="shared" ca="1" si="6073"/>
        <v/>
      </c>
      <c r="Z530" s="114" t="str">
        <f t="shared" ca="1" si="6073"/>
        <v/>
      </c>
      <c r="AA530" s="114" t="str">
        <f t="shared" ca="1" si="6073"/>
        <v/>
      </c>
      <c r="AB530" s="114" t="str">
        <f t="shared" ca="1" si="6073"/>
        <v/>
      </c>
      <c r="AC530" s="114" t="str">
        <f t="shared" ca="1" si="6073"/>
        <v/>
      </c>
      <c r="AD530" s="114" t="str">
        <f t="shared" ca="1" si="6073"/>
        <v/>
      </c>
      <c r="AE530" s="114" t="str">
        <f t="shared" ca="1" si="6073"/>
        <v/>
      </c>
      <c r="AF530" s="114" t="str">
        <f t="shared" ca="1" si="6073"/>
        <v/>
      </c>
      <c r="AG530" s="114" t="str">
        <f t="shared" ca="1" si="6073"/>
        <v/>
      </c>
      <c r="AH530" s="114" t="str">
        <f t="shared" ca="1" si="6073"/>
        <v/>
      </c>
      <c r="AI530" s="114" t="str">
        <f t="shared" ca="1" si="6073"/>
        <v/>
      </c>
      <c r="AJ530" s="25"/>
      <c r="AK530" s="25"/>
      <c r="AL530" s="25"/>
      <c r="AM530" s="25"/>
      <c r="AN530" s="25"/>
      <c r="AO530" s="25"/>
      <c r="AP530" s="25"/>
      <c r="AQ530" s="25"/>
      <c r="AR530" s="25"/>
    </row>
    <row r="531" spans="1:44" ht="18" customHeight="1">
      <c r="A531" s="7"/>
      <c r="B531" s="116">
        <f t="shared" si="5618"/>
        <v>175</v>
      </c>
      <c r="C531" s="20" t="str">
        <f ca="1">INDIRECT("员工信息表!C"&amp;(B531+3))&amp;IF(INDIRECT("员工信息表!O"&amp;(B531+3))="离职","(离职)","")</f>
        <v/>
      </c>
      <c r="D531" s="25" t="s">
        <v>24</v>
      </c>
      <c r="E531" s="114" t="str">
        <f ca="1" t="shared" si="6074" ref="E531:T531">IFERROR(IF($C531="","",INDIRECT("第"&amp;VLOOKUP(E$7,INDIRECT($A$7&amp;"!A:D"),2,FALSE)&amp;"周"&amp;"!"&amp;ADDRESS(ROW(),VLOOKUP(E$7,INDIRECT($A$7&amp;"!A:D"),4,FALSE)+4))),"")</f>
        <v/>
      </c>
      <c r="F531" s="114" t="str">
        <f t="shared" ca="1" si="6074"/>
        <v/>
      </c>
      <c r="G531" s="114" t="str">
        <f t="shared" ca="1" si="6074"/>
        <v/>
      </c>
      <c r="H531" s="114" t="str">
        <f t="shared" ca="1" si="6074"/>
        <v/>
      </c>
      <c r="I531" s="114" t="str">
        <f t="shared" ca="1" si="6074"/>
        <v/>
      </c>
      <c r="J531" s="114" t="str">
        <f t="shared" ca="1" si="6074"/>
        <v/>
      </c>
      <c r="K531" s="114" t="str">
        <f t="shared" ca="1" si="6074"/>
        <v/>
      </c>
      <c r="L531" s="114" t="str">
        <f t="shared" ca="1" si="6074"/>
        <v/>
      </c>
      <c r="M531" s="114" t="str">
        <f t="shared" ca="1" si="6074"/>
        <v/>
      </c>
      <c r="N531" s="114" t="str">
        <f t="shared" ca="1" si="6074"/>
        <v/>
      </c>
      <c r="O531" s="114" t="str">
        <f t="shared" ca="1" si="6074"/>
        <v/>
      </c>
      <c r="P531" s="114" t="str">
        <f t="shared" ca="1" si="6074"/>
        <v/>
      </c>
      <c r="Q531" s="114" t="str">
        <f t="shared" ca="1" si="6074"/>
        <v/>
      </c>
      <c r="R531" s="114" t="str">
        <f t="shared" ca="1" si="6074"/>
        <v/>
      </c>
      <c r="S531" s="114" t="str">
        <f t="shared" ca="1" si="6074"/>
        <v/>
      </c>
      <c r="T531" s="114" t="str">
        <f t="shared" ca="1" si="6074"/>
        <v/>
      </c>
      <c r="U531" s="114" t="str">
        <f ca="1" t="shared" si="6075" ref="U531:AI531">IFERROR(IF($C531="","",INDIRECT("第"&amp;VLOOKUP(U$7,INDIRECT($A$7&amp;"!A:D"),2,FALSE)&amp;"周"&amp;"!"&amp;ADDRESS(ROW(),VLOOKUP(U$7,INDIRECT($A$7&amp;"!A:D"),4,FALSE)+4))),"")</f>
        <v/>
      </c>
      <c r="V531" s="114" t="str">
        <f t="shared" ca="1" si="6075"/>
        <v/>
      </c>
      <c r="W531" s="114" t="str">
        <f t="shared" ca="1" si="6075"/>
        <v/>
      </c>
      <c r="X531" s="114" t="str">
        <f t="shared" ca="1" si="6075"/>
        <v/>
      </c>
      <c r="Y531" s="114" t="str">
        <f t="shared" ca="1" si="6075"/>
        <v/>
      </c>
      <c r="Z531" s="114" t="str">
        <f t="shared" ca="1" si="6075"/>
        <v/>
      </c>
      <c r="AA531" s="114" t="str">
        <f t="shared" ca="1" si="6075"/>
        <v/>
      </c>
      <c r="AB531" s="114" t="str">
        <f t="shared" ca="1" si="6075"/>
        <v/>
      </c>
      <c r="AC531" s="114" t="str">
        <f t="shared" ca="1" si="6075"/>
        <v/>
      </c>
      <c r="AD531" s="114" t="str">
        <f t="shared" ca="1" si="6075"/>
        <v/>
      </c>
      <c r="AE531" s="114" t="str">
        <f t="shared" ca="1" si="6075"/>
        <v/>
      </c>
      <c r="AF531" s="114" t="str">
        <f t="shared" ca="1" si="6075"/>
        <v/>
      </c>
      <c r="AG531" s="114" t="str">
        <f t="shared" ca="1" si="6075"/>
        <v/>
      </c>
      <c r="AH531" s="114" t="str">
        <f t="shared" ca="1" si="6075"/>
        <v/>
      </c>
      <c r="AI531" s="114" t="str">
        <f t="shared" ca="1" si="6075"/>
        <v/>
      </c>
      <c r="AJ531" s="25">
        <f ca="1" t="shared" si="6076" ref="AJ531:AR531">COUNTIF($E531:$AI533,AJ$8)</f>
        <v>0</v>
      </c>
      <c r="AK531" s="25">
        <f t="shared" ca="1" si="6076"/>
        <v>0</v>
      </c>
      <c r="AL531" s="25">
        <f t="shared" ca="1" si="6076"/>
        <v>0</v>
      </c>
      <c r="AM531" s="25">
        <f t="shared" ca="1" si="6076"/>
        <v>0</v>
      </c>
      <c r="AN531" s="25">
        <f t="shared" ca="1" si="6076"/>
        <v>0</v>
      </c>
      <c r="AO531" s="25">
        <f t="shared" ca="1" si="6076"/>
        <v>0</v>
      </c>
      <c r="AP531" s="25">
        <f t="shared" ca="1" si="6076"/>
        <v>0</v>
      </c>
      <c r="AQ531" s="25">
        <f t="shared" ca="1" si="6076"/>
        <v>0</v>
      </c>
      <c r="AR531" s="25">
        <f t="shared" ca="1" si="6076"/>
        <v>0</v>
      </c>
    </row>
    <row r="532" spans="1:44" ht="18" customHeight="1">
      <c r="A532" s="7"/>
      <c r="B532" s="113"/>
      <c r="C532" s="20"/>
      <c r="D532" s="25" t="s">
        <v>25</v>
      </c>
      <c r="E532" s="114" t="str">
        <f ca="1" t="shared" si="6077" ref="E532">IFERROR(IF($C531="","",INDIRECT("第"&amp;VLOOKUP(E$7,INDIRECT($A$7&amp;"!A:D"),2,FALSE)&amp;"周"&amp;"!"&amp;ADDRESS(ROW(),VLOOKUP(E$7,INDIRECT($A$7&amp;"!A:D"),4,FALSE)+4))),"")</f>
        <v/>
      </c>
      <c r="F532" s="114" t="str">
        <f ca="1" t="shared" si="6078" ref="F532">IFERROR(IF($C531="","",INDIRECT("第"&amp;VLOOKUP(F$7,INDIRECT($A$7&amp;"!A:D"),2,FALSE)&amp;"周"&amp;"!"&amp;ADDRESS(ROW(),VLOOKUP(F$7,INDIRECT($A$7&amp;"!A:D"),4,FALSE)+4))),"")</f>
        <v/>
      </c>
      <c r="G532" s="114" t="str">
        <f ca="1" t="shared" si="6079" ref="G532">IFERROR(IF($C531="","",INDIRECT("第"&amp;VLOOKUP(G$7,INDIRECT($A$7&amp;"!A:D"),2,FALSE)&amp;"周"&amp;"!"&amp;ADDRESS(ROW(),VLOOKUP(G$7,INDIRECT($A$7&amp;"!A:D"),4,FALSE)+4))),"")</f>
        <v/>
      </c>
      <c r="H532" s="114" t="str">
        <f ca="1" t="shared" si="6080" ref="H532">IFERROR(IF($C531="","",INDIRECT("第"&amp;VLOOKUP(H$7,INDIRECT($A$7&amp;"!A:D"),2,FALSE)&amp;"周"&amp;"!"&amp;ADDRESS(ROW(),VLOOKUP(H$7,INDIRECT($A$7&amp;"!A:D"),4,FALSE)+4))),"")</f>
        <v/>
      </c>
      <c r="I532" s="114" t="str">
        <f ca="1" t="shared" si="6081" ref="I532">IFERROR(IF($C531="","",INDIRECT("第"&amp;VLOOKUP(I$7,INDIRECT($A$7&amp;"!A:D"),2,FALSE)&amp;"周"&amp;"!"&amp;ADDRESS(ROW(),VLOOKUP(I$7,INDIRECT($A$7&amp;"!A:D"),4,FALSE)+4))),"")</f>
        <v/>
      </c>
      <c r="J532" s="114" t="str">
        <f ca="1" t="shared" si="6082" ref="J532">IFERROR(IF($C531="","",INDIRECT("第"&amp;VLOOKUP(J$7,INDIRECT($A$7&amp;"!A:D"),2,FALSE)&amp;"周"&amp;"!"&amp;ADDRESS(ROW(),VLOOKUP(J$7,INDIRECT($A$7&amp;"!A:D"),4,FALSE)+4))),"")</f>
        <v/>
      </c>
      <c r="K532" s="114" t="str">
        <f ca="1" t="shared" si="6083" ref="K532">IFERROR(IF($C531="","",INDIRECT("第"&amp;VLOOKUP(K$7,INDIRECT($A$7&amp;"!A:D"),2,FALSE)&amp;"周"&amp;"!"&amp;ADDRESS(ROW(),VLOOKUP(K$7,INDIRECT($A$7&amp;"!A:D"),4,FALSE)+4))),"")</f>
        <v/>
      </c>
      <c r="L532" s="114" t="str">
        <f ca="1" t="shared" si="6084" ref="L532">IFERROR(IF($C531="","",INDIRECT("第"&amp;VLOOKUP(L$7,INDIRECT($A$7&amp;"!A:D"),2,FALSE)&amp;"周"&amp;"!"&amp;ADDRESS(ROW(),VLOOKUP(L$7,INDIRECT($A$7&amp;"!A:D"),4,FALSE)+4))),"")</f>
        <v/>
      </c>
      <c r="M532" s="114" t="str">
        <f ca="1" t="shared" si="6085" ref="M532">IFERROR(IF($C531="","",INDIRECT("第"&amp;VLOOKUP(M$7,INDIRECT($A$7&amp;"!A:D"),2,FALSE)&amp;"周"&amp;"!"&amp;ADDRESS(ROW(),VLOOKUP(M$7,INDIRECT($A$7&amp;"!A:D"),4,FALSE)+4))),"")</f>
        <v/>
      </c>
      <c r="N532" s="114" t="str">
        <f ca="1" t="shared" si="6086" ref="N532">IFERROR(IF($C531="","",INDIRECT("第"&amp;VLOOKUP(N$7,INDIRECT($A$7&amp;"!A:D"),2,FALSE)&amp;"周"&amp;"!"&amp;ADDRESS(ROW(),VLOOKUP(N$7,INDIRECT($A$7&amp;"!A:D"),4,FALSE)+4))),"")</f>
        <v/>
      </c>
      <c r="O532" s="114" t="str">
        <f ca="1" t="shared" si="6087" ref="O532">IFERROR(IF($C531="","",INDIRECT("第"&amp;VLOOKUP(O$7,INDIRECT($A$7&amp;"!A:D"),2,FALSE)&amp;"周"&amp;"!"&amp;ADDRESS(ROW(),VLOOKUP(O$7,INDIRECT($A$7&amp;"!A:D"),4,FALSE)+4))),"")</f>
        <v/>
      </c>
      <c r="P532" s="114" t="str">
        <f ca="1" t="shared" si="6088" ref="P532">IFERROR(IF($C531="","",INDIRECT("第"&amp;VLOOKUP(P$7,INDIRECT($A$7&amp;"!A:D"),2,FALSE)&amp;"周"&amp;"!"&amp;ADDRESS(ROW(),VLOOKUP(P$7,INDIRECT($A$7&amp;"!A:D"),4,FALSE)+4))),"")</f>
        <v/>
      </c>
      <c r="Q532" s="114" t="str">
        <f ca="1" t="shared" si="6089" ref="Q532">IFERROR(IF($C531="","",INDIRECT("第"&amp;VLOOKUP(Q$7,INDIRECT($A$7&amp;"!A:D"),2,FALSE)&amp;"周"&amp;"!"&amp;ADDRESS(ROW(),VLOOKUP(Q$7,INDIRECT($A$7&amp;"!A:D"),4,FALSE)+4))),"")</f>
        <v/>
      </c>
      <c r="R532" s="114" t="str">
        <f ca="1" t="shared" si="6090" ref="R532">IFERROR(IF($C531="","",INDIRECT("第"&amp;VLOOKUP(R$7,INDIRECT($A$7&amp;"!A:D"),2,FALSE)&amp;"周"&amp;"!"&amp;ADDRESS(ROW(),VLOOKUP(R$7,INDIRECT($A$7&amp;"!A:D"),4,FALSE)+4))),"")</f>
        <v/>
      </c>
      <c r="S532" s="114" t="str">
        <f ca="1" t="shared" si="6091" ref="S532">IFERROR(IF($C531="","",INDIRECT("第"&amp;VLOOKUP(S$7,INDIRECT($A$7&amp;"!A:D"),2,FALSE)&amp;"周"&amp;"!"&amp;ADDRESS(ROW(),VLOOKUP(S$7,INDIRECT($A$7&amp;"!A:D"),4,FALSE)+4))),"")</f>
        <v/>
      </c>
      <c r="T532" s="114" t="str">
        <f ca="1" t="shared" si="6092" ref="T532">IFERROR(IF($C531="","",INDIRECT("第"&amp;VLOOKUP(T$7,INDIRECT($A$7&amp;"!A:D"),2,FALSE)&amp;"周"&amp;"!"&amp;ADDRESS(ROW(),VLOOKUP(T$7,INDIRECT($A$7&amp;"!A:D"),4,FALSE)+4))),"")</f>
        <v/>
      </c>
      <c r="U532" s="114" t="str">
        <f ca="1" t="shared" si="6093" ref="U532">IFERROR(IF($C531="","",INDIRECT("第"&amp;VLOOKUP(U$7,INDIRECT($A$7&amp;"!A:D"),2,FALSE)&amp;"周"&amp;"!"&amp;ADDRESS(ROW(),VLOOKUP(U$7,INDIRECT($A$7&amp;"!A:D"),4,FALSE)+4))),"")</f>
        <v/>
      </c>
      <c r="V532" s="114" t="str">
        <f ca="1" t="shared" si="6094" ref="V532">IFERROR(IF($C531="","",INDIRECT("第"&amp;VLOOKUP(V$7,INDIRECT($A$7&amp;"!A:D"),2,FALSE)&amp;"周"&amp;"!"&amp;ADDRESS(ROW(),VLOOKUP(V$7,INDIRECT($A$7&amp;"!A:D"),4,FALSE)+4))),"")</f>
        <v/>
      </c>
      <c r="W532" s="114" t="str">
        <f ca="1" t="shared" si="6095" ref="W532">IFERROR(IF($C531="","",INDIRECT("第"&amp;VLOOKUP(W$7,INDIRECT($A$7&amp;"!A:D"),2,FALSE)&amp;"周"&amp;"!"&amp;ADDRESS(ROW(),VLOOKUP(W$7,INDIRECT($A$7&amp;"!A:D"),4,FALSE)+4))),"")</f>
        <v/>
      </c>
      <c r="X532" s="114" t="str">
        <f ca="1" t="shared" si="6096" ref="X532">IFERROR(IF($C531="","",INDIRECT("第"&amp;VLOOKUP(X$7,INDIRECT($A$7&amp;"!A:D"),2,FALSE)&amp;"周"&amp;"!"&amp;ADDRESS(ROW(),VLOOKUP(X$7,INDIRECT($A$7&amp;"!A:D"),4,FALSE)+4))),"")</f>
        <v/>
      </c>
      <c r="Y532" s="114" t="str">
        <f ca="1" t="shared" si="6097" ref="Y532">IFERROR(IF($C531="","",INDIRECT("第"&amp;VLOOKUP(Y$7,INDIRECT($A$7&amp;"!A:D"),2,FALSE)&amp;"周"&amp;"!"&amp;ADDRESS(ROW(),VLOOKUP(Y$7,INDIRECT($A$7&amp;"!A:D"),4,FALSE)+4))),"")</f>
        <v/>
      </c>
      <c r="Z532" s="114" t="str">
        <f ca="1" t="shared" si="6098" ref="Z532">IFERROR(IF($C531="","",INDIRECT("第"&amp;VLOOKUP(Z$7,INDIRECT($A$7&amp;"!A:D"),2,FALSE)&amp;"周"&amp;"!"&amp;ADDRESS(ROW(),VLOOKUP(Z$7,INDIRECT($A$7&amp;"!A:D"),4,FALSE)+4))),"")</f>
        <v/>
      </c>
      <c r="AA532" s="114" t="str">
        <f ca="1" t="shared" si="6099" ref="AA532">IFERROR(IF($C531="","",INDIRECT("第"&amp;VLOOKUP(AA$7,INDIRECT($A$7&amp;"!A:D"),2,FALSE)&amp;"周"&amp;"!"&amp;ADDRESS(ROW(),VLOOKUP(AA$7,INDIRECT($A$7&amp;"!A:D"),4,FALSE)+4))),"")</f>
        <v/>
      </c>
      <c r="AB532" s="114" t="str">
        <f ca="1" t="shared" si="6100" ref="AB532">IFERROR(IF($C531="","",INDIRECT("第"&amp;VLOOKUP(AB$7,INDIRECT($A$7&amp;"!A:D"),2,FALSE)&amp;"周"&amp;"!"&amp;ADDRESS(ROW(),VLOOKUP(AB$7,INDIRECT($A$7&amp;"!A:D"),4,FALSE)+4))),"")</f>
        <v/>
      </c>
      <c r="AC532" s="114" t="str">
        <f ca="1" t="shared" si="6101" ref="AC532">IFERROR(IF($C531="","",INDIRECT("第"&amp;VLOOKUP(AC$7,INDIRECT($A$7&amp;"!A:D"),2,FALSE)&amp;"周"&amp;"!"&amp;ADDRESS(ROW(),VLOOKUP(AC$7,INDIRECT($A$7&amp;"!A:D"),4,FALSE)+4))),"")</f>
        <v/>
      </c>
      <c r="AD532" s="114" t="str">
        <f ca="1" t="shared" si="6102" ref="AD532">IFERROR(IF($C531="","",INDIRECT("第"&amp;VLOOKUP(AD$7,INDIRECT($A$7&amp;"!A:D"),2,FALSE)&amp;"周"&amp;"!"&amp;ADDRESS(ROW(),VLOOKUP(AD$7,INDIRECT($A$7&amp;"!A:D"),4,FALSE)+4))),"")</f>
        <v/>
      </c>
      <c r="AE532" s="114" t="str">
        <f ca="1" t="shared" si="6103" ref="AE532">IFERROR(IF($C531="","",INDIRECT("第"&amp;VLOOKUP(AE$7,INDIRECT($A$7&amp;"!A:D"),2,FALSE)&amp;"周"&amp;"!"&amp;ADDRESS(ROW(),VLOOKUP(AE$7,INDIRECT($A$7&amp;"!A:D"),4,FALSE)+4))),"")</f>
        <v/>
      </c>
      <c r="AF532" s="114" t="str">
        <f ca="1" t="shared" si="6104" ref="AF532">IFERROR(IF($C531="","",INDIRECT("第"&amp;VLOOKUP(AF$7,INDIRECT($A$7&amp;"!A:D"),2,FALSE)&amp;"周"&amp;"!"&amp;ADDRESS(ROW(),VLOOKUP(AF$7,INDIRECT($A$7&amp;"!A:D"),4,FALSE)+4))),"")</f>
        <v/>
      </c>
      <c r="AG532" s="114" t="str">
        <f ca="1" t="shared" si="6105" ref="AG532">IFERROR(IF($C531="","",INDIRECT("第"&amp;VLOOKUP(AG$7,INDIRECT($A$7&amp;"!A:D"),2,FALSE)&amp;"周"&amp;"!"&amp;ADDRESS(ROW(),VLOOKUP(AG$7,INDIRECT($A$7&amp;"!A:D"),4,FALSE)+4))),"")</f>
        <v/>
      </c>
      <c r="AH532" s="114" t="str">
        <f ca="1" t="shared" si="6106" ref="AH532">IFERROR(IF($C531="","",INDIRECT("第"&amp;VLOOKUP(AH$7,INDIRECT($A$7&amp;"!A:D"),2,FALSE)&amp;"周"&amp;"!"&amp;ADDRESS(ROW(),VLOOKUP(AH$7,INDIRECT($A$7&amp;"!A:D"),4,FALSE)+4))),"")</f>
        <v/>
      </c>
      <c r="AI532" s="114" t="str">
        <f ca="1" t="shared" si="6107" ref="AI532">IFERROR(IF($C531="","",INDIRECT("第"&amp;VLOOKUP(AI$7,INDIRECT($A$7&amp;"!A:D"),2,FALSE)&amp;"周"&amp;"!"&amp;ADDRESS(ROW(),VLOOKUP(AI$7,INDIRECT($A$7&amp;"!A:D"),4,FALSE)+4))),"")</f>
        <v/>
      </c>
      <c r="AJ532" s="25"/>
      <c r="AK532" s="25"/>
      <c r="AL532" s="25"/>
      <c r="AM532" s="25"/>
      <c r="AN532" s="25"/>
      <c r="AO532" s="25"/>
      <c r="AP532" s="25"/>
      <c r="AQ532" s="25"/>
      <c r="AR532" s="25"/>
    </row>
    <row r="533" spans="1:44" ht="18" customHeight="1">
      <c r="A533" s="7"/>
      <c r="B533" s="115"/>
      <c r="C533" s="27"/>
      <c r="D533" s="25" t="s">
        <v>26</v>
      </c>
      <c r="E533" s="114" t="str">
        <f ca="1" t="shared" si="6108" ref="E533:AI533">IFERROR(IF($C531="","",INDIRECT("第"&amp;VLOOKUP(E$7,INDIRECT($A$7&amp;"!A:D"),2,FALSE)&amp;"周"&amp;"!"&amp;ADDRESS(ROW(),VLOOKUP(E$7,INDIRECT($A$7&amp;"!A:D"),4,FALSE)+4))),"")</f>
        <v/>
      </c>
      <c r="F533" s="114" t="str">
        <f t="shared" ca="1" si="6108"/>
        <v/>
      </c>
      <c r="G533" s="114" t="str">
        <f t="shared" ca="1" si="6108"/>
        <v/>
      </c>
      <c r="H533" s="114" t="str">
        <f t="shared" ca="1" si="6108"/>
        <v/>
      </c>
      <c r="I533" s="114" t="str">
        <f t="shared" ca="1" si="6108"/>
        <v/>
      </c>
      <c r="J533" s="114" t="str">
        <f t="shared" ca="1" si="6108"/>
        <v/>
      </c>
      <c r="K533" s="114" t="str">
        <f t="shared" ca="1" si="6108"/>
        <v/>
      </c>
      <c r="L533" s="114" t="str">
        <f t="shared" ca="1" si="6108"/>
        <v/>
      </c>
      <c r="M533" s="114" t="str">
        <f t="shared" ca="1" si="6108"/>
        <v/>
      </c>
      <c r="N533" s="114" t="str">
        <f t="shared" ca="1" si="6108"/>
        <v/>
      </c>
      <c r="O533" s="114" t="str">
        <f t="shared" ca="1" si="6108"/>
        <v/>
      </c>
      <c r="P533" s="114" t="str">
        <f t="shared" ca="1" si="6108"/>
        <v/>
      </c>
      <c r="Q533" s="114" t="str">
        <f t="shared" ca="1" si="6108"/>
        <v/>
      </c>
      <c r="R533" s="114" t="str">
        <f t="shared" ca="1" si="6108"/>
        <v/>
      </c>
      <c r="S533" s="114" t="str">
        <f t="shared" ca="1" si="6108"/>
        <v/>
      </c>
      <c r="T533" s="114" t="str">
        <f t="shared" ca="1" si="6108"/>
        <v/>
      </c>
      <c r="U533" s="114" t="str">
        <f t="shared" ca="1" si="6108"/>
        <v/>
      </c>
      <c r="V533" s="114" t="str">
        <f t="shared" ca="1" si="6108"/>
        <v/>
      </c>
      <c r="W533" s="114" t="str">
        <f t="shared" ca="1" si="6108"/>
        <v/>
      </c>
      <c r="X533" s="114" t="str">
        <f t="shared" ca="1" si="6108"/>
        <v/>
      </c>
      <c r="Y533" s="114" t="str">
        <f t="shared" ca="1" si="6108"/>
        <v/>
      </c>
      <c r="Z533" s="114" t="str">
        <f t="shared" ca="1" si="6108"/>
        <v/>
      </c>
      <c r="AA533" s="114" t="str">
        <f t="shared" ca="1" si="6108"/>
        <v/>
      </c>
      <c r="AB533" s="114" t="str">
        <f t="shared" ca="1" si="6108"/>
        <v/>
      </c>
      <c r="AC533" s="114" t="str">
        <f t="shared" ca="1" si="6108"/>
        <v/>
      </c>
      <c r="AD533" s="114" t="str">
        <f t="shared" ca="1" si="6108"/>
        <v/>
      </c>
      <c r="AE533" s="114" t="str">
        <f t="shared" ca="1" si="6108"/>
        <v/>
      </c>
      <c r="AF533" s="114" t="str">
        <f t="shared" ca="1" si="6108"/>
        <v/>
      </c>
      <c r="AG533" s="114" t="str">
        <f t="shared" ca="1" si="6108"/>
        <v/>
      </c>
      <c r="AH533" s="114" t="str">
        <f t="shared" ca="1" si="6108"/>
        <v/>
      </c>
      <c r="AI533" s="114" t="str">
        <f t="shared" ca="1" si="6108"/>
        <v/>
      </c>
      <c r="AJ533" s="25"/>
      <c r="AK533" s="25"/>
      <c r="AL533" s="25"/>
      <c r="AM533" s="25"/>
      <c r="AN533" s="25"/>
      <c r="AO533" s="25"/>
      <c r="AP533" s="25"/>
      <c r="AQ533" s="25"/>
      <c r="AR533" s="25"/>
    </row>
    <row r="534" spans="1:44" ht="18" customHeight="1">
      <c r="A534" s="7"/>
      <c r="B534" s="116">
        <f t="shared" si="5618"/>
        <v>176</v>
      </c>
      <c r="C534" s="20" t="str">
        <f ca="1">INDIRECT("员工信息表!C"&amp;(B534+3))&amp;IF(INDIRECT("员工信息表!O"&amp;(B534+3))="离职","(离职)","")</f>
        <v/>
      </c>
      <c r="D534" s="25" t="s">
        <v>24</v>
      </c>
      <c r="E534" s="114" t="str">
        <f ca="1" t="shared" si="6109" ref="E534:T534">IFERROR(IF($C534="","",INDIRECT("第"&amp;VLOOKUP(E$7,INDIRECT($A$7&amp;"!A:D"),2,FALSE)&amp;"周"&amp;"!"&amp;ADDRESS(ROW(),VLOOKUP(E$7,INDIRECT($A$7&amp;"!A:D"),4,FALSE)+4))),"")</f>
        <v/>
      </c>
      <c r="F534" s="114" t="str">
        <f t="shared" ca="1" si="6109"/>
        <v/>
      </c>
      <c r="G534" s="114" t="str">
        <f t="shared" ca="1" si="6109"/>
        <v/>
      </c>
      <c r="H534" s="114" t="str">
        <f t="shared" ca="1" si="6109"/>
        <v/>
      </c>
      <c r="I534" s="114" t="str">
        <f t="shared" ca="1" si="6109"/>
        <v/>
      </c>
      <c r="J534" s="114" t="str">
        <f t="shared" ca="1" si="6109"/>
        <v/>
      </c>
      <c r="K534" s="114" t="str">
        <f t="shared" ca="1" si="6109"/>
        <v/>
      </c>
      <c r="L534" s="114" t="str">
        <f t="shared" ca="1" si="6109"/>
        <v/>
      </c>
      <c r="M534" s="114" t="str">
        <f t="shared" ca="1" si="6109"/>
        <v/>
      </c>
      <c r="N534" s="114" t="str">
        <f t="shared" ca="1" si="6109"/>
        <v/>
      </c>
      <c r="O534" s="114" t="str">
        <f t="shared" ca="1" si="6109"/>
        <v/>
      </c>
      <c r="P534" s="114" t="str">
        <f t="shared" ca="1" si="6109"/>
        <v/>
      </c>
      <c r="Q534" s="114" t="str">
        <f t="shared" ca="1" si="6109"/>
        <v/>
      </c>
      <c r="R534" s="114" t="str">
        <f t="shared" ca="1" si="6109"/>
        <v/>
      </c>
      <c r="S534" s="114" t="str">
        <f t="shared" ca="1" si="6109"/>
        <v/>
      </c>
      <c r="T534" s="114" t="str">
        <f t="shared" ca="1" si="6109"/>
        <v/>
      </c>
      <c r="U534" s="114" t="str">
        <f ca="1" t="shared" si="6110" ref="U534:AI534">IFERROR(IF($C534="","",INDIRECT("第"&amp;VLOOKUP(U$7,INDIRECT($A$7&amp;"!A:D"),2,FALSE)&amp;"周"&amp;"!"&amp;ADDRESS(ROW(),VLOOKUP(U$7,INDIRECT($A$7&amp;"!A:D"),4,FALSE)+4))),"")</f>
        <v/>
      </c>
      <c r="V534" s="114" t="str">
        <f t="shared" ca="1" si="6110"/>
        <v/>
      </c>
      <c r="W534" s="114" t="str">
        <f t="shared" ca="1" si="6110"/>
        <v/>
      </c>
      <c r="X534" s="114" t="str">
        <f t="shared" ca="1" si="6110"/>
        <v/>
      </c>
      <c r="Y534" s="114" t="str">
        <f t="shared" ca="1" si="6110"/>
        <v/>
      </c>
      <c r="Z534" s="114" t="str">
        <f t="shared" ca="1" si="6110"/>
        <v/>
      </c>
      <c r="AA534" s="114" t="str">
        <f t="shared" ca="1" si="6110"/>
        <v/>
      </c>
      <c r="AB534" s="114" t="str">
        <f t="shared" ca="1" si="6110"/>
        <v/>
      </c>
      <c r="AC534" s="114" t="str">
        <f t="shared" ca="1" si="6110"/>
        <v/>
      </c>
      <c r="AD534" s="114" t="str">
        <f t="shared" ca="1" si="6110"/>
        <v/>
      </c>
      <c r="AE534" s="114" t="str">
        <f t="shared" ca="1" si="6110"/>
        <v/>
      </c>
      <c r="AF534" s="114" t="str">
        <f t="shared" ca="1" si="6110"/>
        <v/>
      </c>
      <c r="AG534" s="114" t="str">
        <f t="shared" ca="1" si="6110"/>
        <v/>
      </c>
      <c r="AH534" s="114" t="str">
        <f t="shared" ca="1" si="6110"/>
        <v/>
      </c>
      <c r="AI534" s="114" t="str">
        <f t="shared" ca="1" si="6110"/>
        <v/>
      </c>
      <c r="AJ534" s="25">
        <f ca="1" t="shared" si="6111" ref="AJ534:AR534">COUNTIF($E534:$AI536,AJ$8)</f>
        <v>0</v>
      </c>
      <c r="AK534" s="25">
        <f t="shared" ca="1" si="6111"/>
        <v>0</v>
      </c>
      <c r="AL534" s="25">
        <f t="shared" ca="1" si="6111"/>
        <v>0</v>
      </c>
      <c r="AM534" s="25">
        <f t="shared" ca="1" si="6111"/>
        <v>0</v>
      </c>
      <c r="AN534" s="25">
        <f t="shared" ca="1" si="6111"/>
        <v>0</v>
      </c>
      <c r="AO534" s="25">
        <f t="shared" ca="1" si="6111"/>
        <v>0</v>
      </c>
      <c r="AP534" s="25">
        <f t="shared" ca="1" si="6111"/>
        <v>0</v>
      </c>
      <c r="AQ534" s="25">
        <f t="shared" ca="1" si="6111"/>
        <v>0</v>
      </c>
      <c r="AR534" s="25">
        <f t="shared" ca="1" si="6111"/>
        <v>0</v>
      </c>
    </row>
    <row r="535" spans="1:44" ht="18" customHeight="1">
      <c r="A535" s="7"/>
      <c r="B535" s="113"/>
      <c r="C535" s="20"/>
      <c r="D535" s="25" t="s">
        <v>25</v>
      </c>
      <c r="E535" s="114" t="str">
        <f ca="1" t="shared" si="6112" ref="E535">IFERROR(IF($C534="","",INDIRECT("第"&amp;VLOOKUP(E$7,INDIRECT($A$7&amp;"!A:D"),2,FALSE)&amp;"周"&amp;"!"&amp;ADDRESS(ROW(),VLOOKUP(E$7,INDIRECT($A$7&amp;"!A:D"),4,FALSE)+4))),"")</f>
        <v/>
      </c>
      <c r="F535" s="114" t="str">
        <f ca="1" t="shared" si="6113" ref="F535">IFERROR(IF($C534="","",INDIRECT("第"&amp;VLOOKUP(F$7,INDIRECT($A$7&amp;"!A:D"),2,FALSE)&amp;"周"&amp;"!"&amp;ADDRESS(ROW(),VLOOKUP(F$7,INDIRECT($A$7&amp;"!A:D"),4,FALSE)+4))),"")</f>
        <v/>
      </c>
      <c r="G535" s="114" t="str">
        <f ca="1" t="shared" si="6114" ref="G535">IFERROR(IF($C534="","",INDIRECT("第"&amp;VLOOKUP(G$7,INDIRECT($A$7&amp;"!A:D"),2,FALSE)&amp;"周"&amp;"!"&amp;ADDRESS(ROW(),VLOOKUP(G$7,INDIRECT($A$7&amp;"!A:D"),4,FALSE)+4))),"")</f>
        <v/>
      </c>
      <c r="H535" s="114" t="str">
        <f ca="1" t="shared" si="6115" ref="H535">IFERROR(IF($C534="","",INDIRECT("第"&amp;VLOOKUP(H$7,INDIRECT($A$7&amp;"!A:D"),2,FALSE)&amp;"周"&amp;"!"&amp;ADDRESS(ROW(),VLOOKUP(H$7,INDIRECT($A$7&amp;"!A:D"),4,FALSE)+4))),"")</f>
        <v/>
      </c>
      <c r="I535" s="114" t="str">
        <f ca="1" t="shared" si="6116" ref="I535">IFERROR(IF($C534="","",INDIRECT("第"&amp;VLOOKUP(I$7,INDIRECT($A$7&amp;"!A:D"),2,FALSE)&amp;"周"&amp;"!"&amp;ADDRESS(ROW(),VLOOKUP(I$7,INDIRECT($A$7&amp;"!A:D"),4,FALSE)+4))),"")</f>
        <v/>
      </c>
      <c r="J535" s="114" t="str">
        <f ca="1" t="shared" si="6117" ref="J535">IFERROR(IF($C534="","",INDIRECT("第"&amp;VLOOKUP(J$7,INDIRECT($A$7&amp;"!A:D"),2,FALSE)&amp;"周"&amp;"!"&amp;ADDRESS(ROW(),VLOOKUP(J$7,INDIRECT($A$7&amp;"!A:D"),4,FALSE)+4))),"")</f>
        <v/>
      </c>
      <c r="K535" s="114" t="str">
        <f ca="1" t="shared" si="6118" ref="K535">IFERROR(IF($C534="","",INDIRECT("第"&amp;VLOOKUP(K$7,INDIRECT($A$7&amp;"!A:D"),2,FALSE)&amp;"周"&amp;"!"&amp;ADDRESS(ROW(),VLOOKUP(K$7,INDIRECT($A$7&amp;"!A:D"),4,FALSE)+4))),"")</f>
        <v/>
      </c>
      <c r="L535" s="114" t="str">
        <f ca="1" t="shared" si="6119" ref="L535">IFERROR(IF($C534="","",INDIRECT("第"&amp;VLOOKUP(L$7,INDIRECT($A$7&amp;"!A:D"),2,FALSE)&amp;"周"&amp;"!"&amp;ADDRESS(ROW(),VLOOKUP(L$7,INDIRECT($A$7&amp;"!A:D"),4,FALSE)+4))),"")</f>
        <v/>
      </c>
      <c r="M535" s="114" t="str">
        <f ca="1" t="shared" si="6120" ref="M535">IFERROR(IF($C534="","",INDIRECT("第"&amp;VLOOKUP(M$7,INDIRECT($A$7&amp;"!A:D"),2,FALSE)&amp;"周"&amp;"!"&amp;ADDRESS(ROW(),VLOOKUP(M$7,INDIRECT($A$7&amp;"!A:D"),4,FALSE)+4))),"")</f>
        <v/>
      </c>
      <c r="N535" s="114" t="str">
        <f ca="1" t="shared" si="6121" ref="N535">IFERROR(IF($C534="","",INDIRECT("第"&amp;VLOOKUP(N$7,INDIRECT($A$7&amp;"!A:D"),2,FALSE)&amp;"周"&amp;"!"&amp;ADDRESS(ROW(),VLOOKUP(N$7,INDIRECT($A$7&amp;"!A:D"),4,FALSE)+4))),"")</f>
        <v/>
      </c>
      <c r="O535" s="114" t="str">
        <f ca="1" t="shared" si="6122" ref="O535">IFERROR(IF($C534="","",INDIRECT("第"&amp;VLOOKUP(O$7,INDIRECT($A$7&amp;"!A:D"),2,FALSE)&amp;"周"&amp;"!"&amp;ADDRESS(ROW(),VLOOKUP(O$7,INDIRECT($A$7&amp;"!A:D"),4,FALSE)+4))),"")</f>
        <v/>
      </c>
      <c r="P535" s="114" t="str">
        <f ca="1" t="shared" si="6123" ref="P535">IFERROR(IF($C534="","",INDIRECT("第"&amp;VLOOKUP(P$7,INDIRECT($A$7&amp;"!A:D"),2,FALSE)&amp;"周"&amp;"!"&amp;ADDRESS(ROW(),VLOOKUP(P$7,INDIRECT($A$7&amp;"!A:D"),4,FALSE)+4))),"")</f>
        <v/>
      </c>
      <c r="Q535" s="114" t="str">
        <f ca="1" t="shared" si="6124" ref="Q535">IFERROR(IF($C534="","",INDIRECT("第"&amp;VLOOKUP(Q$7,INDIRECT($A$7&amp;"!A:D"),2,FALSE)&amp;"周"&amp;"!"&amp;ADDRESS(ROW(),VLOOKUP(Q$7,INDIRECT($A$7&amp;"!A:D"),4,FALSE)+4))),"")</f>
        <v/>
      </c>
      <c r="R535" s="114" t="str">
        <f ca="1" t="shared" si="6125" ref="R535">IFERROR(IF($C534="","",INDIRECT("第"&amp;VLOOKUP(R$7,INDIRECT($A$7&amp;"!A:D"),2,FALSE)&amp;"周"&amp;"!"&amp;ADDRESS(ROW(),VLOOKUP(R$7,INDIRECT($A$7&amp;"!A:D"),4,FALSE)+4))),"")</f>
        <v/>
      </c>
      <c r="S535" s="114" t="str">
        <f ca="1" t="shared" si="6126" ref="S535">IFERROR(IF($C534="","",INDIRECT("第"&amp;VLOOKUP(S$7,INDIRECT($A$7&amp;"!A:D"),2,FALSE)&amp;"周"&amp;"!"&amp;ADDRESS(ROW(),VLOOKUP(S$7,INDIRECT($A$7&amp;"!A:D"),4,FALSE)+4))),"")</f>
        <v/>
      </c>
      <c r="T535" s="114" t="str">
        <f ca="1" t="shared" si="6127" ref="T535">IFERROR(IF($C534="","",INDIRECT("第"&amp;VLOOKUP(T$7,INDIRECT($A$7&amp;"!A:D"),2,FALSE)&amp;"周"&amp;"!"&amp;ADDRESS(ROW(),VLOOKUP(T$7,INDIRECT($A$7&amp;"!A:D"),4,FALSE)+4))),"")</f>
        <v/>
      </c>
      <c r="U535" s="114" t="str">
        <f ca="1" t="shared" si="6128" ref="U535">IFERROR(IF($C534="","",INDIRECT("第"&amp;VLOOKUP(U$7,INDIRECT($A$7&amp;"!A:D"),2,FALSE)&amp;"周"&amp;"!"&amp;ADDRESS(ROW(),VLOOKUP(U$7,INDIRECT($A$7&amp;"!A:D"),4,FALSE)+4))),"")</f>
        <v/>
      </c>
      <c r="V535" s="114" t="str">
        <f ca="1" t="shared" si="6129" ref="V535">IFERROR(IF($C534="","",INDIRECT("第"&amp;VLOOKUP(V$7,INDIRECT($A$7&amp;"!A:D"),2,FALSE)&amp;"周"&amp;"!"&amp;ADDRESS(ROW(),VLOOKUP(V$7,INDIRECT($A$7&amp;"!A:D"),4,FALSE)+4))),"")</f>
        <v/>
      </c>
      <c r="W535" s="114" t="str">
        <f ca="1" t="shared" si="6130" ref="W535">IFERROR(IF($C534="","",INDIRECT("第"&amp;VLOOKUP(W$7,INDIRECT($A$7&amp;"!A:D"),2,FALSE)&amp;"周"&amp;"!"&amp;ADDRESS(ROW(),VLOOKUP(W$7,INDIRECT($A$7&amp;"!A:D"),4,FALSE)+4))),"")</f>
        <v/>
      </c>
      <c r="X535" s="114" t="str">
        <f ca="1" t="shared" si="6131" ref="X535">IFERROR(IF($C534="","",INDIRECT("第"&amp;VLOOKUP(X$7,INDIRECT($A$7&amp;"!A:D"),2,FALSE)&amp;"周"&amp;"!"&amp;ADDRESS(ROW(),VLOOKUP(X$7,INDIRECT($A$7&amp;"!A:D"),4,FALSE)+4))),"")</f>
        <v/>
      </c>
      <c r="Y535" s="114" t="str">
        <f ca="1" t="shared" si="6132" ref="Y535">IFERROR(IF($C534="","",INDIRECT("第"&amp;VLOOKUP(Y$7,INDIRECT($A$7&amp;"!A:D"),2,FALSE)&amp;"周"&amp;"!"&amp;ADDRESS(ROW(),VLOOKUP(Y$7,INDIRECT($A$7&amp;"!A:D"),4,FALSE)+4))),"")</f>
        <v/>
      </c>
      <c r="Z535" s="114" t="str">
        <f ca="1" t="shared" si="6133" ref="Z535">IFERROR(IF($C534="","",INDIRECT("第"&amp;VLOOKUP(Z$7,INDIRECT($A$7&amp;"!A:D"),2,FALSE)&amp;"周"&amp;"!"&amp;ADDRESS(ROW(),VLOOKUP(Z$7,INDIRECT($A$7&amp;"!A:D"),4,FALSE)+4))),"")</f>
        <v/>
      </c>
      <c r="AA535" s="114" t="str">
        <f ca="1" t="shared" si="6134" ref="AA535">IFERROR(IF($C534="","",INDIRECT("第"&amp;VLOOKUP(AA$7,INDIRECT($A$7&amp;"!A:D"),2,FALSE)&amp;"周"&amp;"!"&amp;ADDRESS(ROW(),VLOOKUP(AA$7,INDIRECT($A$7&amp;"!A:D"),4,FALSE)+4))),"")</f>
        <v/>
      </c>
      <c r="AB535" s="114" t="str">
        <f ca="1" t="shared" si="6135" ref="AB535">IFERROR(IF($C534="","",INDIRECT("第"&amp;VLOOKUP(AB$7,INDIRECT($A$7&amp;"!A:D"),2,FALSE)&amp;"周"&amp;"!"&amp;ADDRESS(ROW(),VLOOKUP(AB$7,INDIRECT($A$7&amp;"!A:D"),4,FALSE)+4))),"")</f>
        <v/>
      </c>
      <c r="AC535" s="114" t="str">
        <f ca="1" t="shared" si="6136" ref="AC535">IFERROR(IF($C534="","",INDIRECT("第"&amp;VLOOKUP(AC$7,INDIRECT($A$7&amp;"!A:D"),2,FALSE)&amp;"周"&amp;"!"&amp;ADDRESS(ROW(),VLOOKUP(AC$7,INDIRECT($A$7&amp;"!A:D"),4,FALSE)+4))),"")</f>
        <v/>
      </c>
      <c r="AD535" s="114" t="str">
        <f ca="1" t="shared" si="6137" ref="AD535">IFERROR(IF($C534="","",INDIRECT("第"&amp;VLOOKUP(AD$7,INDIRECT($A$7&amp;"!A:D"),2,FALSE)&amp;"周"&amp;"!"&amp;ADDRESS(ROW(),VLOOKUP(AD$7,INDIRECT($A$7&amp;"!A:D"),4,FALSE)+4))),"")</f>
        <v/>
      </c>
      <c r="AE535" s="114" t="str">
        <f ca="1" t="shared" si="6138" ref="AE535">IFERROR(IF($C534="","",INDIRECT("第"&amp;VLOOKUP(AE$7,INDIRECT($A$7&amp;"!A:D"),2,FALSE)&amp;"周"&amp;"!"&amp;ADDRESS(ROW(),VLOOKUP(AE$7,INDIRECT($A$7&amp;"!A:D"),4,FALSE)+4))),"")</f>
        <v/>
      </c>
      <c r="AF535" s="114" t="str">
        <f ca="1" t="shared" si="6139" ref="AF535">IFERROR(IF($C534="","",INDIRECT("第"&amp;VLOOKUP(AF$7,INDIRECT($A$7&amp;"!A:D"),2,FALSE)&amp;"周"&amp;"!"&amp;ADDRESS(ROW(),VLOOKUP(AF$7,INDIRECT($A$7&amp;"!A:D"),4,FALSE)+4))),"")</f>
        <v/>
      </c>
      <c r="AG535" s="114" t="str">
        <f ca="1" t="shared" si="6140" ref="AG535">IFERROR(IF($C534="","",INDIRECT("第"&amp;VLOOKUP(AG$7,INDIRECT($A$7&amp;"!A:D"),2,FALSE)&amp;"周"&amp;"!"&amp;ADDRESS(ROW(),VLOOKUP(AG$7,INDIRECT($A$7&amp;"!A:D"),4,FALSE)+4))),"")</f>
        <v/>
      </c>
      <c r="AH535" s="114" t="str">
        <f ca="1" t="shared" si="6141" ref="AH535">IFERROR(IF($C534="","",INDIRECT("第"&amp;VLOOKUP(AH$7,INDIRECT($A$7&amp;"!A:D"),2,FALSE)&amp;"周"&amp;"!"&amp;ADDRESS(ROW(),VLOOKUP(AH$7,INDIRECT($A$7&amp;"!A:D"),4,FALSE)+4))),"")</f>
        <v/>
      </c>
      <c r="AI535" s="114" t="str">
        <f ca="1" t="shared" si="6142" ref="AI535">IFERROR(IF($C534="","",INDIRECT("第"&amp;VLOOKUP(AI$7,INDIRECT($A$7&amp;"!A:D"),2,FALSE)&amp;"周"&amp;"!"&amp;ADDRESS(ROW(),VLOOKUP(AI$7,INDIRECT($A$7&amp;"!A:D"),4,FALSE)+4))),"")</f>
        <v/>
      </c>
      <c r="AJ535" s="25"/>
      <c r="AK535" s="25"/>
      <c r="AL535" s="25"/>
      <c r="AM535" s="25"/>
      <c r="AN535" s="25"/>
      <c r="AO535" s="25"/>
      <c r="AP535" s="25"/>
      <c r="AQ535" s="25"/>
      <c r="AR535" s="25"/>
    </row>
    <row r="536" spans="1:44" ht="18" customHeight="1">
      <c r="A536" s="7"/>
      <c r="B536" s="115"/>
      <c r="C536" s="27"/>
      <c r="D536" s="25" t="s">
        <v>26</v>
      </c>
      <c r="E536" s="114" t="str">
        <f ca="1" t="shared" si="6143" ref="E536:AI536">IFERROR(IF($C534="","",INDIRECT("第"&amp;VLOOKUP(E$7,INDIRECT($A$7&amp;"!A:D"),2,FALSE)&amp;"周"&amp;"!"&amp;ADDRESS(ROW(),VLOOKUP(E$7,INDIRECT($A$7&amp;"!A:D"),4,FALSE)+4))),"")</f>
        <v/>
      </c>
      <c r="F536" s="114" t="str">
        <f t="shared" ca="1" si="6143"/>
        <v/>
      </c>
      <c r="G536" s="114" t="str">
        <f t="shared" ca="1" si="6143"/>
        <v/>
      </c>
      <c r="H536" s="114" t="str">
        <f t="shared" ca="1" si="6143"/>
        <v/>
      </c>
      <c r="I536" s="114" t="str">
        <f t="shared" ca="1" si="6143"/>
        <v/>
      </c>
      <c r="J536" s="114" t="str">
        <f t="shared" ca="1" si="6143"/>
        <v/>
      </c>
      <c r="K536" s="114" t="str">
        <f t="shared" ca="1" si="6143"/>
        <v/>
      </c>
      <c r="L536" s="114" t="str">
        <f t="shared" ca="1" si="6143"/>
        <v/>
      </c>
      <c r="M536" s="114" t="str">
        <f t="shared" ca="1" si="6143"/>
        <v/>
      </c>
      <c r="N536" s="114" t="str">
        <f t="shared" ca="1" si="6143"/>
        <v/>
      </c>
      <c r="O536" s="114" t="str">
        <f t="shared" ca="1" si="6143"/>
        <v/>
      </c>
      <c r="P536" s="114" t="str">
        <f t="shared" ca="1" si="6143"/>
        <v/>
      </c>
      <c r="Q536" s="114" t="str">
        <f t="shared" ca="1" si="6143"/>
        <v/>
      </c>
      <c r="R536" s="114" t="str">
        <f t="shared" ca="1" si="6143"/>
        <v/>
      </c>
      <c r="S536" s="114" t="str">
        <f t="shared" ca="1" si="6143"/>
        <v/>
      </c>
      <c r="T536" s="114" t="str">
        <f t="shared" ca="1" si="6143"/>
        <v/>
      </c>
      <c r="U536" s="114" t="str">
        <f t="shared" ca="1" si="6143"/>
        <v/>
      </c>
      <c r="V536" s="114" t="str">
        <f t="shared" ca="1" si="6143"/>
        <v/>
      </c>
      <c r="W536" s="114" t="str">
        <f t="shared" ca="1" si="6143"/>
        <v/>
      </c>
      <c r="X536" s="114" t="str">
        <f t="shared" ca="1" si="6143"/>
        <v/>
      </c>
      <c r="Y536" s="114" t="str">
        <f t="shared" ca="1" si="6143"/>
        <v/>
      </c>
      <c r="Z536" s="114" t="str">
        <f t="shared" ca="1" si="6143"/>
        <v/>
      </c>
      <c r="AA536" s="114" t="str">
        <f t="shared" ca="1" si="6143"/>
        <v/>
      </c>
      <c r="AB536" s="114" t="str">
        <f t="shared" ca="1" si="6143"/>
        <v/>
      </c>
      <c r="AC536" s="114" t="str">
        <f t="shared" ca="1" si="6143"/>
        <v/>
      </c>
      <c r="AD536" s="114" t="str">
        <f t="shared" ca="1" si="6143"/>
        <v/>
      </c>
      <c r="AE536" s="114" t="str">
        <f t="shared" ca="1" si="6143"/>
        <v/>
      </c>
      <c r="AF536" s="114" t="str">
        <f t="shared" ca="1" si="6143"/>
        <v/>
      </c>
      <c r="AG536" s="114" t="str">
        <f t="shared" ca="1" si="6143"/>
        <v/>
      </c>
      <c r="AH536" s="114" t="str">
        <f t="shared" ca="1" si="6143"/>
        <v/>
      </c>
      <c r="AI536" s="114" t="str">
        <f t="shared" ca="1" si="6143"/>
        <v/>
      </c>
      <c r="AJ536" s="25"/>
      <c r="AK536" s="25"/>
      <c r="AL536" s="25"/>
      <c r="AM536" s="25"/>
      <c r="AN536" s="25"/>
      <c r="AO536" s="25"/>
      <c r="AP536" s="25"/>
      <c r="AQ536" s="25"/>
      <c r="AR536" s="25"/>
    </row>
    <row r="537" spans="1:44" ht="18" customHeight="1">
      <c r="A537" s="7"/>
      <c r="B537" s="116">
        <f t="shared" si="5618"/>
        <v>177</v>
      </c>
      <c r="C537" s="20" t="str">
        <f ca="1">INDIRECT("员工信息表!C"&amp;(B537+3))&amp;IF(INDIRECT("员工信息表!O"&amp;(B537+3))="离职","(离职)","")</f>
        <v/>
      </c>
      <c r="D537" s="25" t="s">
        <v>24</v>
      </c>
      <c r="E537" s="114" t="str">
        <f ca="1" t="shared" si="6144" ref="E537:T537">IFERROR(IF($C537="","",INDIRECT("第"&amp;VLOOKUP(E$7,INDIRECT($A$7&amp;"!A:D"),2,FALSE)&amp;"周"&amp;"!"&amp;ADDRESS(ROW(),VLOOKUP(E$7,INDIRECT($A$7&amp;"!A:D"),4,FALSE)+4))),"")</f>
        <v/>
      </c>
      <c r="F537" s="114" t="str">
        <f t="shared" ca="1" si="6144"/>
        <v/>
      </c>
      <c r="G537" s="114" t="str">
        <f t="shared" ca="1" si="6144"/>
        <v/>
      </c>
      <c r="H537" s="114" t="str">
        <f t="shared" ca="1" si="6144"/>
        <v/>
      </c>
      <c r="I537" s="114" t="str">
        <f t="shared" ca="1" si="6144"/>
        <v/>
      </c>
      <c r="J537" s="114" t="str">
        <f t="shared" ca="1" si="6144"/>
        <v/>
      </c>
      <c r="K537" s="114" t="str">
        <f t="shared" ca="1" si="6144"/>
        <v/>
      </c>
      <c r="L537" s="114" t="str">
        <f t="shared" ca="1" si="6144"/>
        <v/>
      </c>
      <c r="M537" s="114" t="str">
        <f t="shared" ca="1" si="6144"/>
        <v/>
      </c>
      <c r="N537" s="114" t="str">
        <f t="shared" ca="1" si="6144"/>
        <v/>
      </c>
      <c r="O537" s="114" t="str">
        <f t="shared" ca="1" si="6144"/>
        <v/>
      </c>
      <c r="P537" s="114" t="str">
        <f t="shared" ca="1" si="6144"/>
        <v/>
      </c>
      <c r="Q537" s="114" t="str">
        <f t="shared" ca="1" si="6144"/>
        <v/>
      </c>
      <c r="R537" s="114" t="str">
        <f t="shared" ca="1" si="6144"/>
        <v/>
      </c>
      <c r="S537" s="114" t="str">
        <f t="shared" ca="1" si="6144"/>
        <v/>
      </c>
      <c r="T537" s="114" t="str">
        <f t="shared" ca="1" si="6144"/>
        <v/>
      </c>
      <c r="U537" s="114" t="str">
        <f ca="1" t="shared" si="6145" ref="U537:AI537">IFERROR(IF($C537="","",INDIRECT("第"&amp;VLOOKUP(U$7,INDIRECT($A$7&amp;"!A:D"),2,FALSE)&amp;"周"&amp;"!"&amp;ADDRESS(ROW(),VLOOKUP(U$7,INDIRECT($A$7&amp;"!A:D"),4,FALSE)+4))),"")</f>
        <v/>
      </c>
      <c r="V537" s="114" t="str">
        <f t="shared" ca="1" si="6145"/>
        <v/>
      </c>
      <c r="W537" s="114" t="str">
        <f t="shared" ca="1" si="6145"/>
        <v/>
      </c>
      <c r="X537" s="114" t="str">
        <f t="shared" ca="1" si="6145"/>
        <v/>
      </c>
      <c r="Y537" s="114" t="str">
        <f t="shared" ca="1" si="6145"/>
        <v/>
      </c>
      <c r="Z537" s="114" t="str">
        <f t="shared" ca="1" si="6145"/>
        <v/>
      </c>
      <c r="AA537" s="114" t="str">
        <f t="shared" ca="1" si="6145"/>
        <v/>
      </c>
      <c r="AB537" s="114" t="str">
        <f t="shared" ca="1" si="6145"/>
        <v/>
      </c>
      <c r="AC537" s="114" t="str">
        <f t="shared" ca="1" si="6145"/>
        <v/>
      </c>
      <c r="AD537" s="114" t="str">
        <f t="shared" ca="1" si="6145"/>
        <v/>
      </c>
      <c r="AE537" s="114" t="str">
        <f t="shared" ca="1" si="6145"/>
        <v/>
      </c>
      <c r="AF537" s="114" t="str">
        <f t="shared" ca="1" si="6145"/>
        <v/>
      </c>
      <c r="AG537" s="114" t="str">
        <f t="shared" ca="1" si="6145"/>
        <v/>
      </c>
      <c r="AH537" s="114" t="str">
        <f t="shared" ca="1" si="6145"/>
        <v/>
      </c>
      <c r="AI537" s="114" t="str">
        <f t="shared" ca="1" si="6145"/>
        <v/>
      </c>
      <c r="AJ537" s="25">
        <f ca="1" t="shared" si="6146" ref="AJ537:AR537">COUNTIF($E537:$AI539,AJ$8)</f>
        <v>0</v>
      </c>
      <c r="AK537" s="25">
        <f t="shared" ca="1" si="6146"/>
        <v>0</v>
      </c>
      <c r="AL537" s="25">
        <f t="shared" ca="1" si="6146"/>
        <v>0</v>
      </c>
      <c r="AM537" s="25">
        <f t="shared" ca="1" si="6146"/>
        <v>0</v>
      </c>
      <c r="AN537" s="25">
        <f t="shared" ca="1" si="6146"/>
        <v>0</v>
      </c>
      <c r="AO537" s="25">
        <f t="shared" ca="1" si="6146"/>
        <v>0</v>
      </c>
      <c r="AP537" s="25">
        <f t="shared" ca="1" si="6146"/>
        <v>0</v>
      </c>
      <c r="AQ537" s="25">
        <f t="shared" ca="1" si="6146"/>
        <v>0</v>
      </c>
      <c r="AR537" s="25">
        <f t="shared" ca="1" si="6146"/>
        <v>0</v>
      </c>
    </row>
    <row r="538" spans="1:44" ht="18" customHeight="1">
      <c r="A538" s="7"/>
      <c r="B538" s="113"/>
      <c r="C538" s="20"/>
      <c r="D538" s="25" t="s">
        <v>25</v>
      </c>
      <c r="E538" s="114" t="str">
        <f ca="1" t="shared" si="6147" ref="E538">IFERROR(IF($C537="","",INDIRECT("第"&amp;VLOOKUP(E$7,INDIRECT($A$7&amp;"!A:D"),2,FALSE)&amp;"周"&amp;"!"&amp;ADDRESS(ROW(),VLOOKUP(E$7,INDIRECT($A$7&amp;"!A:D"),4,FALSE)+4))),"")</f>
        <v/>
      </c>
      <c r="F538" s="114" t="str">
        <f ca="1" t="shared" si="6148" ref="F538">IFERROR(IF($C537="","",INDIRECT("第"&amp;VLOOKUP(F$7,INDIRECT($A$7&amp;"!A:D"),2,FALSE)&amp;"周"&amp;"!"&amp;ADDRESS(ROW(),VLOOKUP(F$7,INDIRECT($A$7&amp;"!A:D"),4,FALSE)+4))),"")</f>
        <v/>
      </c>
      <c r="G538" s="114" t="str">
        <f ca="1" t="shared" si="6149" ref="G538">IFERROR(IF($C537="","",INDIRECT("第"&amp;VLOOKUP(G$7,INDIRECT($A$7&amp;"!A:D"),2,FALSE)&amp;"周"&amp;"!"&amp;ADDRESS(ROW(),VLOOKUP(G$7,INDIRECT($A$7&amp;"!A:D"),4,FALSE)+4))),"")</f>
        <v/>
      </c>
      <c r="H538" s="114" t="str">
        <f ca="1" t="shared" si="6150" ref="H538">IFERROR(IF($C537="","",INDIRECT("第"&amp;VLOOKUP(H$7,INDIRECT($A$7&amp;"!A:D"),2,FALSE)&amp;"周"&amp;"!"&amp;ADDRESS(ROW(),VLOOKUP(H$7,INDIRECT($A$7&amp;"!A:D"),4,FALSE)+4))),"")</f>
        <v/>
      </c>
      <c r="I538" s="114" t="str">
        <f ca="1" t="shared" si="6151" ref="I538">IFERROR(IF($C537="","",INDIRECT("第"&amp;VLOOKUP(I$7,INDIRECT($A$7&amp;"!A:D"),2,FALSE)&amp;"周"&amp;"!"&amp;ADDRESS(ROW(),VLOOKUP(I$7,INDIRECT($A$7&amp;"!A:D"),4,FALSE)+4))),"")</f>
        <v/>
      </c>
      <c r="J538" s="114" t="str">
        <f ca="1" t="shared" si="6152" ref="J538">IFERROR(IF($C537="","",INDIRECT("第"&amp;VLOOKUP(J$7,INDIRECT($A$7&amp;"!A:D"),2,FALSE)&amp;"周"&amp;"!"&amp;ADDRESS(ROW(),VLOOKUP(J$7,INDIRECT($A$7&amp;"!A:D"),4,FALSE)+4))),"")</f>
        <v/>
      </c>
      <c r="K538" s="114" t="str">
        <f ca="1" t="shared" si="6153" ref="K538">IFERROR(IF($C537="","",INDIRECT("第"&amp;VLOOKUP(K$7,INDIRECT($A$7&amp;"!A:D"),2,FALSE)&amp;"周"&amp;"!"&amp;ADDRESS(ROW(),VLOOKUP(K$7,INDIRECT($A$7&amp;"!A:D"),4,FALSE)+4))),"")</f>
        <v/>
      </c>
      <c r="L538" s="114" t="str">
        <f ca="1" t="shared" si="6154" ref="L538">IFERROR(IF($C537="","",INDIRECT("第"&amp;VLOOKUP(L$7,INDIRECT($A$7&amp;"!A:D"),2,FALSE)&amp;"周"&amp;"!"&amp;ADDRESS(ROW(),VLOOKUP(L$7,INDIRECT($A$7&amp;"!A:D"),4,FALSE)+4))),"")</f>
        <v/>
      </c>
      <c r="M538" s="114" t="str">
        <f ca="1" t="shared" si="6155" ref="M538">IFERROR(IF($C537="","",INDIRECT("第"&amp;VLOOKUP(M$7,INDIRECT($A$7&amp;"!A:D"),2,FALSE)&amp;"周"&amp;"!"&amp;ADDRESS(ROW(),VLOOKUP(M$7,INDIRECT($A$7&amp;"!A:D"),4,FALSE)+4))),"")</f>
        <v/>
      </c>
      <c r="N538" s="114" t="str">
        <f ca="1" t="shared" si="6156" ref="N538">IFERROR(IF($C537="","",INDIRECT("第"&amp;VLOOKUP(N$7,INDIRECT($A$7&amp;"!A:D"),2,FALSE)&amp;"周"&amp;"!"&amp;ADDRESS(ROW(),VLOOKUP(N$7,INDIRECT($A$7&amp;"!A:D"),4,FALSE)+4))),"")</f>
        <v/>
      </c>
      <c r="O538" s="114" t="str">
        <f ca="1" t="shared" si="6157" ref="O538">IFERROR(IF($C537="","",INDIRECT("第"&amp;VLOOKUP(O$7,INDIRECT($A$7&amp;"!A:D"),2,FALSE)&amp;"周"&amp;"!"&amp;ADDRESS(ROW(),VLOOKUP(O$7,INDIRECT($A$7&amp;"!A:D"),4,FALSE)+4))),"")</f>
        <v/>
      </c>
      <c r="P538" s="114" t="str">
        <f ca="1" t="shared" si="6158" ref="P538">IFERROR(IF($C537="","",INDIRECT("第"&amp;VLOOKUP(P$7,INDIRECT($A$7&amp;"!A:D"),2,FALSE)&amp;"周"&amp;"!"&amp;ADDRESS(ROW(),VLOOKUP(P$7,INDIRECT($A$7&amp;"!A:D"),4,FALSE)+4))),"")</f>
        <v/>
      </c>
      <c r="Q538" s="114" t="str">
        <f ca="1" t="shared" si="6159" ref="Q538">IFERROR(IF($C537="","",INDIRECT("第"&amp;VLOOKUP(Q$7,INDIRECT($A$7&amp;"!A:D"),2,FALSE)&amp;"周"&amp;"!"&amp;ADDRESS(ROW(),VLOOKUP(Q$7,INDIRECT($A$7&amp;"!A:D"),4,FALSE)+4))),"")</f>
        <v/>
      </c>
      <c r="R538" s="114" t="str">
        <f ca="1" t="shared" si="6160" ref="R538">IFERROR(IF($C537="","",INDIRECT("第"&amp;VLOOKUP(R$7,INDIRECT($A$7&amp;"!A:D"),2,FALSE)&amp;"周"&amp;"!"&amp;ADDRESS(ROW(),VLOOKUP(R$7,INDIRECT($A$7&amp;"!A:D"),4,FALSE)+4))),"")</f>
        <v/>
      </c>
      <c r="S538" s="114" t="str">
        <f ca="1" t="shared" si="6161" ref="S538">IFERROR(IF($C537="","",INDIRECT("第"&amp;VLOOKUP(S$7,INDIRECT($A$7&amp;"!A:D"),2,FALSE)&amp;"周"&amp;"!"&amp;ADDRESS(ROW(),VLOOKUP(S$7,INDIRECT($A$7&amp;"!A:D"),4,FALSE)+4))),"")</f>
        <v/>
      </c>
      <c r="T538" s="114" t="str">
        <f ca="1" t="shared" si="6162" ref="T538">IFERROR(IF($C537="","",INDIRECT("第"&amp;VLOOKUP(T$7,INDIRECT($A$7&amp;"!A:D"),2,FALSE)&amp;"周"&amp;"!"&amp;ADDRESS(ROW(),VLOOKUP(T$7,INDIRECT($A$7&amp;"!A:D"),4,FALSE)+4))),"")</f>
        <v/>
      </c>
      <c r="U538" s="114" t="str">
        <f ca="1" t="shared" si="6163" ref="U538">IFERROR(IF($C537="","",INDIRECT("第"&amp;VLOOKUP(U$7,INDIRECT($A$7&amp;"!A:D"),2,FALSE)&amp;"周"&amp;"!"&amp;ADDRESS(ROW(),VLOOKUP(U$7,INDIRECT($A$7&amp;"!A:D"),4,FALSE)+4))),"")</f>
        <v/>
      </c>
      <c r="V538" s="114" t="str">
        <f ca="1" t="shared" si="6164" ref="V538">IFERROR(IF($C537="","",INDIRECT("第"&amp;VLOOKUP(V$7,INDIRECT($A$7&amp;"!A:D"),2,FALSE)&amp;"周"&amp;"!"&amp;ADDRESS(ROW(),VLOOKUP(V$7,INDIRECT($A$7&amp;"!A:D"),4,FALSE)+4))),"")</f>
        <v/>
      </c>
      <c r="W538" s="114" t="str">
        <f ca="1" t="shared" si="6165" ref="W538">IFERROR(IF($C537="","",INDIRECT("第"&amp;VLOOKUP(W$7,INDIRECT($A$7&amp;"!A:D"),2,FALSE)&amp;"周"&amp;"!"&amp;ADDRESS(ROW(),VLOOKUP(W$7,INDIRECT($A$7&amp;"!A:D"),4,FALSE)+4))),"")</f>
        <v/>
      </c>
      <c r="X538" s="114" t="str">
        <f ca="1" t="shared" si="6166" ref="X538">IFERROR(IF($C537="","",INDIRECT("第"&amp;VLOOKUP(X$7,INDIRECT($A$7&amp;"!A:D"),2,FALSE)&amp;"周"&amp;"!"&amp;ADDRESS(ROW(),VLOOKUP(X$7,INDIRECT($A$7&amp;"!A:D"),4,FALSE)+4))),"")</f>
        <v/>
      </c>
      <c r="Y538" s="114" t="str">
        <f ca="1" t="shared" si="6167" ref="Y538">IFERROR(IF($C537="","",INDIRECT("第"&amp;VLOOKUP(Y$7,INDIRECT($A$7&amp;"!A:D"),2,FALSE)&amp;"周"&amp;"!"&amp;ADDRESS(ROW(),VLOOKUP(Y$7,INDIRECT($A$7&amp;"!A:D"),4,FALSE)+4))),"")</f>
        <v/>
      </c>
      <c r="Z538" s="114" t="str">
        <f ca="1" t="shared" si="6168" ref="Z538">IFERROR(IF($C537="","",INDIRECT("第"&amp;VLOOKUP(Z$7,INDIRECT($A$7&amp;"!A:D"),2,FALSE)&amp;"周"&amp;"!"&amp;ADDRESS(ROW(),VLOOKUP(Z$7,INDIRECT($A$7&amp;"!A:D"),4,FALSE)+4))),"")</f>
        <v/>
      </c>
      <c r="AA538" s="114" t="str">
        <f ca="1" t="shared" si="6169" ref="AA538">IFERROR(IF($C537="","",INDIRECT("第"&amp;VLOOKUP(AA$7,INDIRECT($A$7&amp;"!A:D"),2,FALSE)&amp;"周"&amp;"!"&amp;ADDRESS(ROW(),VLOOKUP(AA$7,INDIRECT($A$7&amp;"!A:D"),4,FALSE)+4))),"")</f>
        <v/>
      </c>
      <c r="AB538" s="114" t="str">
        <f ca="1" t="shared" si="6170" ref="AB538">IFERROR(IF($C537="","",INDIRECT("第"&amp;VLOOKUP(AB$7,INDIRECT($A$7&amp;"!A:D"),2,FALSE)&amp;"周"&amp;"!"&amp;ADDRESS(ROW(),VLOOKUP(AB$7,INDIRECT($A$7&amp;"!A:D"),4,FALSE)+4))),"")</f>
        <v/>
      </c>
      <c r="AC538" s="114" t="str">
        <f ca="1" t="shared" si="6171" ref="AC538">IFERROR(IF($C537="","",INDIRECT("第"&amp;VLOOKUP(AC$7,INDIRECT($A$7&amp;"!A:D"),2,FALSE)&amp;"周"&amp;"!"&amp;ADDRESS(ROW(),VLOOKUP(AC$7,INDIRECT($A$7&amp;"!A:D"),4,FALSE)+4))),"")</f>
        <v/>
      </c>
      <c r="AD538" s="114" t="str">
        <f ca="1" t="shared" si="6172" ref="AD538">IFERROR(IF($C537="","",INDIRECT("第"&amp;VLOOKUP(AD$7,INDIRECT($A$7&amp;"!A:D"),2,FALSE)&amp;"周"&amp;"!"&amp;ADDRESS(ROW(),VLOOKUP(AD$7,INDIRECT($A$7&amp;"!A:D"),4,FALSE)+4))),"")</f>
        <v/>
      </c>
      <c r="AE538" s="114" t="str">
        <f ca="1" t="shared" si="6173" ref="AE538">IFERROR(IF($C537="","",INDIRECT("第"&amp;VLOOKUP(AE$7,INDIRECT($A$7&amp;"!A:D"),2,FALSE)&amp;"周"&amp;"!"&amp;ADDRESS(ROW(),VLOOKUP(AE$7,INDIRECT($A$7&amp;"!A:D"),4,FALSE)+4))),"")</f>
        <v/>
      </c>
      <c r="AF538" s="114" t="str">
        <f ca="1" t="shared" si="6174" ref="AF538">IFERROR(IF($C537="","",INDIRECT("第"&amp;VLOOKUP(AF$7,INDIRECT($A$7&amp;"!A:D"),2,FALSE)&amp;"周"&amp;"!"&amp;ADDRESS(ROW(),VLOOKUP(AF$7,INDIRECT($A$7&amp;"!A:D"),4,FALSE)+4))),"")</f>
        <v/>
      </c>
      <c r="AG538" s="114" t="str">
        <f ca="1" t="shared" si="6175" ref="AG538">IFERROR(IF($C537="","",INDIRECT("第"&amp;VLOOKUP(AG$7,INDIRECT($A$7&amp;"!A:D"),2,FALSE)&amp;"周"&amp;"!"&amp;ADDRESS(ROW(),VLOOKUP(AG$7,INDIRECT($A$7&amp;"!A:D"),4,FALSE)+4))),"")</f>
        <v/>
      </c>
      <c r="AH538" s="114" t="str">
        <f ca="1" t="shared" si="6176" ref="AH538">IFERROR(IF($C537="","",INDIRECT("第"&amp;VLOOKUP(AH$7,INDIRECT($A$7&amp;"!A:D"),2,FALSE)&amp;"周"&amp;"!"&amp;ADDRESS(ROW(),VLOOKUP(AH$7,INDIRECT($A$7&amp;"!A:D"),4,FALSE)+4))),"")</f>
        <v/>
      </c>
      <c r="AI538" s="114" t="str">
        <f ca="1" t="shared" si="6177" ref="AI538">IFERROR(IF($C537="","",INDIRECT("第"&amp;VLOOKUP(AI$7,INDIRECT($A$7&amp;"!A:D"),2,FALSE)&amp;"周"&amp;"!"&amp;ADDRESS(ROW(),VLOOKUP(AI$7,INDIRECT($A$7&amp;"!A:D"),4,FALSE)+4))),"")</f>
        <v/>
      </c>
      <c r="AJ538" s="25"/>
      <c r="AK538" s="25"/>
      <c r="AL538" s="25"/>
      <c r="AM538" s="25"/>
      <c r="AN538" s="25"/>
      <c r="AO538" s="25"/>
      <c r="AP538" s="25"/>
      <c r="AQ538" s="25"/>
      <c r="AR538" s="25"/>
    </row>
    <row r="539" spans="1:44" ht="18" customHeight="1">
      <c r="A539" s="7"/>
      <c r="B539" s="115"/>
      <c r="C539" s="27"/>
      <c r="D539" s="25" t="s">
        <v>26</v>
      </c>
      <c r="E539" s="114" t="str">
        <f ca="1" t="shared" si="6178" ref="E539:AI539">IFERROR(IF($C537="","",INDIRECT("第"&amp;VLOOKUP(E$7,INDIRECT($A$7&amp;"!A:D"),2,FALSE)&amp;"周"&amp;"!"&amp;ADDRESS(ROW(),VLOOKUP(E$7,INDIRECT($A$7&amp;"!A:D"),4,FALSE)+4))),"")</f>
        <v/>
      </c>
      <c r="F539" s="114" t="str">
        <f t="shared" ca="1" si="6178"/>
        <v/>
      </c>
      <c r="G539" s="114" t="str">
        <f t="shared" ca="1" si="6178"/>
        <v/>
      </c>
      <c r="H539" s="114" t="str">
        <f t="shared" ca="1" si="6178"/>
        <v/>
      </c>
      <c r="I539" s="114" t="str">
        <f t="shared" ca="1" si="6178"/>
        <v/>
      </c>
      <c r="J539" s="114" t="str">
        <f t="shared" ca="1" si="6178"/>
        <v/>
      </c>
      <c r="K539" s="114" t="str">
        <f t="shared" ca="1" si="6178"/>
        <v/>
      </c>
      <c r="L539" s="114" t="str">
        <f t="shared" ca="1" si="6178"/>
        <v/>
      </c>
      <c r="M539" s="114" t="str">
        <f t="shared" ca="1" si="6178"/>
        <v/>
      </c>
      <c r="N539" s="114" t="str">
        <f t="shared" ca="1" si="6178"/>
        <v/>
      </c>
      <c r="O539" s="114" t="str">
        <f t="shared" ca="1" si="6178"/>
        <v/>
      </c>
      <c r="P539" s="114" t="str">
        <f t="shared" ca="1" si="6178"/>
        <v/>
      </c>
      <c r="Q539" s="114" t="str">
        <f t="shared" ca="1" si="6178"/>
        <v/>
      </c>
      <c r="R539" s="114" t="str">
        <f t="shared" ca="1" si="6178"/>
        <v/>
      </c>
      <c r="S539" s="114" t="str">
        <f t="shared" ca="1" si="6178"/>
        <v/>
      </c>
      <c r="T539" s="114" t="str">
        <f t="shared" ca="1" si="6178"/>
        <v/>
      </c>
      <c r="U539" s="114" t="str">
        <f t="shared" ca="1" si="6178"/>
        <v/>
      </c>
      <c r="V539" s="114" t="str">
        <f t="shared" ca="1" si="6178"/>
        <v/>
      </c>
      <c r="W539" s="114" t="str">
        <f t="shared" ca="1" si="6178"/>
        <v/>
      </c>
      <c r="X539" s="114" t="str">
        <f t="shared" ca="1" si="6178"/>
        <v/>
      </c>
      <c r="Y539" s="114" t="str">
        <f t="shared" ca="1" si="6178"/>
        <v/>
      </c>
      <c r="Z539" s="114" t="str">
        <f t="shared" ca="1" si="6178"/>
        <v/>
      </c>
      <c r="AA539" s="114" t="str">
        <f t="shared" ca="1" si="6178"/>
        <v/>
      </c>
      <c r="AB539" s="114" t="str">
        <f t="shared" ca="1" si="6178"/>
        <v/>
      </c>
      <c r="AC539" s="114" t="str">
        <f t="shared" ca="1" si="6178"/>
        <v/>
      </c>
      <c r="AD539" s="114" t="str">
        <f t="shared" ca="1" si="6178"/>
        <v/>
      </c>
      <c r="AE539" s="114" t="str">
        <f t="shared" ca="1" si="6178"/>
        <v/>
      </c>
      <c r="AF539" s="114" t="str">
        <f t="shared" ca="1" si="6178"/>
        <v/>
      </c>
      <c r="AG539" s="114" t="str">
        <f t="shared" ca="1" si="6178"/>
        <v/>
      </c>
      <c r="AH539" s="114" t="str">
        <f t="shared" ca="1" si="6178"/>
        <v/>
      </c>
      <c r="AI539" s="114" t="str">
        <f t="shared" ca="1" si="6178"/>
        <v/>
      </c>
      <c r="AJ539" s="25"/>
      <c r="AK539" s="25"/>
      <c r="AL539" s="25"/>
      <c r="AM539" s="25"/>
      <c r="AN539" s="25"/>
      <c r="AO539" s="25"/>
      <c r="AP539" s="25"/>
      <c r="AQ539" s="25"/>
      <c r="AR539" s="25"/>
    </row>
    <row r="540" spans="1:44" ht="18" customHeight="1">
      <c r="A540" s="7"/>
      <c r="B540" s="116">
        <f t="shared" si="5618"/>
        <v>178</v>
      </c>
      <c r="C540" s="20" t="str">
        <f ca="1">INDIRECT("员工信息表!C"&amp;(B540+3))&amp;IF(INDIRECT("员工信息表!O"&amp;(B540+3))="离职","(离职)","")</f>
        <v/>
      </c>
      <c r="D540" s="25" t="s">
        <v>24</v>
      </c>
      <c r="E540" s="114" t="str">
        <f ca="1" t="shared" si="6179" ref="E540:T540">IFERROR(IF($C540="","",INDIRECT("第"&amp;VLOOKUP(E$7,INDIRECT($A$7&amp;"!A:D"),2,FALSE)&amp;"周"&amp;"!"&amp;ADDRESS(ROW(),VLOOKUP(E$7,INDIRECT($A$7&amp;"!A:D"),4,FALSE)+4))),"")</f>
        <v/>
      </c>
      <c r="F540" s="114" t="str">
        <f t="shared" ca="1" si="6179"/>
        <v/>
      </c>
      <c r="G540" s="114" t="str">
        <f t="shared" ca="1" si="6179"/>
        <v/>
      </c>
      <c r="H540" s="114" t="str">
        <f t="shared" ca="1" si="6179"/>
        <v/>
      </c>
      <c r="I540" s="114" t="str">
        <f t="shared" ca="1" si="6179"/>
        <v/>
      </c>
      <c r="J540" s="114" t="str">
        <f t="shared" ca="1" si="6179"/>
        <v/>
      </c>
      <c r="K540" s="114" t="str">
        <f t="shared" ca="1" si="6179"/>
        <v/>
      </c>
      <c r="L540" s="114" t="str">
        <f t="shared" ca="1" si="6179"/>
        <v/>
      </c>
      <c r="M540" s="114" t="str">
        <f t="shared" ca="1" si="6179"/>
        <v/>
      </c>
      <c r="N540" s="114" t="str">
        <f t="shared" ca="1" si="6179"/>
        <v/>
      </c>
      <c r="O540" s="114" t="str">
        <f t="shared" ca="1" si="6179"/>
        <v/>
      </c>
      <c r="P540" s="114" t="str">
        <f t="shared" ca="1" si="6179"/>
        <v/>
      </c>
      <c r="Q540" s="114" t="str">
        <f t="shared" ca="1" si="6179"/>
        <v/>
      </c>
      <c r="R540" s="114" t="str">
        <f t="shared" ca="1" si="6179"/>
        <v/>
      </c>
      <c r="S540" s="114" t="str">
        <f t="shared" ca="1" si="6179"/>
        <v/>
      </c>
      <c r="T540" s="114" t="str">
        <f t="shared" ca="1" si="6179"/>
        <v/>
      </c>
      <c r="U540" s="114" t="str">
        <f ca="1" t="shared" si="6180" ref="U540:AI540">IFERROR(IF($C540="","",INDIRECT("第"&amp;VLOOKUP(U$7,INDIRECT($A$7&amp;"!A:D"),2,FALSE)&amp;"周"&amp;"!"&amp;ADDRESS(ROW(),VLOOKUP(U$7,INDIRECT($A$7&amp;"!A:D"),4,FALSE)+4))),"")</f>
        <v/>
      </c>
      <c r="V540" s="114" t="str">
        <f t="shared" ca="1" si="6180"/>
        <v/>
      </c>
      <c r="W540" s="114" t="str">
        <f t="shared" ca="1" si="6180"/>
        <v/>
      </c>
      <c r="X540" s="114" t="str">
        <f t="shared" ca="1" si="6180"/>
        <v/>
      </c>
      <c r="Y540" s="114" t="str">
        <f t="shared" ca="1" si="6180"/>
        <v/>
      </c>
      <c r="Z540" s="114" t="str">
        <f t="shared" ca="1" si="6180"/>
        <v/>
      </c>
      <c r="AA540" s="114" t="str">
        <f t="shared" ca="1" si="6180"/>
        <v/>
      </c>
      <c r="AB540" s="114" t="str">
        <f t="shared" ca="1" si="6180"/>
        <v/>
      </c>
      <c r="AC540" s="114" t="str">
        <f t="shared" ca="1" si="6180"/>
        <v/>
      </c>
      <c r="AD540" s="114" t="str">
        <f t="shared" ca="1" si="6180"/>
        <v/>
      </c>
      <c r="AE540" s="114" t="str">
        <f t="shared" ca="1" si="6180"/>
        <v/>
      </c>
      <c r="AF540" s="114" t="str">
        <f t="shared" ca="1" si="6180"/>
        <v/>
      </c>
      <c r="AG540" s="114" t="str">
        <f t="shared" ca="1" si="6180"/>
        <v/>
      </c>
      <c r="AH540" s="114" t="str">
        <f t="shared" ca="1" si="6180"/>
        <v/>
      </c>
      <c r="AI540" s="114" t="str">
        <f t="shared" ca="1" si="6180"/>
        <v/>
      </c>
      <c r="AJ540" s="25">
        <f ca="1" t="shared" si="6181" ref="AJ540:AR540">COUNTIF($E540:$AI542,AJ$8)</f>
        <v>0</v>
      </c>
      <c r="AK540" s="25">
        <f t="shared" ca="1" si="6181"/>
        <v>0</v>
      </c>
      <c r="AL540" s="25">
        <f t="shared" ca="1" si="6181"/>
        <v>0</v>
      </c>
      <c r="AM540" s="25">
        <f t="shared" ca="1" si="6181"/>
        <v>0</v>
      </c>
      <c r="AN540" s="25">
        <f t="shared" ca="1" si="6181"/>
        <v>0</v>
      </c>
      <c r="AO540" s="25">
        <f t="shared" ca="1" si="6181"/>
        <v>0</v>
      </c>
      <c r="AP540" s="25">
        <f t="shared" ca="1" si="6181"/>
        <v>0</v>
      </c>
      <c r="AQ540" s="25">
        <f t="shared" ca="1" si="6181"/>
        <v>0</v>
      </c>
      <c r="AR540" s="25">
        <f t="shared" ca="1" si="6181"/>
        <v>0</v>
      </c>
    </row>
    <row r="541" spans="1:44" ht="18" customHeight="1">
      <c r="A541" s="7"/>
      <c r="B541" s="113"/>
      <c r="C541" s="20"/>
      <c r="D541" s="25" t="s">
        <v>25</v>
      </c>
      <c r="E541" s="114" t="str">
        <f ca="1" t="shared" si="6182" ref="E541">IFERROR(IF($C540="","",INDIRECT("第"&amp;VLOOKUP(E$7,INDIRECT($A$7&amp;"!A:D"),2,FALSE)&amp;"周"&amp;"!"&amp;ADDRESS(ROW(),VLOOKUP(E$7,INDIRECT($A$7&amp;"!A:D"),4,FALSE)+4))),"")</f>
        <v/>
      </c>
      <c r="F541" s="114" t="str">
        <f ca="1" t="shared" si="6183" ref="F541">IFERROR(IF($C540="","",INDIRECT("第"&amp;VLOOKUP(F$7,INDIRECT($A$7&amp;"!A:D"),2,FALSE)&amp;"周"&amp;"!"&amp;ADDRESS(ROW(),VLOOKUP(F$7,INDIRECT($A$7&amp;"!A:D"),4,FALSE)+4))),"")</f>
        <v/>
      </c>
      <c r="G541" s="114" t="str">
        <f ca="1" t="shared" si="6184" ref="G541">IFERROR(IF($C540="","",INDIRECT("第"&amp;VLOOKUP(G$7,INDIRECT($A$7&amp;"!A:D"),2,FALSE)&amp;"周"&amp;"!"&amp;ADDRESS(ROW(),VLOOKUP(G$7,INDIRECT($A$7&amp;"!A:D"),4,FALSE)+4))),"")</f>
        <v/>
      </c>
      <c r="H541" s="114" t="str">
        <f ca="1" t="shared" si="6185" ref="H541">IFERROR(IF($C540="","",INDIRECT("第"&amp;VLOOKUP(H$7,INDIRECT($A$7&amp;"!A:D"),2,FALSE)&amp;"周"&amp;"!"&amp;ADDRESS(ROW(),VLOOKUP(H$7,INDIRECT($A$7&amp;"!A:D"),4,FALSE)+4))),"")</f>
        <v/>
      </c>
      <c r="I541" s="114" t="str">
        <f ca="1" t="shared" si="6186" ref="I541">IFERROR(IF($C540="","",INDIRECT("第"&amp;VLOOKUP(I$7,INDIRECT($A$7&amp;"!A:D"),2,FALSE)&amp;"周"&amp;"!"&amp;ADDRESS(ROW(),VLOOKUP(I$7,INDIRECT($A$7&amp;"!A:D"),4,FALSE)+4))),"")</f>
        <v/>
      </c>
      <c r="J541" s="114" t="str">
        <f ca="1" t="shared" si="6187" ref="J541">IFERROR(IF($C540="","",INDIRECT("第"&amp;VLOOKUP(J$7,INDIRECT($A$7&amp;"!A:D"),2,FALSE)&amp;"周"&amp;"!"&amp;ADDRESS(ROW(),VLOOKUP(J$7,INDIRECT($A$7&amp;"!A:D"),4,FALSE)+4))),"")</f>
        <v/>
      </c>
      <c r="K541" s="114" t="str">
        <f ca="1" t="shared" si="6188" ref="K541">IFERROR(IF($C540="","",INDIRECT("第"&amp;VLOOKUP(K$7,INDIRECT($A$7&amp;"!A:D"),2,FALSE)&amp;"周"&amp;"!"&amp;ADDRESS(ROW(),VLOOKUP(K$7,INDIRECT($A$7&amp;"!A:D"),4,FALSE)+4))),"")</f>
        <v/>
      </c>
      <c r="L541" s="114" t="str">
        <f ca="1" t="shared" si="6189" ref="L541">IFERROR(IF($C540="","",INDIRECT("第"&amp;VLOOKUP(L$7,INDIRECT($A$7&amp;"!A:D"),2,FALSE)&amp;"周"&amp;"!"&amp;ADDRESS(ROW(),VLOOKUP(L$7,INDIRECT($A$7&amp;"!A:D"),4,FALSE)+4))),"")</f>
        <v/>
      </c>
      <c r="M541" s="114" t="str">
        <f ca="1" t="shared" si="6190" ref="M541">IFERROR(IF($C540="","",INDIRECT("第"&amp;VLOOKUP(M$7,INDIRECT($A$7&amp;"!A:D"),2,FALSE)&amp;"周"&amp;"!"&amp;ADDRESS(ROW(),VLOOKUP(M$7,INDIRECT($A$7&amp;"!A:D"),4,FALSE)+4))),"")</f>
        <v/>
      </c>
      <c r="N541" s="114" t="str">
        <f ca="1" t="shared" si="6191" ref="N541">IFERROR(IF($C540="","",INDIRECT("第"&amp;VLOOKUP(N$7,INDIRECT($A$7&amp;"!A:D"),2,FALSE)&amp;"周"&amp;"!"&amp;ADDRESS(ROW(),VLOOKUP(N$7,INDIRECT($A$7&amp;"!A:D"),4,FALSE)+4))),"")</f>
        <v/>
      </c>
      <c r="O541" s="114" t="str">
        <f ca="1" t="shared" si="6192" ref="O541">IFERROR(IF($C540="","",INDIRECT("第"&amp;VLOOKUP(O$7,INDIRECT($A$7&amp;"!A:D"),2,FALSE)&amp;"周"&amp;"!"&amp;ADDRESS(ROW(),VLOOKUP(O$7,INDIRECT($A$7&amp;"!A:D"),4,FALSE)+4))),"")</f>
        <v/>
      </c>
      <c r="P541" s="114" t="str">
        <f ca="1" t="shared" si="6193" ref="P541">IFERROR(IF($C540="","",INDIRECT("第"&amp;VLOOKUP(P$7,INDIRECT($A$7&amp;"!A:D"),2,FALSE)&amp;"周"&amp;"!"&amp;ADDRESS(ROW(),VLOOKUP(P$7,INDIRECT($A$7&amp;"!A:D"),4,FALSE)+4))),"")</f>
        <v/>
      </c>
      <c r="Q541" s="114" t="str">
        <f ca="1" t="shared" si="6194" ref="Q541">IFERROR(IF($C540="","",INDIRECT("第"&amp;VLOOKUP(Q$7,INDIRECT($A$7&amp;"!A:D"),2,FALSE)&amp;"周"&amp;"!"&amp;ADDRESS(ROW(),VLOOKUP(Q$7,INDIRECT($A$7&amp;"!A:D"),4,FALSE)+4))),"")</f>
        <v/>
      </c>
      <c r="R541" s="114" t="str">
        <f ca="1" t="shared" si="6195" ref="R541">IFERROR(IF($C540="","",INDIRECT("第"&amp;VLOOKUP(R$7,INDIRECT($A$7&amp;"!A:D"),2,FALSE)&amp;"周"&amp;"!"&amp;ADDRESS(ROW(),VLOOKUP(R$7,INDIRECT($A$7&amp;"!A:D"),4,FALSE)+4))),"")</f>
        <v/>
      </c>
      <c r="S541" s="114" t="str">
        <f ca="1" t="shared" si="6196" ref="S541">IFERROR(IF($C540="","",INDIRECT("第"&amp;VLOOKUP(S$7,INDIRECT($A$7&amp;"!A:D"),2,FALSE)&amp;"周"&amp;"!"&amp;ADDRESS(ROW(),VLOOKUP(S$7,INDIRECT($A$7&amp;"!A:D"),4,FALSE)+4))),"")</f>
        <v/>
      </c>
      <c r="T541" s="114" t="str">
        <f ca="1" t="shared" si="6197" ref="T541">IFERROR(IF($C540="","",INDIRECT("第"&amp;VLOOKUP(T$7,INDIRECT($A$7&amp;"!A:D"),2,FALSE)&amp;"周"&amp;"!"&amp;ADDRESS(ROW(),VLOOKUP(T$7,INDIRECT($A$7&amp;"!A:D"),4,FALSE)+4))),"")</f>
        <v/>
      </c>
      <c r="U541" s="114" t="str">
        <f ca="1" t="shared" si="6198" ref="U541">IFERROR(IF($C540="","",INDIRECT("第"&amp;VLOOKUP(U$7,INDIRECT($A$7&amp;"!A:D"),2,FALSE)&amp;"周"&amp;"!"&amp;ADDRESS(ROW(),VLOOKUP(U$7,INDIRECT($A$7&amp;"!A:D"),4,FALSE)+4))),"")</f>
        <v/>
      </c>
      <c r="V541" s="114" t="str">
        <f ca="1" t="shared" si="6199" ref="V541">IFERROR(IF($C540="","",INDIRECT("第"&amp;VLOOKUP(V$7,INDIRECT($A$7&amp;"!A:D"),2,FALSE)&amp;"周"&amp;"!"&amp;ADDRESS(ROW(),VLOOKUP(V$7,INDIRECT($A$7&amp;"!A:D"),4,FALSE)+4))),"")</f>
        <v/>
      </c>
      <c r="W541" s="114" t="str">
        <f ca="1" t="shared" si="6200" ref="W541">IFERROR(IF($C540="","",INDIRECT("第"&amp;VLOOKUP(W$7,INDIRECT($A$7&amp;"!A:D"),2,FALSE)&amp;"周"&amp;"!"&amp;ADDRESS(ROW(),VLOOKUP(W$7,INDIRECT($A$7&amp;"!A:D"),4,FALSE)+4))),"")</f>
        <v/>
      </c>
      <c r="X541" s="114" t="str">
        <f ca="1" t="shared" si="6201" ref="X541">IFERROR(IF($C540="","",INDIRECT("第"&amp;VLOOKUP(X$7,INDIRECT($A$7&amp;"!A:D"),2,FALSE)&amp;"周"&amp;"!"&amp;ADDRESS(ROW(),VLOOKUP(X$7,INDIRECT($A$7&amp;"!A:D"),4,FALSE)+4))),"")</f>
        <v/>
      </c>
      <c r="Y541" s="114" t="str">
        <f ca="1" t="shared" si="6202" ref="Y541">IFERROR(IF($C540="","",INDIRECT("第"&amp;VLOOKUP(Y$7,INDIRECT($A$7&amp;"!A:D"),2,FALSE)&amp;"周"&amp;"!"&amp;ADDRESS(ROW(),VLOOKUP(Y$7,INDIRECT($A$7&amp;"!A:D"),4,FALSE)+4))),"")</f>
        <v/>
      </c>
      <c r="Z541" s="114" t="str">
        <f ca="1" t="shared" si="6203" ref="Z541">IFERROR(IF($C540="","",INDIRECT("第"&amp;VLOOKUP(Z$7,INDIRECT($A$7&amp;"!A:D"),2,FALSE)&amp;"周"&amp;"!"&amp;ADDRESS(ROW(),VLOOKUP(Z$7,INDIRECT($A$7&amp;"!A:D"),4,FALSE)+4))),"")</f>
        <v/>
      </c>
      <c r="AA541" s="114" t="str">
        <f ca="1" t="shared" si="6204" ref="AA541">IFERROR(IF($C540="","",INDIRECT("第"&amp;VLOOKUP(AA$7,INDIRECT($A$7&amp;"!A:D"),2,FALSE)&amp;"周"&amp;"!"&amp;ADDRESS(ROW(),VLOOKUP(AA$7,INDIRECT($A$7&amp;"!A:D"),4,FALSE)+4))),"")</f>
        <v/>
      </c>
      <c r="AB541" s="114" t="str">
        <f ca="1" t="shared" si="6205" ref="AB541">IFERROR(IF($C540="","",INDIRECT("第"&amp;VLOOKUP(AB$7,INDIRECT($A$7&amp;"!A:D"),2,FALSE)&amp;"周"&amp;"!"&amp;ADDRESS(ROW(),VLOOKUP(AB$7,INDIRECT($A$7&amp;"!A:D"),4,FALSE)+4))),"")</f>
        <v/>
      </c>
      <c r="AC541" s="114" t="str">
        <f ca="1" t="shared" si="6206" ref="AC541">IFERROR(IF($C540="","",INDIRECT("第"&amp;VLOOKUP(AC$7,INDIRECT($A$7&amp;"!A:D"),2,FALSE)&amp;"周"&amp;"!"&amp;ADDRESS(ROW(),VLOOKUP(AC$7,INDIRECT($A$7&amp;"!A:D"),4,FALSE)+4))),"")</f>
        <v/>
      </c>
      <c r="AD541" s="114" t="str">
        <f ca="1" t="shared" si="6207" ref="AD541">IFERROR(IF($C540="","",INDIRECT("第"&amp;VLOOKUP(AD$7,INDIRECT($A$7&amp;"!A:D"),2,FALSE)&amp;"周"&amp;"!"&amp;ADDRESS(ROW(),VLOOKUP(AD$7,INDIRECT($A$7&amp;"!A:D"),4,FALSE)+4))),"")</f>
        <v/>
      </c>
      <c r="AE541" s="114" t="str">
        <f ca="1" t="shared" si="6208" ref="AE541">IFERROR(IF($C540="","",INDIRECT("第"&amp;VLOOKUP(AE$7,INDIRECT($A$7&amp;"!A:D"),2,FALSE)&amp;"周"&amp;"!"&amp;ADDRESS(ROW(),VLOOKUP(AE$7,INDIRECT($A$7&amp;"!A:D"),4,FALSE)+4))),"")</f>
        <v/>
      </c>
      <c r="AF541" s="114" t="str">
        <f ca="1" t="shared" si="6209" ref="AF541">IFERROR(IF($C540="","",INDIRECT("第"&amp;VLOOKUP(AF$7,INDIRECT($A$7&amp;"!A:D"),2,FALSE)&amp;"周"&amp;"!"&amp;ADDRESS(ROW(),VLOOKUP(AF$7,INDIRECT($A$7&amp;"!A:D"),4,FALSE)+4))),"")</f>
        <v/>
      </c>
      <c r="AG541" s="114" t="str">
        <f ca="1" t="shared" si="6210" ref="AG541">IFERROR(IF($C540="","",INDIRECT("第"&amp;VLOOKUP(AG$7,INDIRECT($A$7&amp;"!A:D"),2,FALSE)&amp;"周"&amp;"!"&amp;ADDRESS(ROW(),VLOOKUP(AG$7,INDIRECT($A$7&amp;"!A:D"),4,FALSE)+4))),"")</f>
        <v/>
      </c>
      <c r="AH541" s="114" t="str">
        <f ca="1" t="shared" si="6211" ref="AH541">IFERROR(IF($C540="","",INDIRECT("第"&amp;VLOOKUP(AH$7,INDIRECT($A$7&amp;"!A:D"),2,FALSE)&amp;"周"&amp;"!"&amp;ADDRESS(ROW(),VLOOKUP(AH$7,INDIRECT($A$7&amp;"!A:D"),4,FALSE)+4))),"")</f>
        <v/>
      </c>
      <c r="AI541" s="114" t="str">
        <f ca="1" t="shared" si="6212" ref="AI541">IFERROR(IF($C540="","",INDIRECT("第"&amp;VLOOKUP(AI$7,INDIRECT($A$7&amp;"!A:D"),2,FALSE)&amp;"周"&amp;"!"&amp;ADDRESS(ROW(),VLOOKUP(AI$7,INDIRECT($A$7&amp;"!A:D"),4,FALSE)+4))),"")</f>
        <v/>
      </c>
      <c r="AJ541" s="25"/>
      <c r="AK541" s="25"/>
      <c r="AL541" s="25"/>
      <c r="AM541" s="25"/>
      <c r="AN541" s="25"/>
      <c r="AO541" s="25"/>
      <c r="AP541" s="25"/>
      <c r="AQ541" s="25"/>
      <c r="AR541" s="25"/>
    </row>
    <row r="542" spans="1:44" ht="18" customHeight="1">
      <c r="A542" s="7"/>
      <c r="B542" s="115"/>
      <c r="C542" s="27"/>
      <c r="D542" s="25" t="s">
        <v>26</v>
      </c>
      <c r="E542" s="114" t="str">
        <f ca="1" t="shared" si="6213" ref="E542:AI542">IFERROR(IF($C540="","",INDIRECT("第"&amp;VLOOKUP(E$7,INDIRECT($A$7&amp;"!A:D"),2,FALSE)&amp;"周"&amp;"!"&amp;ADDRESS(ROW(),VLOOKUP(E$7,INDIRECT($A$7&amp;"!A:D"),4,FALSE)+4))),"")</f>
        <v/>
      </c>
      <c r="F542" s="114" t="str">
        <f t="shared" ca="1" si="6213"/>
        <v/>
      </c>
      <c r="G542" s="114" t="str">
        <f t="shared" ca="1" si="6213"/>
        <v/>
      </c>
      <c r="H542" s="114" t="str">
        <f t="shared" ca="1" si="6213"/>
        <v/>
      </c>
      <c r="I542" s="114" t="str">
        <f t="shared" ca="1" si="6213"/>
        <v/>
      </c>
      <c r="J542" s="114" t="str">
        <f t="shared" ca="1" si="6213"/>
        <v/>
      </c>
      <c r="K542" s="114" t="str">
        <f t="shared" ca="1" si="6213"/>
        <v/>
      </c>
      <c r="L542" s="114" t="str">
        <f t="shared" ca="1" si="6213"/>
        <v/>
      </c>
      <c r="M542" s="114" t="str">
        <f t="shared" ca="1" si="6213"/>
        <v/>
      </c>
      <c r="N542" s="114" t="str">
        <f t="shared" ca="1" si="6213"/>
        <v/>
      </c>
      <c r="O542" s="114" t="str">
        <f t="shared" ca="1" si="6213"/>
        <v/>
      </c>
      <c r="P542" s="114" t="str">
        <f t="shared" ca="1" si="6213"/>
        <v/>
      </c>
      <c r="Q542" s="114" t="str">
        <f t="shared" ca="1" si="6213"/>
        <v/>
      </c>
      <c r="R542" s="114" t="str">
        <f t="shared" ca="1" si="6213"/>
        <v/>
      </c>
      <c r="S542" s="114" t="str">
        <f t="shared" ca="1" si="6213"/>
        <v/>
      </c>
      <c r="T542" s="114" t="str">
        <f t="shared" ca="1" si="6213"/>
        <v/>
      </c>
      <c r="U542" s="114" t="str">
        <f t="shared" ca="1" si="6213"/>
        <v/>
      </c>
      <c r="V542" s="114" t="str">
        <f t="shared" ca="1" si="6213"/>
        <v/>
      </c>
      <c r="W542" s="114" t="str">
        <f t="shared" ca="1" si="6213"/>
        <v/>
      </c>
      <c r="X542" s="114" t="str">
        <f t="shared" ca="1" si="6213"/>
        <v/>
      </c>
      <c r="Y542" s="114" t="str">
        <f t="shared" ca="1" si="6213"/>
        <v/>
      </c>
      <c r="Z542" s="114" t="str">
        <f t="shared" ca="1" si="6213"/>
        <v/>
      </c>
      <c r="AA542" s="114" t="str">
        <f t="shared" ca="1" si="6213"/>
        <v/>
      </c>
      <c r="AB542" s="114" t="str">
        <f t="shared" ca="1" si="6213"/>
        <v/>
      </c>
      <c r="AC542" s="114" t="str">
        <f t="shared" ca="1" si="6213"/>
        <v/>
      </c>
      <c r="AD542" s="114" t="str">
        <f t="shared" ca="1" si="6213"/>
        <v/>
      </c>
      <c r="AE542" s="114" t="str">
        <f t="shared" ca="1" si="6213"/>
        <v/>
      </c>
      <c r="AF542" s="114" t="str">
        <f t="shared" ca="1" si="6213"/>
        <v/>
      </c>
      <c r="AG542" s="114" t="str">
        <f t="shared" ca="1" si="6213"/>
        <v/>
      </c>
      <c r="AH542" s="114" t="str">
        <f t="shared" ca="1" si="6213"/>
        <v/>
      </c>
      <c r="AI542" s="114" t="str">
        <f t="shared" ca="1" si="6213"/>
        <v/>
      </c>
      <c r="AJ542" s="25"/>
      <c r="AK542" s="25"/>
      <c r="AL542" s="25"/>
      <c r="AM542" s="25"/>
      <c r="AN542" s="25"/>
      <c r="AO542" s="25"/>
      <c r="AP542" s="25"/>
      <c r="AQ542" s="25"/>
      <c r="AR542" s="25"/>
    </row>
    <row r="543" spans="1:44" ht="18" customHeight="1">
      <c r="A543" s="7"/>
      <c r="B543" s="116">
        <f t="shared" si="5618"/>
        <v>179</v>
      </c>
      <c r="C543" s="20" t="str">
        <f ca="1">INDIRECT("员工信息表!C"&amp;(B543+3))&amp;IF(INDIRECT("员工信息表!O"&amp;(B543+3))="离职","(离职)","")</f>
        <v/>
      </c>
      <c r="D543" s="25" t="s">
        <v>24</v>
      </c>
      <c r="E543" s="114" t="str">
        <f ca="1" t="shared" si="6214" ref="E543:T543">IFERROR(IF($C543="","",INDIRECT("第"&amp;VLOOKUP(E$7,INDIRECT($A$7&amp;"!A:D"),2,FALSE)&amp;"周"&amp;"!"&amp;ADDRESS(ROW(),VLOOKUP(E$7,INDIRECT($A$7&amp;"!A:D"),4,FALSE)+4))),"")</f>
        <v/>
      </c>
      <c r="F543" s="114" t="str">
        <f t="shared" ca="1" si="6214"/>
        <v/>
      </c>
      <c r="G543" s="114" t="str">
        <f t="shared" ca="1" si="6214"/>
        <v/>
      </c>
      <c r="H543" s="114" t="str">
        <f t="shared" ca="1" si="6214"/>
        <v/>
      </c>
      <c r="I543" s="114" t="str">
        <f t="shared" ca="1" si="6214"/>
        <v/>
      </c>
      <c r="J543" s="114" t="str">
        <f t="shared" ca="1" si="6214"/>
        <v/>
      </c>
      <c r="K543" s="114" t="str">
        <f t="shared" ca="1" si="6214"/>
        <v/>
      </c>
      <c r="L543" s="114" t="str">
        <f t="shared" ca="1" si="6214"/>
        <v/>
      </c>
      <c r="M543" s="114" t="str">
        <f t="shared" ca="1" si="6214"/>
        <v/>
      </c>
      <c r="N543" s="114" t="str">
        <f t="shared" ca="1" si="6214"/>
        <v/>
      </c>
      <c r="O543" s="114" t="str">
        <f t="shared" ca="1" si="6214"/>
        <v/>
      </c>
      <c r="P543" s="114" t="str">
        <f t="shared" ca="1" si="6214"/>
        <v/>
      </c>
      <c r="Q543" s="114" t="str">
        <f t="shared" ca="1" si="6214"/>
        <v/>
      </c>
      <c r="R543" s="114" t="str">
        <f t="shared" ca="1" si="6214"/>
        <v/>
      </c>
      <c r="S543" s="114" t="str">
        <f t="shared" ca="1" si="6214"/>
        <v/>
      </c>
      <c r="T543" s="114" t="str">
        <f t="shared" ca="1" si="6214"/>
        <v/>
      </c>
      <c r="U543" s="114" t="str">
        <f ca="1" t="shared" si="6215" ref="U543:AI543">IFERROR(IF($C543="","",INDIRECT("第"&amp;VLOOKUP(U$7,INDIRECT($A$7&amp;"!A:D"),2,FALSE)&amp;"周"&amp;"!"&amp;ADDRESS(ROW(),VLOOKUP(U$7,INDIRECT($A$7&amp;"!A:D"),4,FALSE)+4))),"")</f>
        <v/>
      </c>
      <c r="V543" s="114" t="str">
        <f t="shared" ca="1" si="6215"/>
        <v/>
      </c>
      <c r="W543" s="114" t="str">
        <f t="shared" ca="1" si="6215"/>
        <v/>
      </c>
      <c r="X543" s="114" t="str">
        <f t="shared" ca="1" si="6215"/>
        <v/>
      </c>
      <c r="Y543" s="114" t="str">
        <f t="shared" ca="1" si="6215"/>
        <v/>
      </c>
      <c r="Z543" s="114" t="str">
        <f t="shared" ca="1" si="6215"/>
        <v/>
      </c>
      <c r="AA543" s="114" t="str">
        <f t="shared" ca="1" si="6215"/>
        <v/>
      </c>
      <c r="AB543" s="114" t="str">
        <f t="shared" ca="1" si="6215"/>
        <v/>
      </c>
      <c r="AC543" s="114" t="str">
        <f t="shared" ca="1" si="6215"/>
        <v/>
      </c>
      <c r="AD543" s="114" t="str">
        <f t="shared" ca="1" si="6215"/>
        <v/>
      </c>
      <c r="AE543" s="114" t="str">
        <f t="shared" ca="1" si="6215"/>
        <v/>
      </c>
      <c r="AF543" s="114" t="str">
        <f t="shared" ca="1" si="6215"/>
        <v/>
      </c>
      <c r="AG543" s="114" t="str">
        <f t="shared" ca="1" si="6215"/>
        <v/>
      </c>
      <c r="AH543" s="114" t="str">
        <f t="shared" ca="1" si="6215"/>
        <v/>
      </c>
      <c r="AI543" s="114" t="str">
        <f t="shared" ca="1" si="6215"/>
        <v/>
      </c>
      <c r="AJ543" s="25">
        <f ca="1" t="shared" si="6216" ref="AJ543:AR543">COUNTIF($E543:$AI545,AJ$8)</f>
        <v>0</v>
      </c>
      <c r="AK543" s="25">
        <f t="shared" ca="1" si="6216"/>
        <v>0</v>
      </c>
      <c r="AL543" s="25">
        <f t="shared" ca="1" si="6216"/>
        <v>0</v>
      </c>
      <c r="AM543" s="25">
        <f t="shared" ca="1" si="6216"/>
        <v>0</v>
      </c>
      <c r="AN543" s="25">
        <f t="shared" ca="1" si="6216"/>
        <v>0</v>
      </c>
      <c r="AO543" s="25">
        <f t="shared" ca="1" si="6216"/>
        <v>0</v>
      </c>
      <c r="AP543" s="25">
        <f t="shared" ca="1" si="6216"/>
        <v>0</v>
      </c>
      <c r="AQ543" s="25">
        <f t="shared" ca="1" si="6216"/>
        <v>0</v>
      </c>
      <c r="AR543" s="25">
        <f t="shared" ca="1" si="6216"/>
        <v>0</v>
      </c>
    </row>
    <row r="544" spans="1:44" ht="18" customHeight="1">
      <c r="A544" s="7"/>
      <c r="B544" s="113"/>
      <c r="C544" s="20"/>
      <c r="D544" s="25" t="s">
        <v>25</v>
      </c>
      <c r="E544" s="114" t="str">
        <f ca="1" t="shared" si="6217" ref="E544">IFERROR(IF($C543="","",INDIRECT("第"&amp;VLOOKUP(E$7,INDIRECT($A$7&amp;"!A:D"),2,FALSE)&amp;"周"&amp;"!"&amp;ADDRESS(ROW(),VLOOKUP(E$7,INDIRECT($A$7&amp;"!A:D"),4,FALSE)+4))),"")</f>
        <v/>
      </c>
      <c r="F544" s="114" t="str">
        <f ca="1" t="shared" si="6218" ref="F544">IFERROR(IF($C543="","",INDIRECT("第"&amp;VLOOKUP(F$7,INDIRECT($A$7&amp;"!A:D"),2,FALSE)&amp;"周"&amp;"!"&amp;ADDRESS(ROW(),VLOOKUP(F$7,INDIRECT($A$7&amp;"!A:D"),4,FALSE)+4))),"")</f>
        <v/>
      </c>
      <c r="G544" s="114" t="str">
        <f ca="1" t="shared" si="6219" ref="G544">IFERROR(IF($C543="","",INDIRECT("第"&amp;VLOOKUP(G$7,INDIRECT($A$7&amp;"!A:D"),2,FALSE)&amp;"周"&amp;"!"&amp;ADDRESS(ROW(),VLOOKUP(G$7,INDIRECT($A$7&amp;"!A:D"),4,FALSE)+4))),"")</f>
        <v/>
      </c>
      <c r="H544" s="114" t="str">
        <f ca="1" t="shared" si="6220" ref="H544">IFERROR(IF($C543="","",INDIRECT("第"&amp;VLOOKUP(H$7,INDIRECT($A$7&amp;"!A:D"),2,FALSE)&amp;"周"&amp;"!"&amp;ADDRESS(ROW(),VLOOKUP(H$7,INDIRECT($A$7&amp;"!A:D"),4,FALSE)+4))),"")</f>
        <v/>
      </c>
      <c r="I544" s="114" t="str">
        <f ca="1" t="shared" si="6221" ref="I544">IFERROR(IF($C543="","",INDIRECT("第"&amp;VLOOKUP(I$7,INDIRECT($A$7&amp;"!A:D"),2,FALSE)&amp;"周"&amp;"!"&amp;ADDRESS(ROW(),VLOOKUP(I$7,INDIRECT($A$7&amp;"!A:D"),4,FALSE)+4))),"")</f>
        <v/>
      </c>
      <c r="J544" s="114" t="str">
        <f ca="1" t="shared" si="6222" ref="J544">IFERROR(IF($C543="","",INDIRECT("第"&amp;VLOOKUP(J$7,INDIRECT($A$7&amp;"!A:D"),2,FALSE)&amp;"周"&amp;"!"&amp;ADDRESS(ROW(),VLOOKUP(J$7,INDIRECT($A$7&amp;"!A:D"),4,FALSE)+4))),"")</f>
        <v/>
      </c>
      <c r="K544" s="114" t="str">
        <f ca="1" t="shared" si="6223" ref="K544">IFERROR(IF($C543="","",INDIRECT("第"&amp;VLOOKUP(K$7,INDIRECT($A$7&amp;"!A:D"),2,FALSE)&amp;"周"&amp;"!"&amp;ADDRESS(ROW(),VLOOKUP(K$7,INDIRECT($A$7&amp;"!A:D"),4,FALSE)+4))),"")</f>
        <v/>
      </c>
      <c r="L544" s="114" t="str">
        <f ca="1" t="shared" si="6224" ref="L544">IFERROR(IF($C543="","",INDIRECT("第"&amp;VLOOKUP(L$7,INDIRECT($A$7&amp;"!A:D"),2,FALSE)&amp;"周"&amp;"!"&amp;ADDRESS(ROW(),VLOOKUP(L$7,INDIRECT($A$7&amp;"!A:D"),4,FALSE)+4))),"")</f>
        <v/>
      </c>
      <c r="M544" s="114" t="str">
        <f ca="1" t="shared" si="6225" ref="M544">IFERROR(IF($C543="","",INDIRECT("第"&amp;VLOOKUP(M$7,INDIRECT($A$7&amp;"!A:D"),2,FALSE)&amp;"周"&amp;"!"&amp;ADDRESS(ROW(),VLOOKUP(M$7,INDIRECT($A$7&amp;"!A:D"),4,FALSE)+4))),"")</f>
        <v/>
      </c>
      <c r="N544" s="114" t="str">
        <f ca="1" t="shared" si="6226" ref="N544">IFERROR(IF($C543="","",INDIRECT("第"&amp;VLOOKUP(N$7,INDIRECT($A$7&amp;"!A:D"),2,FALSE)&amp;"周"&amp;"!"&amp;ADDRESS(ROW(),VLOOKUP(N$7,INDIRECT($A$7&amp;"!A:D"),4,FALSE)+4))),"")</f>
        <v/>
      </c>
      <c r="O544" s="114" t="str">
        <f ca="1" t="shared" si="6227" ref="O544">IFERROR(IF($C543="","",INDIRECT("第"&amp;VLOOKUP(O$7,INDIRECT($A$7&amp;"!A:D"),2,FALSE)&amp;"周"&amp;"!"&amp;ADDRESS(ROW(),VLOOKUP(O$7,INDIRECT($A$7&amp;"!A:D"),4,FALSE)+4))),"")</f>
        <v/>
      </c>
      <c r="P544" s="114" t="str">
        <f ca="1" t="shared" si="6228" ref="P544">IFERROR(IF($C543="","",INDIRECT("第"&amp;VLOOKUP(P$7,INDIRECT($A$7&amp;"!A:D"),2,FALSE)&amp;"周"&amp;"!"&amp;ADDRESS(ROW(),VLOOKUP(P$7,INDIRECT($A$7&amp;"!A:D"),4,FALSE)+4))),"")</f>
        <v/>
      </c>
      <c r="Q544" s="114" t="str">
        <f ca="1" t="shared" si="6229" ref="Q544">IFERROR(IF($C543="","",INDIRECT("第"&amp;VLOOKUP(Q$7,INDIRECT($A$7&amp;"!A:D"),2,FALSE)&amp;"周"&amp;"!"&amp;ADDRESS(ROW(),VLOOKUP(Q$7,INDIRECT($A$7&amp;"!A:D"),4,FALSE)+4))),"")</f>
        <v/>
      </c>
      <c r="R544" s="114" t="str">
        <f ca="1" t="shared" si="6230" ref="R544">IFERROR(IF($C543="","",INDIRECT("第"&amp;VLOOKUP(R$7,INDIRECT($A$7&amp;"!A:D"),2,FALSE)&amp;"周"&amp;"!"&amp;ADDRESS(ROW(),VLOOKUP(R$7,INDIRECT($A$7&amp;"!A:D"),4,FALSE)+4))),"")</f>
        <v/>
      </c>
      <c r="S544" s="114" t="str">
        <f ca="1" t="shared" si="6231" ref="S544">IFERROR(IF($C543="","",INDIRECT("第"&amp;VLOOKUP(S$7,INDIRECT($A$7&amp;"!A:D"),2,FALSE)&amp;"周"&amp;"!"&amp;ADDRESS(ROW(),VLOOKUP(S$7,INDIRECT($A$7&amp;"!A:D"),4,FALSE)+4))),"")</f>
        <v/>
      </c>
      <c r="T544" s="114" t="str">
        <f ca="1" t="shared" si="6232" ref="T544">IFERROR(IF($C543="","",INDIRECT("第"&amp;VLOOKUP(T$7,INDIRECT($A$7&amp;"!A:D"),2,FALSE)&amp;"周"&amp;"!"&amp;ADDRESS(ROW(),VLOOKUP(T$7,INDIRECT($A$7&amp;"!A:D"),4,FALSE)+4))),"")</f>
        <v/>
      </c>
      <c r="U544" s="114" t="str">
        <f ca="1" t="shared" si="6233" ref="U544">IFERROR(IF($C543="","",INDIRECT("第"&amp;VLOOKUP(U$7,INDIRECT($A$7&amp;"!A:D"),2,FALSE)&amp;"周"&amp;"!"&amp;ADDRESS(ROW(),VLOOKUP(U$7,INDIRECT($A$7&amp;"!A:D"),4,FALSE)+4))),"")</f>
        <v/>
      </c>
      <c r="V544" s="114" t="str">
        <f ca="1" t="shared" si="6234" ref="V544">IFERROR(IF($C543="","",INDIRECT("第"&amp;VLOOKUP(V$7,INDIRECT($A$7&amp;"!A:D"),2,FALSE)&amp;"周"&amp;"!"&amp;ADDRESS(ROW(),VLOOKUP(V$7,INDIRECT($A$7&amp;"!A:D"),4,FALSE)+4))),"")</f>
        <v/>
      </c>
      <c r="W544" s="114" t="str">
        <f ca="1" t="shared" si="6235" ref="W544">IFERROR(IF($C543="","",INDIRECT("第"&amp;VLOOKUP(W$7,INDIRECT($A$7&amp;"!A:D"),2,FALSE)&amp;"周"&amp;"!"&amp;ADDRESS(ROW(),VLOOKUP(W$7,INDIRECT($A$7&amp;"!A:D"),4,FALSE)+4))),"")</f>
        <v/>
      </c>
      <c r="X544" s="114" t="str">
        <f ca="1" t="shared" si="6236" ref="X544">IFERROR(IF($C543="","",INDIRECT("第"&amp;VLOOKUP(X$7,INDIRECT($A$7&amp;"!A:D"),2,FALSE)&amp;"周"&amp;"!"&amp;ADDRESS(ROW(),VLOOKUP(X$7,INDIRECT($A$7&amp;"!A:D"),4,FALSE)+4))),"")</f>
        <v/>
      </c>
      <c r="Y544" s="114" t="str">
        <f ca="1" t="shared" si="6237" ref="Y544">IFERROR(IF($C543="","",INDIRECT("第"&amp;VLOOKUP(Y$7,INDIRECT($A$7&amp;"!A:D"),2,FALSE)&amp;"周"&amp;"!"&amp;ADDRESS(ROW(),VLOOKUP(Y$7,INDIRECT($A$7&amp;"!A:D"),4,FALSE)+4))),"")</f>
        <v/>
      </c>
      <c r="Z544" s="114" t="str">
        <f ca="1" t="shared" si="6238" ref="Z544">IFERROR(IF($C543="","",INDIRECT("第"&amp;VLOOKUP(Z$7,INDIRECT($A$7&amp;"!A:D"),2,FALSE)&amp;"周"&amp;"!"&amp;ADDRESS(ROW(),VLOOKUP(Z$7,INDIRECT($A$7&amp;"!A:D"),4,FALSE)+4))),"")</f>
        <v/>
      </c>
      <c r="AA544" s="114" t="str">
        <f ca="1" t="shared" si="6239" ref="AA544">IFERROR(IF($C543="","",INDIRECT("第"&amp;VLOOKUP(AA$7,INDIRECT($A$7&amp;"!A:D"),2,FALSE)&amp;"周"&amp;"!"&amp;ADDRESS(ROW(),VLOOKUP(AA$7,INDIRECT($A$7&amp;"!A:D"),4,FALSE)+4))),"")</f>
        <v/>
      </c>
      <c r="AB544" s="114" t="str">
        <f ca="1" t="shared" si="6240" ref="AB544">IFERROR(IF($C543="","",INDIRECT("第"&amp;VLOOKUP(AB$7,INDIRECT($A$7&amp;"!A:D"),2,FALSE)&amp;"周"&amp;"!"&amp;ADDRESS(ROW(),VLOOKUP(AB$7,INDIRECT($A$7&amp;"!A:D"),4,FALSE)+4))),"")</f>
        <v/>
      </c>
      <c r="AC544" s="114" t="str">
        <f ca="1" t="shared" si="6241" ref="AC544">IFERROR(IF($C543="","",INDIRECT("第"&amp;VLOOKUP(AC$7,INDIRECT($A$7&amp;"!A:D"),2,FALSE)&amp;"周"&amp;"!"&amp;ADDRESS(ROW(),VLOOKUP(AC$7,INDIRECT($A$7&amp;"!A:D"),4,FALSE)+4))),"")</f>
        <v/>
      </c>
      <c r="AD544" s="114" t="str">
        <f ca="1" t="shared" si="6242" ref="AD544">IFERROR(IF($C543="","",INDIRECT("第"&amp;VLOOKUP(AD$7,INDIRECT($A$7&amp;"!A:D"),2,FALSE)&amp;"周"&amp;"!"&amp;ADDRESS(ROW(),VLOOKUP(AD$7,INDIRECT($A$7&amp;"!A:D"),4,FALSE)+4))),"")</f>
        <v/>
      </c>
      <c r="AE544" s="114" t="str">
        <f ca="1" t="shared" si="6243" ref="AE544">IFERROR(IF($C543="","",INDIRECT("第"&amp;VLOOKUP(AE$7,INDIRECT($A$7&amp;"!A:D"),2,FALSE)&amp;"周"&amp;"!"&amp;ADDRESS(ROW(),VLOOKUP(AE$7,INDIRECT($A$7&amp;"!A:D"),4,FALSE)+4))),"")</f>
        <v/>
      </c>
      <c r="AF544" s="114" t="str">
        <f ca="1" t="shared" si="6244" ref="AF544">IFERROR(IF($C543="","",INDIRECT("第"&amp;VLOOKUP(AF$7,INDIRECT($A$7&amp;"!A:D"),2,FALSE)&amp;"周"&amp;"!"&amp;ADDRESS(ROW(),VLOOKUP(AF$7,INDIRECT($A$7&amp;"!A:D"),4,FALSE)+4))),"")</f>
        <v/>
      </c>
      <c r="AG544" s="114" t="str">
        <f ca="1" t="shared" si="6245" ref="AG544">IFERROR(IF($C543="","",INDIRECT("第"&amp;VLOOKUP(AG$7,INDIRECT($A$7&amp;"!A:D"),2,FALSE)&amp;"周"&amp;"!"&amp;ADDRESS(ROW(),VLOOKUP(AG$7,INDIRECT($A$7&amp;"!A:D"),4,FALSE)+4))),"")</f>
        <v/>
      </c>
      <c r="AH544" s="114" t="str">
        <f ca="1" t="shared" si="6246" ref="AH544">IFERROR(IF($C543="","",INDIRECT("第"&amp;VLOOKUP(AH$7,INDIRECT($A$7&amp;"!A:D"),2,FALSE)&amp;"周"&amp;"!"&amp;ADDRESS(ROW(),VLOOKUP(AH$7,INDIRECT($A$7&amp;"!A:D"),4,FALSE)+4))),"")</f>
        <v/>
      </c>
      <c r="AI544" s="114" t="str">
        <f ca="1" t="shared" si="6247" ref="AI544">IFERROR(IF($C543="","",INDIRECT("第"&amp;VLOOKUP(AI$7,INDIRECT($A$7&amp;"!A:D"),2,FALSE)&amp;"周"&amp;"!"&amp;ADDRESS(ROW(),VLOOKUP(AI$7,INDIRECT($A$7&amp;"!A:D"),4,FALSE)+4))),"")</f>
        <v/>
      </c>
      <c r="AJ544" s="25"/>
      <c r="AK544" s="25"/>
      <c r="AL544" s="25"/>
      <c r="AM544" s="25"/>
      <c r="AN544" s="25"/>
      <c r="AO544" s="25"/>
      <c r="AP544" s="25"/>
      <c r="AQ544" s="25"/>
      <c r="AR544" s="25"/>
    </row>
    <row r="545" spans="1:44" ht="18" customHeight="1">
      <c r="A545" s="7"/>
      <c r="B545" s="115"/>
      <c r="C545" s="27"/>
      <c r="D545" s="25" t="s">
        <v>26</v>
      </c>
      <c r="E545" s="114" t="str">
        <f ca="1" t="shared" si="6248" ref="E545:AI545">IFERROR(IF($C543="","",INDIRECT("第"&amp;VLOOKUP(E$7,INDIRECT($A$7&amp;"!A:D"),2,FALSE)&amp;"周"&amp;"!"&amp;ADDRESS(ROW(),VLOOKUP(E$7,INDIRECT($A$7&amp;"!A:D"),4,FALSE)+4))),"")</f>
        <v/>
      </c>
      <c r="F545" s="114" t="str">
        <f t="shared" ca="1" si="6248"/>
        <v/>
      </c>
      <c r="G545" s="114" t="str">
        <f t="shared" ca="1" si="6248"/>
        <v/>
      </c>
      <c r="H545" s="114" t="str">
        <f t="shared" ca="1" si="6248"/>
        <v/>
      </c>
      <c r="I545" s="114" t="str">
        <f t="shared" ca="1" si="6248"/>
        <v/>
      </c>
      <c r="J545" s="114" t="str">
        <f t="shared" ca="1" si="6248"/>
        <v/>
      </c>
      <c r="K545" s="114" t="str">
        <f t="shared" ca="1" si="6248"/>
        <v/>
      </c>
      <c r="L545" s="114" t="str">
        <f t="shared" ca="1" si="6248"/>
        <v/>
      </c>
      <c r="M545" s="114" t="str">
        <f t="shared" ca="1" si="6248"/>
        <v/>
      </c>
      <c r="N545" s="114" t="str">
        <f t="shared" ca="1" si="6248"/>
        <v/>
      </c>
      <c r="O545" s="114" t="str">
        <f t="shared" ca="1" si="6248"/>
        <v/>
      </c>
      <c r="P545" s="114" t="str">
        <f t="shared" ca="1" si="6248"/>
        <v/>
      </c>
      <c r="Q545" s="114" t="str">
        <f t="shared" ca="1" si="6248"/>
        <v/>
      </c>
      <c r="R545" s="114" t="str">
        <f t="shared" ca="1" si="6248"/>
        <v/>
      </c>
      <c r="S545" s="114" t="str">
        <f t="shared" ca="1" si="6248"/>
        <v/>
      </c>
      <c r="T545" s="114" t="str">
        <f t="shared" ca="1" si="6248"/>
        <v/>
      </c>
      <c r="U545" s="114" t="str">
        <f t="shared" ca="1" si="6248"/>
        <v/>
      </c>
      <c r="V545" s="114" t="str">
        <f t="shared" ca="1" si="6248"/>
        <v/>
      </c>
      <c r="W545" s="114" t="str">
        <f t="shared" ca="1" si="6248"/>
        <v/>
      </c>
      <c r="X545" s="114" t="str">
        <f t="shared" ca="1" si="6248"/>
        <v/>
      </c>
      <c r="Y545" s="114" t="str">
        <f t="shared" ca="1" si="6248"/>
        <v/>
      </c>
      <c r="Z545" s="114" t="str">
        <f t="shared" ca="1" si="6248"/>
        <v/>
      </c>
      <c r="AA545" s="114" t="str">
        <f t="shared" ca="1" si="6248"/>
        <v/>
      </c>
      <c r="AB545" s="114" t="str">
        <f t="shared" ca="1" si="6248"/>
        <v/>
      </c>
      <c r="AC545" s="114" t="str">
        <f t="shared" ca="1" si="6248"/>
        <v/>
      </c>
      <c r="AD545" s="114" t="str">
        <f t="shared" ca="1" si="6248"/>
        <v/>
      </c>
      <c r="AE545" s="114" t="str">
        <f t="shared" ca="1" si="6248"/>
        <v/>
      </c>
      <c r="AF545" s="114" t="str">
        <f t="shared" ca="1" si="6248"/>
        <v/>
      </c>
      <c r="AG545" s="114" t="str">
        <f t="shared" ca="1" si="6248"/>
        <v/>
      </c>
      <c r="AH545" s="114" t="str">
        <f t="shared" ca="1" si="6248"/>
        <v/>
      </c>
      <c r="AI545" s="114" t="str">
        <f t="shared" ca="1" si="6248"/>
        <v/>
      </c>
      <c r="AJ545" s="25"/>
      <c r="AK545" s="25"/>
      <c r="AL545" s="25"/>
      <c r="AM545" s="25"/>
      <c r="AN545" s="25"/>
      <c r="AO545" s="25"/>
      <c r="AP545" s="25"/>
      <c r="AQ545" s="25"/>
      <c r="AR545" s="25"/>
    </row>
    <row r="546" spans="1:44" ht="18" customHeight="1">
      <c r="A546" s="7"/>
      <c r="B546" s="116">
        <f t="shared" si="5618"/>
        <v>180</v>
      </c>
      <c r="C546" s="20" t="str">
        <f ca="1">INDIRECT("员工信息表!C"&amp;(B546+3))&amp;IF(INDIRECT("员工信息表!O"&amp;(B546+3))="离职","(离职)","")</f>
        <v/>
      </c>
      <c r="D546" s="25" t="s">
        <v>24</v>
      </c>
      <c r="E546" s="114" t="str">
        <f ca="1" t="shared" si="6249" ref="E546:T546">IFERROR(IF($C546="","",INDIRECT("第"&amp;VLOOKUP(E$7,INDIRECT($A$7&amp;"!A:D"),2,FALSE)&amp;"周"&amp;"!"&amp;ADDRESS(ROW(),VLOOKUP(E$7,INDIRECT($A$7&amp;"!A:D"),4,FALSE)+4))),"")</f>
        <v/>
      </c>
      <c r="F546" s="114" t="str">
        <f t="shared" ca="1" si="6249"/>
        <v/>
      </c>
      <c r="G546" s="114" t="str">
        <f t="shared" ca="1" si="6249"/>
        <v/>
      </c>
      <c r="H546" s="114" t="str">
        <f t="shared" ca="1" si="6249"/>
        <v/>
      </c>
      <c r="I546" s="114" t="str">
        <f t="shared" ca="1" si="6249"/>
        <v/>
      </c>
      <c r="J546" s="114" t="str">
        <f t="shared" ca="1" si="6249"/>
        <v/>
      </c>
      <c r="K546" s="114" t="str">
        <f t="shared" ca="1" si="6249"/>
        <v/>
      </c>
      <c r="L546" s="114" t="str">
        <f t="shared" ca="1" si="6249"/>
        <v/>
      </c>
      <c r="M546" s="114" t="str">
        <f t="shared" ca="1" si="6249"/>
        <v/>
      </c>
      <c r="N546" s="114" t="str">
        <f t="shared" ca="1" si="6249"/>
        <v/>
      </c>
      <c r="O546" s="114" t="str">
        <f t="shared" ca="1" si="6249"/>
        <v/>
      </c>
      <c r="P546" s="114" t="str">
        <f t="shared" ca="1" si="6249"/>
        <v/>
      </c>
      <c r="Q546" s="114" t="str">
        <f t="shared" ca="1" si="6249"/>
        <v/>
      </c>
      <c r="R546" s="114" t="str">
        <f t="shared" ca="1" si="6249"/>
        <v/>
      </c>
      <c r="S546" s="114" t="str">
        <f t="shared" ca="1" si="6249"/>
        <v/>
      </c>
      <c r="T546" s="114" t="str">
        <f t="shared" ca="1" si="6249"/>
        <v/>
      </c>
      <c r="U546" s="114" t="str">
        <f ca="1" t="shared" si="6250" ref="U546:AI546">IFERROR(IF($C546="","",INDIRECT("第"&amp;VLOOKUP(U$7,INDIRECT($A$7&amp;"!A:D"),2,FALSE)&amp;"周"&amp;"!"&amp;ADDRESS(ROW(),VLOOKUP(U$7,INDIRECT($A$7&amp;"!A:D"),4,FALSE)+4))),"")</f>
        <v/>
      </c>
      <c r="V546" s="114" t="str">
        <f t="shared" ca="1" si="6250"/>
        <v/>
      </c>
      <c r="W546" s="114" t="str">
        <f t="shared" ca="1" si="6250"/>
        <v/>
      </c>
      <c r="X546" s="114" t="str">
        <f t="shared" ca="1" si="6250"/>
        <v/>
      </c>
      <c r="Y546" s="114" t="str">
        <f t="shared" ca="1" si="6250"/>
        <v/>
      </c>
      <c r="Z546" s="114" t="str">
        <f t="shared" ca="1" si="6250"/>
        <v/>
      </c>
      <c r="AA546" s="114" t="str">
        <f t="shared" ca="1" si="6250"/>
        <v/>
      </c>
      <c r="AB546" s="114" t="str">
        <f t="shared" ca="1" si="6250"/>
        <v/>
      </c>
      <c r="AC546" s="114" t="str">
        <f t="shared" ca="1" si="6250"/>
        <v/>
      </c>
      <c r="AD546" s="114" t="str">
        <f t="shared" ca="1" si="6250"/>
        <v/>
      </c>
      <c r="AE546" s="114" t="str">
        <f t="shared" ca="1" si="6250"/>
        <v/>
      </c>
      <c r="AF546" s="114" t="str">
        <f t="shared" ca="1" si="6250"/>
        <v/>
      </c>
      <c r="AG546" s="114" t="str">
        <f t="shared" ca="1" si="6250"/>
        <v/>
      </c>
      <c r="AH546" s="114" t="str">
        <f t="shared" ca="1" si="6250"/>
        <v/>
      </c>
      <c r="AI546" s="114" t="str">
        <f t="shared" ca="1" si="6250"/>
        <v/>
      </c>
      <c r="AJ546" s="25">
        <f ca="1" t="shared" si="6251" ref="AJ546:AR546">COUNTIF($E546:$AI548,AJ$8)</f>
        <v>0</v>
      </c>
      <c r="AK546" s="25">
        <f t="shared" ca="1" si="6251"/>
        <v>0</v>
      </c>
      <c r="AL546" s="25">
        <f t="shared" ca="1" si="6251"/>
        <v>0</v>
      </c>
      <c r="AM546" s="25">
        <f t="shared" ca="1" si="6251"/>
        <v>0</v>
      </c>
      <c r="AN546" s="25">
        <f t="shared" ca="1" si="6251"/>
        <v>0</v>
      </c>
      <c r="AO546" s="25">
        <f t="shared" ca="1" si="6251"/>
        <v>0</v>
      </c>
      <c r="AP546" s="25">
        <f t="shared" ca="1" si="6251"/>
        <v>0</v>
      </c>
      <c r="AQ546" s="25">
        <f t="shared" ca="1" si="6251"/>
        <v>0</v>
      </c>
      <c r="AR546" s="25">
        <f t="shared" ca="1" si="6251"/>
        <v>0</v>
      </c>
    </row>
    <row r="547" spans="1:44" ht="18" customHeight="1">
      <c r="A547" s="7"/>
      <c r="B547" s="113"/>
      <c r="C547" s="20"/>
      <c r="D547" s="25" t="s">
        <v>25</v>
      </c>
      <c r="E547" s="114" t="str">
        <f ca="1" t="shared" si="6252" ref="E547">IFERROR(IF($C546="","",INDIRECT("第"&amp;VLOOKUP(E$7,INDIRECT($A$7&amp;"!A:D"),2,FALSE)&amp;"周"&amp;"!"&amp;ADDRESS(ROW(),VLOOKUP(E$7,INDIRECT($A$7&amp;"!A:D"),4,FALSE)+4))),"")</f>
        <v/>
      </c>
      <c r="F547" s="114" t="str">
        <f ca="1" t="shared" si="6253" ref="F547">IFERROR(IF($C546="","",INDIRECT("第"&amp;VLOOKUP(F$7,INDIRECT($A$7&amp;"!A:D"),2,FALSE)&amp;"周"&amp;"!"&amp;ADDRESS(ROW(),VLOOKUP(F$7,INDIRECT($A$7&amp;"!A:D"),4,FALSE)+4))),"")</f>
        <v/>
      </c>
      <c r="G547" s="114" t="str">
        <f ca="1" t="shared" si="6254" ref="G547">IFERROR(IF($C546="","",INDIRECT("第"&amp;VLOOKUP(G$7,INDIRECT($A$7&amp;"!A:D"),2,FALSE)&amp;"周"&amp;"!"&amp;ADDRESS(ROW(),VLOOKUP(G$7,INDIRECT($A$7&amp;"!A:D"),4,FALSE)+4))),"")</f>
        <v/>
      </c>
      <c r="H547" s="114" t="str">
        <f ca="1" t="shared" si="6255" ref="H547">IFERROR(IF($C546="","",INDIRECT("第"&amp;VLOOKUP(H$7,INDIRECT($A$7&amp;"!A:D"),2,FALSE)&amp;"周"&amp;"!"&amp;ADDRESS(ROW(),VLOOKUP(H$7,INDIRECT($A$7&amp;"!A:D"),4,FALSE)+4))),"")</f>
        <v/>
      </c>
      <c r="I547" s="114" t="str">
        <f ca="1" t="shared" si="6256" ref="I547">IFERROR(IF($C546="","",INDIRECT("第"&amp;VLOOKUP(I$7,INDIRECT($A$7&amp;"!A:D"),2,FALSE)&amp;"周"&amp;"!"&amp;ADDRESS(ROW(),VLOOKUP(I$7,INDIRECT($A$7&amp;"!A:D"),4,FALSE)+4))),"")</f>
        <v/>
      </c>
      <c r="J547" s="114" t="str">
        <f ca="1" t="shared" si="6257" ref="J547">IFERROR(IF($C546="","",INDIRECT("第"&amp;VLOOKUP(J$7,INDIRECT($A$7&amp;"!A:D"),2,FALSE)&amp;"周"&amp;"!"&amp;ADDRESS(ROW(),VLOOKUP(J$7,INDIRECT($A$7&amp;"!A:D"),4,FALSE)+4))),"")</f>
        <v/>
      </c>
      <c r="K547" s="114" t="str">
        <f ca="1" t="shared" si="6258" ref="K547">IFERROR(IF($C546="","",INDIRECT("第"&amp;VLOOKUP(K$7,INDIRECT($A$7&amp;"!A:D"),2,FALSE)&amp;"周"&amp;"!"&amp;ADDRESS(ROW(),VLOOKUP(K$7,INDIRECT($A$7&amp;"!A:D"),4,FALSE)+4))),"")</f>
        <v/>
      </c>
      <c r="L547" s="114" t="str">
        <f ca="1" t="shared" si="6259" ref="L547">IFERROR(IF($C546="","",INDIRECT("第"&amp;VLOOKUP(L$7,INDIRECT($A$7&amp;"!A:D"),2,FALSE)&amp;"周"&amp;"!"&amp;ADDRESS(ROW(),VLOOKUP(L$7,INDIRECT($A$7&amp;"!A:D"),4,FALSE)+4))),"")</f>
        <v/>
      </c>
      <c r="M547" s="114" t="str">
        <f ca="1" t="shared" si="6260" ref="M547">IFERROR(IF($C546="","",INDIRECT("第"&amp;VLOOKUP(M$7,INDIRECT($A$7&amp;"!A:D"),2,FALSE)&amp;"周"&amp;"!"&amp;ADDRESS(ROW(),VLOOKUP(M$7,INDIRECT($A$7&amp;"!A:D"),4,FALSE)+4))),"")</f>
        <v/>
      </c>
      <c r="N547" s="114" t="str">
        <f ca="1" t="shared" si="6261" ref="N547">IFERROR(IF($C546="","",INDIRECT("第"&amp;VLOOKUP(N$7,INDIRECT($A$7&amp;"!A:D"),2,FALSE)&amp;"周"&amp;"!"&amp;ADDRESS(ROW(),VLOOKUP(N$7,INDIRECT($A$7&amp;"!A:D"),4,FALSE)+4))),"")</f>
        <v/>
      </c>
      <c r="O547" s="114" t="str">
        <f ca="1" t="shared" si="6262" ref="O547">IFERROR(IF($C546="","",INDIRECT("第"&amp;VLOOKUP(O$7,INDIRECT($A$7&amp;"!A:D"),2,FALSE)&amp;"周"&amp;"!"&amp;ADDRESS(ROW(),VLOOKUP(O$7,INDIRECT($A$7&amp;"!A:D"),4,FALSE)+4))),"")</f>
        <v/>
      </c>
      <c r="P547" s="114" t="str">
        <f ca="1" t="shared" si="6263" ref="P547">IFERROR(IF($C546="","",INDIRECT("第"&amp;VLOOKUP(P$7,INDIRECT($A$7&amp;"!A:D"),2,FALSE)&amp;"周"&amp;"!"&amp;ADDRESS(ROW(),VLOOKUP(P$7,INDIRECT($A$7&amp;"!A:D"),4,FALSE)+4))),"")</f>
        <v/>
      </c>
      <c r="Q547" s="114" t="str">
        <f ca="1" t="shared" si="6264" ref="Q547">IFERROR(IF($C546="","",INDIRECT("第"&amp;VLOOKUP(Q$7,INDIRECT($A$7&amp;"!A:D"),2,FALSE)&amp;"周"&amp;"!"&amp;ADDRESS(ROW(),VLOOKUP(Q$7,INDIRECT($A$7&amp;"!A:D"),4,FALSE)+4))),"")</f>
        <v/>
      </c>
      <c r="R547" s="114" t="str">
        <f ca="1" t="shared" si="6265" ref="R547">IFERROR(IF($C546="","",INDIRECT("第"&amp;VLOOKUP(R$7,INDIRECT($A$7&amp;"!A:D"),2,FALSE)&amp;"周"&amp;"!"&amp;ADDRESS(ROW(),VLOOKUP(R$7,INDIRECT($A$7&amp;"!A:D"),4,FALSE)+4))),"")</f>
        <v/>
      </c>
      <c r="S547" s="114" t="str">
        <f ca="1" t="shared" si="6266" ref="S547">IFERROR(IF($C546="","",INDIRECT("第"&amp;VLOOKUP(S$7,INDIRECT($A$7&amp;"!A:D"),2,FALSE)&amp;"周"&amp;"!"&amp;ADDRESS(ROW(),VLOOKUP(S$7,INDIRECT($A$7&amp;"!A:D"),4,FALSE)+4))),"")</f>
        <v/>
      </c>
      <c r="T547" s="114" t="str">
        <f ca="1" t="shared" si="6267" ref="T547">IFERROR(IF($C546="","",INDIRECT("第"&amp;VLOOKUP(T$7,INDIRECT($A$7&amp;"!A:D"),2,FALSE)&amp;"周"&amp;"!"&amp;ADDRESS(ROW(),VLOOKUP(T$7,INDIRECT($A$7&amp;"!A:D"),4,FALSE)+4))),"")</f>
        <v/>
      </c>
      <c r="U547" s="114" t="str">
        <f ca="1" t="shared" si="6268" ref="U547">IFERROR(IF($C546="","",INDIRECT("第"&amp;VLOOKUP(U$7,INDIRECT($A$7&amp;"!A:D"),2,FALSE)&amp;"周"&amp;"!"&amp;ADDRESS(ROW(),VLOOKUP(U$7,INDIRECT($A$7&amp;"!A:D"),4,FALSE)+4))),"")</f>
        <v/>
      </c>
      <c r="V547" s="114" t="str">
        <f ca="1" t="shared" si="6269" ref="V547">IFERROR(IF($C546="","",INDIRECT("第"&amp;VLOOKUP(V$7,INDIRECT($A$7&amp;"!A:D"),2,FALSE)&amp;"周"&amp;"!"&amp;ADDRESS(ROW(),VLOOKUP(V$7,INDIRECT($A$7&amp;"!A:D"),4,FALSE)+4))),"")</f>
        <v/>
      </c>
      <c r="W547" s="114" t="str">
        <f ca="1" t="shared" si="6270" ref="W547">IFERROR(IF($C546="","",INDIRECT("第"&amp;VLOOKUP(W$7,INDIRECT($A$7&amp;"!A:D"),2,FALSE)&amp;"周"&amp;"!"&amp;ADDRESS(ROW(),VLOOKUP(W$7,INDIRECT($A$7&amp;"!A:D"),4,FALSE)+4))),"")</f>
        <v/>
      </c>
      <c r="X547" s="114" t="str">
        <f ca="1" t="shared" si="6271" ref="X547">IFERROR(IF($C546="","",INDIRECT("第"&amp;VLOOKUP(X$7,INDIRECT($A$7&amp;"!A:D"),2,FALSE)&amp;"周"&amp;"!"&amp;ADDRESS(ROW(),VLOOKUP(X$7,INDIRECT($A$7&amp;"!A:D"),4,FALSE)+4))),"")</f>
        <v/>
      </c>
      <c r="Y547" s="114" t="str">
        <f ca="1" t="shared" si="6272" ref="Y547">IFERROR(IF($C546="","",INDIRECT("第"&amp;VLOOKUP(Y$7,INDIRECT($A$7&amp;"!A:D"),2,FALSE)&amp;"周"&amp;"!"&amp;ADDRESS(ROW(),VLOOKUP(Y$7,INDIRECT($A$7&amp;"!A:D"),4,FALSE)+4))),"")</f>
        <v/>
      </c>
      <c r="Z547" s="114" t="str">
        <f ca="1" t="shared" si="6273" ref="Z547">IFERROR(IF($C546="","",INDIRECT("第"&amp;VLOOKUP(Z$7,INDIRECT($A$7&amp;"!A:D"),2,FALSE)&amp;"周"&amp;"!"&amp;ADDRESS(ROW(),VLOOKUP(Z$7,INDIRECT($A$7&amp;"!A:D"),4,FALSE)+4))),"")</f>
        <v/>
      </c>
      <c r="AA547" s="114" t="str">
        <f ca="1" t="shared" si="6274" ref="AA547">IFERROR(IF($C546="","",INDIRECT("第"&amp;VLOOKUP(AA$7,INDIRECT($A$7&amp;"!A:D"),2,FALSE)&amp;"周"&amp;"!"&amp;ADDRESS(ROW(),VLOOKUP(AA$7,INDIRECT($A$7&amp;"!A:D"),4,FALSE)+4))),"")</f>
        <v/>
      </c>
      <c r="AB547" s="114" t="str">
        <f ca="1" t="shared" si="6275" ref="AB547">IFERROR(IF($C546="","",INDIRECT("第"&amp;VLOOKUP(AB$7,INDIRECT($A$7&amp;"!A:D"),2,FALSE)&amp;"周"&amp;"!"&amp;ADDRESS(ROW(),VLOOKUP(AB$7,INDIRECT($A$7&amp;"!A:D"),4,FALSE)+4))),"")</f>
        <v/>
      </c>
      <c r="AC547" s="114" t="str">
        <f ca="1" t="shared" si="6276" ref="AC547">IFERROR(IF($C546="","",INDIRECT("第"&amp;VLOOKUP(AC$7,INDIRECT($A$7&amp;"!A:D"),2,FALSE)&amp;"周"&amp;"!"&amp;ADDRESS(ROW(),VLOOKUP(AC$7,INDIRECT($A$7&amp;"!A:D"),4,FALSE)+4))),"")</f>
        <v/>
      </c>
      <c r="AD547" s="114" t="str">
        <f ca="1" t="shared" si="6277" ref="AD547">IFERROR(IF($C546="","",INDIRECT("第"&amp;VLOOKUP(AD$7,INDIRECT($A$7&amp;"!A:D"),2,FALSE)&amp;"周"&amp;"!"&amp;ADDRESS(ROW(),VLOOKUP(AD$7,INDIRECT($A$7&amp;"!A:D"),4,FALSE)+4))),"")</f>
        <v/>
      </c>
      <c r="AE547" s="114" t="str">
        <f ca="1" t="shared" si="6278" ref="AE547">IFERROR(IF($C546="","",INDIRECT("第"&amp;VLOOKUP(AE$7,INDIRECT($A$7&amp;"!A:D"),2,FALSE)&amp;"周"&amp;"!"&amp;ADDRESS(ROW(),VLOOKUP(AE$7,INDIRECT($A$7&amp;"!A:D"),4,FALSE)+4))),"")</f>
        <v/>
      </c>
      <c r="AF547" s="114" t="str">
        <f ca="1" t="shared" si="6279" ref="AF547">IFERROR(IF($C546="","",INDIRECT("第"&amp;VLOOKUP(AF$7,INDIRECT($A$7&amp;"!A:D"),2,FALSE)&amp;"周"&amp;"!"&amp;ADDRESS(ROW(),VLOOKUP(AF$7,INDIRECT($A$7&amp;"!A:D"),4,FALSE)+4))),"")</f>
        <v/>
      </c>
      <c r="AG547" s="114" t="str">
        <f ca="1" t="shared" si="6280" ref="AG547">IFERROR(IF($C546="","",INDIRECT("第"&amp;VLOOKUP(AG$7,INDIRECT($A$7&amp;"!A:D"),2,FALSE)&amp;"周"&amp;"!"&amp;ADDRESS(ROW(),VLOOKUP(AG$7,INDIRECT($A$7&amp;"!A:D"),4,FALSE)+4))),"")</f>
        <v/>
      </c>
      <c r="AH547" s="114" t="str">
        <f ca="1" t="shared" si="6281" ref="AH547">IFERROR(IF($C546="","",INDIRECT("第"&amp;VLOOKUP(AH$7,INDIRECT($A$7&amp;"!A:D"),2,FALSE)&amp;"周"&amp;"!"&amp;ADDRESS(ROW(),VLOOKUP(AH$7,INDIRECT($A$7&amp;"!A:D"),4,FALSE)+4))),"")</f>
        <v/>
      </c>
      <c r="AI547" s="114" t="str">
        <f ca="1" t="shared" si="6282" ref="AI547">IFERROR(IF($C546="","",INDIRECT("第"&amp;VLOOKUP(AI$7,INDIRECT($A$7&amp;"!A:D"),2,FALSE)&amp;"周"&amp;"!"&amp;ADDRESS(ROW(),VLOOKUP(AI$7,INDIRECT($A$7&amp;"!A:D"),4,FALSE)+4))),"")</f>
        <v/>
      </c>
      <c r="AJ547" s="25"/>
      <c r="AK547" s="25"/>
      <c r="AL547" s="25"/>
      <c r="AM547" s="25"/>
      <c r="AN547" s="25"/>
      <c r="AO547" s="25"/>
      <c r="AP547" s="25"/>
      <c r="AQ547" s="25"/>
      <c r="AR547" s="25"/>
    </row>
    <row r="548" spans="1:44" ht="18" customHeight="1">
      <c r="A548" s="7"/>
      <c r="B548" s="115"/>
      <c r="C548" s="27"/>
      <c r="D548" s="25" t="s">
        <v>26</v>
      </c>
      <c r="E548" s="114" t="str">
        <f ca="1" t="shared" si="6283" ref="E548:AI548">IFERROR(IF($C546="","",INDIRECT("第"&amp;VLOOKUP(E$7,INDIRECT($A$7&amp;"!A:D"),2,FALSE)&amp;"周"&amp;"!"&amp;ADDRESS(ROW(),VLOOKUP(E$7,INDIRECT($A$7&amp;"!A:D"),4,FALSE)+4))),"")</f>
        <v/>
      </c>
      <c r="F548" s="114" t="str">
        <f t="shared" ca="1" si="6283"/>
        <v/>
      </c>
      <c r="G548" s="114" t="str">
        <f t="shared" ca="1" si="6283"/>
        <v/>
      </c>
      <c r="H548" s="114" t="str">
        <f t="shared" ca="1" si="6283"/>
        <v/>
      </c>
      <c r="I548" s="114" t="str">
        <f t="shared" ca="1" si="6283"/>
        <v/>
      </c>
      <c r="J548" s="114" t="str">
        <f t="shared" ca="1" si="6283"/>
        <v/>
      </c>
      <c r="K548" s="114" t="str">
        <f t="shared" ca="1" si="6283"/>
        <v/>
      </c>
      <c r="L548" s="114" t="str">
        <f t="shared" ca="1" si="6283"/>
        <v/>
      </c>
      <c r="M548" s="114" t="str">
        <f t="shared" ca="1" si="6283"/>
        <v/>
      </c>
      <c r="N548" s="114" t="str">
        <f t="shared" ca="1" si="6283"/>
        <v/>
      </c>
      <c r="O548" s="114" t="str">
        <f t="shared" ca="1" si="6283"/>
        <v/>
      </c>
      <c r="P548" s="114" t="str">
        <f t="shared" ca="1" si="6283"/>
        <v/>
      </c>
      <c r="Q548" s="114" t="str">
        <f t="shared" ca="1" si="6283"/>
        <v/>
      </c>
      <c r="R548" s="114" t="str">
        <f t="shared" ca="1" si="6283"/>
        <v/>
      </c>
      <c r="S548" s="114" t="str">
        <f t="shared" ca="1" si="6283"/>
        <v/>
      </c>
      <c r="T548" s="114" t="str">
        <f t="shared" ca="1" si="6283"/>
        <v/>
      </c>
      <c r="U548" s="114" t="str">
        <f t="shared" ca="1" si="6283"/>
        <v/>
      </c>
      <c r="V548" s="114" t="str">
        <f t="shared" ca="1" si="6283"/>
        <v/>
      </c>
      <c r="W548" s="114" t="str">
        <f t="shared" ca="1" si="6283"/>
        <v/>
      </c>
      <c r="X548" s="114" t="str">
        <f t="shared" ca="1" si="6283"/>
        <v/>
      </c>
      <c r="Y548" s="114" t="str">
        <f t="shared" ca="1" si="6283"/>
        <v/>
      </c>
      <c r="Z548" s="114" t="str">
        <f t="shared" ca="1" si="6283"/>
        <v/>
      </c>
      <c r="AA548" s="114" t="str">
        <f t="shared" ca="1" si="6283"/>
        <v/>
      </c>
      <c r="AB548" s="114" t="str">
        <f t="shared" ca="1" si="6283"/>
        <v/>
      </c>
      <c r="AC548" s="114" t="str">
        <f t="shared" ca="1" si="6283"/>
        <v/>
      </c>
      <c r="AD548" s="114" t="str">
        <f t="shared" ca="1" si="6283"/>
        <v/>
      </c>
      <c r="AE548" s="114" t="str">
        <f t="shared" ca="1" si="6283"/>
        <v/>
      </c>
      <c r="AF548" s="114" t="str">
        <f t="shared" ca="1" si="6283"/>
        <v/>
      </c>
      <c r="AG548" s="114" t="str">
        <f t="shared" ca="1" si="6283"/>
        <v/>
      </c>
      <c r="AH548" s="114" t="str">
        <f t="shared" ca="1" si="6283"/>
        <v/>
      </c>
      <c r="AI548" s="114" t="str">
        <f t="shared" ca="1" si="6283"/>
        <v/>
      </c>
      <c r="AJ548" s="25"/>
      <c r="AK548" s="25"/>
      <c r="AL548" s="25"/>
      <c r="AM548" s="25"/>
      <c r="AN548" s="25"/>
      <c r="AO548" s="25"/>
      <c r="AP548" s="25"/>
      <c r="AQ548" s="25"/>
      <c r="AR548" s="25"/>
    </row>
    <row r="549" spans="1:44" ht="18" customHeight="1">
      <c r="A549" s="7"/>
      <c r="B549" s="116">
        <f t="shared" si="5618"/>
        <v>181</v>
      </c>
      <c r="C549" s="20" t="str">
        <f ca="1">INDIRECT("员工信息表!C"&amp;(B549+3))&amp;IF(INDIRECT("员工信息表!O"&amp;(B549+3))="离职","(离职)","")</f>
        <v/>
      </c>
      <c r="D549" s="25" t="s">
        <v>24</v>
      </c>
      <c r="E549" s="114" t="str">
        <f ca="1" t="shared" si="6284" ref="E549:T549">IFERROR(IF($C549="","",INDIRECT("第"&amp;VLOOKUP(E$7,INDIRECT($A$7&amp;"!A:D"),2,FALSE)&amp;"周"&amp;"!"&amp;ADDRESS(ROW(),VLOOKUP(E$7,INDIRECT($A$7&amp;"!A:D"),4,FALSE)+4))),"")</f>
        <v/>
      </c>
      <c r="F549" s="114" t="str">
        <f t="shared" ca="1" si="6284"/>
        <v/>
      </c>
      <c r="G549" s="114" t="str">
        <f t="shared" ca="1" si="6284"/>
        <v/>
      </c>
      <c r="H549" s="114" t="str">
        <f t="shared" ca="1" si="6284"/>
        <v/>
      </c>
      <c r="I549" s="114" t="str">
        <f t="shared" ca="1" si="6284"/>
        <v/>
      </c>
      <c r="J549" s="114" t="str">
        <f t="shared" ca="1" si="6284"/>
        <v/>
      </c>
      <c r="K549" s="114" t="str">
        <f t="shared" ca="1" si="6284"/>
        <v/>
      </c>
      <c r="L549" s="114" t="str">
        <f t="shared" ca="1" si="6284"/>
        <v/>
      </c>
      <c r="M549" s="114" t="str">
        <f t="shared" ca="1" si="6284"/>
        <v/>
      </c>
      <c r="N549" s="114" t="str">
        <f t="shared" ca="1" si="6284"/>
        <v/>
      </c>
      <c r="O549" s="114" t="str">
        <f t="shared" ca="1" si="6284"/>
        <v/>
      </c>
      <c r="P549" s="114" t="str">
        <f t="shared" ca="1" si="6284"/>
        <v/>
      </c>
      <c r="Q549" s="114" t="str">
        <f t="shared" ca="1" si="6284"/>
        <v/>
      </c>
      <c r="R549" s="114" t="str">
        <f t="shared" ca="1" si="6284"/>
        <v/>
      </c>
      <c r="S549" s="114" t="str">
        <f t="shared" ca="1" si="6284"/>
        <v/>
      </c>
      <c r="T549" s="114" t="str">
        <f t="shared" ca="1" si="6284"/>
        <v/>
      </c>
      <c r="U549" s="114" t="str">
        <f ca="1" t="shared" si="6285" ref="U549:AI549">IFERROR(IF($C549="","",INDIRECT("第"&amp;VLOOKUP(U$7,INDIRECT($A$7&amp;"!A:D"),2,FALSE)&amp;"周"&amp;"!"&amp;ADDRESS(ROW(),VLOOKUP(U$7,INDIRECT($A$7&amp;"!A:D"),4,FALSE)+4))),"")</f>
        <v/>
      </c>
      <c r="V549" s="114" t="str">
        <f t="shared" ca="1" si="6285"/>
        <v/>
      </c>
      <c r="W549" s="114" t="str">
        <f t="shared" ca="1" si="6285"/>
        <v/>
      </c>
      <c r="X549" s="114" t="str">
        <f t="shared" ca="1" si="6285"/>
        <v/>
      </c>
      <c r="Y549" s="114" t="str">
        <f t="shared" ca="1" si="6285"/>
        <v/>
      </c>
      <c r="Z549" s="114" t="str">
        <f t="shared" ca="1" si="6285"/>
        <v/>
      </c>
      <c r="AA549" s="114" t="str">
        <f t="shared" ca="1" si="6285"/>
        <v/>
      </c>
      <c r="AB549" s="114" t="str">
        <f t="shared" ca="1" si="6285"/>
        <v/>
      </c>
      <c r="AC549" s="114" t="str">
        <f t="shared" ca="1" si="6285"/>
        <v/>
      </c>
      <c r="AD549" s="114" t="str">
        <f t="shared" ca="1" si="6285"/>
        <v/>
      </c>
      <c r="AE549" s="114" t="str">
        <f t="shared" ca="1" si="6285"/>
        <v/>
      </c>
      <c r="AF549" s="114" t="str">
        <f t="shared" ca="1" si="6285"/>
        <v/>
      </c>
      <c r="AG549" s="114" t="str">
        <f t="shared" ca="1" si="6285"/>
        <v/>
      </c>
      <c r="AH549" s="114" t="str">
        <f t="shared" ca="1" si="6285"/>
        <v/>
      </c>
      <c r="AI549" s="114" t="str">
        <f t="shared" ca="1" si="6285"/>
        <v/>
      </c>
      <c r="AJ549" s="25">
        <f ca="1" t="shared" si="6286" ref="AJ549:AR549">COUNTIF($E549:$AI551,AJ$8)</f>
        <v>0</v>
      </c>
      <c r="AK549" s="25">
        <f t="shared" ca="1" si="6286"/>
        <v>0</v>
      </c>
      <c r="AL549" s="25">
        <f t="shared" ca="1" si="6286"/>
        <v>0</v>
      </c>
      <c r="AM549" s="25">
        <f t="shared" ca="1" si="6286"/>
        <v>0</v>
      </c>
      <c r="AN549" s="25">
        <f t="shared" ca="1" si="6286"/>
        <v>0</v>
      </c>
      <c r="AO549" s="25">
        <f t="shared" ca="1" si="6286"/>
        <v>0</v>
      </c>
      <c r="AP549" s="25">
        <f t="shared" ca="1" si="6286"/>
        <v>0</v>
      </c>
      <c r="AQ549" s="25">
        <f t="shared" ca="1" si="6286"/>
        <v>0</v>
      </c>
      <c r="AR549" s="25">
        <f t="shared" ca="1" si="6286"/>
        <v>0</v>
      </c>
    </row>
    <row r="550" spans="1:44" ht="18" customHeight="1">
      <c r="A550" s="7"/>
      <c r="B550" s="113"/>
      <c r="C550" s="20"/>
      <c r="D550" s="25" t="s">
        <v>25</v>
      </c>
      <c r="E550" s="114" t="str">
        <f ca="1" t="shared" si="6287" ref="E550">IFERROR(IF($C549="","",INDIRECT("第"&amp;VLOOKUP(E$7,INDIRECT($A$7&amp;"!A:D"),2,FALSE)&amp;"周"&amp;"!"&amp;ADDRESS(ROW(),VLOOKUP(E$7,INDIRECT($A$7&amp;"!A:D"),4,FALSE)+4))),"")</f>
        <v/>
      </c>
      <c r="F550" s="114" t="str">
        <f ca="1" t="shared" si="6288" ref="F550">IFERROR(IF($C549="","",INDIRECT("第"&amp;VLOOKUP(F$7,INDIRECT($A$7&amp;"!A:D"),2,FALSE)&amp;"周"&amp;"!"&amp;ADDRESS(ROW(),VLOOKUP(F$7,INDIRECT($A$7&amp;"!A:D"),4,FALSE)+4))),"")</f>
        <v/>
      </c>
      <c r="G550" s="114" t="str">
        <f ca="1" t="shared" si="6289" ref="G550">IFERROR(IF($C549="","",INDIRECT("第"&amp;VLOOKUP(G$7,INDIRECT($A$7&amp;"!A:D"),2,FALSE)&amp;"周"&amp;"!"&amp;ADDRESS(ROW(),VLOOKUP(G$7,INDIRECT($A$7&amp;"!A:D"),4,FALSE)+4))),"")</f>
        <v/>
      </c>
      <c r="H550" s="114" t="str">
        <f ca="1" t="shared" si="6290" ref="H550">IFERROR(IF($C549="","",INDIRECT("第"&amp;VLOOKUP(H$7,INDIRECT($A$7&amp;"!A:D"),2,FALSE)&amp;"周"&amp;"!"&amp;ADDRESS(ROW(),VLOOKUP(H$7,INDIRECT($A$7&amp;"!A:D"),4,FALSE)+4))),"")</f>
        <v/>
      </c>
      <c r="I550" s="114" t="str">
        <f ca="1" t="shared" si="6291" ref="I550">IFERROR(IF($C549="","",INDIRECT("第"&amp;VLOOKUP(I$7,INDIRECT($A$7&amp;"!A:D"),2,FALSE)&amp;"周"&amp;"!"&amp;ADDRESS(ROW(),VLOOKUP(I$7,INDIRECT($A$7&amp;"!A:D"),4,FALSE)+4))),"")</f>
        <v/>
      </c>
      <c r="J550" s="114" t="str">
        <f ca="1" t="shared" si="6292" ref="J550">IFERROR(IF($C549="","",INDIRECT("第"&amp;VLOOKUP(J$7,INDIRECT($A$7&amp;"!A:D"),2,FALSE)&amp;"周"&amp;"!"&amp;ADDRESS(ROW(),VLOOKUP(J$7,INDIRECT($A$7&amp;"!A:D"),4,FALSE)+4))),"")</f>
        <v/>
      </c>
      <c r="K550" s="114" t="str">
        <f ca="1" t="shared" si="6293" ref="K550">IFERROR(IF($C549="","",INDIRECT("第"&amp;VLOOKUP(K$7,INDIRECT($A$7&amp;"!A:D"),2,FALSE)&amp;"周"&amp;"!"&amp;ADDRESS(ROW(),VLOOKUP(K$7,INDIRECT($A$7&amp;"!A:D"),4,FALSE)+4))),"")</f>
        <v/>
      </c>
      <c r="L550" s="114" t="str">
        <f ca="1" t="shared" si="6294" ref="L550">IFERROR(IF($C549="","",INDIRECT("第"&amp;VLOOKUP(L$7,INDIRECT($A$7&amp;"!A:D"),2,FALSE)&amp;"周"&amp;"!"&amp;ADDRESS(ROW(),VLOOKUP(L$7,INDIRECT($A$7&amp;"!A:D"),4,FALSE)+4))),"")</f>
        <v/>
      </c>
      <c r="M550" s="114" t="str">
        <f ca="1" t="shared" si="6295" ref="M550">IFERROR(IF($C549="","",INDIRECT("第"&amp;VLOOKUP(M$7,INDIRECT($A$7&amp;"!A:D"),2,FALSE)&amp;"周"&amp;"!"&amp;ADDRESS(ROW(),VLOOKUP(M$7,INDIRECT($A$7&amp;"!A:D"),4,FALSE)+4))),"")</f>
        <v/>
      </c>
      <c r="N550" s="114" t="str">
        <f ca="1" t="shared" si="6296" ref="N550">IFERROR(IF($C549="","",INDIRECT("第"&amp;VLOOKUP(N$7,INDIRECT($A$7&amp;"!A:D"),2,FALSE)&amp;"周"&amp;"!"&amp;ADDRESS(ROW(),VLOOKUP(N$7,INDIRECT($A$7&amp;"!A:D"),4,FALSE)+4))),"")</f>
        <v/>
      </c>
      <c r="O550" s="114" t="str">
        <f ca="1" t="shared" si="6297" ref="O550">IFERROR(IF($C549="","",INDIRECT("第"&amp;VLOOKUP(O$7,INDIRECT($A$7&amp;"!A:D"),2,FALSE)&amp;"周"&amp;"!"&amp;ADDRESS(ROW(),VLOOKUP(O$7,INDIRECT($A$7&amp;"!A:D"),4,FALSE)+4))),"")</f>
        <v/>
      </c>
      <c r="P550" s="114" t="str">
        <f ca="1" t="shared" si="6298" ref="P550">IFERROR(IF($C549="","",INDIRECT("第"&amp;VLOOKUP(P$7,INDIRECT($A$7&amp;"!A:D"),2,FALSE)&amp;"周"&amp;"!"&amp;ADDRESS(ROW(),VLOOKUP(P$7,INDIRECT($A$7&amp;"!A:D"),4,FALSE)+4))),"")</f>
        <v/>
      </c>
      <c r="Q550" s="114" t="str">
        <f ca="1" t="shared" si="6299" ref="Q550">IFERROR(IF($C549="","",INDIRECT("第"&amp;VLOOKUP(Q$7,INDIRECT($A$7&amp;"!A:D"),2,FALSE)&amp;"周"&amp;"!"&amp;ADDRESS(ROW(),VLOOKUP(Q$7,INDIRECT($A$7&amp;"!A:D"),4,FALSE)+4))),"")</f>
        <v/>
      </c>
      <c r="R550" s="114" t="str">
        <f ca="1" t="shared" si="6300" ref="R550">IFERROR(IF($C549="","",INDIRECT("第"&amp;VLOOKUP(R$7,INDIRECT($A$7&amp;"!A:D"),2,FALSE)&amp;"周"&amp;"!"&amp;ADDRESS(ROW(),VLOOKUP(R$7,INDIRECT($A$7&amp;"!A:D"),4,FALSE)+4))),"")</f>
        <v/>
      </c>
      <c r="S550" s="114" t="str">
        <f ca="1" t="shared" si="6301" ref="S550">IFERROR(IF($C549="","",INDIRECT("第"&amp;VLOOKUP(S$7,INDIRECT($A$7&amp;"!A:D"),2,FALSE)&amp;"周"&amp;"!"&amp;ADDRESS(ROW(),VLOOKUP(S$7,INDIRECT($A$7&amp;"!A:D"),4,FALSE)+4))),"")</f>
        <v/>
      </c>
      <c r="T550" s="114" t="str">
        <f ca="1" t="shared" si="6302" ref="T550">IFERROR(IF($C549="","",INDIRECT("第"&amp;VLOOKUP(T$7,INDIRECT($A$7&amp;"!A:D"),2,FALSE)&amp;"周"&amp;"!"&amp;ADDRESS(ROW(),VLOOKUP(T$7,INDIRECT($A$7&amp;"!A:D"),4,FALSE)+4))),"")</f>
        <v/>
      </c>
      <c r="U550" s="114" t="str">
        <f ca="1" t="shared" si="6303" ref="U550">IFERROR(IF($C549="","",INDIRECT("第"&amp;VLOOKUP(U$7,INDIRECT($A$7&amp;"!A:D"),2,FALSE)&amp;"周"&amp;"!"&amp;ADDRESS(ROW(),VLOOKUP(U$7,INDIRECT($A$7&amp;"!A:D"),4,FALSE)+4))),"")</f>
        <v/>
      </c>
      <c r="V550" s="114" t="str">
        <f ca="1" t="shared" si="6304" ref="V550">IFERROR(IF($C549="","",INDIRECT("第"&amp;VLOOKUP(V$7,INDIRECT($A$7&amp;"!A:D"),2,FALSE)&amp;"周"&amp;"!"&amp;ADDRESS(ROW(),VLOOKUP(V$7,INDIRECT($A$7&amp;"!A:D"),4,FALSE)+4))),"")</f>
        <v/>
      </c>
      <c r="W550" s="114" t="str">
        <f ca="1" t="shared" si="6305" ref="W550">IFERROR(IF($C549="","",INDIRECT("第"&amp;VLOOKUP(W$7,INDIRECT($A$7&amp;"!A:D"),2,FALSE)&amp;"周"&amp;"!"&amp;ADDRESS(ROW(),VLOOKUP(W$7,INDIRECT($A$7&amp;"!A:D"),4,FALSE)+4))),"")</f>
        <v/>
      </c>
      <c r="X550" s="114" t="str">
        <f ca="1" t="shared" si="6306" ref="X550">IFERROR(IF($C549="","",INDIRECT("第"&amp;VLOOKUP(X$7,INDIRECT($A$7&amp;"!A:D"),2,FALSE)&amp;"周"&amp;"!"&amp;ADDRESS(ROW(),VLOOKUP(X$7,INDIRECT($A$7&amp;"!A:D"),4,FALSE)+4))),"")</f>
        <v/>
      </c>
      <c r="Y550" s="114" t="str">
        <f ca="1" t="shared" si="6307" ref="Y550">IFERROR(IF($C549="","",INDIRECT("第"&amp;VLOOKUP(Y$7,INDIRECT($A$7&amp;"!A:D"),2,FALSE)&amp;"周"&amp;"!"&amp;ADDRESS(ROW(),VLOOKUP(Y$7,INDIRECT($A$7&amp;"!A:D"),4,FALSE)+4))),"")</f>
        <v/>
      </c>
      <c r="Z550" s="114" t="str">
        <f ca="1" t="shared" si="6308" ref="Z550">IFERROR(IF($C549="","",INDIRECT("第"&amp;VLOOKUP(Z$7,INDIRECT($A$7&amp;"!A:D"),2,FALSE)&amp;"周"&amp;"!"&amp;ADDRESS(ROW(),VLOOKUP(Z$7,INDIRECT($A$7&amp;"!A:D"),4,FALSE)+4))),"")</f>
        <v/>
      </c>
      <c r="AA550" s="114" t="str">
        <f ca="1" t="shared" si="6309" ref="AA550">IFERROR(IF($C549="","",INDIRECT("第"&amp;VLOOKUP(AA$7,INDIRECT($A$7&amp;"!A:D"),2,FALSE)&amp;"周"&amp;"!"&amp;ADDRESS(ROW(),VLOOKUP(AA$7,INDIRECT($A$7&amp;"!A:D"),4,FALSE)+4))),"")</f>
        <v/>
      </c>
      <c r="AB550" s="114" t="str">
        <f ca="1" t="shared" si="6310" ref="AB550">IFERROR(IF($C549="","",INDIRECT("第"&amp;VLOOKUP(AB$7,INDIRECT($A$7&amp;"!A:D"),2,FALSE)&amp;"周"&amp;"!"&amp;ADDRESS(ROW(),VLOOKUP(AB$7,INDIRECT($A$7&amp;"!A:D"),4,FALSE)+4))),"")</f>
        <v/>
      </c>
      <c r="AC550" s="114" t="str">
        <f ca="1" t="shared" si="6311" ref="AC550">IFERROR(IF($C549="","",INDIRECT("第"&amp;VLOOKUP(AC$7,INDIRECT($A$7&amp;"!A:D"),2,FALSE)&amp;"周"&amp;"!"&amp;ADDRESS(ROW(),VLOOKUP(AC$7,INDIRECT($A$7&amp;"!A:D"),4,FALSE)+4))),"")</f>
        <v/>
      </c>
      <c r="AD550" s="114" t="str">
        <f ca="1" t="shared" si="6312" ref="AD550">IFERROR(IF($C549="","",INDIRECT("第"&amp;VLOOKUP(AD$7,INDIRECT($A$7&amp;"!A:D"),2,FALSE)&amp;"周"&amp;"!"&amp;ADDRESS(ROW(),VLOOKUP(AD$7,INDIRECT($A$7&amp;"!A:D"),4,FALSE)+4))),"")</f>
        <v/>
      </c>
      <c r="AE550" s="114" t="str">
        <f ca="1" t="shared" si="6313" ref="AE550">IFERROR(IF($C549="","",INDIRECT("第"&amp;VLOOKUP(AE$7,INDIRECT($A$7&amp;"!A:D"),2,FALSE)&amp;"周"&amp;"!"&amp;ADDRESS(ROW(),VLOOKUP(AE$7,INDIRECT($A$7&amp;"!A:D"),4,FALSE)+4))),"")</f>
        <v/>
      </c>
      <c r="AF550" s="114" t="str">
        <f ca="1" t="shared" si="6314" ref="AF550">IFERROR(IF($C549="","",INDIRECT("第"&amp;VLOOKUP(AF$7,INDIRECT($A$7&amp;"!A:D"),2,FALSE)&amp;"周"&amp;"!"&amp;ADDRESS(ROW(),VLOOKUP(AF$7,INDIRECT($A$7&amp;"!A:D"),4,FALSE)+4))),"")</f>
        <v/>
      </c>
      <c r="AG550" s="114" t="str">
        <f ca="1" t="shared" si="6315" ref="AG550">IFERROR(IF($C549="","",INDIRECT("第"&amp;VLOOKUP(AG$7,INDIRECT($A$7&amp;"!A:D"),2,FALSE)&amp;"周"&amp;"!"&amp;ADDRESS(ROW(),VLOOKUP(AG$7,INDIRECT($A$7&amp;"!A:D"),4,FALSE)+4))),"")</f>
        <v/>
      </c>
      <c r="AH550" s="114" t="str">
        <f ca="1" t="shared" si="6316" ref="AH550">IFERROR(IF($C549="","",INDIRECT("第"&amp;VLOOKUP(AH$7,INDIRECT($A$7&amp;"!A:D"),2,FALSE)&amp;"周"&amp;"!"&amp;ADDRESS(ROW(),VLOOKUP(AH$7,INDIRECT($A$7&amp;"!A:D"),4,FALSE)+4))),"")</f>
        <v/>
      </c>
      <c r="AI550" s="114" t="str">
        <f ca="1" t="shared" si="6317" ref="AI550">IFERROR(IF($C549="","",INDIRECT("第"&amp;VLOOKUP(AI$7,INDIRECT($A$7&amp;"!A:D"),2,FALSE)&amp;"周"&amp;"!"&amp;ADDRESS(ROW(),VLOOKUP(AI$7,INDIRECT($A$7&amp;"!A:D"),4,FALSE)+4))),"")</f>
        <v/>
      </c>
      <c r="AJ550" s="25"/>
      <c r="AK550" s="25"/>
      <c r="AL550" s="25"/>
      <c r="AM550" s="25"/>
      <c r="AN550" s="25"/>
      <c r="AO550" s="25"/>
      <c r="AP550" s="25"/>
      <c r="AQ550" s="25"/>
      <c r="AR550" s="25"/>
    </row>
    <row r="551" spans="1:44" ht="18" customHeight="1">
      <c r="A551" s="7"/>
      <c r="B551" s="115"/>
      <c r="C551" s="27"/>
      <c r="D551" s="25" t="s">
        <v>26</v>
      </c>
      <c r="E551" s="114" t="str">
        <f ca="1" t="shared" si="6318" ref="E551:AI551">IFERROR(IF($C549="","",INDIRECT("第"&amp;VLOOKUP(E$7,INDIRECT($A$7&amp;"!A:D"),2,FALSE)&amp;"周"&amp;"!"&amp;ADDRESS(ROW(),VLOOKUP(E$7,INDIRECT($A$7&amp;"!A:D"),4,FALSE)+4))),"")</f>
        <v/>
      </c>
      <c r="F551" s="114" t="str">
        <f t="shared" ca="1" si="6318"/>
        <v/>
      </c>
      <c r="G551" s="114" t="str">
        <f t="shared" ca="1" si="6318"/>
        <v/>
      </c>
      <c r="H551" s="114" t="str">
        <f t="shared" ca="1" si="6318"/>
        <v/>
      </c>
      <c r="I551" s="114" t="str">
        <f t="shared" ca="1" si="6318"/>
        <v/>
      </c>
      <c r="J551" s="114" t="str">
        <f t="shared" ca="1" si="6318"/>
        <v/>
      </c>
      <c r="K551" s="114" t="str">
        <f t="shared" ca="1" si="6318"/>
        <v/>
      </c>
      <c r="L551" s="114" t="str">
        <f t="shared" ca="1" si="6318"/>
        <v/>
      </c>
      <c r="M551" s="114" t="str">
        <f t="shared" ca="1" si="6318"/>
        <v/>
      </c>
      <c r="N551" s="114" t="str">
        <f t="shared" ca="1" si="6318"/>
        <v/>
      </c>
      <c r="O551" s="114" t="str">
        <f t="shared" ca="1" si="6318"/>
        <v/>
      </c>
      <c r="P551" s="114" t="str">
        <f t="shared" ca="1" si="6318"/>
        <v/>
      </c>
      <c r="Q551" s="114" t="str">
        <f t="shared" ca="1" si="6318"/>
        <v/>
      </c>
      <c r="R551" s="114" t="str">
        <f t="shared" ca="1" si="6318"/>
        <v/>
      </c>
      <c r="S551" s="114" t="str">
        <f t="shared" ca="1" si="6318"/>
        <v/>
      </c>
      <c r="T551" s="114" t="str">
        <f t="shared" ca="1" si="6318"/>
        <v/>
      </c>
      <c r="U551" s="114" t="str">
        <f t="shared" ca="1" si="6318"/>
        <v/>
      </c>
      <c r="V551" s="114" t="str">
        <f t="shared" ca="1" si="6318"/>
        <v/>
      </c>
      <c r="W551" s="114" t="str">
        <f t="shared" ca="1" si="6318"/>
        <v/>
      </c>
      <c r="X551" s="114" t="str">
        <f t="shared" ca="1" si="6318"/>
        <v/>
      </c>
      <c r="Y551" s="114" t="str">
        <f t="shared" ca="1" si="6318"/>
        <v/>
      </c>
      <c r="Z551" s="114" t="str">
        <f t="shared" ca="1" si="6318"/>
        <v/>
      </c>
      <c r="AA551" s="114" t="str">
        <f t="shared" ca="1" si="6318"/>
        <v/>
      </c>
      <c r="AB551" s="114" t="str">
        <f t="shared" ca="1" si="6318"/>
        <v/>
      </c>
      <c r="AC551" s="114" t="str">
        <f t="shared" ca="1" si="6318"/>
        <v/>
      </c>
      <c r="AD551" s="114" t="str">
        <f t="shared" ca="1" si="6318"/>
        <v/>
      </c>
      <c r="AE551" s="114" t="str">
        <f t="shared" ca="1" si="6318"/>
        <v/>
      </c>
      <c r="AF551" s="114" t="str">
        <f t="shared" ca="1" si="6318"/>
        <v/>
      </c>
      <c r="AG551" s="114" t="str">
        <f t="shared" ca="1" si="6318"/>
        <v/>
      </c>
      <c r="AH551" s="114" t="str">
        <f t="shared" ca="1" si="6318"/>
        <v/>
      </c>
      <c r="AI551" s="114" t="str">
        <f t="shared" ca="1" si="6318"/>
        <v/>
      </c>
      <c r="AJ551" s="25"/>
      <c r="AK551" s="25"/>
      <c r="AL551" s="25"/>
      <c r="AM551" s="25"/>
      <c r="AN551" s="25"/>
      <c r="AO551" s="25"/>
      <c r="AP551" s="25"/>
      <c r="AQ551" s="25"/>
      <c r="AR551" s="25"/>
    </row>
    <row r="552" spans="1:44" ht="18" customHeight="1">
      <c r="A552" s="7"/>
      <c r="B552" s="116">
        <f t="shared" si="5618"/>
        <v>182</v>
      </c>
      <c r="C552" s="20" t="str">
        <f ca="1">INDIRECT("员工信息表!C"&amp;(B552+3))&amp;IF(INDIRECT("员工信息表!O"&amp;(B552+3))="离职","(离职)","")</f>
        <v/>
      </c>
      <c r="D552" s="25" t="s">
        <v>24</v>
      </c>
      <c r="E552" s="114" t="str">
        <f ca="1" t="shared" si="6319" ref="E552:T552">IFERROR(IF($C552="","",INDIRECT("第"&amp;VLOOKUP(E$7,INDIRECT($A$7&amp;"!A:D"),2,FALSE)&amp;"周"&amp;"!"&amp;ADDRESS(ROW(),VLOOKUP(E$7,INDIRECT($A$7&amp;"!A:D"),4,FALSE)+4))),"")</f>
        <v/>
      </c>
      <c r="F552" s="114" t="str">
        <f t="shared" ca="1" si="6319"/>
        <v/>
      </c>
      <c r="G552" s="114" t="str">
        <f t="shared" ca="1" si="6319"/>
        <v/>
      </c>
      <c r="H552" s="114" t="str">
        <f t="shared" ca="1" si="6319"/>
        <v/>
      </c>
      <c r="I552" s="114" t="str">
        <f t="shared" ca="1" si="6319"/>
        <v/>
      </c>
      <c r="J552" s="114" t="str">
        <f t="shared" ca="1" si="6319"/>
        <v/>
      </c>
      <c r="K552" s="114" t="str">
        <f t="shared" ca="1" si="6319"/>
        <v/>
      </c>
      <c r="L552" s="114" t="str">
        <f t="shared" ca="1" si="6319"/>
        <v/>
      </c>
      <c r="M552" s="114" t="str">
        <f t="shared" ca="1" si="6319"/>
        <v/>
      </c>
      <c r="N552" s="114" t="str">
        <f t="shared" ca="1" si="6319"/>
        <v/>
      </c>
      <c r="O552" s="114" t="str">
        <f t="shared" ca="1" si="6319"/>
        <v/>
      </c>
      <c r="P552" s="114" t="str">
        <f t="shared" ca="1" si="6319"/>
        <v/>
      </c>
      <c r="Q552" s="114" t="str">
        <f t="shared" ca="1" si="6319"/>
        <v/>
      </c>
      <c r="R552" s="114" t="str">
        <f t="shared" ca="1" si="6319"/>
        <v/>
      </c>
      <c r="S552" s="114" t="str">
        <f t="shared" ca="1" si="6319"/>
        <v/>
      </c>
      <c r="T552" s="114" t="str">
        <f t="shared" ca="1" si="6319"/>
        <v/>
      </c>
      <c r="U552" s="114" t="str">
        <f ca="1" t="shared" si="6320" ref="U552:AI552">IFERROR(IF($C552="","",INDIRECT("第"&amp;VLOOKUP(U$7,INDIRECT($A$7&amp;"!A:D"),2,FALSE)&amp;"周"&amp;"!"&amp;ADDRESS(ROW(),VLOOKUP(U$7,INDIRECT($A$7&amp;"!A:D"),4,FALSE)+4))),"")</f>
        <v/>
      </c>
      <c r="V552" s="114" t="str">
        <f t="shared" ca="1" si="6320"/>
        <v/>
      </c>
      <c r="W552" s="114" t="str">
        <f t="shared" ca="1" si="6320"/>
        <v/>
      </c>
      <c r="X552" s="114" t="str">
        <f t="shared" ca="1" si="6320"/>
        <v/>
      </c>
      <c r="Y552" s="114" t="str">
        <f t="shared" ca="1" si="6320"/>
        <v/>
      </c>
      <c r="Z552" s="114" t="str">
        <f t="shared" ca="1" si="6320"/>
        <v/>
      </c>
      <c r="AA552" s="114" t="str">
        <f t="shared" ca="1" si="6320"/>
        <v/>
      </c>
      <c r="AB552" s="114" t="str">
        <f t="shared" ca="1" si="6320"/>
        <v/>
      </c>
      <c r="AC552" s="114" t="str">
        <f t="shared" ca="1" si="6320"/>
        <v/>
      </c>
      <c r="AD552" s="114" t="str">
        <f t="shared" ca="1" si="6320"/>
        <v/>
      </c>
      <c r="AE552" s="114" t="str">
        <f t="shared" ca="1" si="6320"/>
        <v/>
      </c>
      <c r="AF552" s="114" t="str">
        <f t="shared" ca="1" si="6320"/>
        <v/>
      </c>
      <c r="AG552" s="114" t="str">
        <f t="shared" ca="1" si="6320"/>
        <v/>
      </c>
      <c r="AH552" s="114" t="str">
        <f t="shared" ca="1" si="6320"/>
        <v/>
      </c>
      <c r="AI552" s="114" t="str">
        <f t="shared" ca="1" si="6320"/>
        <v/>
      </c>
      <c r="AJ552" s="25">
        <f ca="1" t="shared" si="6321" ref="AJ552:AR552">COUNTIF($E552:$AI554,AJ$8)</f>
        <v>0</v>
      </c>
      <c r="AK552" s="25">
        <f t="shared" ca="1" si="6321"/>
        <v>0</v>
      </c>
      <c r="AL552" s="25">
        <f t="shared" ca="1" si="6321"/>
        <v>0</v>
      </c>
      <c r="AM552" s="25">
        <f t="shared" ca="1" si="6321"/>
        <v>0</v>
      </c>
      <c r="AN552" s="25">
        <f t="shared" ca="1" si="6321"/>
        <v>0</v>
      </c>
      <c r="AO552" s="25">
        <f t="shared" ca="1" si="6321"/>
        <v>0</v>
      </c>
      <c r="AP552" s="25">
        <f t="shared" ca="1" si="6321"/>
        <v>0</v>
      </c>
      <c r="AQ552" s="25">
        <f t="shared" ca="1" si="6321"/>
        <v>0</v>
      </c>
      <c r="AR552" s="25">
        <f t="shared" ca="1" si="6321"/>
        <v>0</v>
      </c>
    </row>
    <row r="553" spans="1:44" ht="18" customHeight="1">
      <c r="A553" s="7"/>
      <c r="B553" s="113"/>
      <c r="C553" s="20"/>
      <c r="D553" s="25" t="s">
        <v>25</v>
      </c>
      <c r="E553" s="114" t="str">
        <f ca="1" t="shared" si="6322" ref="E553">IFERROR(IF($C552="","",INDIRECT("第"&amp;VLOOKUP(E$7,INDIRECT($A$7&amp;"!A:D"),2,FALSE)&amp;"周"&amp;"!"&amp;ADDRESS(ROW(),VLOOKUP(E$7,INDIRECT($A$7&amp;"!A:D"),4,FALSE)+4))),"")</f>
        <v/>
      </c>
      <c r="F553" s="114" t="str">
        <f ca="1" t="shared" si="6323" ref="F553">IFERROR(IF($C552="","",INDIRECT("第"&amp;VLOOKUP(F$7,INDIRECT($A$7&amp;"!A:D"),2,FALSE)&amp;"周"&amp;"!"&amp;ADDRESS(ROW(),VLOOKUP(F$7,INDIRECT($A$7&amp;"!A:D"),4,FALSE)+4))),"")</f>
        <v/>
      </c>
      <c r="G553" s="114" t="str">
        <f ca="1" t="shared" si="6324" ref="G553">IFERROR(IF($C552="","",INDIRECT("第"&amp;VLOOKUP(G$7,INDIRECT($A$7&amp;"!A:D"),2,FALSE)&amp;"周"&amp;"!"&amp;ADDRESS(ROW(),VLOOKUP(G$7,INDIRECT($A$7&amp;"!A:D"),4,FALSE)+4))),"")</f>
        <v/>
      </c>
      <c r="H553" s="114" t="str">
        <f ca="1" t="shared" si="6325" ref="H553">IFERROR(IF($C552="","",INDIRECT("第"&amp;VLOOKUP(H$7,INDIRECT($A$7&amp;"!A:D"),2,FALSE)&amp;"周"&amp;"!"&amp;ADDRESS(ROW(),VLOOKUP(H$7,INDIRECT($A$7&amp;"!A:D"),4,FALSE)+4))),"")</f>
        <v/>
      </c>
      <c r="I553" s="114" t="str">
        <f ca="1" t="shared" si="6326" ref="I553">IFERROR(IF($C552="","",INDIRECT("第"&amp;VLOOKUP(I$7,INDIRECT($A$7&amp;"!A:D"),2,FALSE)&amp;"周"&amp;"!"&amp;ADDRESS(ROW(),VLOOKUP(I$7,INDIRECT($A$7&amp;"!A:D"),4,FALSE)+4))),"")</f>
        <v/>
      </c>
      <c r="J553" s="114" t="str">
        <f ca="1" t="shared" si="6327" ref="J553">IFERROR(IF($C552="","",INDIRECT("第"&amp;VLOOKUP(J$7,INDIRECT($A$7&amp;"!A:D"),2,FALSE)&amp;"周"&amp;"!"&amp;ADDRESS(ROW(),VLOOKUP(J$7,INDIRECT($A$7&amp;"!A:D"),4,FALSE)+4))),"")</f>
        <v/>
      </c>
      <c r="K553" s="114" t="str">
        <f ca="1" t="shared" si="6328" ref="K553">IFERROR(IF($C552="","",INDIRECT("第"&amp;VLOOKUP(K$7,INDIRECT($A$7&amp;"!A:D"),2,FALSE)&amp;"周"&amp;"!"&amp;ADDRESS(ROW(),VLOOKUP(K$7,INDIRECT($A$7&amp;"!A:D"),4,FALSE)+4))),"")</f>
        <v/>
      </c>
      <c r="L553" s="114" t="str">
        <f ca="1" t="shared" si="6329" ref="L553">IFERROR(IF($C552="","",INDIRECT("第"&amp;VLOOKUP(L$7,INDIRECT($A$7&amp;"!A:D"),2,FALSE)&amp;"周"&amp;"!"&amp;ADDRESS(ROW(),VLOOKUP(L$7,INDIRECT($A$7&amp;"!A:D"),4,FALSE)+4))),"")</f>
        <v/>
      </c>
      <c r="M553" s="114" t="str">
        <f ca="1" t="shared" si="6330" ref="M553">IFERROR(IF($C552="","",INDIRECT("第"&amp;VLOOKUP(M$7,INDIRECT($A$7&amp;"!A:D"),2,FALSE)&amp;"周"&amp;"!"&amp;ADDRESS(ROW(),VLOOKUP(M$7,INDIRECT($A$7&amp;"!A:D"),4,FALSE)+4))),"")</f>
        <v/>
      </c>
      <c r="N553" s="114" t="str">
        <f ca="1" t="shared" si="6331" ref="N553">IFERROR(IF($C552="","",INDIRECT("第"&amp;VLOOKUP(N$7,INDIRECT($A$7&amp;"!A:D"),2,FALSE)&amp;"周"&amp;"!"&amp;ADDRESS(ROW(),VLOOKUP(N$7,INDIRECT($A$7&amp;"!A:D"),4,FALSE)+4))),"")</f>
        <v/>
      </c>
      <c r="O553" s="114" t="str">
        <f ca="1" t="shared" si="6332" ref="O553">IFERROR(IF($C552="","",INDIRECT("第"&amp;VLOOKUP(O$7,INDIRECT($A$7&amp;"!A:D"),2,FALSE)&amp;"周"&amp;"!"&amp;ADDRESS(ROW(),VLOOKUP(O$7,INDIRECT($A$7&amp;"!A:D"),4,FALSE)+4))),"")</f>
        <v/>
      </c>
      <c r="P553" s="114" t="str">
        <f ca="1" t="shared" si="6333" ref="P553">IFERROR(IF($C552="","",INDIRECT("第"&amp;VLOOKUP(P$7,INDIRECT($A$7&amp;"!A:D"),2,FALSE)&amp;"周"&amp;"!"&amp;ADDRESS(ROW(),VLOOKUP(P$7,INDIRECT($A$7&amp;"!A:D"),4,FALSE)+4))),"")</f>
        <v/>
      </c>
      <c r="Q553" s="114" t="str">
        <f ca="1" t="shared" si="6334" ref="Q553">IFERROR(IF($C552="","",INDIRECT("第"&amp;VLOOKUP(Q$7,INDIRECT($A$7&amp;"!A:D"),2,FALSE)&amp;"周"&amp;"!"&amp;ADDRESS(ROW(),VLOOKUP(Q$7,INDIRECT($A$7&amp;"!A:D"),4,FALSE)+4))),"")</f>
        <v/>
      </c>
      <c r="R553" s="114" t="str">
        <f ca="1" t="shared" si="6335" ref="R553">IFERROR(IF($C552="","",INDIRECT("第"&amp;VLOOKUP(R$7,INDIRECT($A$7&amp;"!A:D"),2,FALSE)&amp;"周"&amp;"!"&amp;ADDRESS(ROW(),VLOOKUP(R$7,INDIRECT($A$7&amp;"!A:D"),4,FALSE)+4))),"")</f>
        <v/>
      </c>
      <c r="S553" s="114" t="str">
        <f ca="1" t="shared" si="6336" ref="S553">IFERROR(IF($C552="","",INDIRECT("第"&amp;VLOOKUP(S$7,INDIRECT($A$7&amp;"!A:D"),2,FALSE)&amp;"周"&amp;"!"&amp;ADDRESS(ROW(),VLOOKUP(S$7,INDIRECT($A$7&amp;"!A:D"),4,FALSE)+4))),"")</f>
        <v/>
      </c>
      <c r="T553" s="114" t="str">
        <f ca="1" t="shared" si="6337" ref="T553">IFERROR(IF($C552="","",INDIRECT("第"&amp;VLOOKUP(T$7,INDIRECT($A$7&amp;"!A:D"),2,FALSE)&amp;"周"&amp;"!"&amp;ADDRESS(ROW(),VLOOKUP(T$7,INDIRECT($A$7&amp;"!A:D"),4,FALSE)+4))),"")</f>
        <v/>
      </c>
      <c r="U553" s="114" t="str">
        <f ca="1" t="shared" si="6338" ref="U553">IFERROR(IF($C552="","",INDIRECT("第"&amp;VLOOKUP(U$7,INDIRECT($A$7&amp;"!A:D"),2,FALSE)&amp;"周"&amp;"!"&amp;ADDRESS(ROW(),VLOOKUP(U$7,INDIRECT($A$7&amp;"!A:D"),4,FALSE)+4))),"")</f>
        <v/>
      </c>
      <c r="V553" s="114" t="str">
        <f ca="1" t="shared" si="6339" ref="V553">IFERROR(IF($C552="","",INDIRECT("第"&amp;VLOOKUP(V$7,INDIRECT($A$7&amp;"!A:D"),2,FALSE)&amp;"周"&amp;"!"&amp;ADDRESS(ROW(),VLOOKUP(V$7,INDIRECT($A$7&amp;"!A:D"),4,FALSE)+4))),"")</f>
        <v/>
      </c>
      <c r="W553" s="114" t="str">
        <f ca="1" t="shared" si="6340" ref="W553">IFERROR(IF($C552="","",INDIRECT("第"&amp;VLOOKUP(W$7,INDIRECT($A$7&amp;"!A:D"),2,FALSE)&amp;"周"&amp;"!"&amp;ADDRESS(ROW(),VLOOKUP(W$7,INDIRECT($A$7&amp;"!A:D"),4,FALSE)+4))),"")</f>
        <v/>
      </c>
      <c r="X553" s="114" t="str">
        <f ca="1" t="shared" si="6341" ref="X553">IFERROR(IF($C552="","",INDIRECT("第"&amp;VLOOKUP(X$7,INDIRECT($A$7&amp;"!A:D"),2,FALSE)&amp;"周"&amp;"!"&amp;ADDRESS(ROW(),VLOOKUP(X$7,INDIRECT($A$7&amp;"!A:D"),4,FALSE)+4))),"")</f>
        <v/>
      </c>
      <c r="Y553" s="114" t="str">
        <f ca="1" t="shared" si="6342" ref="Y553">IFERROR(IF($C552="","",INDIRECT("第"&amp;VLOOKUP(Y$7,INDIRECT($A$7&amp;"!A:D"),2,FALSE)&amp;"周"&amp;"!"&amp;ADDRESS(ROW(),VLOOKUP(Y$7,INDIRECT($A$7&amp;"!A:D"),4,FALSE)+4))),"")</f>
        <v/>
      </c>
      <c r="Z553" s="114" t="str">
        <f ca="1" t="shared" si="6343" ref="Z553">IFERROR(IF($C552="","",INDIRECT("第"&amp;VLOOKUP(Z$7,INDIRECT($A$7&amp;"!A:D"),2,FALSE)&amp;"周"&amp;"!"&amp;ADDRESS(ROW(),VLOOKUP(Z$7,INDIRECT($A$7&amp;"!A:D"),4,FALSE)+4))),"")</f>
        <v/>
      </c>
      <c r="AA553" s="114" t="str">
        <f ca="1" t="shared" si="6344" ref="AA553">IFERROR(IF($C552="","",INDIRECT("第"&amp;VLOOKUP(AA$7,INDIRECT($A$7&amp;"!A:D"),2,FALSE)&amp;"周"&amp;"!"&amp;ADDRESS(ROW(),VLOOKUP(AA$7,INDIRECT($A$7&amp;"!A:D"),4,FALSE)+4))),"")</f>
        <v/>
      </c>
      <c r="AB553" s="114" t="str">
        <f ca="1" t="shared" si="6345" ref="AB553">IFERROR(IF($C552="","",INDIRECT("第"&amp;VLOOKUP(AB$7,INDIRECT($A$7&amp;"!A:D"),2,FALSE)&amp;"周"&amp;"!"&amp;ADDRESS(ROW(),VLOOKUP(AB$7,INDIRECT($A$7&amp;"!A:D"),4,FALSE)+4))),"")</f>
        <v/>
      </c>
      <c r="AC553" s="114" t="str">
        <f ca="1" t="shared" si="6346" ref="AC553">IFERROR(IF($C552="","",INDIRECT("第"&amp;VLOOKUP(AC$7,INDIRECT($A$7&amp;"!A:D"),2,FALSE)&amp;"周"&amp;"!"&amp;ADDRESS(ROW(),VLOOKUP(AC$7,INDIRECT($A$7&amp;"!A:D"),4,FALSE)+4))),"")</f>
        <v/>
      </c>
      <c r="AD553" s="114" t="str">
        <f ca="1" t="shared" si="6347" ref="AD553">IFERROR(IF($C552="","",INDIRECT("第"&amp;VLOOKUP(AD$7,INDIRECT($A$7&amp;"!A:D"),2,FALSE)&amp;"周"&amp;"!"&amp;ADDRESS(ROW(),VLOOKUP(AD$7,INDIRECT($A$7&amp;"!A:D"),4,FALSE)+4))),"")</f>
        <v/>
      </c>
      <c r="AE553" s="114" t="str">
        <f ca="1" t="shared" si="6348" ref="AE553">IFERROR(IF($C552="","",INDIRECT("第"&amp;VLOOKUP(AE$7,INDIRECT($A$7&amp;"!A:D"),2,FALSE)&amp;"周"&amp;"!"&amp;ADDRESS(ROW(),VLOOKUP(AE$7,INDIRECT($A$7&amp;"!A:D"),4,FALSE)+4))),"")</f>
        <v/>
      </c>
      <c r="AF553" s="114" t="str">
        <f ca="1" t="shared" si="6349" ref="AF553">IFERROR(IF($C552="","",INDIRECT("第"&amp;VLOOKUP(AF$7,INDIRECT($A$7&amp;"!A:D"),2,FALSE)&amp;"周"&amp;"!"&amp;ADDRESS(ROW(),VLOOKUP(AF$7,INDIRECT($A$7&amp;"!A:D"),4,FALSE)+4))),"")</f>
        <v/>
      </c>
      <c r="AG553" s="114" t="str">
        <f ca="1" t="shared" si="6350" ref="AG553">IFERROR(IF($C552="","",INDIRECT("第"&amp;VLOOKUP(AG$7,INDIRECT($A$7&amp;"!A:D"),2,FALSE)&amp;"周"&amp;"!"&amp;ADDRESS(ROW(),VLOOKUP(AG$7,INDIRECT($A$7&amp;"!A:D"),4,FALSE)+4))),"")</f>
        <v/>
      </c>
      <c r="AH553" s="114" t="str">
        <f ca="1" t="shared" si="6351" ref="AH553">IFERROR(IF($C552="","",INDIRECT("第"&amp;VLOOKUP(AH$7,INDIRECT($A$7&amp;"!A:D"),2,FALSE)&amp;"周"&amp;"!"&amp;ADDRESS(ROW(),VLOOKUP(AH$7,INDIRECT($A$7&amp;"!A:D"),4,FALSE)+4))),"")</f>
        <v/>
      </c>
      <c r="AI553" s="114" t="str">
        <f ca="1" t="shared" si="6352" ref="AI553">IFERROR(IF($C552="","",INDIRECT("第"&amp;VLOOKUP(AI$7,INDIRECT($A$7&amp;"!A:D"),2,FALSE)&amp;"周"&amp;"!"&amp;ADDRESS(ROW(),VLOOKUP(AI$7,INDIRECT($A$7&amp;"!A:D"),4,FALSE)+4))),"")</f>
        <v/>
      </c>
      <c r="AJ553" s="25"/>
      <c r="AK553" s="25"/>
      <c r="AL553" s="25"/>
      <c r="AM553" s="25"/>
      <c r="AN553" s="25"/>
      <c r="AO553" s="25"/>
      <c r="AP553" s="25"/>
      <c r="AQ553" s="25"/>
      <c r="AR553" s="25"/>
    </row>
    <row r="554" spans="1:44" ht="18" customHeight="1">
      <c r="A554" s="7"/>
      <c r="B554" s="115"/>
      <c r="C554" s="27"/>
      <c r="D554" s="25" t="s">
        <v>26</v>
      </c>
      <c r="E554" s="114" t="str">
        <f ca="1" t="shared" si="6353" ref="E554:AI554">IFERROR(IF($C552="","",INDIRECT("第"&amp;VLOOKUP(E$7,INDIRECT($A$7&amp;"!A:D"),2,FALSE)&amp;"周"&amp;"!"&amp;ADDRESS(ROW(),VLOOKUP(E$7,INDIRECT($A$7&amp;"!A:D"),4,FALSE)+4))),"")</f>
        <v/>
      </c>
      <c r="F554" s="114" t="str">
        <f t="shared" ca="1" si="6353"/>
        <v/>
      </c>
      <c r="G554" s="114" t="str">
        <f t="shared" ca="1" si="6353"/>
        <v/>
      </c>
      <c r="H554" s="114" t="str">
        <f t="shared" ca="1" si="6353"/>
        <v/>
      </c>
      <c r="I554" s="114" t="str">
        <f t="shared" ca="1" si="6353"/>
        <v/>
      </c>
      <c r="J554" s="114" t="str">
        <f t="shared" ca="1" si="6353"/>
        <v/>
      </c>
      <c r="K554" s="114" t="str">
        <f t="shared" ca="1" si="6353"/>
        <v/>
      </c>
      <c r="L554" s="114" t="str">
        <f t="shared" ca="1" si="6353"/>
        <v/>
      </c>
      <c r="M554" s="114" t="str">
        <f t="shared" ca="1" si="6353"/>
        <v/>
      </c>
      <c r="N554" s="114" t="str">
        <f t="shared" ca="1" si="6353"/>
        <v/>
      </c>
      <c r="O554" s="114" t="str">
        <f t="shared" ca="1" si="6353"/>
        <v/>
      </c>
      <c r="P554" s="114" t="str">
        <f t="shared" ca="1" si="6353"/>
        <v/>
      </c>
      <c r="Q554" s="114" t="str">
        <f t="shared" ca="1" si="6353"/>
        <v/>
      </c>
      <c r="R554" s="114" t="str">
        <f t="shared" ca="1" si="6353"/>
        <v/>
      </c>
      <c r="S554" s="114" t="str">
        <f t="shared" ca="1" si="6353"/>
        <v/>
      </c>
      <c r="T554" s="114" t="str">
        <f t="shared" ca="1" si="6353"/>
        <v/>
      </c>
      <c r="U554" s="114" t="str">
        <f t="shared" ca="1" si="6353"/>
        <v/>
      </c>
      <c r="V554" s="114" t="str">
        <f t="shared" ca="1" si="6353"/>
        <v/>
      </c>
      <c r="W554" s="114" t="str">
        <f t="shared" ca="1" si="6353"/>
        <v/>
      </c>
      <c r="X554" s="114" t="str">
        <f t="shared" ca="1" si="6353"/>
        <v/>
      </c>
      <c r="Y554" s="114" t="str">
        <f t="shared" ca="1" si="6353"/>
        <v/>
      </c>
      <c r="Z554" s="114" t="str">
        <f t="shared" ca="1" si="6353"/>
        <v/>
      </c>
      <c r="AA554" s="114" t="str">
        <f t="shared" ca="1" si="6353"/>
        <v/>
      </c>
      <c r="AB554" s="114" t="str">
        <f t="shared" ca="1" si="6353"/>
        <v/>
      </c>
      <c r="AC554" s="114" t="str">
        <f t="shared" ca="1" si="6353"/>
        <v/>
      </c>
      <c r="AD554" s="114" t="str">
        <f t="shared" ca="1" si="6353"/>
        <v/>
      </c>
      <c r="AE554" s="114" t="str">
        <f t="shared" ca="1" si="6353"/>
        <v/>
      </c>
      <c r="AF554" s="114" t="str">
        <f t="shared" ca="1" si="6353"/>
        <v/>
      </c>
      <c r="AG554" s="114" t="str">
        <f t="shared" ca="1" si="6353"/>
        <v/>
      </c>
      <c r="AH554" s="114" t="str">
        <f t="shared" ca="1" si="6353"/>
        <v/>
      </c>
      <c r="AI554" s="114" t="str">
        <f t="shared" ca="1" si="6353"/>
        <v/>
      </c>
      <c r="AJ554" s="25"/>
      <c r="AK554" s="25"/>
      <c r="AL554" s="25"/>
      <c r="AM554" s="25"/>
      <c r="AN554" s="25"/>
      <c r="AO554" s="25"/>
      <c r="AP554" s="25"/>
      <c r="AQ554" s="25"/>
      <c r="AR554" s="25"/>
    </row>
    <row r="555" spans="1:44" ht="18" customHeight="1">
      <c r="A555" s="7"/>
      <c r="B555" s="116">
        <f t="shared" si="5618"/>
        <v>183</v>
      </c>
      <c r="C555" s="20" t="str">
        <f ca="1">INDIRECT("员工信息表!C"&amp;(B555+3))&amp;IF(INDIRECT("员工信息表!O"&amp;(B555+3))="离职","(离职)","")</f>
        <v/>
      </c>
      <c r="D555" s="25" t="s">
        <v>24</v>
      </c>
      <c r="E555" s="114" t="str">
        <f ca="1" t="shared" si="6354" ref="E555:T555">IFERROR(IF($C555="","",INDIRECT("第"&amp;VLOOKUP(E$7,INDIRECT($A$7&amp;"!A:D"),2,FALSE)&amp;"周"&amp;"!"&amp;ADDRESS(ROW(),VLOOKUP(E$7,INDIRECT($A$7&amp;"!A:D"),4,FALSE)+4))),"")</f>
        <v/>
      </c>
      <c r="F555" s="114" t="str">
        <f t="shared" ca="1" si="6354"/>
        <v/>
      </c>
      <c r="G555" s="114" t="str">
        <f t="shared" ca="1" si="6354"/>
        <v/>
      </c>
      <c r="H555" s="114" t="str">
        <f t="shared" ca="1" si="6354"/>
        <v/>
      </c>
      <c r="I555" s="114" t="str">
        <f t="shared" ca="1" si="6354"/>
        <v/>
      </c>
      <c r="J555" s="114" t="str">
        <f t="shared" ca="1" si="6354"/>
        <v/>
      </c>
      <c r="K555" s="114" t="str">
        <f t="shared" ca="1" si="6354"/>
        <v/>
      </c>
      <c r="L555" s="114" t="str">
        <f t="shared" ca="1" si="6354"/>
        <v/>
      </c>
      <c r="M555" s="114" t="str">
        <f t="shared" ca="1" si="6354"/>
        <v/>
      </c>
      <c r="N555" s="114" t="str">
        <f t="shared" ca="1" si="6354"/>
        <v/>
      </c>
      <c r="O555" s="114" t="str">
        <f t="shared" ca="1" si="6354"/>
        <v/>
      </c>
      <c r="P555" s="114" t="str">
        <f t="shared" ca="1" si="6354"/>
        <v/>
      </c>
      <c r="Q555" s="114" t="str">
        <f t="shared" ca="1" si="6354"/>
        <v/>
      </c>
      <c r="R555" s="114" t="str">
        <f t="shared" ca="1" si="6354"/>
        <v/>
      </c>
      <c r="S555" s="114" t="str">
        <f t="shared" ca="1" si="6354"/>
        <v/>
      </c>
      <c r="T555" s="114" t="str">
        <f t="shared" ca="1" si="6354"/>
        <v/>
      </c>
      <c r="U555" s="114" t="str">
        <f ca="1" t="shared" si="6355" ref="U555:AI555">IFERROR(IF($C555="","",INDIRECT("第"&amp;VLOOKUP(U$7,INDIRECT($A$7&amp;"!A:D"),2,FALSE)&amp;"周"&amp;"!"&amp;ADDRESS(ROW(),VLOOKUP(U$7,INDIRECT($A$7&amp;"!A:D"),4,FALSE)+4))),"")</f>
        <v/>
      </c>
      <c r="V555" s="114" t="str">
        <f t="shared" ca="1" si="6355"/>
        <v/>
      </c>
      <c r="W555" s="114" t="str">
        <f t="shared" ca="1" si="6355"/>
        <v/>
      </c>
      <c r="X555" s="114" t="str">
        <f t="shared" ca="1" si="6355"/>
        <v/>
      </c>
      <c r="Y555" s="114" t="str">
        <f t="shared" ca="1" si="6355"/>
        <v/>
      </c>
      <c r="Z555" s="114" t="str">
        <f t="shared" ca="1" si="6355"/>
        <v/>
      </c>
      <c r="AA555" s="114" t="str">
        <f t="shared" ca="1" si="6355"/>
        <v/>
      </c>
      <c r="AB555" s="114" t="str">
        <f t="shared" ca="1" si="6355"/>
        <v/>
      </c>
      <c r="AC555" s="114" t="str">
        <f t="shared" ca="1" si="6355"/>
        <v/>
      </c>
      <c r="AD555" s="114" t="str">
        <f t="shared" ca="1" si="6355"/>
        <v/>
      </c>
      <c r="AE555" s="114" t="str">
        <f t="shared" ca="1" si="6355"/>
        <v/>
      </c>
      <c r="AF555" s="114" t="str">
        <f t="shared" ca="1" si="6355"/>
        <v/>
      </c>
      <c r="AG555" s="114" t="str">
        <f t="shared" ca="1" si="6355"/>
        <v/>
      </c>
      <c r="AH555" s="114" t="str">
        <f t="shared" ca="1" si="6355"/>
        <v/>
      </c>
      <c r="AI555" s="114" t="str">
        <f t="shared" ca="1" si="6355"/>
        <v/>
      </c>
      <c r="AJ555" s="25">
        <f ca="1" t="shared" si="6356" ref="AJ555:AR555">COUNTIF($E555:$AI557,AJ$8)</f>
        <v>0</v>
      </c>
      <c r="AK555" s="25">
        <f t="shared" ca="1" si="6356"/>
        <v>0</v>
      </c>
      <c r="AL555" s="25">
        <f t="shared" ca="1" si="6356"/>
        <v>0</v>
      </c>
      <c r="AM555" s="25">
        <f t="shared" ca="1" si="6356"/>
        <v>0</v>
      </c>
      <c r="AN555" s="25">
        <f t="shared" ca="1" si="6356"/>
        <v>0</v>
      </c>
      <c r="AO555" s="25">
        <f t="shared" ca="1" si="6356"/>
        <v>0</v>
      </c>
      <c r="AP555" s="25">
        <f t="shared" ca="1" si="6356"/>
        <v>0</v>
      </c>
      <c r="AQ555" s="25">
        <f t="shared" ca="1" si="6356"/>
        <v>0</v>
      </c>
      <c r="AR555" s="25">
        <f t="shared" ca="1" si="6356"/>
        <v>0</v>
      </c>
    </row>
    <row r="556" spans="1:44" ht="18" customHeight="1">
      <c r="A556" s="7"/>
      <c r="B556" s="113"/>
      <c r="C556" s="20"/>
      <c r="D556" s="25" t="s">
        <v>25</v>
      </c>
      <c r="E556" s="114" t="str">
        <f ca="1" t="shared" si="6357" ref="E556">IFERROR(IF($C555="","",INDIRECT("第"&amp;VLOOKUP(E$7,INDIRECT($A$7&amp;"!A:D"),2,FALSE)&amp;"周"&amp;"!"&amp;ADDRESS(ROW(),VLOOKUP(E$7,INDIRECT($A$7&amp;"!A:D"),4,FALSE)+4))),"")</f>
        <v/>
      </c>
      <c r="F556" s="114" t="str">
        <f ca="1" t="shared" si="6358" ref="F556">IFERROR(IF($C555="","",INDIRECT("第"&amp;VLOOKUP(F$7,INDIRECT($A$7&amp;"!A:D"),2,FALSE)&amp;"周"&amp;"!"&amp;ADDRESS(ROW(),VLOOKUP(F$7,INDIRECT($A$7&amp;"!A:D"),4,FALSE)+4))),"")</f>
        <v/>
      </c>
      <c r="G556" s="114" t="str">
        <f ca="1" t="shared" si="6359" ref="G556">IFERROR(IF($C555="","",INDIRECT("第"&amp;VLOOKUP(G$7,INDIRECT($A$7&amp;"!A:D"),2,FALSE)&amp;"周"&amp;"!"&amp;ADDRESS(ROW(),VLOOKUP(G$7,INDIRECT($A$7&amp;"!A:D"),4,FALSE)+4))),"")</f>
        <v/>
      </c>
      <c r="H556" s="114" t="str">
        <f ca="1" t="shared" si="6360" ref="H556">IFERROR(IF($C555="","",INDIRECT("第"&amp;VLOOKUP(H$7,INDIRECT($A$7&amp;"!A:D"),2,FALSE)&amp;"周"&amp;"!"&amp;ADDRESS(ROW(),VLOOKUP(H$7,INDIRECT($A$7&amp;"!A:D"),4,FALSE)+4))),"")</f>
        <v/>
      </c>
      <c r="I556" s="114" t="str">
        <f ca="1" t="shared" si="6361" ref="I556">IFERROR(IF($C555="","",INDIRECT("第"&amp;VLOOKUP(I$7,INDIRECT($A$7&amp;"!A:D"),2,FALSE)&amp;"周"&amp;"!"&amp;ADDRESS(ROW(),VLOOKUP(I$7,INDIRECT($A$7&amp;"!A:D"),4,FALSE)+4))),"")</f>
        <v/>
      </c>
      <c r="J556" s="114" t="str">
        <f ca="1" t="shared" si="6362" ref="J556">IFERROR(IF($C555="","",INDIRECT("第"&amp;VLOOKUP(J$7,INDIRECT($A$7&amp;"!A:D"),2,FALSE)&amp;"周"&amp;"!"&amp;ADDRESS(ROW(),VLOOKUP(J$7,INDIRECT($A$7&amp;"!A:D"),4,FALSE)+4))),"")</f>
        <v/>
      </c>
      <c r="K556" s="114" t="str">
        <f ca="1" t="shared" si="6363" ref="K556">IFERROR(IF($C555="","",INDIRECT("第"&amp;VLOOKUP(K$7,INDIRECT($A$7&amp;"!A:D"),2,FALSE)&amp;"周"&amp;"!"&amp;ADDRESS(ROW(),VLOOKUP(K$7,INDIRECT($A$7&amp;"!A:D"),4,FALSE)+4))),"")</f>
        <v/>
      </c>
      <c r="L556" s="114" t="str">
        <f ca="1" t="shared" si="6364" ref="L556">IFERROR(IF($C555="","",INDIRECT("第"&amp;VLOOKUP(L$7,INDIRECT($A$7&amp;"!A:D"),2,FALSE)&amp;"周"&amp;"!"&amp;ADDRESS(ROW(),VLOOKUP(L$7,INDIRECT($A$7&amp;"!A:D"),4,FALSE)+4))),"")</f>
        <v/>
      </c>
      <c r="M556" s="114" t="str">
        <f ca="1" t="shared" si="6365" ref="M556">IFERROR(IF($C555="","",INDIRECT("第"&amp;VLOOKUP(M$7,INDIRECT($A$7&amp;"!A:D"),2,FALSE)&amp;"周"&amp;"!"&amp;ADDRESS(ROW(),VLOOKUP(M$7,INDIRECT($A$7&amp;"!A:D"),4,FALSE)+4))),"")</f>
        <v/>
      </c>
      <c r="N556" s="114" t="str">
        <f ca="1" t="shared" si="6366" ref="N556">IFERROR(IF($C555="","",INDIRECT("第"&amp;VLOOKUP(N$7,INDIRECT($A$7&amp;"!A:D"),2,FALSE)&amp;"周"&amp;"!"&amp;ADDRESS(ROW(),VLOOKUP(N$7,INDIRECT($A$7&amp;"!A:D"),4,FALSE)+4))),"")</f>
        <v/>
      </c>
      <c r="O556" s="114" t="str">
        <f ca="1" t="shared" si="6367" ref="O556">IFERROR(IF($C555="","",INDIRECT("第"&amp;VLOOKUP(O$7,INDIRECT($A$7&amp;"!A:D"),2,FALSE)&amp;"周"&amp;"!"&amp;ADDRESS(ROW(),VLOOKUP(O$7,INDIRECT($A$7&amp;"!A:D"),4,FALSE)+4))),"")</f>
        <v/>
      </c>
      <c r="P556" s="114" t="str">
        <f ca="1" t="shared" si="6368" ref="P556">IFERROR(IF($C555="","",INDIRECT("第"&amp;VLOOKUP(P$7,INDIRECT($A$7&amp;"!A:D"),2,FALSE)&amp;"周"&amp;"!"&amp;ADDRESS(ROW(),VLOOKUP(P$7,INDIRECT($A$7&amp;"!A:D"),4,FALSE)+4))),"")</f>
        <v/>
      </c>
      <c r="Q556" s="114" t="str">
        <f ca="1" t="shared" si="6369" ref="Q556">IFERROR(IF($C555="","",INDIRECT("第"&amp;VLOOKUP(Q$7,INDIRECT($A$7&amp;"!A:D"),2,FALSE)&amp;"周"&amp;"!"&amp;ADDRESS(ROW(),VLOOKUP(Q$7,INDIRECT($A$7&amp;"!A:D"),4,FALSE)+4))),"")</f>
        <v/>
      </c>
      <c r="R556" s="114" t="str">
        <f ca="1" t="shared" si="6370" ref="R556">IFERROR(IF($C555="","",INDIRECT("第"&amp;VLOOKUP(R$7,INDIRECT($A$7&amp;"!A:D"),2,FALSE)&amp;"周"&amp;"!"&amp;ADDRESS(ROW(),VLOOKUP(R$7,INDIRECT($A$7&amp;"!A:D"),4,FALSE)+4))),"")</f>
        <v/>
      </c>
      <c r="S556" s="114" t="str">
        <f ca="1" t="shared" si="6371" ref="S556">IFERROR(IF($C555="","",INDIRECT("第"&amp;VLOOKUP(S$7,INDIRECT($A$7&amp;"!A:D"),2,FALSE)&amp;"周"&amp;"!"&amp;ADDRESS(ROW(),VLOOKUP(S$7,INDIRECT($A$7&amp;"!A:D"),4,FALSE)+4))),"")</f>
        <v/>
      </c>
      <c r="T556" s="114" t="str">
        <f ca="1" t="shared" si="6372" ref="T556">IFERROR(IF($C555="","",INDIRECT("第"&amp;VLOOKUP(T$7,INDIRECT($A$7&amp;"!A:D"),2,FALSE)&amp;"周"&amp;"!"&amp;ADDRESS(ROW(),VLOOKUP(T$7,INDIRECT($A$7&amp;"!A:D"),4,FALSE)+4))),"")</f>
        <v/>
      </c>
      <c r="U556" s="114" t="str">
        <f ca="1" t="shared" si="6373" ref="U556">IFERROR(IF($C555="","",INDIRECT("第"&amp;VLOOKUP(U$7,INDIRECT($A$7&amp;"!A:D"),2,FALSE)&amp;"周"&amp;"!"&amp;ADDRESS(ROW(),VLOOKUP(U$7,INDIRECT($A$7&amp;"!A:D"),4,FALSE)+4))),"")</f>
        <v/>
      </c>
      <c r="V556" s="114" t="str">
        <f ca="1" t="shared" si="6374" ref="V556">IFERROR(IF($C555="","",INDIRECT("第"&amp;VLOOKUP(V$7,INDIRECT($A$7&amp;"!A:D"),2,FALSE)&amp;"周"&amp;"!"&amp;ADDRESS(ROW(),VLOOKUP(V$7,INDIRECT($A$7&amp;"!A:D"),4,FALSE)+4))),"")</f>
        <v/>
      </c>
      <c r="W556" s="114" t="str">
        <f ca="1" t="shared" si="6375" ref="W556">IFERROR(IF($C555="","",INDIRECT("第"&amp;VLOOKUP(W$7,INDIRECT($A$7&amp;"!A:D"),2,FALSE)&amp;"周"&amp;"!"&amp;ADDRESS(ROW(),VLOOKUP(W$7,INDIRECT($A$7&amp;"!A:D"),4,FALSE)+4))),"")</f>
        <v/>
      </c>
      <c r="X556" s="114" t="str">
        <f ca="1" t="shared" si="6376" ref="X556">IFERROR(IF($C555="","",INDIRECT("第"&amp;VLOOKUP(X$7,INDIRECT($A$7&amp;"!A:D"),2,FALSE)&amp;"周"&amp;"!"&amp;ADDRESS(ROW(),VLOOKUP(X$7,INDIRECT($A$7&amp;"!A:D"),4,FALSE)+4))),"")</f>
        <v/>
      </c>
      <c r="Y556" s="114" t="str">
        <f ca="1" t="shared" si="6377" ref="Y556">IFERROR(IF($C555="","",INDIRECT("第"&amp;VLOOKUP(Y$7,INDIRECT($A$7&amp;"!A:D"),2,FALSE)&amp;"周"&amp;"!"&amp;ADDRESS(ROW(),VLOOKUP(Y$7,INDIRECT($A$7&amp;"!A:D"),4,FALSE)+4))),"")</f>
        <v/>
      </c>
      <c r="Z556" s="114" t="str">
        <f ca="1" t="shared" si="6378" ref="Z556">IFERROR(IF($C555="","",INDIRECT("第"&amp;VLOOKUP(Z$7,INDIRECT($A$7&amp;"!A:D"),2,FALSE)&amp;"周"&amp;"!"&amp;ADDRESS(ROW(),VLOOKUP(Z$7,INDIRECT($A$7&amp;"!A:D"),4,FALSE)+4))),"")</f>
        <v/>
      </c>
      <c r="AA556" s="114" t="str">
        <f ca="1" t="shared" si="6379" ref="AA556">IFERROR(IF($C555="","",INDIRECT("第"&amp;VLOOKUP(AA$7,INDIRECT($A$7&amp;"!A:D"),2,FALSE)&amp;"周"&amp;"!"&amp;ADDRESS(ROW(),VLOOKUP(AA$7,INDIRECT($A$7&amp;"!A:D"),4,FALSE)+4))),"")</f>
        <v/>
      </c>
      <c r="AB556" s="114" t="str">
        <f ca="1" t="shared" si="6380" ref="AB556">IFERROR(IF($C555="","",INDIRECT("第"&amp;VLOOKUP(AB$7,INDIRECT($A$7&amp;"!A:D"),2,FALSE)&amp;"周"&amp;"!"&amp;ADDRESS(ROW(),VLOOKUP(AB$7,INDIRECT($A$7&amp;"!A:D"),4,FALSE)+4))),"")</f>
        <v/>
      </c>
      <c r="AC556" s="114" t="str">
        <f ca="1" t="shared" si="6381" ref="AC556">IFERROR(IF($C555="","",INDIRECT("第"&amp;VLOOKUP(AC$7,INDIRECT($A$7&amp;"!A:D"),2,FALSE)&amp;"周"&amp;"!"&amp;ADDRESS(ROW(),VLOOKUP(AC$7,INDIRECT($A$7&amp;"!A:D"),4,FALSE)+4))),"")</f>
        <v/>
      </c>
      <c r="AD556" s="114" t="str">
        <f ca="1" t="shared" si="6382" ref="AD556">IFERROR(IF($C555="","",INDIRECT("第"&amp;VLOOKUP(AD$7,INDIRECT($A$7&amp;"!A:D"),2,FALSE)&amp;"周"&amp;"!"&amp;ADDRESS(ROW(),VLOOKUP(AD$7,INDIRECT($A$7&amp;"!A:D"),4,FALSE)+4))),"")</f>
        <v/>
      </c>
      <c r="AE556" s="114" t="str">
        <f ca="1" t="shared" si="6383" ref="AE556">IFERROR(IF($C555="","",INDIRECT("第"&amp;VLOOKUP(AE$7,INDIRECT($A$7&amp;"!A:D"),2,FALSE)&amp;"周"&amp;"!"&amp;ADDRESS(ROW(),VLOOKUP(AE$7,INDIRECT($A$7&amp;"!A:D"),4,FALSE)+4))),"")</f>
        <v/>
      </c>
      <c r="AF556" s="114" t="str">
        <f ca="1" t="shared" si="6384" ref="AF556">IFERROR(IF($C555="","",INDIRECT("第"&amp;VLOOKUP(AF$7,INDIRECT($A$7&amp;"!A:D"),2,FALSE)&amp;"周"&amp;"!"&amp;ADDRESS(ROW(),VLOOKUP(AF$7,INDIRECT($A$7&amp;"!A:D"),4,FALSE)+4))),"")</f>
        <v/>
      </c>
      <c r="AG556" s="114" t="str">
        <f ca="1" t="shared" si="6385" ref="AG556">IFERROR(IF($C555="","",INDIRECT("第"&amp;VLOOKUP(AG$7,INDIRECT($A$7&amp;"!A:D"),2,FALSE)&amp;"周"&amp;"!"&amp;ADDRESS(ROW(),VLOOKUP(AG$7,INDIRECT($A$7&amp;"!A:D"),4,FALSE)+4))),"")</f>
        <v/>
      </c>
      <c r="AH556" s="114" t="str">
        <f ca="1" t="shared" si="6386" ref="AH556">IFERROR(IF($C555="","",INDIRECT("第"&amp;VLOOKUP(AH$7,INDIRECT($A$7&amp;"!A:D"),2,FALSE)&amp;"周"&amp;"!"&amp;ADDRESS(ROW(),VLOOKUP(AH$7,INDIRECT($A$7&amp;"!A:D"),4,FALSE)+4))),"")</f>
        <v/>
      </c>
      <c r="AI556" s="114" t="str">
        <f ca="1" t="shared" si="6387" ref="AI556">IFERROR(IF($C555="","",INDIRECT("第"&amp;VLOOKUP(AI$7,INDIRECT($A$7&amp;"!A:D"),2,FALSE)&amp;"周"&amp;"!"&amp;ADDRESS(ROW(),VLOOKUP(AI$7,INDIRECT($A$7&amp;"!A:D"),4,FALSE)+4))),"")</f>
        <v/>
      </c>
      <c r="AJ556" s="25"/>
      <c r="AK556" s="25"/>
      <c r="AL556" s="25"/>
      <c r="AM556" s="25"/>
      <c r="AN556" s="25"/>
      <c r="AO556" s="25"/>
      <c r="AP556" s="25"/>
      <c r="AQ556" s="25"/>
      <c r="AR556" s="25"/>
    </row>
    <row r="557" spans="1:44" ht="18" customHeight="1">
      <c r="A557" s="7"/>
      <c r="B557" s="115"/>
      <c r="C557" s="27"/>
      <c r="D557" s="25" t="s">
        <v>26</v>
      </c>
      <c r="E557" s="114" t="str">
        <f ca="1" t="shared" si="6388" ref="E557:AI557">IFERROR(IF($C555="","",INDIRECT("第"&amp;VLOOKUP(E$7,INDIRECT($A$7&amp;"!A:D"),2,FALSE)&amp;"周"&amp;"!"&amp;ADDRESS(ROW(),VLOOKUP(E$7,INDIRECT($A$7&amp;"!A:D"),4,FALSE)+4))),"")</f>
        <v/>
      </c>
      <c r="F557" s="114" t="str">
        <f t="shared" ca="1" si="6388"/>
        <v/>
      </c>
      <c r="G557" s="114" t="str">
        <f t="shared" ca="1" si="6388"/>
        <v/>
      </c>
      <c r="H557" s="114" t="str">
        <f t="shared" ca="1" si="6388"/>
        <v/>
      </c>
      <c r="I557" s="114" t="str">
        <f t="shared" ca="1" si="6388"/>
        <v/>
      </c>
      <c r="J557" s="114" t="str">
        <f t="shared" ca="1" si="6388"/>
        <v/>
      </c>
      <c r="K557" s="114" t="str">
        <f t="shared" ca="1" si="6388"/>
        <v/>
      </c>
      <c r="L557" s="114" t="str">
        <f t="shared" ca="1" si="6388"/>
        <v/>
      </c>
      <c r="M557" s="114" t="str">
        <f t="shared" ca="1" si="6388"/>
        <v/>
      </c>
      <c r="N557" s="114" t="str">
        <f t="shared" ca="1" si="6388"/>
        <v/>
      </c>
      <c r="O557" s="114" t="str">
        <f t="shared" ca="1" si="6388"/>
        <v/>
      </c>
      <c r="P557" s="114" t="str">
        <f t="shared" ca="1" si="6388"/>
        <v/>
      </c>
      <c r="Q557" s="114" t="str">
        <f t="shared" ca="1" si="6388"/>
        <v/>
      </c>
      <c r="R557" s="114" t="str">
        <f t="shared" ca="1" si="6388"/>
        <v/>
      </c>
      <c r="S557" s="114" t="str">
        <f t="shared" ca="1" si="6388"/>
        <v/>
      </c>
      <c r="T557" s="114" t="str">
        <f t="shared" ca="1" si="6388"/>
        <v/>
      </c>
      <c r="U557" s="114" t="str">
        <f t="shared" ca="1" si="6388"/>
        <v/>
      </c>
      <c r="V557" s="114" t="str">
        <f t="shared" ca="1" si="6388"/>
        <v/>
      </c>
      <c r="W557" s="114" t="str">
        <f t="shared" ca="1" si="6388"/>
        <v/>
      </c>
      <c r="X557" s="114" t="str">
        <f t="shared" ca="1" si="6388"/>
        <v/>
      </c>
      <c r="Y557" s="114" t="str">
        <f t="shared" ca="1" si="6388"/>
        <v/>
      </c>
      <c r="Z557" s="114" t="str">
        <f t="shared" ca="1" si="6388"/>
        <v/>
      </c>
      <c r="AA557" s="114" t="str">
        <f t="shared" ca="1" si="6388"/>
        <v/>
      </c>
      <c r="AB557" s="114" t="str">
        <f t="shared" ca="1" si="6388"/>
        <v/>
      </c>
      <c r="AC557" s="114" t="str">
        <f t="shared" ca="1" si="6388"/>
        <v/>
      </c>
      <c r="AD557" s="114" t="str">
        <f t="shared" ca="1" si="6388"/>
        <v/>
      </c>
      <c r="AE557" s="114" t="str">
        <f t="shared" ca="1" si="6388"/>
        <v/>
      </c>
      <c r="AF557" s="114" t="str">
        <f t="shared" ca="1" si="6388"/>
        <v/>
      </c>
      <c r="AG557" s="114" t="str">
        <f t="shared" ca="1" si="6388"/>
        <v/>
      </c>
      <c r="AH557" s="114" t="str">
        <f t="shared" ca="1" si="6388"/>
        <v/>
      </c>
      <c r="AI557" s="114" t="str">
        <f t="shared" ca="1" si="6388"/>
        <v/>
      </c>
      <c r="AJ557" s="25"/>
      <c r="AK557" s="25"/>
      <c r="AL557" s="25"/>
      <c r="AM557" s="25"/>
      <c r="AN557" s="25"/>
      <c r="AO557" s="25"/>
      <c r="AP557" s="25"/>
      <c r="AQ557" s="25"/>
      <c r="AR557" s="25"/>
    </row>
    <row r="558" spans="1:44" ht="18" customHeight="1">
      <c r="A558" s="7"/>
      <c r="B558" s="116">
        <f t="shared" si="6389" ref="B558:B570">ROW()/3-2</f>
        <v>184</v>
      </c>
      <c r="C558" s="20" t="str">
        <f ca="1">INDIRECT("员工信息表!C"&amp;(B558+3))&amp;IF(INDIRECT("员工信息表!O"&amp;(B558+3))="离职","(离职)","")</f>
        <v/>
      </c>
      <c r="D558" s="25" t="s">
        <v>24</v>
      </c>
      <c r="E558" s="114" t="str">
        <f ca="1" t="shared" si="6390" ref="E558:T558">IFERROR(IF($C558="","",INDIRECT("第"&amp;VLOOKUP(E$7,INDIRECT($A$7&amp;"!A:D"),2,FALSE)&amp;"周"&amp;"!"&amp;ADDRESS(ROW(),VLOOKUP(E$7,INDIRECT($A$7&amp;"!A:D"),4,FALSE)+4))),"")</f>
        <v/>
      </c>
      <c r="F558" s="114" t="str">
        <f t="shared" ca="1" si="6390"/>
        <v/>
      </c>
      <c r="G558" s="114" t="str">
        <f t="shared" ca="1" si="6390"/>
        <v/>
      </c>
      <c r="H558" s="114" t="str">
        <f t="shared" ca="1" si="6390"/>
        <v/>
      </c>
      <c r="I558" s="114" t="str">
        <f t="shared" ca="1" si="6390"/>
        <v/>
      </c>
      <c r="J558" s="114" t="str">
        <f t="shared" ca="1" si="6390"/>
        <v/>
      </c>
      <c r="K558" s="114" t="str">
        <f t="shared" ca="1" si="6390"/>
        <v/>
      </c>
      <c r="L558" s="114" t="str">
        <f t="shared" ca="1" si="6390"/>
        <v/>
      </c>
      <c r="M558" s="114" t="str">
        <f t="shared" ca="1" si="6390"/>
        <v/>
      </c>
      <c r="N558" s="114" t="str">
        <f t="shared" ca="1" si="6390"/>
        <v/>
      </c>
      <c r="O558" s="114" t="str">
        <f t="shared" ca="1" si="6390"/>
        <v/>
      </c>
      <c r="P558" s="114" t="str">
        <f t="shared" ca="1" si="6390"/>
        <v/>
      </c>
      <c r="Q558" s="114" t="str">
        <f t="shared" ca="1" si="6390"/>
        <v/>
      </c>
      <c r="R558" s="114" t="str">
        <f t="shared" ca="1" si="6390"/>
        <v/>
      </c>
      <c r="S558" s="114" t="str">
        <f t="shared" ca="1" si="6390"/>
        <v/>
      </c>
      <c r="T558" s="114" t="str">
        <f t="shared" ca="1" si="6390"/>
        <v/>
      </c>
      <c r="U558" s="114" t="str">
        <f ca="1" t="shared" si="6391" ref="U558:AI558">IFERROR(IF($C558="","",INDIRECT("第"&amp;VLOOKUP(U$7,INDIRECT($A$7&amp;"!A:D"),2,FALSE)&amp;"周"&amp;"!"&amp;ADDRESS(ROW(),VLOOKUP(U$7,INDIRECT($A$7&amp;"!A:D"),4,FALSE)+4))),"")</f>
        <v/>
      </c>
      <c r="V558" s="114" t="str">
        <f t="shared" ca="1" si="6391"/>
        <v/>
      </c>
      <c r="W558" s="114" t="str">
        <f t="shared" ca="1" si="6391"/>
        <v/>
      </c>
      <c r="X558" s="114" t="str">
        <f t="shared" ca="1" si="6391"/>
        <v/>
      </c>
      <c r="Y558" s="114" t="str">
        <f t="shared" ca="1" si="6391"/>
        <v/>
      </c>
      <c r="Z558" s="114" t="str">
        <f t="shared" ca="1" si="6391"/>
        <v/>
      </c>
      <c r="AA558" s="114" t="str">
        <f t="shared" ca="1" si="6391"/>
        <v/>
      </c>
      <c r="AB558" s="114" t="str">
        <f t="shared" ca="1" si="6391"/>
        <v/>
      </c>
      <c r="AC558" s="114" t="str">
        <f t="shared" ca="1" si="6391"/>
        <v/>
      </c>
      <c r="AD558" s="114" t="str">
        <f t="shared" ca="1" si="6391"/>
        <v/>
      </c>
      <c r="AE558" s="114" t="str">
        <f t="shared" ca="1" si="6391"/>
        <v/>
      </c>
      <c r="AF558" s="114" t="str">
        <f t="shared" ca="1" si="6391"/>
        <v/>
      </c>
      <c r="AG558" s="114" t="str">
        <f t="shared" ca="1" si="6391"/>
        <v/>
      </c>
      <c r="AH558" s="114" t="str">
        <f t="shared" ca="1" si="6391"/>
        <v/>
      </c>
      <c r="AI558" s="114" t="str">
        <f t="shared" ca="1" si="6391"/>
        <v/>
      </c>
      <c r="AJ558" s="25">
        <f ca="1" t="shared" si="6392" ref="AJ558:AR558">COUNTIF($E558:$AI560,AJ$8)</f>
        <v>0</v>
      </c>
      <c r="AK558" s="25">
        <f t="shared" ca="1" si="6392"/>
        <v>0</v>
      </c>
      <c r="AL558" s="25">
        <f t="shared" ca="1" si="6392"/>
        <v>0</v>
      </c>
      <c r="AM558" s="25">
        <f t="shared" ca="1" si="6392"/>
        <v>0</v>
      </c>
      <c r="AN558" s="25">
        <f t="shared" ca="1" si="6392"/>
        <v>0</v>
      </c>
      <c r="AO558" s="25">
        <f t="shared" ca="1" si="6392"/>
        <v>0</v>
      </c>
      <c r="AP558" s="25">
        <f t="shared" ca="1" si="6392"/>
        <v>0</v>
      </c>
      <c r="AQ558" s="25">
        <f t="shared" ca="1" si="6392"/>
        <v>0</v>
      </c>
      <c r="AR558" s="25">
        <f t="shared" ca="1" si="6392"/>
        <v>0</v>
      </c>
    </row>
    <row r="559" spans="1:44" ht="18" customHeight="1">
      <c r="A559" s="7"/>
      <c r="B559" s="113"/>
      <c r="C559" s="20"/>
      <c r="D559" s="25" t="s">
        <v>25</v>
      </c>
      <c r="E559" s="114" t="str">
        <f ca="1" t="shared" si="6393" ref="E559">IFERROR(IF($C558="","",INDIRECT("第"&amp;VLOOKUP(E$7,INDIRECT($A$7&amp;"!A:D"),2,FALSE)&amp;"周"&amp;"!"&amp;ADDRESS(ROW(),VLOOKUP(E$7,INDIRECT($A$7&amp;"!A:D"),4,FALSE)+4))),"")</f>
        <v/>
      </c>
      <c r="F559" s="114" t="str">
        <f ca="1" t="shared" si="6394" ref="F559">IFERROR(IF($C558="","",INDIRECT("第"&amp;VLOOKUP(F$7,INDIRECT($A$7&amp;"!A:D"),2,FALSE)&amp;"周"&amp;"!"&amp;ADDRESS(ROW(),VLOOKUP(F$7,INDIRECT($A$7&amp;"!A:D"),4,FALSE)+4))),"")</f>
        <v/>
      </c>
      <c r="G559" s="114" t="str">
        <f ca="1" t="shared" si="6395" ref="G559">IFERROR(IF($C558="","",INDIRECT("第"&amp;VLOOKUP(G$7,INDIRECT($A$7&amp;"!A:D"),2,FALSE)&amp;"周"&amp;"!"&amp;ADDRESS(ROW(),VLOOKUP(G$7,INDIRECT($A$7&amp;"!A:D"),4,FALSE)+4))),"")</f>
        <v/>
      </c>
      <c r="H559" s="114" t="str">
        <f ca="1" t="shared" si="6396" ref="H559">IFERROR(IF($C558="","",INDIRECT("第"&amp;VLOOKUP(H$7,INDIRECT($A$7&amp;"!A:D"),2,FALSE)&amp;"周"&amp;"!"&amp;ADDRESS(ROW(),VLOOKUP(H$7,INDIRECT($A$7&amp;"!A:D"),4,FALSE)+4))),"")</f>
        <v/>
      </c>
      <c r="I559" s="114" t="str">
        <f ca="1" t="shared" si="6397" ref="I559">IFERROR(IF($C558="","",INDIRECT("第"&amp;VLOOKUP(I$7,INDIRECT($A$7&amp;"!A:D"),2,FALSE)&amp;"周"&amp;"!"&amp;ADDRESS(ROW(),VLOOKUP(I$7,INDIRECT($A$7&amp;"!A:D"),4,FALSE)+4))),"")</f>
        <v/>
      </c>
      <c r="J559" s="114" t="str">
        <f ca="1" t="shared" si="6398" ref="J559">IFERROR(IF($C558="","",INDIRECT("第"&amp;VLOOKUP(J$7,INDIRECT($A$7&amp;"!A:D"),2,FALSE)&amp;"周"&amp;"!"&amp;ADDRESS(ROW(),VLOOKUP(J$7,INDIRECT($A$7&amp;"!A:D"),4,FALSE)+4))),"")</f>
        <v/>
      </c>
      <c r="K559" s="114" t="str">
        <f ca="1" t="shared" si="6399" ref="K559">IFERROR(IF($C558="","",INDIRECT("第"&amp;VLOOKUP(K$7,INDIRECT($A$7&amp;"!A:D"),2,FALSE)&amp;"周"&amp;"!"&amp;ADDRESS(ROW(),VLOOKUP(K$7,INDIRECT($A$7&amp;"!A:D"),4,FALSE)+4))),"")</f>
        <v/>
      </c>
      <c r="L559" s="114" t="str">
        <f ca="1" t="shared" si="6400" ref="L559">IFERROR(IF($C558="","",INDIRECT("第"&amp;VLOOKUP(L$7,INDIRECT($A$7&amp;"!A:D"),2,FALSE)&amp;"周"&amp;"!"&amp;ADDRESS(ROW(),VLOOKUP(L$7,INDIRECT($A$7&amp;"!A:D"),4,FALSE)+4))),"")</f>
        <v/>
      </c>
      <c r="M559" s="114" t="str">
        <f ca="1" t="shared" si="6401" ref="M559">IFERROR(IF($C558="","",INDIRECT("第"&amp;VLOOKUP(M$7,INDIRECT($A$7&amp;"!A:D"),2,FALSE)&amp;"周"&amp;"!"&amp;ADDRESS(ROW(),VLOOKUP(M$7,INDIRECT($A$7&amp;"!A:D"),4,FALSE)+4))),"")</f>
        <v/>
      </c>
      <c r="N559" s="114" t="str">
        <f ca="1" t="shared" si="6402" ref="N559">IFERROR(IF($C558="","",INDIRECT("第"&amp;VLOOKUP(N$7,INDIRECT($A$7&amp;"!A:D"),2,FALSE)&amp;"周"&amp;"!"&amp;ADDRESS(ROW(),VLOOKUP(N$7,INDIRECT($A$7&amp;"!A:D"),4,FALSE)+4))),"")</f>
        <v/>
      </c>
      <c r="O559" s="114" t="str">
        <f ca="1" t="shared" si="6403" ref="O559">IFERROR(IF($C558="","",INDIRECT("第"&amp;VLOOKUP(O$7,INDIRECT($A$7&amp;"!A:D"),2,FALSE)&amp;"周"&amp;"!"&amp;ADDRESS(ROW(),VLOOKUP(O$7,INDIRECT($A$7&amp;"!A:D"),4,FALSE)+4))),"")</f>
        <v/>
      </c>
      <c r="P559" s="114" t="str">
        <f ca="1" t="shared" si="6404" ref="P559">IFERROR(IF($C558="","",INDIRECT("第"&amp;VLOOKUP(P$7,INDIRECT($A$7&amp;"!A:D"),2,FALSE)&amp;"周"&amp;"!"&amp;ADDRESS(ROW(),VLOOKUP(P$7,INDIRECT($A$7&amp;"!A:D"),4,FALSE)+4))),"")</f>
        <v/>
      </c>
      <c r="Q559" s="114" t="str">
        <f ca="1" t="shared" si="6405" ref="Q559">IFERROR(IF($C558="","",INDIRECT("第"&amp;VLOOKUP(Q$7,INDIRECT($A$7&amp;"!A:D"),2,FALSE)&amp;"周"&amp;"!"&amp;ADDRESS(ROW(),VLOOKUP(Q$7,INDIRECT($A$7&amp;"!A:D"),4,FALSE)+4))),"")</f>
        <v/>
      </c>
      <c r="R559" s="114" t="str">
        <f ca="1" t="shared" si="6406" ref="R559">IFERROR(IF($C558="","",INDIRECT("第"&amp;VLOOKUP(R$7,INDIRECT($A$7&amp;"!A:D"),2,FALSE)&amp;"周"&amp;"!"&amp;ADDRESS(ROW(),VLOOKUP(R$7,INDIRECT($A$7&amp;"!A:D"),4,FALSE)+4))),"")</f>
        <v/>
      </c>
      <c r="S559" s="114" t="str">
        <f ca="1" t="shared" si="6407" ref="S559">IFERROR(IF($C558="","",INDIRECT("第"&amp;VLOOKUP(S$7,INDIRECT($A$7&amp;"!A:D"),2,FALSE)&amp;"周"&amp;"!"&amp;ADDRESS(ROW(),VLOOKUP(S$7,INDIRECT($A$7&amp;"!A:D"),4,FALSE)+4))),"")</f>
        <v/>
      </c>
      <c r="T559" s="114" t="str">
        <f ca="1" t="shared" si="6408" ref="T559">IFERROR(IF($C558="","",INDIRECT("第"&amp;VLOOKUP(T$7,INDIRECT($A$7&amp;"!A:D"),2,FALSE)&amp;"周"&amp;"!"&amp;ADDRESS(ROW(),VLOOKUP(T$7,INDIRECT($A$7&amp;"!A:D"),4,FALSE)+4))),"")</f>
        <v/>
      </c>
      <c r="U559" s="114" t="str">
        <f ca="1" t="shared" si="6409" ref="U559">IFERROR(IF($C558="","",INDIRECT("第"&amp;VLOOKUP(U$7,INDIRECT($A$7&amp;"!A:D"),2,FALSE)&amp;"周"&amp;"!"&amp;ADDRESS(ROW(),VLOOKUP(U$7,INDIRECT($A$7&amp;"!A:D"),4,FALSE)+4))),"")</f>
        <v/>
      </c>
      <c r="V559" s="114" t="str">
        <f ca="1" t="shared" si="6410" ref="V559">IFERROR(IF($C558="","",INDIRECT("第"&amp;VLOOKUP(V$7,INDIRECT($A$7&amp;"!A:D"),2,FALSE)&amp;"周"&amp;"!"&amp;ADDRESS(ROW(),VLOOKUP(V$7,INDIRECT($A$7&amp;"!A:D"),4,FALSE)+4))),"")</f>
        <v/>
      </c>
      <c r="W559" s="114" t="str">
        <f ca="1" t="shared" si="6411" ref="W559">IFERROR(IF($C558="","",INDIRECT("第"&amp;VLOOKUP(W$7,INDIRECT($A$7&amp;"!A:D"),2,FALSE)&amp;"周"&amp;"!"&amp;ADDRESS(ROW(),VLOOKUP(W$7,INDIRECT($A$7&amp;"!A:D"),4,FALSE)+4))),"")</f>
        <v/>
      </c>
      <c r="X559" s="114" t="str">
        <f ca="1" t="shared" si="6412" ref="X559">IFERROR(IF($C558="","",INDIRECT("第"&amp;VLOOKUP(X$7,INDIRECT($A$7&amp;"!A:D"),2,FALSE)&amp;"周"&amp;"!"&amp;ADDRESS(ROW(),VLOOKUP(X$7,INDIRECT($A$7&amp;"!A:D"),4,FALSE)+4))),"")</f>
        <v/>
      </c>
      <c r="Y559" s="114" t="str">
        <f ca="1" t="shared" si="6413" ref="Y559">IFERROR(IF($C558="","",INDIRECT("第"&amp;VLOOKUP(Y$7,INDIRECT($A$7&amp;"!A:D"),2,FALSE)&amp;"周"&amp;"!"&amp;ADDRESS(ROW(),VLOOKUP(Y$7,INDIRECT($A$7&amp;"!A:D"),4,FALSE)+4))),"")</f>
        <v/>
      </c>
      <c r="Z559" s="114" t="str">
        <f ca="1" t="shared" si="6414" ref="Z559">IFERROR(IF($C558="","",INDIRECT("第"&amp;VLOOKUP(Z$7,INDIRECT($A$7&amp;"!A:D"),2,FALSE)&amp;"周"&amp;"!"&amp;ADDRESS(ROW(),VLOOKUP(Z$7,INDIRECT($A$7&amp;"!A:D"),4,FALSE)+4))),"")</f>
        <v/>
      </c>
      <c r="AA559" s="114" t="str">
        <f ca="1" t="shared" si="6415" ref="AA559">IFERROR(IF($C558="","",INDIRECT("第"&amp;VLOOKUP(AA$7,INDIRECT($A$7&amp;"!A:D"),2,FALSE)&amp;"周"&amp;"!"&amp;ADDRESS(ROW(),VLOOKUP(AA$7,INDIRECT($A$7&amp;"!A:D"),4,FALSE)+4))),"")</f>
        <v/>
      </c>
      <c r="AB559" s="114" t="str">
        <f ca="1" t="shared" si="6416" ref="AB559">IFERROR(IF($C558="","",INDIRECT("第"&amp;VLOOKUP(AB$7,INDIRECT($A$7&amp;"!A:D"),2,FALSE)&amp;"周"&amp;"!"&amp;ADDRESS(ROW(),VLOOKUP(AB$7,INDIRECT($A$7&amp;"!A:D"),4,FALSE)+4))),"")</f>
        <v/>
      </c>
      <c r="AC559" s="114" t="str">
        <f ca="1" t="shared" si="6417" ref="AC559">IFERROR(IF($C558="","",INDIRECT("第"&amp;VLOOKUP(AC$7,INDIRECT($A$7&amp;"!A:D"),2,FALSE)&amp;"周"&amp;"!"&amp;ADDRESS(ROW(),VLOOKUP(AC$7,INDIRECT($A$7&amp;"!A:D"),4,FALSE)+4))),"")</f>
        <v/>
      </c>
      <c r="AD559" s="114" t="str">
        <f ca="1" t="shared" si="6418" ref="AD559">IFERROR(IF($C558="","",INDIRECT("第"&amp;VLOOKUP(AD$7,INDIRECT($A$7&amp;"!A:D"),2,FALSE)&amp;"周"&amp;"!"&amp;ADDRESS(ROW(),VLOOKUP(AD$7,INDIRECT($A$7&amp;"!A:D"),4,FALSE)+4))),"")</f>
        <v/>
      </c>
      <c r="AE559" s="114" t="str">
        <f ca="1" t="shared" si="6419" ref="AE559">IFERROR(IF($C558="","",INDIRECT("第"&amp;VLOOKUP(AE$7,INDIRECT($A$7&amp;"!A:D"),2,FALSE)&amp;"周"&amp;"!"&amp;ADDRESS(ROW(),VLOOKUP(AE$7,INDIRECT($A$7&amp;"!A:D"),4,FALSE)+4))),"")</f>
        <v/>
      </c>
      <c r="AF559" s="114" t="str">
        <f ca="1" t="shared" si="6420" ref="AF559">IFERROR(IF($C558="","",INDIRECT("第"&amp;VLOOKUP(AF$7,INDIRECT($A$7&amp;"!A:D"),2,FALSE)&amp;"周"&amp;"!"&amp;ADDRESS(ROW(),VLOOKUP(AF$7,INDIRECT($A$7&amp;"!A:D"),4,FALSE)+4))),"")</f>
        <v/>
      </c>
      <c r="AG559" s="114" t="str">
        <f ca="1" t="shared" si="6421" ref="AG559">IFERROR(IF($C558="","",INDIRECT("第"&amp;VLOOKUP(AG$7,INDIRECT($A$7&amp;"!A:D"),2,FALSE)&amp;"周"&amp;"!"&amp;ADDRESS(ROW(),VLOOKUP(AG$7,INDIRECT($A$7&amp;"!A:D"),4,FALSE)+4))),"")</f>
        <v/>
      </c>
      <c r="AH559" s="114" t="str">
        <f ca="1" t="shared" si="6422" ref="AH559">IFERROR(IF($C558="","",INDIRECT("第"&amp;VLOOKUP(AH$7,INDIRECT($A$7&amp;"!A:D"),2,FALSE)&amp;"周"&amp;"!"&amp;ADDRESS(ROW(),VLOOKUP(AH$7,INDIRECT($A$7&amp;"!A:D"),4,FALSE)+4))),"")</f>
        <v/>
      </c>
      <c r="AI559" s="114" t="str">
        <f ca="1" t="shared" si="6423" ref="AI559">IFERROR(IF($C558="","",INDIRECT("第"&amp;VLOOKUP(AI$7,INDIRECT($A$7&amp;"!A:D"),2,FALSE)&amp;"周"&amp;"!"&amp;ADDRESS(ROW(),VLOOKUP(AI$7,INDIRECT($A$7&amp;"!A:D"),4,FALSE)+4))),"")</f>
        <v/>
      </c>
      <c r="AJ559" s="25"/>
      <c r="AK559" s="25"/>
      <c r="AL559" s="25"/>
      <c r="AM559" s="25"/>
      <c r="AN559" s="25"/>
      <c r="AO559" s="25"/>
      <c r="AP559" s="25"/>
      <c r="AQ559" s="25"/>
      <c r="AR559" s="25"/>
    </row>
    <row r="560" spans="1:44" ht="18" customHeight="1">
      <c r="A560" s="7"/>
      <c r="B560" s="115"/>
      <c r="C560" s="27"/>
      <c r="D560" s="25" t="s">
        <v>26</v>
      </c>
      <c r="E560" s="114" t="str">
        <f ca="1" t="shared" si="6424" ref="E560:AI560">IFERROR(IF($C558="","",INDIRECT("第"&amp;VLOOKUP(E$7,INDIRECT($A$7&amp;"!A:D"),2,FALSE)&amp;"周"&amp;"!"&amp;ADDRESS(ROW(),VLOOKUP(E$7,INDIRECT($A$7&amp;"!A:D"),4,FALSE)+4))),"")</f>
        <v/>
      </c>
      <c r="F560" s="114" t="str">
        <f t="shared" ca="1" si="6424"/>
        <v/>
      </c>
      <c r="G560" s="114" t="str">
        <f t="shared" ca="1" si="6424"/>
        <v/>
      </c>
      <c r="H560" s="114" t="str">
        <f t="shared" ca="1" si="6424"/>
        <v/>
      </c>
      <c r="I560" s="114" t="str">
        <f t="shared" ca="1" si="6424"/>
        <v/>
      </c>
      <c r="J560" s="114" t="str">
        <f t="shared" ca="1" si="6424"/>
        <v/>
      </c>
      <c r="K560" s="114" t="str">
        <f t="shared" ca="1" si="6424"/>
        <v/>
      </c>
      <c r="L560" s="114" t="str">
        <f t="shared" ca="1" si="6424"/>
        <v/>
      </c>
      <c r="M560" s="114" t="str">
        <f t="shared" ca="1" si="6424"/>
        <v/>
      </c>
      <c r="N560" s="114" t="str">
        <f t="shared" ca="1" si="6424"/>
        <v/>
      </c>
      <c r="O560" s="114" t="str">
        <f t="shared" ca="1" si="6424"/>
        <v/>
      </c>
      <c r="P560" s="114" t="str">
        <f t="shared" ca="1" si="6424"/>
        <v/>
      </c>
      <c r="Q560" s="114" t="str">
        <f t="shared" ca="1" si="6424"/>
        <v/>
      </c>
      <c r="R560" s="114" t="str">
        <f t="shared" ca="1" si="6424"/>
        <v/>
      </c>
      <c r="S560" s="114" t="str">
        <f t="shared" ca="1" si="6424"/>
        <v/>
      </c>
      <c r="T560" s="114" t="str">
        <f t="shared" ca="1" si="6424"/>
        <v/>
      </c>
      <c r="U560" s="114" t="str">
        <f t="shared" ca="1" si="6424"/>
        <v/>
      </c>
      <c r="V560" s="114" t="str">
        <f t="shared" ca="1" si="6424"/>
        <v/>
      </c>
      <c r="W560" s="114" t="str">
        <f t="shared" ca="1" si="6424"/>
        <v/>
      </c>
      <c r="X560" s="114" t="str">
        <f t="shared" ca="1" si="6424"/>
        <v/>
      </c>
      <c r="Y560" s="114" t="str">
        <f t="shared" ca="1" si="6424"/>
        <v/>
      </c>
      <c r="Z560" s="114" t="str">
        <f t="shared" ca="1" si="6424"/>
        <v/>
      </c>
      <c r="AA560" s="114" t="str">
        <f t="shared" ca="1" si="6424"/>
        <v/>
      </c>
      <c r="AB560" s="114" t="str">
        <f t="shared" ca="1" si="6424"/>
        <v/>
      </c>
      <c r="AC560" s="114" t="str">
        <f t="shared" ca="1" si="6424"/>
        <v/>
      </c>
      <c r="AD560" s="114" t="str">
        <f t="shared" ca="1" si="6424"/>
        <v/>
      </c>
      <c r="AE560" s="114" t="str">
        <f t="shared" ca="1" si="6424"/>
        <v/>
      </c>
      <c r="AF560" s="114" t="str">
        <f t="shared" ca="1" si="6424"/>
        <v/>
      </c>
      <c r="AG560" s="114" t="str">
        <f t="shared" ca="1" si="6424"/>
        <v/>
      </c>
      <c r="AH560" s="114" t="str">
        <f t="shared" ca="1" si="6424"/>
        <v/>
      </c>
      <c r="AI560" s="114" t="str">
        <f t="shared" ca="1" si="6424"/>
        <v/>
      </c>
      <c r="AJ560" s="25"/>
      <c r="AK560" s="25"/>
      <c r="AL560" s="25"/>
      <c r="AM560" s="25"/>
      <c r="AN560" s="25"/>
      <c r="AO560" s="25"/>
      <c r="AP560" s="25"/>
      <c r="AQ560" s="25"/>
      <c r="AR560" s="25"/>
    </row>
    <row r="561" spans="1:44" ht="18" customHeight="1">
      <c r="A561" s="7"/>
      <c r="B561" s="116">
        <f t="shared" si="6389"/>
        <v>185</v>
      </c>
      <c r="C561" s="20" t="str">
        <f ca="1">INDIRECT("员工信息表!C"&amp;(B561+3))&amp;IF(INDIRECT("员工信息表!O"&amp;(B561+3))="离职","(离职)","")</f>
        <v/>
      </c>
      <c r="D561" s="25" t="s">
        <v>24</v>
      </c>
      <c r="E561" s="114" t="str">
        <f ca="1" t="shared" si="6425" ref="E561:T561">IFERROR(IF($C561="","",INDIRECT("第"&amp;VLOOKUP(E$7,INDIRECT($A$7&amp;"!A:D"),2,FALSE)&amp;"周"&amp;"!"&amp;ADDRESS(ROW(),VLOOKUP(E$7,INDIRECT($A$7&amp;"!A:D"),4,FALSE)+4))),"")</f>
        <v/>
      </c>
      <c r="F561" s="114" t="str">
        <f t="shared" ca="1" si="6425"/>
        <v/>
      </c>
      <c r="G561" s="114" t="str">
        <f t="shared" ca="1" si="6425"/>
        <v/>
      </c>
      <c r="H561" s="114" t="str">
        <f t="shared" ca="1" si="6425"/>
        <v/>
      </c>
      <c r="I561" s="114" t="str">
        <f t="shared" ca="1" si="6425"/>
        <v/>
      </c>
      <c r="J561" s="114" t="str">
        <f t="shared" ca="1" si="6425"/>
        <v/>
      </c>
      <c r="K561" s="114" t="str">
        <f t="shared" ca="1" si="6425"/>
        <v/>
      </c>
      <c r="L561" s="114" t="str">
        <f t="shared" ca="1" si="6425"/>
        <v/>
      </c>
      <c r="M561" s="114" t="str">
        <f t="shared" ca="1" si="6425"/>
        <v/>
      </c>
      <c r="N561" s="114" t="str">
        <f t="shared" ca="1" si="6425"/>
        <v/>
      </c>
      <c r="O561" s="114" t="str">
        <f t="shared" ca="1" si="6425"/>
        <v/>
      </c>
      <c r="P561" s="114" t="str">
        <f t="shared" ca="1" si="6425"/>
        <v/>
      </c>
      <c r="Q561" s="114" t="str">
        <f t="shared" ca="1" si="6425"/>
        <v/>
      </c>
      <c r="R561" s="114" t="str">
        <f t="shared" ca="1" si="6425"/>
        <v/>
      </c>
      <c r="S561" s="114" t="str">
        <f t="shared" ca="1" si="6425"/>
        <v/>
      </c>
      <c r="T561" s="114" t="str">
        <f t="shared" ca="1" si="6425"/>
        <v/>
      </c>
      <c r="U561" s="114" t="str">
        <f ca="1" t="shared" si="6426" ref="U561:AI561">IFERROR(IF($C561="","",INDIRECT("第"&amp;VLOOKUP(U$7,INDIRECT($A$7&amp;"!A:D"),2,FALSE)&amp;"周"&amp;"!"&amp;ADDRESS(ROW(),VLOOKUP(U$7,INDIRECT($A$7&amp;"!A:D"),4,FALSE)+4))),"")</f>
        <v/>
      </c>
      <c r="V561" s="114" t="str">
        <f t="shared" ca="1" si="6426"/>
        <v/>
      </c>
      <c r="W561" s="114" t="str">
        <f t="shared" ca="1" si="6426"/>
        <v/>
      </c>
      <c r="X561" s="114" t="str">
        <f t="shared" ca="1" si="6426"/>
        <v/>
      </c>
      <c r="Y561" s="114" t="str">
        <f t="shared" ca="1" si="6426"/>
        <v/>
      </c>
      <c r="Z561" s="114" t="str">
        <f t="shared" ca="1" si="6426"/>
        <v/>
      </c>
      <c r="AA561" s="114" t="str">
        <f t="shared" ca="1" si="6426"/>
        <v/>
      </c>
      <c r="AB561" s="114" t="str">
        <f t="shared" ca="1" si="6426"/>
        <v/>
      </c>
      <c r="AC561" s="114" t="str">
        <f t="shared" ca="1" si="6426"/>
        <v/>
      </c>
      <c r="AD561" s="114" t="str">
        <f t="shared" ca="1" si="6426"/>
        <v/>
      </c>
      <c r="AE561" s="114" t="str">
        <f t="shared" ca="1" si="6426"/>
        <v/>
      </c>
      <c r="AF561" s="114" t="str">
        <f t="shared" ca="1" si="6426"/>
        <v/>
      </c>
      <c r="AG561" s="114" t="str">
        <f t="shared" ca="1" si="6426"/>
        <v/>
      </c>
      <c r="AH561" s="114" t="str">
        <f t="shared" ca="1" si="6426"/>
        <v/>
      </c>
      <c r="AI561" s="114" t="str">
        <f t="shared" ca="1" si="6426"/>
        <v/>
      </c>
      <c r="AJ561" s="25">
        <f ca="1" t="shared" si="6427" ref="AJ561:AR561">COUNTIF($E561:$AI563,AJ$8)</f>
        <v>0</v>
      </c>
      <c r="AK561" s="25">
        <f t="shared" ca="1" si="6427"/>
        <v>0</v>
      </c>
      <c r="AL561" s="25">
        <f t="shared" ca="1" si="6427"/>
        <v>0</v>
      </c>
      <c r="AM561" s="25">
        <f t="shared" ca="1" si="6427"/>
        <v>0</v>
      </c>
      <c r="AN561" s="25">
        <f t="shared" ca="1" si="6427"/>
        <v>0</v>
      </c>
      <c r="AO561" s="25">
        <f t="shared" ca="1" si="6427"/>
        <v>0</v>
      </c>
      <c r="AP561" s="25">
        <f t="shared" ca="1" si="6427"/>
        <v>0</v>
      </c>
      <c r="AQ561" s="25">
        <f t="shared" ca="1" si="6427"/>
        <v>0</v>
      </c>
      <c r="AR561" s="25">
        <f t="shared" ca="1" si="6427"/>
        <v>0</v>
      </c>
    </row>
    <row r="562" spans="1:44" ht="18" customHeight="1">
      <c r="A562" s="7"/>
      <c r="B562" s="113"/>
      <c r="C562" s="20"/>
      <c r="D562" s="25" t="s">
        <v>25</v>
      </c>
      <c r="E562" s="114" t="str">
        <f ca="1" t="shared" si="6428" ref="E562">IFERROR(IF($C561="","",INDIRECT("第"&amp;VLOOKUP(E$7,INDIRECT($A$7&amp;"!A:D"),2,FALSE)&amp;"周"&amp;"!"&amp;ADDRESS(ROW(),VLOOKUP(E$7,INDIRECT($A$7&amp;"!A:D"),4,FALSE)+4))),"")</f>
        <v/>
      </c>
      <c r="F562" s="114" t="str">
        <f ca="1" t="shared" si="6429" ref="F562">IFERROR(IF($C561="","",INDIRECT("第"&amp;VLOOKUP(F$7,INDIRECT($A$7&amp;"!A:D"),2,FALSE)&amp;"周"&amp;"!"&amp;ADDRESS(ROW(),VLOOKUP(F$7,INDIRECT($A$7&amp;"!A:D"),4,FALSE)+4))),"")</f>
        <v/>
      </c>
      <c r="G562" s="114" t="str">
        <f ca="1" t="shared" si="6430" ref="G562">IFERROR(IF($C561="","",INDIRECT("第"&amp;VLOOKUP(G$7,INDIRECT($A$7&amp;"!A:D"),2,FALSE)&amp;"周"&amp;"!"&amp;ADDRESS(ROW(),VLOOKUP(G$7,INDIRECT($A$7&amp;"!A:D"),4,FALSE)+4))),"")</f>
        <v/>
      </c>
      <c r="H562" s="114" t="str">
        <f ca="1" t="shared" si="6431" ref="H562">IFERROR(IF($C561="","",INDIRECT("第"&amp;VLOOKUP(H$7,INDIRECT($A$7&amp;"!A:D"),2,FALSE)&amp;"周"&amp;"!"&amp;ADDRESS(ROW(),VLOOKUP(H$7,INDIRECT($A$7&amp;"!A:D"),4,FALSE)+4))),"")</f>
        <v/>
      </c>
      <c r="I562" s="114" t="str">
        <f ca="1" t="shared" si="6432" ref="I562">IFERROR(IF($C561="","",INDIRECT("第"&amp;VLOOKUP(I$7,INDIRECT($A$7&amp;"!A:D"),2,FALSE)&amp;"周"&amp;"!"&amp;ADDRESS(ROW(),VLOOKUP(I$7,INDIRECT($A$7&amp;"!A:D"),4,FALSE)+4))),"")</f>
        <v/>
      </c>
      <c r="J562" s="114" t="str">
        <f ca="1" t="shared" si="6433" ref="J562">IFERROR(IF($C561="","",INDIRECT("第"&amp;VLOOKUP(J$7,INDIRECT($A$7&amp;"!A:D"),2,FALSE)&amp;"周"&amp;"!"&amp;ADDRESS(ROW(),VLOOKUP(J$7,INDIRECT($A$7&amp;"!A:D"),4,FALSE)+4))),"")</f>
        <v/>
      </c>
      <c r="K562" s="114" t="str">
        <f ca="1" t="shared" si="6434" ref="K562">IFERROR(IF($C561="","",INDIRECT("第"&amp;VLOOKUP(K$7,INDIRECT($A$7&amp;"!A:D"),2,FALSE)&amp;"周"&amp;"!"&amp;ADDRESS(ROW(),VLOOKUP(K$7,INDIRECT($A$7&amp;"!A:D"),4,FALSE)+4))),"")</f>
        <v/>
      </c>
      <c r="L562" s="114" t="str">
        <f ca="1" t="shared" si="6435" ref="L562">IFERROR(IF($C561="","",INDIRECT("第"&amp;VLOOKUP(L$7,INDIRECT($A$7&amp;"!A:D"),2,FALSE)&amp;"周"&amp;"!"&amp;ADDRESS(ROW(),VLOOKUP(L$7,INDIRECT($A$7&amp;"!A:D"),4,FALSE)+4))),"")</f>
        <v/>
      </c>
      <c r="M562" s="114" t="str">
        <f ca="1" t="shared" si="6436" ref="M562">IFERROR(IF($C561="","",INDIRECT("第"&amp;VLOOKUP(M$7,INDIRECT($A$7&amp;"!A:D"),2,FALSE)&amp;"周"&amp;"!"&amp;ADDRESS(ROW(),VLOOKUP(M$7,INDIRECT($A$7&amp;"!A:D"),4,FALSE)+4))),"")</f>
        <v/>
      </c>
      <c r="N562" s="114" t="str">
        <f ca="1" t="shared" si="6437" ref="N562">IFERROR(IF($C561="","",INDIRECT("第"&amp;VLOOKUP(N$7,INDIRECT($A$7&amp;"!A:D"),2,FALSE)&amp;"周"&amp;"!"&amp;ADDRESS(ROW(),VLOOKUP(N$7,INDIRECT($A$7&amp;"!A:D"),4,FALSE)+4))),"")</f>
        <v/>
      </c>
      <c r="O562" s="114" t="str">
        <f ca="1" t="shared" si="6438" ref="O562">IFERROR(IF($C561="","",INDIRECT("第"&amp;VLOOKUP(O$7,INDIRECT($A$7&amp;"!A:D"),2,FALSE)&amp;"周"&amp;"!"&amp;ADDRESS(ROW(),VLOOKUP(O$7,INDIRECT($A$7&amp;"!A:D"),4,FALSE)+4))),"")</f>
        <v/>
      </c>
      <c r="P562" s="114" t="str">
        <f ca="1" t="shared" si="6439" ref="P562">IFERROR(IF($C561="","",INDIRECT("第"&amp;VLOOKUP(P$7,INDIRECT($A$7&amp;"!A:D"),2,FALSE)&amp;"周"&amp;"!"&amp;ADDRESS(ROW(),VLOOKUP(P$7,INDIRECT($A$7&amp;"!A:D"),4,FALSE)+4))),"")</f>
        <v/>
      </c>
      <c r="Q562" s="114" t="str">
        <f ca="1" t="shared" si="6440" ref="Q562">IFERROR(IF($C561="","",INDIRECT("第"&amp;VLOOKUP(Q$7,INDIRECT($A$7&amp;"!A:D"),2,FALSE)&amp;"周"&amp;"!"&amp;ADDRESS(ROW(),VLOOKUP(Q$7,INDIRECT($A$7&amp;"!A:D"),4,FALSE)+4))),"")</f>
        <v/>
      </c>
      <c r="R562" s="114" t="str">
        <f ca="1" t="shared" si="6441" ref="R562">IFERROR(IF($C561="","",INDIRECT("第"&amp;VLOOKUP(R$7,INDIRECT($A$7&amp;"!A:D"),2,FALSE)&amp;"周"&amp;"!"&amp;ADDRESS(ROW(),VLOOKUP(R$7,INDIRECT($A$7&amp;"!A:D"),4,FALSE)+4))),"")</f>
        <v/>
      </c>
      <c r="S562" s="114" t="str">
        <f ca="1" t="shared" si="6442" ref="S562">IFERROR(IF($C561="","",INDIRECT("第"&amp;VLOOKUP(S$7,INDIRECT($A$7&amp;"!A:D"),2,FALSE)&amp;"周"&amp;"!"&amp;ADDRESS(ROW(),VLOOKUP(S$7,INDIRECT($A$7&amp;"!A:D"),4,FALSE)+4))),"")</f>
        <v/>
      </c>
      <c r="T562" s="114" t="str">
        <f ca="1" t="shared" si="6443" ref="T562">IFERROR(IF($C561="","",INDIRECT("第"&amp;VLOOKUP(T$7,INDIRECT($A$7&amp;"!A:D"),2,FALSE)&amp;"周"&amp;"!"&amp;ADDRESS(ROW(),VLOOKUP(T$7,INDIRECT($A$7&amp;"!A:D"),4,FALSE)+4))),"")</f>
        <v/>
      </c>
      <c r="U562" s="114" t="str">
        <f ca="1" t="shared" si="6444" ref="U562">IFERROR(IF($C561="","",INDIRECT("第"&amp;VLOOKUP(U$7,INDIRECT($A$7&amp;"!A:D"),2,FALSE)&amp;"周"&amp;"!"&amp;ADDRESS(ROW(),VLOOKUP(U$7,INDIRECT($A$7&amp;"!A:D"),4,FALSE)+4))),"")</f>
        <v/>
      </c>
      <c r="V562" s="114" t="str">
        <f ca="1" t="shared" si="6445" ref="V562">IFERROR(IF($C561="","",INDIRECT("第"&amp;VLOOKUP(V$7,INDIRECT($A$7&amp;"!A:D"),2,FALSE)&amp;"周"&amp;"!"&amp;ADDRESS(ROW(),VLOOKUP(V$7,INDIRECT($A$7&amp;"!A:D"),4,FALSE)+4))),"")</f>
        <v/>
      </c>
      <c r="W562" s="114" t="str">
        <f ca="1" t="shared" si="6446" ref="W562">IFERROR(IF($C561="","",INDIRECT("第"&amp;VLOOKUP(W$7,INDIRECT($A$7&amp;"!A:D"),2,FALSE)&amp;"周"&amp;"!"&amp;ADDRESS(ROW(),VLOOKUP(W$7,INDIRECT($A$7&amp;"!A:D"),4,FALSE)+4))),"")</f>
        <v/>
      </c>
      <c r="X562" s="114" t="str">
        <f ca="1" t="shared" si="6447" ref="X562">IFERROR(IF($C561="","",INDIRECT("第"&amp;VLOOKUP(X$7,INDIRECT($A$7&amp;"!A:D"),2,FALSE)&amp;"周"&amp;"!"&amp;ADDRESS(ROW(),VLOOKUP(X$7,INDIRECT($A$7&amp;"!A:D"),4,FALSE)+4))),"")</f>
        <v/>
      </c>
      <c r="Y562" s="114" t="str">
        <f ca="1" t="shared" si="6448" ref="Y562">IFERROR(IF($C561="","",INDIRECT("第"&amp;VLOOKUP(Y$7,INDIRECT($A$7&amp;"!A:D"),2,FALSE)&amp;"周"&amp;"!"&amp;ADDRESS(ROW(),VLOOKUP(Y$7,INDIRECT($A$7&amp;"!A:D"),4,FALSE)+4))),"")</f>
        <v/>
      </c>
      <c r="Z562" s="114" t="str">
        <f ca="1" t="shared" si="6449" ref="Z562">IFERROR(IF($C561="","",INDIRECT("第"&amp;VLOOKUP(Z$7,INDIRECT($A$7&amp;"!A:D"),2,FALSE)&amp;"周"&amp;"!"&amp;ADDRESS(ROW(),VLOOKUP(Z$7,INDIRECT($A$7&amp;"!A:D"),4,FALSE)+4))),"")</f>
        <v/>
      </c>
      <c r="AA562" s="114" t="str">
        <f ca="1" t="shared" si="6450" ref="AA562">IFERROR(IF($C561="","",INDIRECT("第"&amp;VLOOKUP(AA$7,INDIRECT($A$7&amp;"!A:D"),2,FALSE)&amp;"周"&amp;"!"&amp;ADDRESS(ROW(),VLOOKUP(AA$7,INDIRECT($A$7&amp;"!A:D"),4,FALSE)+4))),"")</f>
        <v/>
      </c>
      <c r="AB562" s="114" t="str">
        <f ca="1" t="shared" si="6451" ref="AB562">IFERROR(IF($C561="","",INDIRECT("第"&amp;VLOOKUP(AB$7,INDIRECT($A$7&amp;"!A:D"),2,FALSE)&amp;"周"&amp;"!"&amp;ADDRESS(ROW(),VLOOKUP(AB$7,INDIRECT($A$7&amp;"!A:D"),4,FALSE)+4))),"")</f>
        <v/>
      </c>
      <c r="AC562" s="114" t="str">
        <f ca="1" t="shared" si="6452" ref="AC562">IFERROR(IF($C561="","",INDIRECT("第"&amp;VLOOKUP(AC$7,INDIRECT($A$7&amp;"!A:D"),2,FALSE)&amp;"周"&amp;"!"&amp;ADDRESS(ROW(),VLOOKUP(AC$7,INDIRECT($A$7&amp;"!A:D"),4,FALSE)+4))),"")</f>
        <v/>
      </c>
      <c r="AD562" s="114" t="str">
        <f ca="1" t="shared" si="6453" ref="AD562">IFERROR(IF($C561="","",INDIRECT("第"&amp;VLOOKUP(AD$7,INDIRECT($A$7&amp;"!A:D"),2,FALSE)&amp;"周"&amp;"!"&amp;ADDRESS(ROW(),VLOOKUP(AD$7,INDIRECT($A$7&amp;"!A:D"),4,FALSE)+4))),"")</f>
        <v/>
      </c>
      <c r="AE562" s="114" t="str">
        <f ca="1" t="shared" si="6454" ref="AE562">IFERROR(IF($C561="","",INDIRECT("第"&amp;VLOOKUP(AE$7,INDIRECT($A$7&amp;"!A:D"),2,FALSE)&amp;"周"&amp;"!"&amp;ADDRESS(ROW(),VLOOKUP(AE$7,INDIRECT($A$7&amp;"!A:D"),4,FALSE)+4))),"")</f>
        <v/>
      </c>
      <c r="AF562" s="114" t="str">
        <f ca="1" t="shared" si="6455" ref="AF562">IFERROR(IF($C561="","",INDIRECT("第"&amp;VLOOKUP(AF$7,INDIRECT($A$7&amp;"!A:D"),2,FALSE)&amp;"周"&amp;"!"&amp;ADDRESS(ROW(),VLOOKUP(AF$7,INDIRECT($A$7&amp;"!A:D"),4,FALSE)+4))),"")</f>
        <v/>
      </c>
      <c r="AG562" s="114" t="str">
        <f ca="1" t="shared" si="6456" ref="AG562">IFERROR(IF($C561="","",INDIRECT("第"&amp;VLOOKUP(AG$7,INDIRECT($A$7&amp;"!A:D"),2,FALSE)&amp;"周"&amp;"!"&amp;ADDRESS(ROW(),VLOOKUP(AG$7,INDIRECT($A$7&amp;"!A:D"),4,FALSE)+4))),"")</f>
        <v/>
      </c>
      <c r="AH562" s="114" t="str">
        <f ca="1" t="shared" si="6457" ref="AH562">IFERROR(IF($C561="","",INDIRECT("第"&amp;VLOOKUP(AH$7,INDIRECT($A$7&amp;"!A:D"),2,FALSE)&amp;"周"&amp;"!"&amp;ADDRESS(ROW(),VLOOKUP(AH$7,INDIRECT($A$7&amp;"!A:D"),4,FALSE)+4))),"")</f>
        <v/>
      </c>
      <c r="AI562" s="114" t="str">
        <f ca="1" t="shared" si="6458" ref="AI562">IFERROR(IF($C561="","",INDIRECT("第"&amp;VLOOKUP(AI$7,INDIRECT($A$7&amp;"!A:D"),2,FALSE)&amp;"周"&amp;"!"&amp;ADDRESS(ROW(),VLOOKUP(AI$7,INDIRECT($A$7&amp;"!A:D"),4,FALSE)+4))),"")</f>
        <v/>
      </c>
      <c r="AJ562" s="25"/>
      <c r="AK562" s="25"/>
      <c r="AL562" s="25"/>
      <c r="AM562" s="25"/>
      <c r="AN562" s="25"/>
      <c r="AO562" s="25"/>
      <c r="AP562" s="25"/>
      <c r="AQ562" s="25"/>
      <c r="AR562" s="25"/>
    </row>
    <row r="563" spans="1:44" ht="18" customHeight="1">
      <c r="A563" s="7"/>
      <c r="B563" s="115"/>
      <c r="C563" s="27"/>
      <c r="D563" s="25" t="s">
        <v>26</v>
      </c>
      <c r="E563" s="114" t="str">
        <f ca="1" t="shared" si="6459" ref="E563:AI563">IFERROR(IF($C561="","",INDIRECT("第"&amp;VLOOKUP(E$7,INDIRECT($A$7&amp;"!A:D"),2,FALSE)&amp;"周"&amp;"!"&amp;ADDRESS(ROW(),VLOOKUP(E$7,INDIRECT($A$7&amp;"!A:D"),4,FALSE)+4))),"")</f>
        <v/>
      </c>
      <c r="F563" s="114" t="str">
        <f t="shared" ca="1" si="6459"/>
        <v/>
      </c>
      <c r="G563" s="114" t="str">
        <f t="shared" ca="1" si="6459"/>
        <v/>
      </c>
      <c r="H563" s="114" t="str">
        <f t="shared" ca="1" si="6459"/>
        <v/>
      </c>
      <c r="I563" s="114" t="str">
        <f t="shared" ca="1" si="6459"/>
        <v/>
      </c>
      <c r="J563" s="114" t="str">
        <f t="shared" ca="1" si="6459"/>
        <v/>
      </c>
      <c r="K563" s="114" t="str">
        <f t="shared" ca="1" si="6459"/>
        <v/>
      </c>
      <c r="L563" s="114" t="str">
        <f t="shared" ca="1" si="6459"/>
        <v/>
      </c>
      <c r="M563" s="114" t="str">
        <f t="shared" ca="1" si="6459"/>
        <v/>
      </c>
      <c r="N563" s="114" t="str">
        <f t="shared" ca="1" si="6459"/>
        <v/>
      </c>
      <c r="O563" s="114" t="str">
        <f t="shared" ca="1" si="6459"/>
        <v/>
      </c>
      <c r="P563" s="114" t="str">
        <f t="shared" ca="1" si="6459"/>
        <v/>
      </c>
      <c r="Q563" s="114" t="str">
        <f t="shared" ca="1" si="6459"/>
        <v/>
      </c>
      <c r="R563" s="114" t="str">
        <f t="shared" ca="1" si="6459"/>
        <v/>
      </c>
      <c r="S563" s="114" t="str">
        <f t="shared" ca="1" si="6459"/>
        <v/>
      </c>
      <c r="T563" s="114" t="str">
        <f t="shared" ca="1" si="6459"/>
        <v/>
      </c>
      <c r="U563" s="114" t="str">
        <f t="shared" ca="1" si="6459"/>
        <v/>
      </c>
      <c r="V563" s="114" t="str">
        <f t="shared" ca="1" si="6459"/>
        <v/>
      </c>
      <c r="W563" s="114" t="str">
        <f t="shared" ca="1" si="6459"/>
        <v/>
      </c>
      <c r="X563" s="114" t="str">
        <f t="shared" ca="1" si="6459"/>
        <v/>
      </c>
      <c r="Y563" s="114" t="str">
        <f t="shared" ca="1" si="6459"/>
        <v/>
      </c>
      <c r="Z563" s="114" t="str">
        <f t="shared" ca="1" si="6459"/>
        <v/>
      </c>
      <c r="AA563" s="114" t="str">
        <f t="shared" ca="1" si="6459"/>
        <v/>
      </c>
      <c r="AB563" s="114" t="str">
        <f t="shared" ca="1" si="6459"/>
        <v/>
      </c>
      <c r="AC563" s="114" t="str">
        <f t="shared" ca="1" si="6459"/>
        <v/>
      </c>
      <c r="AD563" s="114" t="str">
        <f t="shared" ca="1" si="6459"/>
        <v/>
      </c>
      <c r="AE563" s="114" t="str">
        <f t="shared" ca="1" si="6459"/>
        <v/>
      </c>
      <c r="AF563" s="114" t="str">
        <f t="shared" ca="1" si="6459"/>
        <v/>
      </c>
      <c r="AG563" s="114" t="str">
        <f t="shared" ca="1" si="6459"/>
        <v/>
      </c>
      <c r="AH563" s="114" t="str">
        <f t="shared" ca="1" si="6459"/>
        <v/>
      </c>
      <c r="AI563" s="114" t="str">
        <f t="shared" ca="1" si="6459"/>
        <v/>
      </c>
      <c r="AJ563" s="25"/>
      <c r="AK563" s="25"/>
      <c r="AL563" s="25"/>
      <c r="AM563" s="25"/>
      <c r="AN563" s="25"/>
      <c r="AO563" s="25"/>
      <c r="AP563" s="25"/>
      <c r="AQ563" s="25"/>
      <c r="AR563" s="25"/>
    </row>
    <row r="564" spans="1:44" ht="18" customHeight="1">
      <c r="A564" s="7"/>
      <c r="B564" s="116">
        <f t="shared" si="6389"/>
        <v>186</v>
      </c>
      <c r="C564" s="20" t="str">
        <f ca="1">INDIRECT("员工信息表!C"&amp;(B564+3))&amp;IF(INDIRECT("员工信息表!O"&amp;(B564+3))="离职","(离职)","")</f>
        <v/>
      </c>
      <c r="D564" s="25" t="s">
        <v>24</v>
      </c>
      <c r="E564" s="114" t="str">
        <f ca="1" t="shared" si="6460" ref="E564:T564">IFERROR(IF($C564="","",INDIRECT("第"&amp;VLOOKUP(E$7,INDIRECT($A$7&amp;"!A:D"),2,FALSE)&amp;"周"&amp;"!"&amp;ADDRESS(ROW(),VLOOKUP(E$7,INDIRECT($A$7&amp;"!A:D"),4,FALSE)+4))),"")</f>
        <v/>
      </c>
      <c r="F564" s="114" t="str">
        <f t="shared" ca="1" si="6460"/>
        <v/>
      </c>
      <c r="G564" s="114" t="str">
        <f t="shared" ca="1" si="6460"/>
        <v/>
      </c>
      <c r="H564" s="114" t="str">
        <f t="shared" ca="1" si="6460"/>
        <v/>
      </c>
      <c r="I564" s="114" t="str">
        <f t="shared" ca="1" si="6460"/>
        <v/>
      </c>
      <c r="J564" s="114" t="str">
        <f t="shared" ca="1" si="6460"/>
        <v/>
      </c>
      <c r="K564" s="114" t="str">
        <f t="shared" ca="1" si="6460"/>
        <v/>
      </c>
      <c r="L564" s="114" t="str">
        <f t="shared" ca="1" si="6460"/>
        <v/>
      </c>
      <c r="M564" s="114" t="str">
        <f t="shared" ca="1" si="6460"/>
        <v/>
      </c>
      <c r="N564" s="114" t="str">
        <f t="shared" ca="1" si="6460"/>
        <v/>
      </c>
      <c r="O564" s="114" t="str">
        <f t="shared" ca="1" si="6460"/>
        <v/>
      </c>
      <c r="P564" s="114" t="str">
        <f t="shared" ca="1" si="6460"/>
        <v/>
      </c>
      <c r="Q564" s="114" t="str">
        <f t="shared" ca="1" si="6460"/>
        <v/>
      </c>
      <c r="R564" s="114" t="str">
        <f t="shared" ca="1" si="6460"/>
        <v/>
      </c>
      <c r="S564" s="114" t="str">
        <f t="shared" ca="1" si="6460"/>
        <v/>
      </c>
      <c r="T564" s="114" t="str">
        <f t="shared" ca="1" si="6460"/>
        <v/>
      </c>
      <c r="U564" s="114" t="str">
        <f ca="1" t="shared" si="6461" ref="U564:AI564">IFERROR(IF($C564="","",INDIRECT("第"&amp;VLOOKUP(U$7,INDIRECT($A$7&amp;"!A:D"),2,FALSE)&amp;"周"&amp;"!"&amp;ADDRESS(ROW(),VLOOKUP(U$7,INDIRECT($A$7&amp;"!A:D"),4,FALSE)+4))),"")</f>
        <v/>
      </c>
      <c r="V564" s="114" t="str">
        <f t="shared" ca="1" si="6461"/>
        <v/>
      </c>
      <c r="W564" s="114" t="str">
        <f t="shared" ca="1" si="6461"/>
        <v/>
      </c>
      <c r="X564" s="114" t="str">
        <f t="shared" ca="1" si="6461"/>
        <v/>
      </c>
      <c r="Y564" s="114" t="str">
        <f t="shared" ca="1" si="6461"/>
        <v/>
      </c>
      <c r="Z564" s="114" t="str">
        <f t="shared" ca="1" si="6461"/>
        <v/>
      </c>
      <c r="AA564" s="114" t="str">
        <f t="shared" ca="1" si="6461"/>
        <v/>
      </c>
      <c r="AB564" s="114" t="str">
        <f t="shared" ca="1" si="6461"/>
        <v/>
      </c>
      <c r="AC564" s="114" t="str">
        <f t="shared" ca="1" si="6461"/>
        <v/>
      </c>
      <c r="AD564" s="114" t="str">
        <f t="shared" ca="1" si="6461"/>
        <v/>
      </c>
      <c r="AE564" s="114" t="str">
        <f t="shared" ca="1" si="6461"/>
        <v/>
      </c>
      <c r="AF564" s="114" t="str">
        <f t="shared" ca="1" si="6461"/>
        <v/>
      </c>
      <c r="AG564" s="114" t="str">
        <f t="shared" ca="1" si="6461"/>
        <v/>
      </c>
      <c r="AH564" s="114" t="str">
        <f t="shared" ca="1" si="6461"/>
        <v/>
      </c>
      <c r="AI564" s="114" t="str">
        <f t="shared" ca="1" si="6461"/>
        <v/>
      </c>
      <c r="AJ564" s="25">
        <f ca="1" t="shared" si="6462" ref="AJ564:AR564">COUNTIF($E564:$AI566,AJ$8)</f>
        <v>0</v>
      </c>
      <c r="AK564" s="25">
        <f t="shared" ca="1" si="6462"/>
        <v>0</v>
      </c>
      <c r="AL564" s="25">
        <f t="shared" ca="1" si="6462"/>
        <v>0</v>
      </c>
      <c r="AM564" s="25">
        <f t="shared" ca="1" si="6462"/>
        <v>0</v>
      </c>
      <c r="AN564" s="25">
        <f t="shared" ca="1" si="6462"/>
        <v>0</v>
      </c>
      <c r="AO564" s="25">
        <f t="shared" ca="1" si="6462"/>
        <v>0</v>
      </c>
      <c r="AP564" s="25">
        <f t="shared" ca="1" si="6462"/>
        <v>0</v>
      </c>
      <c r="AQ564" s="25">
        <f t="shared" ca="1" si="6462"/>
        <v>0</v>
      </c>
      <c r="AR564" s="25">
        <f t="shared" ca="1" si="6462"/>
        <v>0</v>
      </c>
    </row>
    <row r="565" spans="1:44" ht="18" customHeight="1">
      <c r="A565" s="7"/>
      <c r="B565" s="113"/>
      <c r="C565" s="20"/>
      <c r="D565" s="25" t="s">
        <v>25</v>
      </c>
      <c r="E565" s="114" t="str">
        <f ca="1" t="shared" si="6463" ref="E565">IFERROR(IF($C564="","",INDIRECT("第"&amp;VLOOKUP(E$7,INDIRECT($A$7&amp;"!A:D"),2,FALSE)&amp;"周"&amp;"!"&amp;ADDRESS(ROW(),VLOOKUP(E$7,INDIRECT($A$7&amp;"!A:D"),4,FALSE)+4))),"")</f>
        <v/>
      </c>
      <c r="F565" s="114" t="str">
        <f ca="1" t="shared" si="6464" ref="F565">IFERROR(IF($C564="","",INDIRECT("第"&amp;VLOOKUP(F$7,INDIRECT($A$7&amp;"!A:D"),2,FALSE)&amp;"周"&amp;"!"&amp;ADDRESS(ROW(),VLOOKUP(F$7,INDIRECT($A$7&amp;"!A:D"),4,FALSE)+4))),"")</f>
        <v/>
      </c>
      <c r="G565" s="114" t="str">
        <f ca="1" t="shared" si="6465" ref="G565">IFERROR(IF($C564="","",INDIRECT("第"&amp;VLOOKUP(G$7,INDIRECT($A$7&amp;"!A:D"),2,FALSE)&amp;"周"&amp;"!"&amp;ADDRESS(ROW(),VLOOKUP(G$7,INDIRECT($A$7&amp;"!A:D"),4,FALSE)+4))),"")</f>
        <v/>
      </c>
      <c r="H565" s="114" t="str">
        <f ca="1" t="shared" si="6466" ref="H565">IFERROR(IF($C564="","",INDIRECT("第"&amp;VLOOKUP(H$7,INDIRECT($A$7&amp;"!A:D"),2,FALSE)&amp;"周"&amp;"!"&amp;ADDRESS(ROW(),VLOOKUP(H$7,INDIRECT($A$7&amp;"!A:D"),4,FALSE)+4))),"")</f>
        <v/>
      </c>
      <c r="I565" s="114" t="str">
        <f ca="1" t="shared" si="6467" ref="I565">IFERROR(IF($C564="","",INDIRECT("第"&amp;VLOOKUP(I$7,INDIRECT($A$7&amp;"!A:D"),2,FALSE)&amp;"周"&amp;"!"&amp;ADDRESS(ROW(),VLOOKUP(I$7,INDIRECT($A$7&amp;"!A:D"),4,FALSE)+4))),"")</f>
        <v/>
      </c>
      <c r="J565" s="114" t="str">
        <f ca="1" t="shared" si="6468" ref="J565">IFERROR(IF($C564="","",INDIRECT("第"&amp;VLOOKUP(J$7,INDIRECT($A$7&amp;"!A:D"),2,FALSE)&amp;"周"&amp;"!"&amp;ADDRESS(ROW(),VLOOKUP(J$7,INDIRECT($A$7&amp;"!A:D"),4,FALSE)+4))),"")</f>
        <v/>
      </c>
      <c r="K565" s="114" t="str">
        <f ca="1" t="shared" si="6469" ref="K565">IFERROR(IF($C564="","",INDIRECT("第"&amp;VLOOKUP(K$7,INDIRECT($A$7&amp;"!A:D"),2,FALSE)&amp;"周"&amp;"!"&amp;ADDRESS(ROW(),VLOOKUP(K$7,INDIRECT($A$7&amp;"!A:D"),4,FALSE)+4))),"")</f>
        <v/>
      </c>
      <c r="L565" s="114" t="str">
        <f ca="1" t="shared" si="6470" ref="L565">IFERROR(IF($C564="","",INDIRECT("第"&amp;VLOOKUP(L$7,INDIRECT($A$7&amp;"!A:D"),2,FALSE)&amp;"周"&amp;"!"&amp;ADDRESS(ROW(),VLOOKUP(L$7,INDIRECT($A$7&amp;"!A:D"),4,FALSE)+4))),"")</f>
        <v/>
      </c>
      <c r="M565" s="114" t="str">
        <f ca="1" t="shared" si="6471" ref="M565">IFERROR(IF($C564="","",INDIRECT("第"&amp;VLOOKUP(M$7,INDIRECT($A$7&amp;"!A:D"),2,FALSE)&amp;"周"&amp;"!"&amp;ADDRESS(ROW(),VLOOKUP(M$7,INDIRECT($A$7&amp;"!A:D"),4,FALSE)+4))),"")</f>
        <v/>
      </c>
      <c r="N565" s="114" t="str">
        <f ca="1" t="shared" si="6472" ref="N565">IFERROR(IF($C564="","",INDIRECT("第"&amp;VLOOKUP(N$7,INDIRECT($A$7&amp;"!A:D"),2,FALSE)&amp;"周"&amp;"!"&amp;ADDRESS(ROW(),VLOOKUP(N$7,INDIRECT($A$7&amp;"!A:D"),4,FALSE)+4))),"")</f>
        <v/>
      </c>
      <c r="O565" s="114" t="str">
        <f ca="1" t="shared" si="6473" ref="O565">IFERROR(IF($C564="","",INDIRECT("第"&amp;VLOOKUP(O$7,INDIRECT($A$7&amp;"!A:D"),2,FALSE)&amp;"周"&amp;"!"&amp;ADDRESS(ROW(),VLOOKUP(O$7,INDIRECT($A$7&amp;"!A:D"),4,FALSE)+4))),"")</f>
        <v/>
      </c>
      <c r="P565" s="114" t="str">
        <f ca="1" t="shared" si="6474" ref="P565">IFERROR(IF($C564="","",INDIRECT("第"&amp;VLOOKUP(P$7,INDIRECT($A$7&amp;"!A:D"),2,FALSE)&amp;"周"&amp;"!"&amp;ADDRESS(ROW(),VLOOKUP(P$7,INDIRECT($A$7&amp;"!A:D"),4,FALSE)+4))),"")</f>
        <v/>
      </c>
      <c r="Q565" s="114" t="str">
        <f ca="1" t="shared" si="6475" ref="Q565">IFERROR(IF($C564="","",INDIRECT("第"&amp;VLOOKUP(Q$7,INDIRECT($A$7&amp;"!A:D"),2,FALSE)&amp;"周"&amp;"!"&amp;ADDRESS(ROW(),VLOOKUP(Q$7,INDIRECT($A$7&amp;"!A:D"),4,FALSE)+4))),"")</f>
        <v/>
      </c>
      <c r="R565" s="114" t="str">
        <f ca="1" t="shared" si="6476" ref="R565">IFERROR(IF($C564="","",INDIRECT("第"&amp;VLOOKUP(R$7,INDIRECT($A$7&amp;"!A:D"),2,FALSE)&amp;"周"&amp;"!"&amp;ADDRESS(ROW(),VLOOKUP(R$7,INDIRECT($A$7&amp;"!A:D"),4,FALSE)+4))),"")</f>
        <v/>
      </c>
      <c r="S565" s="114" t="str">
        <f ca="1" t="shared" si="6477" ref="S565">IFERROR(IF($C564="","",INDIRECT("第"&amp;VLOOKUP(S$7,INDIRECT($A$7&amp;"!A:D"),2,FALSE)&amp;"周"&amp;"!"&amp;ADDRESS(ROW(),VLOOKUP(S$7,INDIRECT($A$7&amp;"!A:D"),4,FALSE)+4))),"")</f>
        <v/>
      </c>
      <c r="T565" s="114" t="str">
        <f ca="1" t="shared" si="6478" ref="T565">IFERROR(IF($C564="","",INDIRECT("第"&amp;VLOOKUP(T$7,INDIRECT($A$7&amp;"!A:D"),2,FALSE)&amp;"周"&amp;"!"&amp;ADDRESS(ROW(),VLOOKUP(T$7,INDIRECT($A$7&amp;"!A:D"),4,FALSE)+4))),"")</f>
        <v/>
      </c>
      <c r="U565" s="114" t="str">
        <f ca="1" t="shared" si="6479" ref="U565">IFERROR(IF($C564="","",INDIRECT("第"&amp;VLOOKUP(U$7,INDIRECT($A$7&amp;"!A:D"),2,FALSE)&amp;"周"&amp;"!"&amp;ADDRESS(ROW(),VLOOKUP(U$7,INDIRECT($A$7&amp;"!A:D"),4,FALSE)+4))),"")</f>
        <v/>
      </c>
      <c r="V565" s="114" t="str">
        <f ca="1" t="shared" si="6480" ref="V565">IFERROR(IF($C564="","",INDIRECT("第"&amp;VLOOKUP(V$7,INDIRECT($A$7&amp;"!A:D"),2,FALSE)&amp;"周"&amp;"!"&amp;ADDRESS(ROW(),VLOOKUP(V$7,INDIRECT($A$7&amp;"!A:D"),4,FALSE)+4))),"")</f>
        <v/>
      </c>
      <c r="W565" s="114" t="str">
        <f ca="1" t="shared" si="6481" ref="W565">IFERROR(IF($C564="","",INDIRECT("第"&amp;VLOOKUP(W$7,INDIRECT($A$7&amp;"!A:D"),2,FALSE)&amp;"周"&amp;"!"&amp;ADDRESS(ROW(),VLOOKUP(W$7,INDIRECT($A$7&amp;"!A:D"),4,FALSE)+4))),"")</f>
        <v/>
      </c>
      <c r="X565" s="114" t="str">
        <f ca="1" t="shared" si="6482" ref="X565">IFERROR(IF($C564="","",INDIRECT("第"&amp;VLOOKUP(X$7,INDIRECT($A$7&amp;"!A:D"),2,FALSE)&amp;"周"&amp;"!"&amp;ADDRESS(ROW(),VLOOKUP(X$7,INDIRECT($A$7&amp;"!A:D"),4,FALSE)+4))),"")</f>
        <v/>
      </c>
      <c r="Y565" s="114" t="str">
        <f ca="1" t="shared" si="6483" ref="Y565">IFERROR(IF($C564="","",INDIRECT("第"&amp;VLOOKUP(Y$7,INDIRECT($A$7&amp;"!A:D"),2,FALSE)&amp;"周"&amp;"!"&amp;ADDRESS(ROW(),VLOOKUP(Y$7,INDIRECT($A$7&amp;"!A:D"),4,FALSE)+4))),"")</f>
        <v/>
      </c>
      <c r="Z565" s="114" t="str">
        <f ca="1" t="shared" si="6484" ref="Z565">IFERROR(IF($C564="","",INDIRECT("第"&amp;VLOOKUP(Z$7,INDIRECT($A$7&amp;"!A:D"),2,FALSE)&amp;"周"&amp;"!"&amp;ADDRESS(ROW(),VLOOKUP(Z$7,INDIRECT($A$7&amp;"!A:D"),4,FALSE)+4))),"")</f>
        <v/>
      </c>
      <c r="AA565" s="114" t="str">
        <f ca="1" t="shared" si="6485" ref="AA565">IFERROR(IF($C564="","",INDIRECT("第"&amp;VLOOKUP(AA$7,INDIRECT($A$7&amp;"!A:D"),2,FALSE)&amp;"周"&amp;"!"&amp;ADDRESS(ROW(),VLOOKUP(AA$7,INDIRECT($A$7&amp;"!A:D"),4,FALSE)+4))),"")</f>
        <v/>
      </c>
      <c r="AB565" s="114" t="str">
        <f ca="1" t="shared" si="6486" ref="AB565">IFERROR(IF($C564="","",INDIRECT("第"&amp;VLOOKUP(AB$7,INDIRECT($A$7&amp;"!A:D"),2,FALSE)&amp;"周"&amp;"!"&amp;ADDRESS(ROW(),VLOOKUP(AB$7,INDIRECT($A$7&amp;"!A:D"),4,FALSE)+4))),"")</f>
        <v/>
      </c>
      <c r="AC565" s="114" t="str">
        <f ca="1" t="shared" si="6487" ref="AC565">IFERROR(IF($C564="","",INDIRECT("第"&amp;VLOOKUP(AC$7,INDIRECT($A$7&amp;"!A:D"),2,FALSE)&amp;"周"&amp;"!"&amp;ADDRESS(ROW(),VLOOKUP(AC$7,INDIRECT($A$7&amp;"!A:D"),4,FALSE)+4))),"")</f>
        <v/>
      </c>
      <c r="AD565" s="114" t="str">
        <f ca="1" t="shared" si="6488" ref="AD565">IFERROR(IF($C564="","",INDIRECT("第"&amp;VLOOKUP(AD$7,INDIRECT($A$7&amp;"!A:D"),2,FALSE)&amp;"周"&amp;"!"&amp;ADDRESS(ROW(),VLOOKUP(AD$7,INDIRECT($A$7&amp;"!A:D"),4,FALSE)+4))),"")</f>
        <v/>
      </c>
      <c r="AE565" s="114" t="str">
        <f ca="1" t="shared" si="6489" ref="AE565">IFERROR(IF($C564="","",INDIRECT("第"&amp;VLOOKUP(AE$7,INDIRECT($A$7&amp;"!A:D"),2,FALSE)&amp;"周"&amp;"!"&amp;ADDRESS(ROW(),VLOOKUP(AE$7,INDIRECT($A$7&amp;"!A:D"),4,FALSE)+4))),"")</f>
        <v/>
      </c>
      <c r="AF565" s="114" t="str">
        <f ca="1" t="shared" si="6490" ref="AF565">IFERROR(IF($C564="","",INDIRECT("第"&amp;VLOOKUP(AF$7,INDIRECT($A$7&amp;"!A:D"),2,FALSE)&amp;"周"&amp;"!"&amp;ADDRESS(ROW(),VLOOKUP(AF$7,INDIRECT($A$7&amp;"!A:D"),4,FALSE)+4))),"")</f>
        <v/>
      </c>
      <c r="AG565" s="114" t="str">
        <f ca="1" t="shared" si="6491" ref="AG565">IFERROR(IF($C564="","",INDIRECT("第"&amp;VLOOKUP(AG$7,INDIRECT($A$7&amp;"!A:D"),2,FALSE)&amp;"周"&amp;"!"&amp;ADDRESS(ROW(),VLOOKUP(AG$7,INDIRECT($A$7&amp;"!A:D"),4,FALSE)+4))),"")</f>
        <v/>
      </c>
      <c r="AH565" s="114" t="str">
        <f ca="1" t="shared" si="6492" ref="AH565">IFERROR(IF($C564="","",INDIRECT("第"&amp;VLOOKUP(AH$7,INDIRECT($A$7&amp;"!A:D"),2,FALSE)&amp;"周"&amp;"!"&amp;ADDRESS(ROW(),VLOOKUP(AH$7,INDIRECT($A$7&amp;"!A:D"),4,FALSE)+4))),"")</f>
        <v/>
      </c>
      <c r="AI565" s="114" t="str">
        <f ca="1" t="shared" si="6493" ref="AI565">IFERROR(IF($C564="","",INDIRECT("第"&amp;VLOOKUP(AI$7,INDIRECT($A$7&amp;"!A:D"),2,FALSE)&amp;"周"&amp;"!"&amp;ADDRESS(ROW(),VLOOKUP(AI$7,INDIRECT($A$7&amp;"!A:D"),4,FALSE)+4))),"")</f>
        <v/>
      </c>
      <c r="AJ565" s="25"/>
      <c r="AK565" s="25"/>
      <c r="AL565" s="25"/>
      <c r="AM565" s="25"/>
      <c r="AN565" s="25"/>
      <c r="AO565" s="25"/>
      <c r="AP565" s="25"/>
      <c r="AQ565" s="25"/>
      <c r="AR565" s="25"/>
    </row>
    <row r="566" spans="1:44" ht="18" customHeight="1">
      <c r="A566" s="7"/>
      <c r="B566" s="115"/>
      <c r="C566" s="27"/>
      <c r="D566" s="25" t="s">
        <v>26</v>
      </c>
      <c r="E566" s="114" t="str">
        <f ca="1" t="shared" si="6494" ref="E566:AI566">IFERROR(IF($C564="","",INDIRECT("第"&amp;VLOOKUP(E$7,INDIRECT($A$7&amp;"!A:D"),2,FALSE)&amp;"周"&amp;"!"&amp;ADDRESS(ROW(),VLOOKUP(E$7,INDIRECT($A$7&amp;"!A:D"),4,FALSE)+4))),"")</f>
        <v/>
      </c>
      <c r="F566" s="114" t="str">
        <f t="shared" ca="1" si="6494"/>
        <v/>
      </c>
      <c r="G566" s="114" t="str">
        <f t="shared" ca="1" si="6494"/>
        <v/>
      </c>
      <c r="H566" s="114" t="str">
        <f t="shared" ca="1" si="6494"/>
        <v/>
      </c>
      <c r="I566" s="114" t="str">
        <f t="shared" ca="1" si="6494"/>
        <v/>
      </c>
      <c r="J566" s="114" t="str">
        <f t="shared" ca="1" si="6494"/>
        <v/>
      </c>
      <c r="K566" s="114" t="str">
        <f t="shared" ca="1" si="6494"/>
        <v/>
      </c>
      <c r="L566" s="114" t="str">
        <f t="shared" ca="1" si="6494"/>
        <v/>
      </c>
      <c r="M566" s="114" t="str">
        <f t="shared" ca="1" si="6494"/>
        <v/>
      </c>
      <c r="N566" s="114" t="str">
        <f t="shared" ca="1" si="6494"/>
        <v/>
      </c>
      <c r="O566" s="114" t="str">
        <f t="shared" ca="1" si="6494"/>
        <v/>
      </c>
      <c r="P566" s="114" t="str">
        <f t="shared" ca="1" si="6494"/>
        <v/>
      </c>
      <c r="Q566" s="114" t="str">
        <f t="shared" ca="1" si="6494"/>
        <v/>
      </c>
      <c r="R566" s="114" t="str">
        <f t="shared" ca="1" si="6494"/>
        <v/>
      </c>
      <c r="S566" s="114" t="str">
        <f t="shared" ca="1" si="6494"/>
        <v/>
      </c>
      <c r="T566" s="114" t="str">
        <f t="shared" ca="1" si="6494"/>
        <v/>
      </c>
      <c r="U566" s="114" t="str">
        <f t="shared" ca="1" si="6494"/>
        <v/>
      </c>
      <c r="V566" s="114" t="str">
        <f t="shared" ca="1" si="6494"/>
        <v/>
      </c>
      <c r="W566" s="114" t="str">
        <f t="shared" ca="1" si="6494"/>
        <v/>
      </c>
      <c r="X566" s="114" t="str">
        <f t="shared" ca="1" si="6494"/>
        <v/>
      </c>
      <c r="Y566" s="114" t="str">
        <f t="shared" ca="1" si="6494"/>
        <v/>
      </c>
      <c r="Z566" s="114" t="str">
        <f t="shared" ca="1" si="6494"/>
        <v/>
      </c>
      <c r="AA566" s="114" t="str">
        <f t="shared" ca="1" si="6494"/>
        <v/>
      </c>
      <c r="AB566" s="114" t="str">
        <f t="shared" ca="1" si="6494"/>
        <v/>
      </c>
      <c r="AC566" s="114" t="str">
        <f t="shared" ca="1" si="6494"/>
        <v/>
      </c>
      <c r="AD566" s="114" t="str">
        <f t="shared" ca="1" si="6494"/>
        <v/>
      </c>
      <c r="AE566" s="114" t="str">
        <f t="shared" ca="1" si="6494"/>
        <v/>
      </c>
      <c r="AF566" s="114" t="str">
        <f t="shared" ca="1" si="6494"/>
        <v/>
      </c>
      <c r="AG566" s="114" t="str">
        <f t="shared" ca="1" si="6494"/>
        <v/>
      </c>
      <c r="AH566" s="114" t="str">
        <f t="shared" ca="1" si="6494"/>
        <v/>
      </c>
      <c r="AI566" s="114" t="str">
        <f t="shared" ca="1" si="6494"/>
        <v/>
      </c>
      <c r="AJ566" s="25"/>
      <c r="AK566" s="25"/>
      <c r="AL566" s="25"/>
      <c r="AM566" s="25"/>
      <c r="AN566" s="25"/>
      <c r="AO566" s="25"/>
      <c r="AP566" s="25"/>
      <c r="AQ566" s="25"/>
      <c r="AR566" s="25"/>
    </row>
    <row r="567" spans="1:44" ht="18" customHeight="1">
      <c r="A567" s="7"/>
      <c r="B567" s="116">
        <f t="shared" si="6389"/>
        <v>187</v>
      </c>
      <c r="C567" s="20" t="str">
        <f ca="1">INDIRECT("员工信息表!C"&amp;(B567+3))&amp;IF(INDIRECT("员工信息表!O"&amp;(B567+3))="离职","(离职)","")</f>
        <v/>
      </c>
      <c r="D567" s="25" t="s">
        <v>24</v>
      </c>
      <c r="E567" s="114" t="str">
        <f ca="1" t="shared" si="6495" ref="E567:T567">IFERROR(IF($C567="","",INDIRECT("第"&amp;VLOOKUP(E$7,INDIRECT($A$7&amp;"!A:D"),2,FALSE)&amp;"周"&amp;"!"&amp;ADDRESS(ROW(),VLOOKUP(E$7,INDIRECT($A$7&amp;"!A:D"),4,FALSE)+4))),"")</f>
        <v/>
      </c>
      <c r="F567" s="114" t="str">
        <f t="shared" ca="1" si="6495"/>
        <v/>
      </c>
      <c r="G567" s="114" t="str">
        <f t="shared" ca="1" si="6495"/>
        <v/>
      </c>
      <c r="H567" s="114" t="str">
        <f t="shared" ca="1" si="6495"/>
        <v/>
      </c>
      <c r="I567" s="114" t="str">
        <f t="shared" ca="1" si="6495"/>
        <v/>
      </c>
      <c r="J567" s="114" t="str">
        <f t="shared" ca="1" si="6495"/>
        <v/>
      </c>
      <c r="K567" s="114" t="str">
        <f t="shared" ca="1" si="6495"/>
        <v/>
      </c>
      <c r="L567" s="114" t="str">
        <f t="shared" ca="1" si="6495"/>
        <v/>
      </c>
      <c r="M567" s="114" t="str">
        <f t="shared" ca="1" si="6495"/>
        <v/>
      </c>
      <c r="N567" s="114" t="str">
        <f t="shared" ca="1" si="6495"/>
        <v/>
      </c>
      <c r="O567" s="114" t="str">
        <f t="shared" ca="1" si="6495"/>
        <v/>
      </c>
      <c r="P567" s="114" t="str">
        <f t="shared" ca="1" si="6495"/>
        <v/>
      </c>
      <c r="Q567" s="114" t="str">
        <f t="shared" ca="1" si="6495"/>
        <v/>
      </c>
      <c r="R567" s="114" t="str">
        <f t="shared" ca="1" si="6495"/>
        <v/>
      </c>
      <c r="S567" s="114" t="str">
        <f t="shared" ca="1" si="6495"/>
        <v/>
      </c>
      <c r="T567" s="114" t="str">
        <f t="shared" ca="1" si="6495"/>
        <v/>
      </c>
      <c r="U567" s="114" t="str">
        <f ca="1" t="shared" si="6496" ref="U567:AI567">IFERROR(IF($C567="","",INDIRECT("第"&amp;VLOOKUP(U$7,INDIRECT($A$7&amp;"!A:D"),2,FALSE)&amp;"周"&amp;"!"&amp;ADDRESS(ROW(),VLOOKUP(U$7,INDIRECT($A$7&amp;"!A:D"),4,FALSE)+4))),"")</f>
        <v/>
      </c>
      <c r="V567" s="114" t="str">
        <f t="shared" ca="1" si="6496"/>
        <v/>
      </c>
      <c r="W567" s="114" t="str">
        <f t="shared" ca="1" si="6496"/>
        <v/>
      </c>
      <c r="X567" s="114" t="str">
        <f t="shared" ca="1" si="6496"/>
        <v/>
      </c>
      <c r="Y567" s="114" t="str">
        <f t="shared" ca="1" si="6496"/>
        <v/>
      </c>
      <c r="Z567" s="114" t="str">
        <f t="shared" ca="1" si="6496"/>
        <v/>
      </c>
      <c r="AA567" s="114" t="str">
        <f t="shared" ca="1" si="6496"/>
        <v/>
      </c>
      <c r="AB567" s="114" t="str">
        <f t="shared" ca="1" si="6496"/>
        <v/>
      </c>
      <c r="AC567" s="114" t="str">
        <f t="shared" ca="1" si="6496"/>
        <v/>
      </c>
      <c r="AD567" s="114" t="str">
        <f t="shared" ca="1" si="6496"/>
        <v/>
      </c>
      <c r="AE567" s="114" t="str">
        <f t="shared" ca="1" si="6496"/>
        <v/>
      </c>
      <c r="AF567" s="114" t="str">
        <f t="shared" ca="1" si="6496"/>
        <v/>
      </c>
      <c r="AG567" s="114" t="str">
        <f t="shared" ca="1" si="6496"/>
        <v/>
      </c>
      <c r="AH567" s="114" t="str">
        <f t="shared" ca="1" si="6496"/>
        <v/>
      </c>
      <c r="AI567" s="114" t="str">
        <f t="shared" ca="1" si="6496"/>
        <v/>
      </c>
      <c r="AJ567" s="25">
        <f ca="1" t="shared" si="6497" ref="AJ567:AR567">COUNTIF($E567:$AI569,AJ$8)</f>
        <v>0</v>
      </c>
      <c r="AK567" s="25">
        <f t="shared" ca="1" si="6497"/>
        <v>0</v>
      </c>
      <c r="AL567" s="25">
        <f t="shared" ca="1" si="6497"/>
        <v>0</v>
      </c>
      <c r="AM567" s="25">
        <f t="shared" ca="1" si="6497"/>
        <v>0</v>
      </c>
      <c r="AN567" s="25">
        <f t="shared" ca="1" si="6497"/>
        <v>0</v>
      </c>
      <c r="AO567" s="25">
        <f t="shared" ca="1" si="6497"/>
        <v>0</v>
      </c>
      <c r="AP567" s="25">
        <f t="shared" ca="1" si="6497"/>
        <v>0</v>
      </c>
      <c r="AQ567" s="25">
        <f t="shared" ca="1" si="6497"/>
        <v>0</v>
      </c>
      <c r="AR567" s="25">
        <f t="shared" ca="1" si="6497"/>
        <v>0</v>
      </c>
    </row>
    <row r="568" spans="1:44" ht="18" customHeight="1">
      <c r="A568" s="7"/>
      <c r="B568" s="113"/>
      <c r="C568" s="20"/>
      <c r="D568" s="25" t="s">
        <v>25</v>
      </c>
      <c r="E568" s="114" t="str">
        <f ca="1" t="shared" si="6498" ref="E568">IFERROR(IF($C567="","",INDIRECT("第"&amp;VLOOKUP(E$7,INDIRECT($A$7&amp;"!A:D"),2,FALSE)&amp;"周"&amp;"!"&amp;ADDRESS(ROW(),VLOOKUP(E$7,INDIRECT($A$7&amp;"!A:D"),4,FALSE)+4))),"")</f>
        <v/>
      </c>
      <c r="F568" s="114" t="str">
        <f ca="1" t="shared" si="6499" ref="F568">IFERROR(IF($C567="","",INDIRECT("第"&amp;VLOOKUP(F$7,INDIRECT($A$7&amp;"!A:D"),2,FALSE)&amp;"周"&amp;"!"&amp;ADDRESS(ROW(),VLOOKUP(F$7,INDIRECT($A$7&amp;"!A:D"),4,FALSE)+4))),"")</f>
        <v/>
      </c>
      <c r="G568" s="114" t="str">
        <f ca="1" t="shared" si="6500" ref="G568">IFERROR(IF($C567="","",INDIRECT("第"&amp;VLOOKUP(G$7,INDIRECT($A$7&amp;"!A:D"),2,FALSE)&amp;"周"&amp;"!"&amp;ADDRESS(ROW(),VLOOKUP(G$7,INDIRECT($A$7&amp;"!A:D"),4,FALSE)+4))),"")</f>
        <v/>
      </c>
      <c r="H568" s="114" t="str">
        <f ca="1" t="shared" si="6501" ref="H568">IFERROR(IF($C567="","",INDIRECT("第"&amp;VLOOKUP(H$7,INDIRECT($A$7&amp;"!A:D"),2,FALSE)&amp;"周"&amp;"!"&amp;ADDRESS(ROW(),VLOOKUP(H$7,INDIRECT($A$7&amp;"!A:D"),4,FALSE)+4))),"")</f>
        <v/>
      </c>
      <c r="I568" s="114" t="str">
        <f ca="1" t="shared" si="6502" ref="I568">IFERROR(IF($C567="","",INDIRECT("第"&amp;VLOOKUP(I$7,INDIRECT($A$7&amp;"!A:D"),2,FALSE)&amp;"周"&amp;"!"&amp;ADDRESS(ROW(),VLOOKUP(I$7,INDIRECT($A$7&amp;"!A:D"),4,FALSE)+4))),"")</f>
        <v/>
      </c>
      <c r="J568" s="114" t="str">
        <f ca="1" t="shared" si="6503" ref="J568">IFERROR(IF($C567="","",INDIRECT("第"&amp;VLOOKUP(J$7,INDIRECT($A$7&amp;"!A:D"),2,FALSE)&amp;"周"&amp;"!"&amp;ADDRESS(ROW(),VLOOKUP(J$7,INDIRECT($A$7&amp;"!A:D"),4,FALSE)+4))),"")</f>
        <v/>
      </c>
      <c r="K568" s="114" t="str">
        <f ca="1" t="shared" si="6504" ref="K568">IFERROR(IF($C567="","",INDIRECT("第"&amp;VLOOKUP(K$7,INDIRECT($A$7&amp;"!A:D"),2,FALSE)&amp;"周"&amp;"!"&amp;ADDRESS(ROW(),VLOOKUP(K$7,INDIRECT($A$7&amp;"!A:D"),4,FALSE)+4))),"")</f>
        <v/>
      </c>
      <c r="L568" s="114" t="str">
        <f ca="1" t="shared" si="6505" ref="L568">IFERROR(IF($C567="","",INDIRECT("第"&amp;VLOOKUP(L$7,INDIRECT($A$7&amp;"!A:D"),2,FALSE)&amp;"周"&amp;"!"&amp;ADDRESS(ROW(),VLOOKUP(L$7,INDIRECT($A$7&amp;"!A:D"),4,FALSE)+4))),"")</f>
        <v/>
      </c>
      <c r="M568" s="114" t="str">
        <f ca="1" t="shared" si="6506" ref="M568">IFERROR(IF($C567="","",INDIRECT("第"&amp;VLOOKUP(M$7,INDIRECT($A$7&amp;"!A:D"),2,FALSE)&amp;"周"&amp;"!"&amp;ADDRESS(ROW(),VLOOKUP(M$7,INDIRECT($A$7&amp;"!A:D"),4,FALSE)+4))),"")</f>
        <v/>
      </c>
      <c r="N568" s="114" t="str">
        <f ca="1" t="shared" si="6507" ref="N568">IFERROR(IF($C567="","",INDIRECT("第"&amp;VLOOKUP(N$7,INDIRECT($A$7&amp;"!A:D"),2,FALSE)&amp;"周"&amp;"!"&amp;ADDRESS(ROW(),VLOOKUP(N$7,INDIRECT($A$7&amp;"!A:D"),4,FALSE)+4))),"")</f>
        <v/>
      </c>
      <c r="O568" s="114" t="str">
        <f ca="1" t="shared" si="6508" ref="O568">IFERROR(IF($C567="","",INDIRECT("第"&amp;VLOOKUP(O$7,INDIRECT($A$7&amp;"!A:D"),2,FALSE)&amp;"周"&amp;"!"&amp;ADDRESS(ROW(),VLOOKUP(O$7,INDIRECT($A$7&amp;"!A:D"),4,FALSE)+4))),"")</f>
        <v/>
      </c>
      <c r="P568" s="114" t="str">
        <f ca="1" t="shared" si="6509" ref="P568">IFERROR(IF($C567="","",INDIRECT("第"&amp;VLOOKUP(P$7,INDIRECT($A$7&amp;"!A:D"),2,FALSE)&amp;"周"&amp;"!"&amp;ADDRESS(ROW(),VLOOKUP(P$7,INDIRECT($A$7&amp;"!A:D"),4,FALSE)+4))),"")</f>
        <v/>
      </c>
      <c r="Q568" s="114" t="str">
        <f ca="1" t="shared" si="6510" ref="Q568">IFERROR(IF($C567="","",INDIRECT("第"&amp;VLOOKUP(Q$7,INDIRECT($A$7&amp;"!A:D"),2,FALSE)&amp;"周"&amp;"!"&amp;ADDRESS(ROW(),VLOOKUP(Q$7,INDIRECT($A$7&amp;"!A:D"),4,FALSE)+4))),"")</f>
        <v/>
      </c>
      <c r="R568" s="114" t="str">
        <f ca="1" t="shared" si="6511" ref="R568">IFERROR(IF($C567="","",INDIRECT("第"&amp;VLOOKUP(R$7,INDIRECT($A$7&amp;"!A:D"),2,FALSE)&amp;"周"&amp;"!"&amp;ADDRESS(ROW(),VLOOKUP(R$7,INDIRECT($A$7&amp;"!A:D"),4,FALSE)+4))),"")</f>
        <v/>
      </c>
      <c r="S568" s="114" t="str">
        <f ca="1" t="shared" si="6512" ref="S568">IFERROR(IF($C567="","",INDIRECT("第"&amp;VLOOKUP(S$7,INDIRECT($A$7&amp;"!A:D"),2,FALSE)&amp;"周"&amp;"!"&amp;ADDRESS(ROW(),VLOOKUP(S$7,INDIRECT($A$7&amp;"!A:D"),4,FALSE)+4))),"")</f>
        <v/>
      </c>
      <c r="T568" s="114" t="str">
        <f ca="1" t="shared" si="6513" ref="T568">IFERROR(IF($C567="","",INDIRECT("第"&amp;VLOOKUP(T$7,INDIRECT($A$7&amp;"!A:D"),2,FALSE)&amp;"周"&amp;"!"&amp;ADDRESS(ROW(),VLOOKUP(T$7,INDIRECT($A$7&amp;"!A:D"),4,FALSE)+4))),"")</f>
        <v/>
      </c>
      <c r="U568" s="114" t="str">
        <f ca="1" t="shared" si="6514" ref="U568">IFERROR(IF($C567="","",INDIRECT("第"&amp;VLOOKUP(U$7,INDIRECT($A$7&amp;"!A:D"),2,FALSE)&amp;"周"&amp;"!"&amp;ADDRESS(ROW(),VLOOKUP(U$7,INDIRECT($A$7&amp;"!A:D"),4,FALSE)+4))),"")</f>
        <v/>
      </c>
      <c r="V568" s="114" t="str">
        <f ca="1" t="shared" si="6515" ref="V568">IFERROR(IF($C567="","",INDIRECT("第"&amp;VLOOKUP(V$7,INDIRECT($A$7&amp;"!A:D"),2,FALSE)&amp;"周"&amp;"!"&amp;ADDRESS(ROW(),VLOOKUP(V$7,INDIRECT($A$7&amp;"!A:D"),4,FALSE)+4))),"")</f>
        <v/>
      </c>
      <c r="W568" s="114" t="str">
        <f ca="1" t="shared" si="6516" ref="W568">IFERROR(IF($C567="","",INDIRECT("第"&amp;VLOOKUP(W$7,INDIRECT($A$7&amp;"!A:D"),2,FALSE)&amp;"周"&amp;"!"&amp;ADDRESS(ROW(),VLOOKUP(W$7,INDIRECT($A$7&amp;"!A:D"),4,FALSE)+4))),"")</f>
        <v/>
      </c>
      <c r="X568" s="114" t="str">
        <f ca="1" t="shared" si="6517" ref="X568">IFERROR(IF($C567="","",INDIRECT("第"&amp;VLOOKUP(X$7,INDIRECT($A$7&amp;"!A:D"),2,FALSE)&amp;"周"&amp;"!"&amp;ADDRESS(ROW(),VLOOKUP(X$7,INDIRECT($A$7&amp;"!A:D"),4,FALSE)+4))),"")</f>
        <v/>
      </c>
      <c r="Y568" s="114" t="str">
        <f ca="1" t="shared" si="6518" ref="Y568">IFERROR(IF($C567="","",INDIRECT("第"&amp;VLOOKUP(Y$7,INDIRECT($A$7&amp;"!A:D"),2,FALSE)&amp;"周"&amp;"!"&amp;ADDRESS(ROW(),VLOOKUP(Y$7,INDIRECT($A$7&amp;"!A:D"),4,FALSE)+4))),"")</f>
        <v/>
      </c>
      <c r="Z568" s="114" t="str">
        <f ca="1" t="shared" si="6519" ref="Z568">IFERROR(IF($C567="","",INDIRECT("第"&amp;VLOOKUP(Z$7,INDIRECT($A$7&amp;"!A:D"),2,FALSE)&amp;"周"&amp;"!"&amp;ADDRESS(ROW(),VLOOKUP(Z$7,INDIRECT($A$7&amp;"!A:D"),4,FALSE)+4))),"")</f>
        <v/>
      </c>
      <c r="AA568" s="114" t="str">
        <f ca="1" t="shared" si="6520" ref="AA568">IFERROR(IF($C567="","",INDIRECT("第"&amp;VLOOKUP(AA$7,INDIRECT($A$7&amp;"!A:D"),2,FALSE)&amp;"周"&amp;"!"&amp;ADDRESS(ROW(),VLOOKUP(AA$7,INDIRECT($A$7&amp;"!A:D"),4,FALSE)+4))),"")</f>
        <v/>
      </c>
      <c r="AB568" s="114" t="str">
        <f ca="1" t="shared" si="6521" ref="AB568">IFERROR(IF($C567="","",INDIRECT("第"&amp;VLOOKUP(AB$7,INDIRECT($A$7&amp;"!A:D"),2,FALSE)&amp;"周"&amp;"!"&amp;ADDRESS(ROW(),VLOOKUP(AB$7,INDIRECT($A$7&amp;"!A:D"),4,FALSE)+4))),"")</f>
        <v/>
      </c>
      <c r="AC568" s="114" t="str">
        <f ca="1" t="shared" si="6522" ref="AC568">IFERROR(IF($C567="","",INDIRECT("第"&amp;VLOOKUP(AC$7,INDIRECT($A$7&amp;"!A:D"),2,FALSE)&amp;"周"&amp;"!"&amp;ADDRESS(ROW(),VLOOKUP(AC$7,INDIRECT($A$7&amp;"!A:D"),4,FALSE)+4))),"")</f>
        <v/>
      </c>
      <c r="AD568" s="114" t="str">
        <f ca="1" t="shared" si="6523" ref="AD568">IFERROR(IF($C567="","",INDIRECT("第"&amp;VLOOKUP(AD$7,INDIRECT($A$7&amp;"!A:D"),2,FALSE)&amp;"周"&amp;"!"&amp;ADDRESS(ROW(),VLOOKUP(AD$7,INDIRECT($A$7&amp;"!A:D"),4,FALSE)+4))),"")</f>
        <v/>
      </c>
      <c r="AE568" s="114" t="str">
        <f ca="1" t="shared" si="6524" ref="AE568">IFERROR(IF($C567="","",INDIRECT("第"&amp;VLOOKUP(AE$7,INDIRECT($A$7&amp;"!A:D"),2,FALSE)&amp;"周"&amp;"!"&amp;ADDRESS(ROW(),VLOOKUP(AE$7,INDIRECT($A$7&amp;"!A:D"),4,FALSE)+4))),"")</f>
        <v/>
      </c>
      <c r="AF568" s="114" t="str">
        <f ca="1" t="shared" si="6525" ref="AF568">IFERROR(IF($C567="","",INDIRECT("第"&amp;VLOOKUP(AF$7,INDIRECT($A$7&amp;"!A:D"),2,FALSE)&amp;"周"&amp;"!"&amp;ADDRESS(ROW(),VLOOKUP(AF$7,INDIRECT($A$7&amp;"!A:D"),4,FALSE)+4))),"")</f>
        <v/>
      </c>
      <c r="AG568" s="114" t="str">
        <f ca="1" t="shared" si="6526" ref="AG568">IFERROR(IF($C567="","",INDIRECT("第"&amp;VLOOKUP(AG$7,INDIRECT($A$7&amp;"!A:D"),2,FALSE)&amp;"周"&amp;"!"&amp;ADDRESS(ROW(),VLOOKUP(AG$7,INDIRECT($A$7&amp;"!A:D"),4,FALSE)+4))),"")</f>
        <v/>
      </c>
      <c r="AH568" s="114" t="str">
        <f ca="1" t="shared" si="6527" ref="AH568">IFERROR(IF($C567="","",INDIRECT("第"&amp;VLOOKUP(AH$7,INDIRECT($A$7&amp;"!A:D"),2,FALSE)&amp;"周"&amp;"!"&amp;ADDRESS(ROW(),VLOOKUP(AH$7,INDIRECT($A$7&amp;"!A:D"),4,FALSE)+4))),"")</f>
        <v/>
      </c>
      <c r="AI568" s="114" t="str">
        <f ca="1" t="shared" si="6528" ref="AI568">IFERROR(IF($C567="","",INDIRECT("第"&amp;VLOOKUP(AI$7,INDIRECT($A$7&amp;"!A:D"),2,FALSE)&amp;"周"&amp;"!"&amp;ADDRESS(ROW(),VLOOKUP(AI$7,INDIRECT($A$7&amp;"!A:D"),4,FALSE)+4))),"")</f>
        <v/>
      </c>
      <c r="AJ568" s="25"/>
      <c r="AK568" s="25"/>
      <c r="AL568" s="25"/>
      <c r="AM568" s="25"/>
      <c r="AN568" s="25"/>
      <c r="AO568" s="25"/>
      <c r="AP568" s="25"/>
      <c r="AQ568" s="25"/>
      <c r="AR568" s="25"/>
    </row>
    <row r="569" spans="1:44" ht="18" customHeight="1">
      <c r="A569" s="7"/>
      <c r="B569" s="115"/>
      <c r="C569" s="27"/>
      <c r="D569" s="25" t="s">
        <v>26</v>
      </c>
      <c r="E569" s="114" t="str">
        <f ca="1" t="shared" si="6529" ref="E569:AI569">IFERROR(IF($C567="","",INDIRECT("第"&amp;VLOOKUP(E$7,INDIRECT($A$7&amp;"!A:D"),2,FALSE)&amp;"周"&amp;"!"&amp;ADDRESS(ROW(),VLOOKUP(E$7,INDIRECT($A$7&amp;"!A:D"),4,FALSE)+4))),"")</f>
        <v/>
      </c>
      <c r="F569" s="114" t="str">
        <f t="shared" ca="1" si="6529"/>
        <v/>
      </c>
      <c r="G569" s="114" t="str">
        <f t="shared" ca="1" si="6529"/>
        <v/>
      </c>
      <c r="H569" s="114" t="str">
        <f t="shared" ca="1" si="6529"/>
        <v/>
      </c>
      <c r="I569" s="114" t="str">
        <f t="shared" ca="1" si="6529"/>
        <v/>
      </c>
      <c r="J569" s="114" t="str">
        <f t="shared" ca="1" si="6529"/>
        <v/>
      </c>
      <c r="K569" s="114" t="str">
        <f t="shared" ca="1" si="6529"/>
        <v/>
      </c>
      <c r="L569" s="114" t="str">
        <f t="shared" ca="1" si="6529"/>
        <v/>
      </c>
      <c r="M569" s="114" t="str">
        <f t="shared" ca="1" si="6529"/>
        <v/>
      </c>
      <c r="N569" s="114" t="str">
        <f t="shared" ca="1" si="6529"/>
        <v/>
      </c>
      <c r="O569" s="114" t="str">
        <f t="shared" ca="1" si="6529"/>
        <v/>
      </c>
      <c r="P569" s="114" t="str">
        <f t="shared" ca="1" si="6529"/>
        <v/>
      </c>
      <c r="Q569" s="114" t="str">
        <f t="shared" ca="1" si="6529"/>
        <v/>
      </c>
      <c r="R569" s="114" t="str">
        <f t="shared" ca="1" si="6529"/>
        <v/>
      </c>
      <c r="S569" s="114" t="str">
        <f t="shared" ca="1" si="6529"/>
        <v/>
      </c>
      <c r="T569" s="114" t="str">
        <f t="shared" ca="1" si="6529"/>
        <v/>
      </c>
      <c r="U569" s="114" t="str">
        <f t="shared" ca="1" si="6529"/>
        <v/>
      </c>
      <c r="V569" s="114" t="str">
        <f t="shared" ca="1" si="6529"/>
        <v/>
      </c>
      <c r="W569" s="114" t="str">
        <f t="shared" ca="1" si="6529"/>
        <v/>
      </c>
      <c r="X569" s="114" t="str">
        <f t="shared" ca="1" si="6529"/>
        <v/>
      </c>
      <c r="Y569" s="114" t="str">
        <f t="shared" ca="1" si="6529"/>
        <v/>
      </c>
      <c r="Z569" s="114" t="str">
        <f t="shared" ca="1" si="6529"/>
        <v/>
      </c>
      <c r="AA569" s="114" t="str">
        <f t="shared" ca="1" si="6529"/>
        <v/>
      </c>
      <c r="AB569" s="114" t="str">
        <f t="shared" ca="1" si="6529"/>
        <v/>
      </c>
      <c r="AC569" s="114" t="str">
        <f t="shared" ca="1" si="6529"/>
        <v/>
      </c>
      <c r="AD569" s="114" t="str">
        <f t="shared" ca="1" si="6529"/>
        <v/>
      </c>
      <c r="AE569" s="114" t="str">
        <f t="shared" ca="1" si="6529"/>
        <v/>
      </c>
      <c r="AF569" s="114" t="str">
        <f t="shared" ca="1" si="6529"/>
        <v/>
      </c>
      <c r="AG569" s="114" t="str">
        <f t="shared" ca="1" si="6529"/>
        <v/>
      </c>
      <c r="AH569" s="114" t="str">
        <f t="shared" ca="1" si="6529"/>
        <v/>
      </c>
      <c r="AI569" s="114" t="str">
        <f t="shared" ca="1" si="6529"/>
        <v/>
      </c>
      <c r="AJ569" s="25"/>
      <c r="AK569" s="25"/>
      <c r="AL569" s="25"/>
      <c r="AM569" s="25"/>
      <c r="AN569" s="25"/>
      <c r="AO569" s="25"/>
      <c r="AP569" s="25"/>
      <c r="AQ569" s="25"/>
      <c r="AR569" s="25"/>
    </row>
    <row r="570" spans="1:44" ht="18" customHeight="1">
      <c r="A570" s="7"/>
      <c r="B570" s="116">
        <f t="shared" si="6389"/>
        <v>188</v>
      </c>
      <c r="C570" s="20" t="str">
        <f ca="1">INDIRECT("员工信息表!C"&amp;(B570+3))&amp;IF(INDIRECT("员工信息表!O"&amp;(B570+3))="离职","(离职)","")</f>
        <v/>
      </c>
      <c r="D570" s="25" t="s">
        <v>24</v>
      </c>
      <c r="E570" s="114" t="str">
        <f ca="1" t="shared" si="6530" ref="E570:T570">IFERROR(IF($C570="","",INDIRECT("第"&amp;VLOOKUP(E$7,INDIRECT($A$7&amp;"!A:D"),2,FALSE)&amp;"周"&amp;"!"&amp;ADDRESS(ROW(),VLOOKUP(E$7,INDIRECT($A$7&amp;"!A:D"),4,FALSE)+4))),"")</f>
        <v/>
      </c>
      <c r="F570" s="114" t="str">
        <f t="shared" ca="1" si="6530"/>
        <v/>
      </c>
      <c r="G570" s="114" t="str">
        <f t="shared" ca="1" si="6530"/>
        <v/>
      </c>
      <c r="H570" s="114" t="str">
        <f t="shared" ca="1" si="6530"/>
        <v/>
      </c>
      <c r="I570" s="114" t="str">
        <f t="shared" ca="1" si="6530"/>
        <v/>
      </c>
      <c r="J570" s="114" t="str">
        <f t="shared" ca="1" si="6530"/>
        <v/>
      </c>
      <c r="K570" s="114" t="str">
        <f t="shared" ca="1" si="6530"/>
        <v/>
      </c>
      <c r="L570" s="114" t="str">
        <f t="shared" ca="1" si="6530"/>
        <v/>
      </c>
      <c r="M570" s="114" t="str">
        <f t="shared" ca="1" si="6530"/>
        <v/>
      </c>
      <c r="N570" s="114" t="str">
        <f t="shared" ca="1" si="6530"/>
        <v/>
      </c>
      <c r="O570" s="114" t="str">
        <f t="shared" ca="1" si="6530"/>
        <v/>
      </c>
      <c r="P570" s="114" t="str">
        <f t="shared" ca="1" si="6530"/>
        <v/>
      </c>
      <c r="Q570" s="114" t="str">
        <f t="shared" ca="1" si="6530"/>
        <v/>
      </c>
      <c r="R570" s="114" t="str">
        <f t="shared" ca="1" si="6530"/>
        <v/>
      </c>
      <c r="S570" s="114" t="str">
        <f t="shared" ca="1" si="6530"/>
        <v/>
      </c>
      <c r="T570" s="114" t="str">
        <f t="shared" ca="1" si="6530"/>
        <v/>
      </c>
      <c r="U570" s="114" t="str">
        <f ca="1" t="shared" si="6531" ref="U570:AI570">IFERROR(IF($C570="","",INDIRECT("第"&amp;VLOOKUP(U$7,INDIRECT($A$7&amp;"!A:D"),2,FALSE)&amp;"周"&amp;"!"&amp;ADDRESS(ROW(),VLOOKUP(U$7,INDIRECT($A$7&amp;"!A:D"),4,FALSE)+4))),"")</f>
        <v/>
      </c>
      <c r="V570" s="114" t="str">
        <f t="shared" ca="1" si="6531"/>
        <v/>
      </c>
      <c r="W570" s="114" t="str">
        <f t="shared" ca="1" si="6531"/>
        <v/>
      </c>
      <c r="X570" s="114" t="str">
        <f t="shared" ca="1" si="6531"/>
        <v/>
      </c>
      <c r="Y570" s="114" t="str">
        <f t="shared" ca="1" si="6531"/>
        <v/>
      </c>
      <c r="Z570" s="114" t="str">
        <f t="shared" ca="1" si="6531"/>
        <v/>
      </c>
      <c r="AA570" s="114" t="str">
        <f t="shared" ca="1" si="6531"/>
        <v/>
      </c>
      <c r="AB570" s="114" t="str">
        <f t="shared" ca="1" si="6531"/>
        <v/>
      </c>
      <c r="AC570" s="114" t="str">
        <f t="shared" ca="1" si="6531"/>
        <v/>
      </c>
      <c r="AD570" s="114" t="str">
        <f t="shared" ca="1" si="6531"/>
        <v/>
      </c>
      <c r="AE570" s="114" t="str">
        <f t="shared" ca="1" si="6531"/>
        <v/>
      </c>
      <c r="AF570" s="114" t="str">
        <f t="shared" ca="1" si="6531"/>
        <v/>
      </c>
      <c r="AG570" s="114" t="str">
        <f t="shared" ca="1" si="6531"/>
        <v/>
      </c>
      <c r="AH570" s="114" t="str">
        <f t="shared" ca="1" si="6531"/>
        <v/>
      </c>
      <c r="AI570" s="114" t="str">
        <f t="shared" ca="1" si="6531"/>
        <v/>
      </c>
      <c r="AJ570" s="25">
        <f ca="1" t="shared" si="6532" ref="AJ570:AR570">COUNTIF($E570:$AI572,AJ$8)</f>
        <v>0</v>
      </c>
      <c r="AK570" s="25">
        <f t="shared" ca="1" si="6532"/>
        <v>0</v>
      </c>
      <c r="AL570" s="25">
        <f t="shared" ca="1" si="6532"/>
        <v>0</v>
      </c>
      <c r="AM570" s="25">
        <f t="shared" ca="1" si="6532"/>
        <v>0</v>
      </c>
      <c r="AN570" s="25">
        <f t="shared" ca="1" si="6532"/>
        <v>0</v>
      </c>
      <c r="AO570" s="25">
        <f t="shared" ca="1" si="6532"/>
        <v>0</v>
      </c>
      <c r="AP570" s="25">
        <f t="shared" ca="1" si="6532"/>
        <v>0</v>
      </c>
      <c r="AQ570" s="25">
        <f t="shared" ca="1" si="6532"/>
        <v>0</v>
      </c>
      <c r="AR570" s="25">
        <f t="shared" ca="1" si="6532"/>
        <v>0</v>
      </c>
    </row>
    <row r="571" spans="1:44" ht="18" customHeight="1">
      <c r="A571" s="7"/>
      <c r="B571" s="113"/>
      <c r="C571" s="20"/>
      <c r="D571" s="25" t="s">
        <v>25</v>
      </c>
      <c r="E571" s="114" t="str">
        <f ca="1" t="shared" si="6533" ref="E571">IFERROR(IF($C570="","",INDIRECT("第"&amp;VLOOKUP(E$7,INDIRECT($A$7&amp;"!A:D"),2,FALSE)&amp;"周"&amp;"!"&amp;ADDRESS(ROW(),VLOOKUP(E$7,INDIRECT($A$7&amp;"!A:D"),4,FALSE)+4))),"")</f>
        <v/>
      </c>
      <c r="F571" s="114" t="str">
        <f ca="1" t="shared" si="6534" ref="F571">IFERROR(IF($C570="","",INDIRECT("第"&amp;VLOOKUP(F$7,INDIRECT($A$7&amp;"!A:D"),2,FALSE)&amp;"周"&amp;"!"&amp;ADDRESS(ROW(),VLOOKUP(F$7,INDIRECT($A$7&amp;"!A:D"),4,FALSE)+4))),"")</f>
        <v/>
      </c>
      <c r="G571" s="114" t="str">
        <f ca="1" t="shared" si="6535" ref="G571">IFERROR(IF($C570="","",INDIRECT("第"&amp;VLOOKUP(G$7,INDIRECT($A$7&amp;"!A:D"),2,FALSE)&amp;"周"&amp;"!"&amp;ADDRESS(ROW(),VLOOKUP(G$7,INDIRECT($A$7&amp;"!A:D"),4,FALSE)+4))),"")</f>
        <v/>
      </c>
      <c r="H571" s="114" t="str">
        <f ca="1" t="shared" si="6536" ref="H571">IFERROR(IF($C570="","",INDIRECT("第"&amp;VLOOKUP(H$7,INDIRECT($A$7&amp;"!A:D"),2,FALSE)&amp;"周"&amp;"!"&amp;ADDRESS(ROW(),VLOOKUP(H$7,INDIRECT($A$7&amp;"!A:D"),4,FALSE)+4))),"")</f>
        <v/>
      </c>
      <c r="I571" s="114" t="str">
        <f ca="1" t="shared" si="6537" ref="I571">IFERROR(IF($C570="","",INDIRECT("第"&amp;VLOOKUP(I$7,INDIRECT($A$7&amp;"!A:D"),2,FALSE)&amp;"周"&amp;"!"&amp;ADDRESS(ROW(),VLOOKUP(I$7,INDIRECT($A$7&amp;"!A:D"),4,FALSE)+4))),"")</f>
        <v/>
      </c>
      <c r="J571" s="114" t="str">
        <f ca="1" t="shared" si="6538" ref="J571">IFERROR(IF($C570="","",INDIRECT("第"&amp;VLOOKUP(J$7,INDIRECT($A$7&amp;"!A:D"),2,FALSE)&amp;"周"&amp;"!"&amp;ADDRESS(ROW(),VLOOKUP(J$7,INDIRECT($A$7&amp;"!A:D"),4,FALSE)+4))),"")</f>
        <v/>
      </c>
      <c r="K571" s="114" t="str">
        <f ca="1" t="shared" si="6539" ref="K571">IFERROR(IF($C570="","",INDIRECT("第"&amp;VLOOKUP(K$7,INDIRECT($A$7&amp;"!A:D"),2,FALSE)&amp;"周"&amp;"!"&amp;ADDRESS(ROW(),VLOOKUP(K$7,INDIRECT($A$7&amp;"!A:D"),4,FALSE)+4))),"")</f>
        <v/>
      </c>
      <c r="L571" s="114" t="str">
        <f ca="1" t="shared" si="6540" ref="L571">IFERROR(IF($C570="","",INDIRECT("第"&amp;VLOOKUP(L$7,INDIRECT($A$7&amp;"!A:D"),2,FALSE)&amp;"周"&amp;"!"&amp;ADDRESS(ROW(),VLOOKUP(L$7,INDIRECT($A$7&amp;"!A:D"),4,FALSE)+4))),"")</f>
        <v/>
      </c>
      <c r="M571" s="114" t="str">
        <f ca="1" t="shared" si="6541" ref="M571">IFERROR(IF($C570="","",INDIRECT("第"&amp;VLOOKUP(M$7,INDIRECT($A$7&amp;"!A:D"),2,FALSE)&amp;"周"&amp;"!"&amp;ADDRESS(ROW(),VLOOKUP(M$7,INDIRECT($A$7&amp;"!A:D"),4,FALSE)+4))),"")</f>
        <v/>
      </c>
      <c r="N571" s="114" t="str">
        <f ca="1" t="shared" si="6542" ref="N571">IFERROR(IF($C570="","",INDIRECT("第"&amp;VLOOKUP(N$7,INDIRECT($A$7&amp;"!A:D"),2,FALSE)&amp;"周"&amp;"!"&amp;ADDRESS(ROW(),VLOOKUP(N$7,INDIRECT($A$7&amp;"!A:D"),4,FALSE)+4))),"")</f>
        <v/>
      </c>
      <c r="O571" s="114" t="str">
        <f ca="1" t="shared" si="6543" ref="O571">IFERROR(IF($C570="","",INDIRECT("第"&amp;VLOOKUP(O$7,INDIRECT($A$7&amp;"!A:D"),2,FALSE)&amp;"周"&amp;"!"&amp;ADDRESS(ROW(),VLOOKUP(O$7,INDIRECT($A$7&amp;"!A:D"),4,FALSE)+4))),"")</f>
        <v/>
      </c>
      <c r="P571" s="114" t="str">
        <f ca="1" t="shared" si="6544" ref="P571">IFERROR(IF($C570="","",INDIRECT("第"&amp;VLOOKUP(P$7,INDIRECT($A$7&amp;"!A:D"),2,FALSE)&amp;"周"&amp;"!"&amp;ADDRESS(ROW(),VLOOKUP(P$7,INDIRECT($A$7&amp;"!A:D"),4,FALSE)+4))),"")</f>
        <v/>
      </c>
      <c r="Q571" s="114" t="str">
        <f ca="1" t="shared" si="6545" ref="Q571">IFERROR(IF($C570="","",INDIRECT("第"&amp;VLOOKUP(Q$7,INDIRECT($A$7&amp;"!A:D"),2,FALSE)&amp;"周"&amp;"!"&amp;ADDRESS(ROW(),VLOOKUP(Q$7,INDIRECT($A$7&amp;"!A:D"),4,FALSE)+4))),"")</f>
        <v/>
      </c>
      <c r="R571" s="114" t="str">
        <f ca="1" t="shared" si="6546" ref="R571">IFERROR(IF($C570="","",INDIRECT("第"&amp;VLOOKUP(R$7,INDIRECT($A$7&amp;"!A:D"),2,FALSE)&amp;"周"&amp;"!"&amp;ADDRESS(ROW(),VLOOKUP(R$7,INDIRECT($A$7&amp;"!A:D"),4,FALSE)+4))),"")</f>
        <v/>
      </c>
      <c r="S571" s="114" t="str">
        <f ca="1" t="shared" si="6547" ref="S571">IFERROR(IF($C570="","",INDIRECT("第"&amp;VLOOKUP(S$7,INDIRECT($A$7&amp;"!A:D"),2,FALSE)&amp;"周"&amp;"!"&amp;ADDRESS(ROW(),VLOOKUP(S$7,INDIRECT($A$7&amp;"!A:D"),4,FALSE)+4))),"")</f>
        <v/>
      </c>
      <c r="T571" s="114" t="str">
        <f ca="1" t="shared" si="6548" ref="T571">IFERROR(IF($C570="","",INDIRECT("第"&amp;VLOOKUP(T$7,INDIRECT($A$7&amp;"!A:D"),2,FALSE)&amp;"周"&amp;"!"&amp;ADDRESS(ROW(),VLOOKUP(T$7,INDIRECT($A$7&amp;"!A:D"),4,FALSE)+4))),"")</f>
        <v/>
      </c>
      <c r="U571" s="114" t="str">
        <f ca="1" t="shared" si="6549" ref="U571">IFERROR(IF($C570="","",INDIRECT("第"&amp;VLOOKUP(U$7,INDIRECT($A$7&amp;"!A:D"),2,FALSE)&amp;"周"&amp;"!"&amp;ADDRESS(ROW(),VLOOKUP(U$7,INDIRECT($A$7&amp;"!A:D"),4,FALSE)+4))),"")</f>
        <v/>
      </c>
      <c r="V571" s="114" t="str">
        <f ca="1" t="shared" si="6550" ref="V571">IFERROR(IF($C570="","",INDIRECT("第"&amp;VLOOKUP(V$7,INDIRECT($A$7&amp;"!A:D"),2,FALSE)&amp;"周"&amp;"!"&amp;ADDRESS(ROW(),VLOOKUP(V$7,INDIRECT($A$7&amp;"!A:D"),4,FALSE)+4))),"")</f>
        <v/>
      </c>
      <c r="W571" s="114" t="str">
        <f ca="1" t="shared" si="6551" ref="W571">IFERROR(IF($C570="","",INDIRECT("第"&amp;VLOOKUP(W$7,INDIRECT($A$7&amp;"!A:D"),2,FALSE)&amp;"周"&amp;"!"&amp;ADDRESS(ROW(),VLOOKUP(W$7,INDIRECT($A$7&amp;"!A:D"),4,FALSE)+4))),"")</f>
        <v/>
      </c>
      <c r="X571" s="114" t="str">
        <f ca="1" t="shared" si="6552" ref="X571">IFERROR(IF($C570="","",INDIRECT("第"&amp;VLOOKUP(X$7,INDIRECT($A$7&amp;"!A:D"),2,FALSE)&amp;"周"&amp;"!"&amp;ADDRESS(ROW(),VLOOKUP(X$7,INDIRECT($A$7&amp;"!A:D"),4,FALSE)+4))),"")</f>
        <v/>
      </c>
      <c r="Y571" s="114" t="str">
        <f ca="1" t="shared" si="6553" ref="Y571">IFERROR(IF($C570="","",INDIRECT("第"&amp;VLOOKUP(Y$7,INDIRECT($A$7&amp;"!A:D"),2,FALSE)&amp;"周"&amp;"!"&amp;ADDRESS(ROW(),VLOOKUP(Y$7,INDIRECT($A$7&amp;"!A:D"),4,FALSE)+4))),"")</f>
        <v/>
      </c>
      <c r="Z571" s="114" t="str">
        <f ca="1" t="shared" si="6554" ref="Z571">IFERROR(IF($C570="","",INDIRECT("第"&amp;VLOOKUP(Z$7,INDIRECT($A$7&amp;"!A:D"),2,FALSE)&amp;"周"&amp;"!"&amp;ADDRESS(ROW(),VLOOKUP(Z$7,INDIRECT($A$7&amp;"!A:D"),4,FALSE)+4))),"")</f>
        <v/>
      </c>
      <c r="AA571" s="114" t="str">
        <f ca="1" t="shared" si="6555" ref="AA571">IFERROR(IF($C570="","",INDIRECT("第"&amp;VLOOKUP(AA$7,INDIRECT($A$7&amp;"!A:D"),2,FALSE)&amp;"周"&amp;"!"&amp;ADDRESS(ROW(),VLOOKUP(AA$7,INDIRECT($A$7&amp;"!A:D"),4,FALSE)+4))),"")</f>
        <v/>
      </c>
      <c r="AB571" s="114" t="str">
        <f ca="1" t="shared" si="6556" ref="AB571">IFERROR(IF($C570="","",INDIRECT("第"&amp;VLOOKUP(AB$7,INDIRECT($A$7&amp;"!A:D"),2,FALSE)&amp;"周"&amp;"!"&amp;ADDRESS(ROW(),VLOOKUP(AB$7,INDIRECT($A$7&amp;"!A:D"),4,FALSE)+4))),"")</f>
        <v/>
      </c>
      <c r="AC571" s="114" t="str">
        <f ca="1" t="shared" si="6557" ref="AC571">IFERROR(IF($C570="","",INDIRECT("第"&amp;VLOOKUP(AC$7,INDIRECT($A$7&amp;"!A:D"),2,FALSE)&amp;"周"&amp;"!"&amp;ADDRESS(ROW(),VLOOKUP(AC$7,INDIRECT($A$7&amp;"!A:D"),4,FALSE)+4))),"")</f>
        <v/>
      </c>
      <c r="AD571" s="114" t="str">
        <f ca="1" t="shared" si="6558" ref="AD571">IFERROR(IF($C570="","",INDIRECT("第"&amp;VLOOKUP(AD$7,INDIRECT($A$7&amp;"!A:D"),2,FALSE)&amp;"周"&amp;"!"&amp;ADDRESS(ROW(),VLOOKUP(AD$7,INDIRECT($A$7&amp;"!A:D"),4,FALSE)+4))),"")</f>
        <v/>
      </c>
      <c r="AE571" s="114" t="str">
        <f ca="1" t="shared" si="6559" ref="AE571">IFERROR(IF($C570="","",INDIRECT("第"&amp;VLOOKUP(AE$7,INDIRECT($A$7&amp;"!A:D"),2,FALSE)&amp;"周"&amp;"!"&amp;ADDRESS(ROW(),VLOOKUP(AE$7,INDIRECT($A$7&amp;"!A:D"),4,FALSE)+4))),"")</f>
        <v/>
      </c>
      <c r="AF571" s="114" t="str">
        <f ca="1" t="shared" si="6560" ref="AF571">IFERROR(IF($C570="","",INDIRECT("第"&amp;VLOOKUP(AF$7,INDIRECT($A$7&amp;"!A:D"),2,FALSE)&amp;"周"&amp;"!"&amp;ADDRESS(ROW(),VLOOKUP(AF$7,INDIRECT($A$7&amp;"!A:D"),4,FALSE)+4))),"")</f>
        <v/>
      </c>
      <c r="AG571" s="114" t="str">
        <f ca="1" t="shared" si="6561" ref="AG571">IFERROR(IF($C570="","",INDIRECT("第"&amp;VLOOKUP(AG$7,INDIRECT($A$7&amp;"!A:D"),2,FALSE)&amp;"周"&amp;"!"&amp;ADDRESS(ROW(),VLOOKUP(AG$7,INDIRECT($A$7&amp;"!A:D"),4,FALSE)+4))),"")</f>
        <v/>
      </c>
      <c r="AH571" s="114" t="str">
        <f ca="1" t="shared" si="6562" ref="AH571">IFERROR(IF($C570="","",INDIRECT("第"&amp;VLOOKUP(AH$7,INDIRECT($A$7&amp;"!A:D"),2,FALSE)&amp;"周"&amp;"!"&amp;ADDRESS(ROW(),VLOOKUP(AH$7,INDIRECT($A$7&amp;"!A:D"),4,FALSE)+4))),"")</f>
        <v/>
      </c>
      <c r="AI571" s="114" t="str">
        <f ca="1" t="shared" si="6563" ref="AI571">IFERROR(IF($C570="","",INDIRECT("第"&amp;VLOOKUP(AI$7,INDIRECT($A$7&amp;"!A:D"),2,FALSE)&amp;"周"&amp;"!"&amp;ADDRESS(ROW(),VLOOKUP(AI$7,INDIRECT($A$7&amp;"!A:D"),4,FALSE)+4))),"")</f>
        <v/>
      </c>
      <c r="AJ571" s="25"/>
      <c r="AK571" s="25"/>
      <c r="AL571" s="25"/>
      <c r="AM571" s="25"/>
      <c r="AN571" s="25"/>
      <c r="AO571" s="25"/>
      <c r="AP571" s="25"/>
      <c r="AQ571" s="25"/>
      <c r="AR571" s="25"/>
    </row>
    <row r="572" spans="1:44" ht="18" customHeight="1" thickBot="1">
      <c r="A572" s="7"/>
      <c r="B572" s="115"/>
      <c r="C572" s="27"/>
      <c r="D572" s="25" t="s">
        <v>26</v>
      </c>
      <c r="E572" s="114" t="str">
        <f ca="1" t="shared" si="6564" ref="E572:AI572">IFERROR(IF($C570="","",INDIRECT("第"&amp;VLOOKUP(E$7,INDIRECT($A$7&amp;"!A:D"),2,FALSE)&amp;"周"&amp;"!"&amp;ADDRESS(ROW(),VLOOKUP(E$7,INDIRECT($A$7&amp;"!A:D"),4,FALSE)+4))),"")</f>
        <v/>
      </c>
      <c r="F572" s="114" t="str">
        <f t="shared" ca="1" si="6564"/>
        <v/>
      </c>
      <c r="G572" s="114" t="str">
        <f t="shared" ca="1" si="6564"/>
        <v/>
      </c>
      <c r="H572" s="114" t="str">
        <f t="shared" ca="1" si="6564"/>
        <v/>
      </c>
      <c r="I572" s="114" t="str">
        <f t="shared" ca="1" si="6564"/>
        <v/>
      </c>
      <c r="J572" s="114" t="str">
        <f t="shared" ca="1" si="6564"/>
        <v/>
      </c>
      <c r="K572" s="114" t="str">
        <f t="shared" ca="1" si="6564"/>
        <v/>
      </c>
      <c r="L572" s="114" t="str">
        <f t="shared" ca="1" si="6564"/>
        <v/>
      </c>
      <c r="M572" s="114" t="str">
        <f t="shared" ca="1" si="6564"/>
        <v/>
      </c>
      <c r="N572" s="114" t="str">
        <f t="shared" ca="1" si="6564"/>
        <v/>
      </c>
      <c r="O572" s="114" t="str">
        <f t="shared" ca="1" si="6564"/>
        <v/>
      </c>
      <c r="P572" s="114" t="str">
        <f t="shared" ca="1" si="6564"/>
        <v/>
      </c>
      <c r="Q572" s="114" t="str">
        <f t="shared" ca="1" si="6564"/>
        <v/>
      </c>
      <c r="R572" s="114" t="str">
        <f t="shared" ca="1" si="6564"/>
        <v/>
      </c>
      <c r="S572" s="114" t="str">
        <f t="shared" ca="1" si="6564"/>
        <v/>
      </c>
      <c r="T572" s="114" t="str">
        <f t="shared" ca="1" si="6564"/>
        <v/>
      </c>
      <c r="U572" s="114" t="str">
        <f t="shared" ca="1" si="6564"/>
        <v/>
      </c>
      <c r="V572" s="114" t="str">
        <f t="shared" ca="1" si="6564"/>
        <v/>
      </c>
      <c r="W572" s="114" t="str">
        <f t="shared" ca="1" si="6564"/>
        <v/>
      </c>
      <c r="X572" s="114" t="str">
        <f t="shared" ca="1" si="6564"/>
        <v/>
      </c>
      <c r="Y572" s="114" t="str">
        <f t="shared" ca="1" si="6564"/>
        <v/>
      </c>
      <c r="Z572" s="114" t="str">
        <f t="shared" ca="1" si="6564"/>
        <v/>
      </c>
      <c r="AA572" s="114" t="str">
        <f t="shared" ca="1" si="6564"/>
        <v/>
      </c>
      <c r="AB572" s="114" t="str">
        <f t="shared" ca="1" si="6564"/>
        <v/>
      </c>
      <c r="AC572" s="114" t="str">
        <f t="shared" ca="1" si="6564"/>
        <v/>
      </c>
      <c r="AD572" s="114" t="str">
        <f t="shared" ca="1" si="6564"/>
        <v/>
      </c>
      <c r="AE572" s="114" t="str">
        <f t="shared" ca="1" si="6564"/>
        <v/>
      </c>
      <c r="AF572" s="114" t="str">
        <f t="shared" ca="1" si="6564"/>
        <v/>
      </c>
      <c r="AG572" s="114" t="str">
        <f t="shared" ca="1" si="6564"/>
        <v/>
      </c>
      <c r="AH572" s="114" t="str">
        <f t="shared" ca="1" si="6564"/>
        <v/>
      </c>
      <c r="AI572" s="114" t="str">
        <f t="shared" ca="1" si="6564"/>
        <v/>
      </c>
      <c r="AJ572" s="25"/>
      <c r="AK572" s="25"/>
      <c r="AL572" s="25"/>
      <c r="AM572" s="25"/>
      <c r="AN572" s="25"/>
      <c r="AO572" s="25"/>
      <c r="AP572" s="25"/>
      <c r="AQ572" s="25"/>
      <c r="AR572" s="25"/>
    </row>
  </sheetData>
  <mergeCells count="2076">
    <mergeCell ref="E5:G5"/>
    <mergeCell ref="H5:I5"/>
    <mergeCell ref="J5:M5"/>
    <mergeCell ref="O5:AR5"/>
    <mergeCell ref="AJ7:AR7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  <mergeCell ref="AJ9:AJ11"/>
    <mergeCell ref="AJ12:AJ14"/>
    <mergeCell ref="AJ15:AJ17"/>
    <mergeCell ref="AJ18:AJ20"/>
    <mergeCell ref="AJ21:AJ23"/>
    <mergeCell ref="AJ24:AJ26"/>
    <mergeCell ref="AJ27:AJ29"/>
    <mergeCell ref="AJ30:AJ32"/>
    <mergeCell ref="AJ33:AJ35"/>
    <mergeCell ref="AJ36:AJ38"/>
    <mergeCell ref="AJ39:AJ41"/>
    <mergeCell ref="AJ42:AJ44"/>
    <mergeCell ref="AJ45:AJ47"/>
    <mergeCell ref="AJ48:AJ50"/>
    <mergeCell ref="AJ51:AJ53"/>
    <mergeCell ref="AJ54:AJ56"/>
    <mergeCell ref="AJ57:AJ59"/>
    <mergeCell ref="AJ60:AJ62"/>
    <mergeCell ref="AJ63:AJ65"/>
    <mergeCell ref="AJ66:AJ68"/>
    <mergeCell ref="AJ69:AJ71"/>
    <mergeCell ref="AJ72:AJ74"/>
    <mergeCell ref="AJ75:AJ77"/>
    <mergeCell ref="AJ78:AJ80"/>
    <mergeCell ref="AJ81:AJ83"/>
    <mergeCell ref="AJ84:AJ86"/>
    <mergeCell ref="AJ87:AJ89"/>
    <mergeCell ref="AJ90:AJ92"/>
    <mergeCell ref="AJ93:AJ95"/>
    <mergeCell ref="AJ96:AJ98"/>
    <mergeCell ref="AJ99:AJ101"/>
    <mergeCell ref="AJ102:AJ104"/>
    <mergeCell ref="AJ105:AJ107"/>
    <mergeCell ref="AJ108:AJ110"/>
    <mergeCell ref="AJ111:AJ113"/>
    <mergeCell ref="AJ114:AJ116"/>
    <mergeCell ref="AJ117:AJ119"/>
    <mergeCell ref="AJ120:AJ122"/>
    <mergeCell ref="AJ123:AJ125"/>
    <mergeCell ref="AJ126:AJ128"/>
    <mergeCell ref="AJ129:AJ131"/>
    <mergeCell ref="AJ132:AJ134"/>
    <mergeCell ref="AJ135:AJ137"/>
    <mergeCell ref="AJ138:AJ140"/>
    <mergeCell ref="AJ141:AJ143"/>
    <mergeCell ref="AJ144:AJ146"/>
    <mergeCell ref="AJ147:AJ149"/>
    <mergeCell ref="AJ150:AJ152"/>
    <mergeCell ref="AJ153:AJ155"/>
    <mergeCell ref="AJ156:AJ158"/>
    <mergeCell ref="AJ159:AJ161"/>
    <mergeCell ref="AJ162:AJ164"/>
    <mergeCell ref="AJ165:AJ167"/>
    <mergeCell ref="AJ168:AJ170"/>
    <mergeCell ref="AJ171:AJ173"/>
    <mergeCell ref="AJ174:AJ176"/>
    <mergeCell ref="AJ177:AJ179"/>
    <mergeCell ref="AJ180:AJ182"/>
    <mergeCell ref="AJ183:AJ185"/>
    <mergeCell ref="AJ186:AJ188"/>
    <mergeCell ref="AJ189:AJ191"/>
    <mergeCell ref="AJ192:AJ194"/>
    <mergeCell ref="AJ195:AJ197"/>
    <mergeCell ref="AJ198:AJ200"/>
    <mergeCell ref="AJ201:AJ203"/>
    <mergeCell ref="AJ204:AJ206"/>
    <mergeCell ref="AJ207:AJ209"/>
    <mergeCell ref="AJ210:AJ212"/>
    <mergeCell ref="AJ213:AJ215"/>
    <mergeCell ref="AJ216:AJ218"/>
    <mergeCell ref="AJ219:AJ221"/>
    <mergeCell ref="AJ222:AJ224"/>
    <mergeCell ref="AJ225:AJ227"/>
    <mergeCell ref="AJ228:AJ230"/>
    <mergeCell ref="AJ231:AJ233"/>
    <mergeCell ref="AJ234:AJ236"/>
    <mergeCell ref="AJ237:AJ239"/>
    <mergeCell ref="AJ240:AJ242"/>
    <mergeCell ref="AJ243:AJ245"/>
    <mergeCell ref="AJ246:AJ248"/>
    <mergeCell ref="AJ249:AJ251"/>
    <mergeCell ref="AJ252:AJ254"/>
    <mergeCell ref="AJ255:AJ257"/>
    <mergeCell ref="AJ258:AJ260"/>
    <mergeCell ref="AJ261:AJ263"/>
    <mergeCell ref="AJ264:AJ266"/>
    <mergeCell ref="AJ267:AJ269"/>
    <mergeCell ref="AJ270:AJ272"/>
    <mergeCell ref="AJ273:AJ275"/>
    <mergeCell ref="AJ276:AJ278"/>
    <mergeCell ref="AJ279:AJ281"/>
    <mergeCell ref="AJ282:AJ284"/>
    <mergeCell ref="AJ285:AJ287"/>
    <mergeCell ref="AJ288:AJ290"/>
    <mergeCell ref="AJ291:AJ293"/>
    <mergeCell ref="AJ294:AJ296"/>
    <mergeCell ref="AJ297:AJ299"/>
    <mergeCell ref="AJ300:AJ302"/>
    <mergeCell ref="AJ303:AJ305"/>
    <mergeCell ref="AJ306:AJ308"/>
    <mergeCell ref="AJ309:AJ311"/>
    <mergeCell ref="AJ312:AJ314"/>
    <mergeCell ref="AJ315:AJ317"/>
    <mergeCell ref="AJ318:AJ320"/>
    <mergeCell ref="AJ321:AJ323"/>
    <mergeCell ref="AJ324:AJ326"/>
    <mergeCell ref="AJ327:AJ329"/>
    <mergeCell ref="AJ330:AJ332"/>
    <mergeCell ref="AJ333:AJ335"/>
    <mergeCell ref="AJ336:AJ338"/>
    <mergeCell ref="AJ339:AJ341"/>
    <mergeCell ref="AJ342:AJ344"/>
    <mergeCell ref="AJ345:AJ347"/>
    <mergeCell ref="AJ348:AJ350"/>
    <mergeCell ref="AJ351:AJ353"/>
    <mergeCell ref="AJ354:AJ356"/>
    <mergeCell ref="AJ357:AJ359"/>
    <mergeCell ref="AJ360:AJ362"/>
    <mergeCell ref="AJ363:AJ365"/>
    <mergeCell ref="AJ366:AJ368"/>
    <mergeCell ref="AJ369:AJ371"/>
    <mergeCell ref="AJ372:AJ374"/>
    <mergeCell ref="AJ375:AJ377"/>
    <mergeCell ref="AJ378:AJ380"/>
    <mergeCell ref="AJ381:AJ383"/>
    <mergeCell ref="AJ384:AJ386"/>
    <mergeCell ref="AJ387:AJ389"/>
    <mergeCell ref="AJ390:AJ392"/>
    <mergeCell ref="AJ393:AJ395"/>
    <mergeCell ref="AJ396:AJ398"/>
    <mergeCell ref="AJ399:AJ401"/>
    <mergeCell ref="AJ402:AJ404"/>
    <mergeCell ref="AJ405:AJ407"/>
    <mergeCell ref="AJ408:AJ410"/>
    <mergeCell ref="AJ411:AJ413"/>
    <mergeCell ref="AJ414:AJ416"/>
    <mergeCell ref="AJ417:AJ419"/>
    <mergeCell ref="AJ420:AJ422"/>
    <mergeCell ref="AJ423:AJ425"/>
    <mergeCell ref="AJ426:AJ428"/>
    <mergeCell ref="AJ429:AJ431"/>
    <mergeCell ref="AJ432:AJ434"/>
    <mergeCell ref="AJ435:AJ437"/>
    <mergeCell ref="AJ438:AJ440"/>
    <mergeCell ref="AJ441:AJ443"/>
    <mergeCell ref="AJ444:AJ446"/>
    <mergeCell ref="AJ447:AJ449"/>
    <mergeCell ref="AJ450:AJ452"/>
    <mergeCell ref="AJ453:AJ455"/>
    <mergeCell ref="AJ456:AJ458"/>
    <mergeCell ref="AJ459:AJ461"/>
    <mergeCell ref="AJ462:AJ464"/>
    <mergeCell ref="AJ465:AJ467"/>
    <mergeCell ref="AJ468:AJ470"/>
    <mergeCell ref="AJ471:AJ473"/>
    <mergeCell ref="AJ474:AJ476"/>
    <mergeCell ref="AJ477:AJ479"/>
    <mergeCell ref="AJ480:AJ482"/>
    <mergeCell ref="AJ483:AJ485"/>
    <mergeCell ref="AJ486:AJ488"/>
    <mergeCell ref="AJ489:AJ491"/>
    <mergeCell ref="AJ492:AJ494"/>
    <mergeCell ref="AJ495:AJ497"/>
    <mergeCell ref="AJ498:AJ500"/>
    <mergeCell ref="AJ501:AJ503"/>
    <mergeCell ref="AJ504:AJ506"/>
    <mergeCell ref="AJ507:AJ509"/>
    <mergeCell ref="AJ510:AJ512"/>
    <mergeCell ref="AJ513:AJ515"/>
    <mergeCell ref="AJ516:AJ518"/>
    <mergeCell ref="AJ519:AJ521"/>
    <mergeCell ref="AJ522:AJ524"/>
    <mergeCell ref="AJ525:AJ527"/>
    <mergeCell ref="AJ528:AJ530"/>
    <mergeCell ref="AJ531:AJ533"/>
    <mergeCell ref="AJ534:AJ536"/>
    <mergeCell ref="AJ537:AJ539"/>
    <mergeCell ref="AJ540:AJ542"/>
    <mergeCell ref="AJ543:AJ545"/>
    <mergeCell ref="AJ546:AJ548"/>
    <mergeCell ref="AJ549:AJ551"/>
    <mergeCell ref="AJ552:AJ554"/>
    <mergeCell ref="AJ555:AJ557"/>
    <mergeCell ref="AJ558:AJ560"/>
    <mergeCell ref="AJ561:AJ563"/>
    <mergeCell ref="AJ564:AJ566"/>
    <mergeCell ref="AJ567:AJ569"/>
    <mergeCell ref="AJ570:AJ572"/>
    <mergeCell ref="AK9:AK11"/>
    <mergeCell ref="AK12:AK14"/>
    <mergeCell ref="AK15:AK17"/>
    <mergeCell ref="AK18:AK20"/>
    <mergeCell ref="AK21:AK23"/>
    <mergeCell ref="AK24:AK26"/>
    <mergeCell ref="AK27:AK29"/>
    <mergeCell ref="AK30:AK32"/>
    <mergeCell ref="AK33:AK35"/>
    <mergeCell ref="AK36:AK38"/>
    <mergeCell ref="AK39:AK41"/>
    <mergeCell ref="AK42:AK44"/>
    <mergeCell ref="AK45:AK47"/>
    <mergeCell ref="AK48:AK50"/>
    <mergeCell ref="AK51:AK53"/>
    <mergeCell ref="AK54:AK56"/>
    <mergeCell ref="AK57:AK59"/>
    <mergeCell ref="AK60:AK62"/>
    <mergeCell ref="AK63:AK65"/>
    <mergeCell ref="AK66:AK68"/>
    <mergeCell ref="AK69:AK71"/>
    <mergeCell ref="AK72:AK74"/>
    <mergeCell ref="AK75:AK77"/>
    <mergeCell ref="AK78:AK80"/>
    <mergeCell ref="AK81:AK83"/>
    <mergeCell ref="AK84:AK86"/>
    <mergeCell ref="AK87:AK89"/>
    <mergeCell ref="AK90:AK92"/>
    <mergeCell ref="AK93:AK95"/>
    <mergeCell ref="AK96:AK98"/>
    <mergeCell ref="AK99:AK101"/>
    <mergeCell ref="AK102:AK104"/>
    <mergeCell ref="AK105:AK107"/>
    <mergeCell ref="AK108:AK110"/>
    <mergeCell ref="AK111:AK113"/>
    <mergeCell ref="AK114:AK116"/>
    <mergeCell ref="AK117:AK119"/>
    <mergeCell ref="AK120:AK122"/>
    <mergeCell ref="AK123:AK125"/>
    <mergeCell ref="AK126:AK128"/>
    <mergeCell ref="AK129:AK131"/>
    <mergeCell ref="AK132:AK134"/>
    <mergeCell ref="AK135:AK137"/>
    <mergeCell ref="AK138:AK140"/>
    <mergeCell ref="AK141:AK143"/>
    <mergeCell ref="AK144:AK146"/>
    <mergeCell ref="AK147:AK149"/>
    <mergeCell ref="AK150:AK152"/>
    <mergeCell ref="AK153:AK155"/>
    <mergeCell ref="AK156:AK158"/>
    <mergeCell ref="AK159:AK161"/>
    <mergeCell ref="AK162:AK164"/>
    <mergeCell ref="AK165:AK167"/>
    <mergeCell ref="AK168:AK170"/>
    <mergeCell ref="AK171:AK173"/>
    <mergeCell ref="AK174:AK176"/>
    <mergeCell ref="AK177:AK179"/>
    <mergeCell ref="AK180:AK182"/>
    <mergeCell ref="AK183:AK185"/>
    <mergeCell ref="AK186:AK188"/>
    <mergeCell ref="AK189:AK191"/>
    <mergeCell ref="AK192:AK194"/>
    <mergeCell ref="AK195:AK197"/>
    <mergeCell ref="AK198:AK200"/>
    <mergeCell ref="AK201:AK203"/>
    <mergeCell ref="AK204:AK206"/>
    <mergeCell ref="AK207:AK209"/>
    <mergeCell ref="AK210:AK212"/>
    <mergeCell ref="AK213:AK215"/>
    <mergeCell ref="AK216:AK218"/>
    <mergeCell ref="AK219:AK221"/>
    <mergeCell ref="AK222:AK224"/>
    <mergeCell ref="AK225:AK227"/>
    <mergeCell ref="AK228:AK230"/>
    <mergeCell ref="AK231:AK233"/>
    <mergeCell ref="AK234:AK236"/>
    <mergeCell ref="AK237:AK239"/>
    <mergeCell ref="AK240:AK242"/>
    <mergeCell ref="AK243:AK245"/>
    <mergeCell ref="AK246:AK248"/>
    <mergeCell ref="AK249:AK251"/>
    <mergeCell ref="AK252:AK254"/>
    <mergeCell ref="AK255:AK257"/>
    <mergeCell ref="AK258:AK260"/>
    <mergeCell ref="AK261:AK263"/>
    <mergeCell ref="AK264:AK266"/>
    <mergeCell ref="AK267:AK269"/>
    <mergeCell ref="AK270:AK272"/>
    <mergeCell ref="AK273:AK275"/>
    <mergeCell ref="AK276:AK278"/>
    <mergeCell ref="AK279:AK281"/>
    <mergeCell ref="AK282:AK284"/>
    <mergeCell ref="AK285:AK287"/>
    <mergeCell ref="AK288:AK290"/>
    <mergeCell ref="AK291:AK293"/>
    <mergeCell ref="AK294:AK296"/>
    <mergeCell ref="AK297:AK299"/>
    <mergeCell ref="AK300:AK302"/>
    <mergeCell ref="AK303:AK305"/>
    <mergeCell ref="AK306:AK308"/>
    <mergeCell ref="AK309:AK311"/>
    <mergeCell ref="AK312:AK314"/>
    <mergeCell ref="AK315:AK317"/>
    <mergeCell ref="AK318:AK320"/>
    <mergeCell ref="AK321:AK323"/>
    <mergeCell ref="AK324:AK326"/>
    <mergeCell ref="AK327:AK329"/>
    <mergeCell ref="AK330:AK332"/>
    <mergeCell ref="AK333:AK335"/>
    <mergeCell ref="AK336:AK338"/>
    <mergeCell ref="AK339:AK341"/>
    <mergeCell ref="AK342:AK344"/>
    <mergeCell ref="AK345:AK347"/>
    <mergeCell ref="AK348:AK350"/>
    <mergeCell ref="AK351:AK353"/>
    <mergeCell ref="AK354:AK356"/>
    <mergeCell ref="AK357:AK359"/>
    <mergeCell ref="AK360:AK362"/>
    <mergeCell ref="AK363:AK365"/>
    <mergeCell ref="AK366:AK368"/>
    <mergeCell ref="AK369:AK371"/>
    <mergeCell ref="AK372:AK374"/>
    <mergeCell ref="AK375:AK377"/>
    <mergeCell ref="AK378:AK380"/>
    <mergeCell ref="AK381:AK383"/>
    <mergeCell ref="AK384:AK386"/>
    <mergeCell ref="AK387:AK389"/>
    <mergeCell ref="AK390:AK392"/>
    <mergeCell ref="AK393:AK395"/>
    <mergeCell ref="AK396:AK398"/>
    <mergeCell ref="AK399:AK401"/>
    <mergeCell ref="AK402:AK404"/>
    <mergeCell ref="AK405:AK407"/>
    <mergeCell ref="AK408:AK410"/>
    <mergeCell ref="AK411:AK413"/>
    <mergeCell ref="AK414:AK416"/>
    <mergeCell ref="AK417:AK419"/>
    <mergeCell ref="AK420:AK422"/>
    <mergeCell ref="AK423:AK425"/>
    <mergeCell ref="AK426:AK428"/>
    <mergeCell ref="AK429:AK431"/>
    <mergeCell ref="AK432:AK434"/>
    <mergeCell ref="AK435:AK437"/>
    <mergeCell ref="AK438:AK440"/>
    <mergeCell ref="AK441:AK443"/>
    <mergeCell ref="AK444:AK446"/>
    <mergeCell ref="AK447:AK449"/>
    <mergeCell ref="AK450:AK452"/>
    <mergeCell ref="AK453:AK455"/>
    <mergeCell ref="AK456:AK458"/>
    <mergeCell ref="AK459:AK461"/>
    <mergeCell ref="AK462:AK464"/>
    <mergeCell ref="AK465:AK467"/>
    <mergeCell ref="AK468:AK470"/>
    <mergeCell ref="AK471:AK473"/>
    <mergeCell ref="AK474:AK476"/>
    <mergeCell ref="AK477:AK479"/>
    <mergeCell ref="AK480:AK482"/>
    <mergeCell ref="AK483:AK485"/>
    <mergeCell ref="AK486:AK488"/>
    <mergeCell ref="AK489:AK491"/>
    <mergeCell ref="AK492:AK494"/>
    <mergeCell ref="AK495:AK497"/>
    <mergeCell ref="AK498:AK500"/>
    <mergeCell ref="AK501:AK503"/>
    <mergeCell ref="AK504:AK506"/>
    <mergeCell ref="AK507:AK509"/>
    <mergeCell ref="AK510:AK512"/>
    <mergeCell ref="AK513:AK515"/>
    <mergeCell ref="AK516:AK518"/>
    <mergeCell ref="AK519:AK521"/>
    <mergeCell ref="AK522:AK524"/>
    <mergeCell ref="AK525:AK527"/>
    <mergeCell ref="AK528:AK530"/>
    <mergeCell ref="AK531:AK533"/>
    <mergeCell ref="AK534:AK536"/>
    <mergeCell ref="AK537:AK539"/>
    <mergeCell ref="AK540:AK542"/>
    <mergeCell ref="AK543:AK545"/>
    <mergeCell ref="AK546:AK548"/>
    <mergeCell ref="AK549:AK551"/>
    <mergeCell ref="AK552:AK554"/>
    <mergeCell ref="AK555:AK557"/>
    <mergeCell ref="AK558:AK560"/>
    <mergeCell ref="AK561:AK563"/>
    <mergeCell ref="AK564:AK566"/>
    <mergeCell ref="AK567:AK569"/>
    <mergeCell ref="AK570:AK572"/>
    <mergeCell ref="AL9:AL11"/>
    <mergeCell ref="AL12:AL14"/>
    <mergeCell ref="AL15:AL17"/>
    <mergeCell ref="AL18:AL20"/>
    <mergeCell ref="AL21:AL23"/>
    <mergeCell ref="AL24:AL26"/>
    <mergeCell ref="AL27:AL29"/>
    <mergeCell ref="AL30:AL32"/>
    <mergeCell ref="AL33:AL35"/>
    <mergeCell ref="AL36:AL38"/>
    <mergeCell ref="AL39:AL41"/>
    <mergeCell ref="AL42:AL44"/>
    <mergeCell ref="AL45:AL47"/>
    <mergeCell ref="AL48:AL50"/>
    <mergeCell ref="AL51:AL53"/>
    <mergeCell ref="AL54:AL56"/>
    <mergeCell ref="AL57:AL59"/>
    <mergeCell ref="AL60:AL62"/>
    <mergeCell ref="AL63:AL65"/>
    <mergeCell ref="AL66:AL68"/>
    <mergeCell ref="AL69:AL71"/>
    <mergeCell ref="AL72:AL74"/>
    <mergeCell ref="AL75:AL77"/>
    <mergeCell ref="AL78:AL80"/>
    <mergeCell ref="AL81:AL83"/>
    <mergeCell ref="AL84:AL86"/>
    <mergeCell ref="AL87:AL89"/>
    <mergeCell ref="AL90:AL92"/>
    <mergeCell ref="AL93:AL95"/>
    <mergeCell ref="AL96:AL98"/>
    <mergeCell ref="AL99:AL101"/>
    <mergeCell ref="AL102:AL104"/>
    <mergeCell ref="AL105:AL107"/>
    <mergeCell ref="AL108:AL110"/>
    <mergeCell ref="AL111:AL113"/>
    <mergeCell ref="AL114:AL116"/>
    <mergeCell ref="AL117:AL119"/>
    <mergeCell ref="AL120:AL122"/>
    <mergeCell ref="AL123:AL125"/>
    <mergeCell ref="AL126:AL128"/>
    <mergeCell ref="AL129:AL131"/>
    <mergeCell ref="AL132:AL134"/>
    <mergeCell ref="AL135:AL137"/>
    <mergeCell ref="AL138:AL140"/>
    <mergeCell ref="AL141:AL143"/>
    <mergeCell ref="AL144:AL146"/>
    <mergeCell ref="AL147:AL149"/>
    <mergeCell ref="AL150:AL152"/>
    <mergeCell ref="AL153:AL155"/>
    <mergeCell ref="AL156:AL158"/>
    <mergeCell ref="AL159:AL161"/>
    <mergeCell ref="AL162:AL164"/>
    <mergeCell ref="AL165:AL167"/>
    <mergeCell ref="AL168:AL170"/>
    <mergeCell ref="AL171:AL173"/>
    <mergeCell ref="AL174:AL176"/>
    <mergeCell ref="AL177:AL179"/>
    <mergeCell ref="AL180:AL182"/>
    <mergeCell ref="AL183:AL185"/>
    <mergeCell ref="AL186:AL188"/>
    <mergeCell ref="AL189:AL191"/>
    <mergeCell ref="AL192:AL194"/>
    <mergeCell ref="AL195:AL197"/>
    <mergeCell ref="AL198:AL200"/>
    <mergeCell ref="AL201:AL203"/>
    <mergeCell ref="AL204:AL206"/>
    <mergeCell ref="AL207:AL209"/>
    <mergeCell ref="AL210:AL212"/>
    <mergeCell ref="AL213:AL215"/>
    <mergeCell ref="AL216:AL218"/>
    <mergeCell ref="AL219:AL221"/>
    <mergeCell ref="AL222:AL224"/>
    <mergeCell ref="AL225:AL227"/>
    <mergeCell ref="AL228:AL230"/>
    <mergeCell ref="AL231:AL233"/>
    <mergeCell ref="AL234:AL236"/>
    <mergeCell ref="AL237:AL239"/>
    <mergeCell ref="AL240:AL242"/>
    <mergeCell ref="AL243:AL245"/>
    <mergeCell ref="AL246:AL248"/>
    <mergeCell ref="AL249:AL251"/>
    <mergeCell ref="AL252:AL254"/>
    <mergeCell ref="AL255:AL257"/>
    <mergeCell ref="AL258:AL260"/>
    <mergeCell ref="AL261:AL263"/>
    <mergeCell ref="AL264:AL266"/>
    <mergeCell ref="AL267:AL269"/>
    <mergeCell ref="AL270:AL272"/>
    <mergeCell ref="AL273:AL275"/>
    <mergeCell ref="AL276:AL278"/>
    <mergeCell ref="AL279:AL281"/>
    <mergeCell ref="AL282:AL284"/>
    <mergeCell ref="AL285:AL287"/>
    <mergeCell ref="AL288:AL290"/>
    <mergeCell ref="AL291:AL293"/>
    <mergeCell ref="AL294:AL296"/>
    <mergeCell ref="AL297:AL299"/>
    <mergeCell ref="AL300:AL302"/>
    <mergeCell ref="AL303:AL305"/>
    <mergeCell ref="AL306:AL308"/>
    <mergeCell ref="AL309:AL311"/>
    <mergeCell ref="AL312:AL314"/>
    <mergeCell ref="AL315:AL317"/>
    <mergeCell ref="AL318:AL320"/>
    <mergeCell ref="AL321:AL323"/>
    <mergeCell ref="AL324:AL326"/>
    <mergeCell ref="AL327:AL329"/>
    <mergeCell ref="AL330:AL332"/>
    <mergeCell ref="AL333:AL335"/>
    <mergeCell ref="AL336:AL338"/>
    <mergeCell ref="AL339:AL341"/>
    <mergeCell ref="AL342:AL344"/>
    <mergeCell ref="AL345:AL347"/>
    <mergeCell ref="AL348:AL350"/>
    <mergeCell ref="AL351:AL353"/>
    <mergeCell ref="AL354:AL356"/>
    <mergeCell ref="AL357:AL359"/>
    <mergeCell ref="AL360:AL362"/>
    <mergeCell ref="AL363:AL365"/>
    <mergeCell ref="AL366:AL368"/>
    <mergeCell ref="AL369:AL371"/>
    <mergeCell ref="AL372:AL374"/>
    <mergeCell ref="AL375:AL377"/>
    <mergeCell ref="AL378:AL380"/>
    <mergeCell ref="AL381:AL383"/>
    <mergeCell ref="AL384:AL386"/>
    <mergeCell ref="AL387:AL389"/>
    <mergeCell ref="AL390:AL392"/>
    <mergeCell ref="AL393:AL395"/>
    <mergeCell ref="AL396:AL398"/>
    <mergeCell ref="AL399:AL401"/>
    <mergeCell ref="AL402:AL404"/>
    <mergeCell ref="AL405:AL407"/>
    <mergeCell ref="AL408:AL410"/>
    <mergeCell ref="AL411:AL413"/>
    <mergeCell ref="AL414:AL416"/>
    <mergeCell ref="AL417:AL419"/>
    <mergeCell ref="AL420:AL422"/>
    <mergeCell ref="AL423:AL425"/>
    <mergeCell ref="AL426:AL428"/>
    <mergeCell ref="AL429:AL431"/>
    <mergeCell ref="AL432:AL434"/>
    <mergeCell ref="AL435:AL437"/>
    <mergeCell ref="AL438:AL440"/>
    <mergeCell ref="AL441:AL443"/>
    <mergeCell ref="AL444:AL446"/>
    <mergeCell ref="AL447:AL449"/>
    <mergeCell ref="AL450:AL452"/>
    <mergeCell ref="AL453:AL455"/>
    <mergeCell ref="AL456:AL458"/>
    <mergeCell ref="AL459:AL461"/>
    <mergeCell ref="AL462:AL464"/>
    <mergeCell ref="AL465:AL467"/>
    <mergeCell ref="AL468:AL470"/>
    <mergeCell ref="AL471:AL473"/>
    <mergeCell ref="AL474:AL476"/>
    <mergeCell ref="AL477:AL479"/>
    <mergeCell ref="AL480:AL482"/>
    <mergeCell ref="AL483:AL485"/>
    <mergeCell ref="AL486:AL488"/>
    <mergeCell ref="AL489:AL491"/>
    <mergeCell ref="AL492:AL494"/>
    <mergeCell ref="AL495:AL497"/>
    <mergeCell ref="AL498:AL500"/>
    <mergeCell ref="AL501:AL503"/>
    <mergeCell ref="AL504:AL506"/>
    <mergeCell ref="AL507:AL509"/>
    <mergeCell ref="AL510:AL512"/>
    <mergeCell ref="AL513:AL515"/>
    <mergeCell ref="AL516:AL518"/>
    <mergeCell ref="AL519:AL521"/>
    <mergeCell ref="AL522:AL524"/>
    <mergeCell ref="AL525:AL527"/>
    <mergeCell ref="AL528:AL530"/>
    <mergeCell ref="AL531:AL533"/>
    <mergeCell ref="AL534:AL536"/>
    <mergeCell ref="AL537:AL539"/>
    <mergeCell ref="AL540:AL542"/>
    <mergeCell ref="AL543:AL545"/>
    <mergeCell ref="AL546:AL548"/>
    <mergeCell ref="AL549:AL551"/>
    <mergeCell ref="AL552:AL554"/>
    <mergeCell ref="AL555:AL557"/>
    <mergeCell ref="AL558:AL560"/>
    <mergeCell ref="AL561:AL563"/>
    <mergeCell ref="AL564:AL566"/>
    <mergeCell ref="AL567:AL569"/>
    <mergeCell ref="AL570:AL572"/>
    <mergeCell ref="AM9:AM11"/>
    <mergeCell ref="AM12:AM14"/>
    <mergeCell ref="AM15:AM17"/>
    <mergeCell ref="AM18:AM20"/>
    <mergeCell ref="AM21:AM23"/>
    <mergeCell ref="AM24:AM26"/>
    <mergeCell ref="AM27:AM29"/>
    <mergeCell ref="AM30:AM32"/>
    <mergeCell ref="AM33:AM35"/>
    <mergeCell ref="AM36:AM38"/>
    <mergeCell ref="AM39:AM41"/>
    <mergeCell ref="AM42:AM44"/>
    <mergeCell ref="AM45:AM47"/>
    <mergeCell ref="AM48:AM50"/>
    <mergeCell ref="AM51:AM53"/>
    <mergeCell ref="AM54:AM56"/>
    <mergeCell ref="AM57:AM59"/>
    <mergeCell ref="AM60:AM62"/>
    <mergeCell ref="AM63:AM65"/>
    <mergeCell ref="AM66:AM68"/>
    <mergeCell ref="AM69:AM71"/>
    <mergeCell ref="AM72:AM74"/>
    <mergeCell ref="AM75:AM77"/>
    <mergeCell ref="AM78:AM80"/>
    <mergeCell ref="AM81:AM83"/>
    <mergeCell ref="AM84:AM86"/>
    <mergeCell ref="AM87:AM89"/>
    <mergeCell ref="AM90:AM92"/>
    <mergeCell ref="AM93:AM95"/>
    <mergeCell ref="AM96:AM98"/>
    <mergeCell ref="AM99:AM101"/>
    <mergeCell ref="AM102:AM104"/>
    <mergeCell ref="AM105:AM107"/>
    <mergeCell ref="AM108:AM110"/>
    <mergeCell ref="AM111:AM113"/>
    <mergeCell ref="AM114:AM116"/>
    <mergeCell ref="AM117:AM119"/>
    <mergeCell ref="AM120:AM122"/>
    <mergeCell ref="AM123:AM125"/>
    <mergeCell ref="AM126:AM128"/>
    <mergeCell ref="AM129:AM131"/>
    <mergeCell ref="AM132:AM134"/>
    <mergeCell ref="AM135:AM137"/>
    <mergeCell ref="AM138:AM140"/>
    <mergeCell ref="AM141:AM143"/>
    <mergeCell ref="AM144:AM146"/>
    <mergeCell ref="AM147:AM149"/>
    <mergeCell ref="AM150:AM152"/>
    <mergeCell ref="AM153:AM155"/>
    <mergeCell ref="AM156:AM158"/>
    <mergeCell ref="AM159:AM161"/>
    <mergeCell ref="AM162:AM164"/>
    <mergeCell ref="AM165:AM167"/>
    <mergeCell ref="AM168:AM170"/>
    <mergeCell ref="AM171:AM173"/>
    <mergeCell ref="AM174:AM176"/>
    <mergeCell ref="AM177:AM179"/>
    <mergeCell ref="AM180:AM182"/>
    <mergeCell ref="AM183:AM185"/>
    <mergeCell ref="AM186:AM188"/>
    <mergeCell ref="AM189:AM191"/>
    <mergeCell ref="AM192:AM194"/>
    <mergeCell ref="AM195:AM197"/>
    <mergeCell ref="AM198:AM200"/>
    <mergeCell ref="AM201:AM203"/>
    <mergeCell ref="AM204:AM206"/>
    <mergeCell ref="AM207:AM209"/>
    <mergeCell ref="AM210:AM212"/>
    <mergeCell ref="AM213:AM215"/>
    <mergeCell ref="AM216:AM218"/>
    <mergeCell ref="AM219:AM221"/>
    <mergeCell ref="AM222:AM224"/>
    <mergeCell ref="AM225:AM227"/>
    <mergeCell ref="AM228:AM230"/>
    <mergeCell ref="AM231:AM233"/>
    <mergeCell ref="AM234:AM236"/>
    <mergeCell ref="AM237:AM239"/>
    <mergeCell ref="AM240:AM242"/>
    <mergeCell ref="AM243:AM245"/>
    <mergeCell ref="AM246:AM248"/>
    <mergeCell ref="AM249:AM251"/>
    <mergeCell ref="AM252:AM254"/>
    <mergeCell ref="AM255:AM257"/>
    <mergeCell ref="AM258:AM260"/>
    <mergeCell ref="AM261:AM263"/>
    <mergeCell ref="AM264:AM266"/>
    <mergeCell ref="AM267:AM269"/>
    <mergeCell ref="AM270:AM272"/>
    <mergeCell ref="AM273:AM275"/>
    <mergeCell ref="AM276:AM278"/>
    <mergeCell ref="AM279:AM281"/>
    <mergeCell ref="AM282:AM284"/>
    <mergeCell ref="AM285:AM287"/>
    <mergeCell ref="AM288:AM290"/>
    <mergeCell ref="AM291:AM293"/>
    <mergeCell ref="AM294:AM296"/>
    <mergeCell ref="AM297:AM299"/>
    <mergeCell ref="AM300:AM302"/>
    <mergeCell ref="AM303:AM305"/>
    <mergeCell ref="AM306:AM308"/>
    <mergeCell ref="AM309:AM311"/>
    <mergeCell ref="AM312:AM314"/>
    <mergeCell ref="AM315:AM317"/>
    <mergeCell ref="AM318:AM320"/>
    <mergeCell ref="AM321:AM323"/>
    <mergeCell ref="AM324:AM326"/>
    <mergeCell ref="AM327:AM329"/>
    <mergeCell ref="AM330:AM332"/>
    <mergeCell ref="AM333:AM335"/>
    <mergeCell ref="AM336:AM338"/>
    <mergeCell ref="AM339:AM341"/>
    <mergeCell ref="AM342:AM344"/>
    <mergeCell ref="AM345:AM347"/>
    <mergeCell ref="AM348:AM350"/>
    <mergeCell ref="AM351:AM353"/>
    <mergeCell ref="AM354:AM356"/>
    <mergeCell ref="AM357:AM359"/>
    <mergeCell ref="AM360:AM362"/>
    <mergeCell ref="AM363:AM365"/>
    <mergeCell ref="AM366:AM368"/>
    <mergeCell ref="AM369:AM371"/>
    <mergeCell ref="AM372:AM374"/>
    <mergeCell ref="AM375:AM377"/>
    <mergeCell ref="AM378:AM380"/>
    <mergeCell ref="AM381:AM383"/>
    <mergeCell ref="AM384:AM386"/>
    <mergeCell ref="AM387:AM389"/>
    <mergeCell ref="AM390:AM392"/>
    <mergeCell ref="AM393:AM395"/>
    <mergeCell ref="AM396:AM398"/>
    <mergeCell ref="AM399:AM401"/>
    <mergeCell ref="AM402:AM404"/>
    <mergeCell ref="AM405:AM407"/>
    <mergeCell ref="AM408:AM410"/>
    <mergeCell ref="AM411:AM413"/>
    <mergeCell ref="AM414:AM416"/>
    <mergeCell ref="AM417:AM419"/>
    <mergeCell ref="AM420:AM422"/>
    <mergeCell ref="AM423:AM425"/>
    <mergeCell ref="AM426:AM428"/>
    <mergeCell ref="AM429:AM431"/>
    <mergeCell ref="AM432:AM434"/>
    <mergeCell ref="AM435:AM437"/>
    <mergeCell ref="AM438:AM440"/>
    <mergeCell ref="AM441:AM443"/>
    <mergeCell ref="AM444:AM446"/>
    <mergeCell ref="AM447:AM449"/>
    <mergeCell ref="AM450:AM452"/>
    <mergeCell ref="AM453:AM455"/>
    <mergeCell ref="AM456:AM458"/>
    <mergeCell ref="AM459:AM461"/>
    <mergeCell ref="AM462:AM464"/>
    <mergeCell ref="AM465:AM467"/>
    <mergeCell ref="AM468:AM470"/>
    <mergeCell ref="AM471:AM473"/>
    <mergeCell ref="AM474:AM476"/>
    <mergeCell ref="AM477:AM479"/>
    <mergeCell ref="AM480:AM482"/>
    <mergeCell ref="AM483:AM485"/>
    <mergeCell ref="AM486:AM488"/>
    <mergeCell ref="AM489:AM491"/>
    <mergeCell ref="AM492:AM494"/>
    <mergeCell ref="AM495:AM497"/>
    <mergeCell ref="AM498:AM500"/>
    <mergeCell ref="AM501:AM503"/>
    <mergeCell ref="AM504:AM506"/>
    <mergeCell ref="AM507:AM509"/>
    <mergeCell ref="AM510:AM512"/>
    <mergeCell ref="AM513:AM515"/>
    <mergeCell ref="AM516:AM518"/>
    <mergeCell ref="AM519:AM521"/>
    <mergeCell ref="AM522:AM524"/>
    <mergeCell ref="AM525:AM527"/>
    <mergeCell ref="AM528:AM530"/>
    <mergeCell ref="AM531:AM533"/>
    <mergeCell ref="AM534:AM536"/>
    <mergeCell ref="AM537:AM539"/>
    <mergeCell ref="AM540:AM542"/>
    <mergeCell ref="AM543:AM545"/>
    <mergeCell ref="AM546:AM548"/>
    <mergeCell ref="AM549:AM551"/>
    <mergeCell ref="AM552:AM554"/>
    <mergeCell ref="AM555:AM557"/>
    <mergeCell ref="AM558:AM560"/>
    <mergeCell ref="AM561:AM563"/>
    <mergeCell ref="AM564:AM566"/>
    <mergeCell ref="AM567:AM569"/>
    <mergeCell ref="AM570:AM572"/>
    <mergeCell ref="AN9:AN11"/>
    <mergeCell ref="AN12:AN14"/>
    <mergeCell ref="AN15:AN17"/>
    <mergeCell ref="AN18:AN20"/>
    <mergeCell ref="AN21:AN23"/>
    <mergeCell ref="AN24:AN26"/>
    <mergeCell ref="AN27:AN29"/>
    <mergeCell ref="AN30:AN32"/>
    <mergeCell ref="AN33:AN35"/>
    <mergeCell ref="AN36:AN38"/>
    <mergeCell ref="AN39:AN41"/>
    <mergeCell ref="AN42:AN44"/>
    <mergeCell ref="AN45:AN47"/>
    <mergeCell ref="AN48:AN50"/>
    <mergeCell ref="AN51:AN53"/>
    <mergeCell ref="AN54:AN56"/>
    <mergeCell ref="AN57:AN59"/>
    <mergeCell ref="AN60:AN62"/>
    <mergeCell ref="AN63:AN65"/>
    <mergeCell ref="AN66:AN68"/>
    <mergeCell ref="AN69:AN71"/>
    <mergeCell ref="AN72:AN74"/>
    <mergeCell ref="AN75:AN77"/>
    <mergeCell ref="AN78:AN80"/>
    <mergeCell ref="AN81:AN83"/>
    <mergeCell ref="AN84:AN86"/>
    <mergeCell ref="AN87:AN89"/>
    <mergeCell ref="AN90:AN92"/>
    <mergeCell ref="AN93:AN95"/>
    <mergeCell ref="AN96:AN98"/>
    <mergeCell ref="AN99:AN101"/>
    <mergeCell ref="AN102:AN104"/>
    <mergeCell ref="AN105:AN107"/>
    <mergeCell ref="AN108:AN110"/>
    <mergeCell ref="AN111:AN113"/>
    <mergeCell ref="AN114:AN116"/>
    <mergeCell ref="AN117:AN119"/>
    <mergeCell ref="AN120:AN122"/>
    <mergeCell ref="AN123:AN125"/>
    <mergeCell ref="AN126:AN128"/>
    <mergeCell ref="AN129:AN131"/>
    <mergeCell ref="AN132:AN134"/>
    <mergeCell ref="AN135:AN137"/>
    <mergeCell ref="AN138:AN140"/>
    <mergeCell ref="AN141:AN143"/>
    <mergeCell ref="AN144:AN146"/>
    <mergeCell ref="AN147:AN149"/>
    <mergeCell ref="AN150:AN152"/>
    <mergeCell ref="AN153:AN155"/>
    <mergeCell ref="AN156:AN158"/>
    <mergeCell ref="AN159:AN161"/>
    <mergeCell ref="AN162:AN164"/>
    <mergeCell ref="AN165:AN167"/>
    <mergeCell ref="AN168:AN170"/>
    <mergeCell ref="AN171:AN173"/>
    <mergeCell ref="AN174:AN176"/>
    <mergeCell ref="AN177:AN179"/>
    <mergeCell ref="AN180:AN182"/>
    <mergeCell ref="AN183:AN185"/>
    <mergeCell ref="AN186:AN188"/>
    <mergeCell ref="AN189:AN191"/>
    <mergeCell ref="AN192:AN194"/>
    <mergeCell ref="AN195:AN197"/>
    <mergeCell ref="AN198:AN200"/>
    <mergeCell ref="AN201:AN203"/>
    <mergeCell ref="AN204:AN206"/>
    <mergeCell ref="AN207:AN209"/>
    <mergeCell ref="AN210:AN212"/>
    <mergeCell ref="AN213:AN215"/>
    <mergeCell ref="AN216:AN218"/>
    <mergeCell ref="AN219:AN221"/>
    <mergeCell ref="AN222:AN224"/>
    <mergeCell ref="AN225:AN227"/>
    <mergeCell ref="AN228:AN230"/>
    <mergeCell ref="AN231:AN233"/>
    <mergeCell ref="AN234:AN236"/>
    <mergeCell ref="AN237:AN239"/>
    <mergeCell ref="AN240:AN242"/>
    <mergeCell ref="AN243:AN245"/>
    <mergeCell ref="AN246:AN248"/>
    <mergeCell ref="AN249:AN251"/>
    <mergeCell ref="AN252:AN254"/>
    <mergeCell ref="AN255:AN257"/>
    <mergeCell ref="AN258:AN260"/>
    <mergeCell ref="AN261:AN263"/>
    <mergeCell ref="AN264:AN266"/>
    <mergeCell ref="AN267:AN269"/>
    <mergeCell ref="AN270:AN272"/>
    <mergeCell ref="AN273:AN275"/>
    <mergeCell ref="AN276:AN278"/>
    <mergeCell ref="AN279:AN281"/>
    <mergeCell ref="AN282:AN284"/>
    <mergeCell ref="AN285:AN287"/>
    <mergeCell ref="AN288:AN290"/>
    <mergeCell ref="AN291:AN293"/>
    <mergeCell ref="AN294:AN296"/>
    <mergeCell ref="AN297:AN299"/>
    <mergeCell ref="AN300:AN302"/>
    <mergeCell ref="AN303:AN305"/>
    <mergeCell ref="AN306:AN308"/>
    <mergeCell ref="AN309:AN311"/>
    <mergeCell ref="AN312:AN314"/>
    <mergeCell ref="AN315:AN317"/>
    <mergeCell ref="AN318:AN320"/>
    <mergeCell ref="AN321:AN323"/>
    <mergeCell ref="AN324:AN326"/>
    <mergeCell ref="AN327:AN329"/>
    <mergeCell ref="AN330:AN332"/>
    <mergeCell ref="AN333:AN335"/>
    <mergeCell ref="AN336:AN338"/>
    <mergeCell ref="AN339:AN341"/>
    <mergeCell ref="AN342:AN344"/>
    <mergeCell ref="AN345:AN347"/>
    <mergeCell ref="AN348:AN350"/>
    <mergeCell ref="AN351:AN353"/>
    <mergeCell ref="AN354:AN356"/>
    <mergeCell ref="AN357:AN359"/>
    <mergeCell ref="AN360:AN362"/>
    <mergeCell ref="AN363:AN365"/>
    <mergeCell ref="AN366:AN368"/>
    <mergeCell ref="AN369:AN371"/>
    <mergeCell ref="AN372:AN374"/>
    <mergeCell ref="AN375:AN377"/>
    <mergeCell ref="AN378:AN380"/>
    <mergeCell ref="AN381:AN383"/>
    <mergeCell ref="AN384:AN386"/>
    <mergeCell ref="AN387:AN389"/>
    <mergeCell ref="AN390:AN392"/>
    <mergeCell ref="AN393:AN395"/>
    <mergeCell ref="AN396:AN398"/>
    <mergeCell ref="AN399:AN401"/>
    <mergeCell ref="AN402:AN404"/>
    <mergeCell ref="AN405:AN407"/>
    <mergeCell ref="AN408:AN410"/>
    <mergeCell ref="AN411:AN413"/>
    <mergeCell ref="AN414:AN416"/>
    <mergeCell ref="AN417:AN419"/>
    <mergeCell ref="AN420:AN422"/>
    <mergeCell ref="AN423:AN425"/>
    <mergeCell ref="AN426:AN428"/>
    <mergeCell ref="AN429:AN431"/>
    <mergeCell ref="AN432:AN434"/>
    <mergeCell ref="AN435:AN437"/>
    <mergeCell ref="AN438:AN440"/>
    <mergeCell ref="AN441:AN443"/>
    <mergeCell ref="AN444:AN446"/>
    <mergeCell ref="AN447:AN449"/>
    <mergeCell ref="AN450:AN452"/>
    <mergeCell ref="AN453:AN455"/>
    <mergeCell ref="AN456:AN458"/>
    <mergeCell ref="AN459:AN461"/>
    <mergeCell ref="AN462:AN464"/>
    <mergeCell ref="AN465:AN467"/>
    <mergeCell ref="AN468:AN470"/>
    <mergeCell ref="AN471:AN473"/>
    <mergeCell ref="AN474:AN476"/>
    <mergeCell ref="AN477:AN479"/>
    <mergeCell ref="AN480:AN482"/>
    <mergeCell ref="AN483:AN485"/>
    <mergeCell ref="AN486:AN488"/>
    <mergeCell ref="AN489:AN491"/>
    <mergeCell ref="AN492:AN494"/>
    <mergeCell ref="AN495:AN497"/>
    <mergeCell ref="AN498:AN500"/>
    <mergeCell ref="AN501:AN503"/>
    <mergeCell ref="AN504:AN506"/>
    <mergeCell ref="AN507:AN509"/>
    <mergeCell ref="AN510:AN512"/>
    <mergeCell ref="AN513:AN515"/>
    <mergeCell ref="AN516:AN518"/>
    <mergeCell ref="AN519:AN521"/>
    <mergeCell ref="AN522:AN524"/>
    <mergeCell ref="AN525:AN527"/>
    <mergeCell ref="AN528:AN530"/>
    <mergeCell ref="AN531:AN533"/>
    <mergeCell ref="AN534:AN536"/>
    <mergeCell ref="AN537:AN539"/>
    <mergeCell ref="AN540:AN542"/>
    <mergeCell ref="AN543:AN545"/>
    <mergeCell ref="AN546:AN548"/>
    <mergeCell ref="AN549:AN551"/>
    <mergeCell ref="AN552:AN554"/>
    <mergeCell ref="AN555:AN557"/>
    <mergeCell ref="AN558:AN560"/>
    <mergeCell ref="AN561:AN563"/>
    <mergeCell ref="AN564:AN566"/>
    <mergeCell ref="AN567:AN569"/>
    <mergeCell ref="AN570:AN572"/>
    <mergeCell ref="AO9:AO11"/>
    <mergeCell ref="AO12:AO14"/>
    <mergeCell ref="AO15:AO17"/>
    <mergeCell ref="AO18:AO20"/>
    <mergeCell ref="AO21:AO23"/>
    <mergeCell ref="AO24:AO26"/>
    <mergeCell ref="AO27:AO29"/>
    <mergeCell ref="AO30:AO32"/>
    <mergeCell ref="AO33:AO35"/>
    <mergeCell ref="AO36:AO38"/>
    <mergeCell ref="AO39:AO41"/>
    <mergeCell ref="AO42:AO44"/>
    <mergeCell ref="AO45:AO47"/>
    <mergeCell ref="AO48:AO50"/>
    <mergeCell ref="AO51:AO53"/>
    <mergeCell ref="AO54:AO56"/>
    <mergeCell ref="AO57:AO59"/>
    <mergeCell ref="AO60:AO62"/>
    <mergeCell ref="AO63:AO65"/>
    <mergeCell ref="AO66:AO68"/>
    <mergeCell ref="AO69:AO71"/>
    <mergeCell ref="AO72:AO74"/>
    <mergeCell ref="AO75:AO77"/>
    <mergeCell ref="AO78:AO80"/>
    <mergeCell ref="AO81:AO83"/>
    <mergeCell ref="AO84:AO86"/>
    <mergeCell ref="AO87:AO89"/>
    <mergeCell ref="AO90:AO92"/>
    <mergeCell ref="AO93:AO95"/>
    <mergeCell ref="AO96:AO98"/>
    <mergeCell ref="AO99:AO101"/>
    <mergeCell ref="AO102:AO104"/>
    <mergeCell ref="AO105:AO107"/>
    <mergeCell ref="AO108:AO110"/>
    <mergeCell ref="AO111:AO113"/>
    <mergeCell ref="AO114:AO116"/>
    <mergeCell ref="AO117:AO119"/>
    <mergeCell ref="AO120:AO122"/>
    <mergeCell ref="AO123:AO125"/>
    <mergeCell ref="AO126:AO128"/>
    <mergeCell ref="AO129:AO131"/>
    <mergeCell ref="AO132:AO134"/>
    <mergeCell ref="AO135:AO137"/>
    <mergeCell ref="AO138:AO140"/>
    <mergeCell ref="AO141:AO143"/>
    <mergeCell ref="AO144:AO146"/>
    <mergeCell ref="AO147:AO149"/>
    <mergeCell ref="AO150:AO152"/>
    <mergeCell ref="AO153:AO155"/>
    <mergeCell ref="AO156:AO158"/>
    <mergeCell ref="AO159:AO161"/>
    <mergeCell ref="AO162:AO164"/>
    <mergeCell ref="AO165:AO167"/>
    <mergeCell ref="AO168:AO170"/>
    <mergeCell ref="AO171:AO173"/>
    <mergeCell ref="AO174:AO176"/>
    <mergeCell ref="AO177:AO179"/>
    <mergeCell ref="AO180:AO182"/>
    <mergeCell ref="AO183:AO185"/>
    <mergeCell ref="AO186:AO188"/>
    <mergeCell ref="AO189:AO191"/>
    <mergeCell ref="AO192:AO194"/>
    <mergeCell ref="AO195:AO197"/>
    <mergeCell ref="AO198:AO200"/>
    <mergeCell ref="AO201:AO203"/>
    <mergeCell ref="AO204:AO206"/>
    <mergeCell ref="AO207:AO209"/>
    <mergeCell ref="AO210:AO212"/>
    <mergeCell ref="AO213:AO215"/>
    <mergeCell ref="AO216:AO218"/>
    <mergeCell ref="AO219:AO221"/>
    <mergeCell ref="AO222:AO224"/>
    <mergeCell ref="AO225:AO227"/>
    <mergeCell ref="AO228:AO230"/>
    <mergeCell ref="AO231:AO233"/>
    <mergeCell ref="AO234:AO236"/>
    <mergeCell ref="AO237:AO239"/>
    <mergeCell ref="AO240:AO242"/>
    <mergeCell ref="AO243:AO245"/>
    <mergeCell ref="AO246:AO248"/>
    <mergeCell ref="AO249:AO251"/>
    <mergeCell ref="AO252:AO254"/>
    <mergeCell ref="AO255:AO257"/>
    <mergeCell ref="AO258:AO260"/>
    <mergeCell ref="AO261:AO263"/>
    <mergeCell ref="AO264:AO266"/>
    <mergeCell ref="AO267:AO269"/>
    <mergeCell ref="AO270:AO272"/>
    <mergeCell ref="AO273:AO275"/>
    <mergeCell ref="AO276:AO278"/>
    <mergeCell ref="AO279:AO281"/>
    <mergeCell ref="AO282:AO284"/>
    <mergeCell ref="AO285:AO287"/>
    <mergeCell ref="AO288:AO290"/>
    <mergeCell ref="AO291:AO293"/>
    <mergeCell ref="AO294:AO296"/>
    <mergeCell ref="AO297:AO299"/>
    <mergeCell ref="AO300:AO302"/>
    <mergeCell ref="AO303:AO305"/>
    <mergeCell ref="AO306:AO308"/>
    <mergeCell ref="AO309:AO311"/>
    <mergeCell ref="AO312:AO314"/>
    <mergeCell ref="AO315:AO317"/>
    <mergeCell ref="AO318:AO320"/>
    <mergeCell ref="AO321:AO323"/>
    <mergeCell ref="AO324:AO326"/>
    <mergeCell ref="AO327:AO329"/>
    <mergeCell ref="AO330:AO332"/>
    <mergeCell ref="AO333:AO335"/>
    <mergeCell ref="AO336:AO338"/>
    <mergeCell ref="AO339:AO341"/>
    <mergeCell ref="AO342:AO344"/>
    <mergeCell ref="AO345:AO347"/>
    <mergeCell ref="AO348:AO350"/>
    <mergeCell ref="AO351:AO353"/>
    <mergeCell ref="AO354:AO356"/>
    <mergeCell ref="AO357:AO359"/>
    <mergeCell ref="AO360:AO362"/>
    <mergeCell ref="AO363:AO365"/>
    <mergeCell ref="AO366:AO368"/>
    <mergeCell ref="AO369:AO371"/>
    <mergeCell ref="AO372:AO374"/>
    <mergeCell ref="AO375:AO377"/>
    <mergeCell ref="AO378:AO380"/>
    <mergeCell ref="AO381:AO383"/>
    <mergeCell ref="AO384:AO386"/>
    <mergeCell ref="AO387:AO389"/>
    <mergeCell ref="AO390:AO392"/>
    <mergeCell ref="AO393:AO395"/>
    <mergeCell ref="AO396:AO398"/>
    <mergeCell ref="AO399:AO401"/>
    <mergeCell ref="AO402:AO404"/>
    <mergeCell ref="AO405:AO407"/>
    <mergeCell ref="AO408:AO410"/>
    <mergeCell ref="AO411:AO413"/>
    <mergeCell ref="AO414:AO416"/>
    <mergeCell ref="AO417:AO419"/>
    <mergeCell ref="AO420:AO422"/>
    <mergeCell ref="AO423:AO425"/>
    <mergeCell ref="AO426:AO428"/>
    <mergeCell ref="AO429:AO431"/>
    <mergeCell ref="AO432:AO434"/>
    <mergeCell ref="AO435:AO437"/>
    <mergeCell ref="AO438:AO440"/>
    <mergeCell ref="AO441:AO443"/>
    <mergeCell ref="AO444:AO446"/>
    <mergeCell ref="AO447:AO449"/>
    <mergeCell ref="AO450:AO452"/>
    <mergeCell ref="AO453:AO455"/>
    <mergeCell ref="AO456:AO458"/>
    <mergeCell ref="AO459:AO461"/>
    <mergeCell ref="AO462:AO464"/>
    <mergeCell ref="AO465:AO467"/>
    <mergeCell ref="AO468:AO470"/>
    <mergeCell ref="AO471:AO473"/>
    <mergeCell ref="AO474:AO476"/>
    <mergeCell ref="AO477:AO479"/>
    <mergeCell ref="AO480:AO482"/>
    <mergeCell ref="AO483:AO485"/>
    <mergeCell ref="AO486:AO488"/>
    <mergeCell ref="AO489:AO491"/>
    <mergeCell ref="AO492:AO494"/>
    <mergeCell ref="AO495:AO497"/>
    <mergeCell ref="AO498:AO500"/>
    <mergeCell ref="AO501:AO503"/>
    <mergeCell ref="AO504:AO506"/>
    <mergeCell ref="AO507:AO509"/>
    <mergeCell ref="AO510:AO512"/>
    <mergeCell ref="AO513:AO515"/>
    <mergeCell ref="AO516:AO518"/>
    <mergeCell ref="AO519:AO521"/>
    <mergeCell ref="AO522:AO524"/>
    <mergeCell ref="AO525:AO527"/>
    <mergeCell ref="AO528:AO530"/>
    <mergeCell ref="AO531:AO533"/>
    <mergeCell ref="AO534:AO536"/>
    <mergeCell ref="AO537:AO539"/>
    <mergeCell ref="AO540:AO542"/>
    <mergeCell ref="AO543:AO545"/>
    <mergeCell ref="AO546:AO548"/>
    <mergeCell ref="AO549:AO551"/>
    <mergeCell ref="AO552:AO554"/>
    <mergeCell ref="AO555:AO557"/>
    <mergeCell ref="AO558:AO560"/>
    <mergeCell ref="AO561:AO563"/>
    <mergeCell ref="AO564:AO566"/>
    <mergeCell ref="AO567:AO569"/>
    <mergeCell ref="AO570:AO572"/>
    <mergeCell ref="AP9:AP11"/>
    <mergeCell ref="AP12:AP14"/>
    <mergeCell ref="AP15:AP17"/>
    <mergeCell ref="AP18:AP20"/>
    <mergeCell ref="AP21:AP23"/>
    <mergeCell ref="AP24:AP26"/>
    <mergeCell ref="AP27:AP29"/>
    <mergeCell ref="AP30:AP32"/>
    <mergeCell ref="AP33:AP35"/>
    <mergeCell ref="AP36:AP38"/>
    <mergeCell ref="AP39:AP41"/>
    <mergeCell ref="AP42:AP44"/>
    <mergeCell ref="AP45:AP47"/>
    <mergeCell ref="AP48:AP50"/>
    <mergeCell ref="AP51:AP53"/>
    <mergeCell ref="AP54:AP56"/>
    <mergeCell ref="AP57:AP59"/>
    <mergeCell ref="AP60:AP62"/>
    <mergeCell ref="AP63:AP65"/>
    <mergeCell ref="AP66:AP68"/>
    <mergeCell ref="AP69:AP71"/>
    <mergeCell ref="AP72:AP74"/>
    <mergeCell ref="AP75:AP77"/>
    <mergeCell ref="AP78:AP80"/>
    <mergeCell ref="AP81:AP83"/>
    <mergeCell ref="AP84:AP86"/>
    <mergeCell ref="AP87:AP89"/>
    <mergeCell ref="AP90:AP92"/>
    <mergeCell ref="AP93:AP95"/>
    <mergeCell ref="AP96:AP98"/>
    <mergeCell ref="AP99:AP101"/>
    <mergeCell ref="AP102:AP104"/>
    <mergeCell ref="AP105:AP107"/>
    <mergeCell ref="AP108:AP110"/>
    <mergeCell ref="AP111:AP113"/>
    <mergeCell ref="AP114:AP116"/>
    <mergeCell ref="AP117:AP119"/>
    <mergeCell ref="AP120:AP122"/>
    <mergeCell ref="AP123:AP125"/>
    <mergeCell ref="AP126:AP128"/>
    <mergeCell ref="AP129:AP131"/>
    <mergeCell ref="AP132:AP134"/>
    <mergeCell ref="AP135:AP137"/>
    <mergeCell ref="AP138:AP140"/>
    <mergeCell ref="AP141:AP143"/>
    <mergeCell ref="AP144:AP146"/>
    <mergeCell ref="AP147:AP149"/>
    <mergeCell ref="AP150:AP152"/>
    <mergeCell ref="AP153:AP155"/>
    <mergeCell ref="AP156:AP158"/>
    <mergeCell ref="AP159:AP161"/>
    <mergeCell ref="AP162:AP164"/>
    <mergeCell ref="AP165:AP167"/>
    <mergeCell ref="AP168:AP170"/>
    <mergeCell ref="AP171:AP173"/>
    <mergeCell ref="AP174:AP176"/>
    <mergeCell ref="AP177:AP179"/>
    <mergeCell ref="AP180:AP182"/>
    <mergeCell ref="AP183:AP185"/>
    <mergeCell ref="AP186:AP188"/>
    <mergeCell ref="AP189:AP191"/>
    <mergeCell ref="AP192:AP194"/>
    <mergeCell ref="AP195:AP197"/>
    <mergeCell ref="AP198:AP200"/>
    <mergeCell ref="AP201:AP203"/>
    <mergeCell ref="AP204:AP206"/>
    <mergeCell ref="AP207:AP209"/>
    <mergeCell ref="AP210:AP212"/>
    <mergeCell ref="AP213:AP215"/>
    <mergeCell ref="AP216:AP218"/>
    <mergeCell ref="AP219:AP221"/>
    <mergeCell ref="AP222:AP224"/>
    <mergeCell ref="AP225:AP227"/>
    <mergeCell ref="AP228:AP230"/>
    <mergeCell ref="AP231:AP233"/>
    <mergeCell ref="AP234:AP236"/>
    <mergeCell ref="AP237:AP239"/>
    <mergeCell ref="AP240:AP242"/>
    <mergeCell ref="AP243:AP245"/>
    <mergeCell ref="AP246:AP248"/>
    <mergeCell ref="AP249:AP251"/>
    <mergeCell ref="AP252:AP254"/>
    <mergeCell ref="AP255:AP257"/>
    <mergeCell ref="AP258:AP260"/>
    <mergeCell ref="AP261:AP263"/>
    <mergeCell ref="AP264:AP266"/>
    <mergeCell ref="AP267:AP269"/>
    <mergeCell ref="AP270:AP272"/>
    <mergeCell ref="AP273:AP275"/>
    <mergeCell ref="AP276:AP278"/>
    <mergeCell ref="AP279:AP281"/>
    <mergeCell ref="AP282:AP284"/>
    <mergeCell ref="AP285:AP287"/>
    <mergeCell ref="AP288:AP290"/>
    <mergeCell ref="AP291:AP293"/>
    <mergeCell ref="AP294:AP296"/>
    <mergeCell ref="AP297:AP299"/>
    <mergeCell ref="AP300:AP302"/>
    <mergeCell ref="AP303:AP305"/>
    <mergeCell ref="AP306:AP308"/>
    <mergeCell ref="AP309:AP311"/>
    <mergeCell ref="AP312:AP314"/>
    <mergeCell ref="AP315:AP317"/>
    <mergeCell ref="AP318:AP320"/>
    <mergeCell ref="AP321:AP323"/>
    <mergeCell ref="AP324:AP326"/>
    <mergeCell ref="AP327:AP329"/>
    <mergeCell ref="AP330:AP332"/>
    <mergeCell ref="AP333:AP335"/>
    <mergeCell ref="AP336:AP338"/>
    <mergeCell ref="AP339:AP341"/>
    <mergeCell ref="AP342:AP344"/>
    <mergeCell ref="AP345:AP347"/>
    <mergeCell ref="AP348:AP350"/>
    <mergeCell ref="AP351:AP353"/>
    <mergeCell ref="AP354:AP356"/>
    <mergeCell ref="AP357:AP359"/>
    <mergeCell ref="AP360:AP362"/>
    <mergeCell ref="AP363:AP365"/>
    <mergeCell ref="AP366:AP368"/>
    <mergeCell ref="AP369:AP371"/>
    <mergeCell ref="AP372:AP374"/>
    <mergeCell ref="AP375:AP377"/>
    <mergeCell ref="AP378:AP380"/>
    <mergeCell ref="AP381:AP383"/>
    <mergeCell ref="AP384:AP386"/>
    <mergeCell ref="AP387:AP389"/>
    <mergeCell ref="AP390:AP392"/>
    <mergeCell ref="AP393:AP395"/>
    <mergeCell ref="AP396:AP398"/>
    <mergeCell ref="AP399:AP401"/>
    <mergeCell ref="AP402:AP404"/>
    <mergeCell ref="AP405:AP407"/>
    <mergeCell ref="AP408:AP410"/>
    <mergeCell ref="AP411:AP413"/>
    <mergeCell ref="AP414:AP416"/>
    <mergeCell ref="AP417:AP419"/>
    <mergeCell ref="AP420:AP422"/>
    <mergeCell ref="AP423:AP425"/>
    <mergeCell ref="AP426:AP428"/>
    <mergeCell ref="AP429:AP431"/>
    <mergeCell ref="AP432:AP434"/>
    <mergeCell ref="AP435:AP437"/>
    <mergeCell ref="AP438:AP440"/>
    <mergeCell ref="AP441:AP443"/>
    <mergeCell ref="AP444:AP446"/>
    <mergeCell ref="AP447:AP449"/>
    <mergeCell ref="AP450:AP452"/>
    <mergeCell ref="AP453:AP455"/>
    <mergeCell ref="AP456:AP458"/>
    <mergeCell ref="AP459:AP461"/>
    <mergeCell ref="AP462:AP464"/>
    <mergeCell ref="AP465:AP467"/>
    <mergeCell ref="AP468:AP470"/>
    <mergeCell ref="AP471:AP473"/>
    <mergeCell ref="AP474:AP476"/>
    <mergeCell ref="AP477:AP479"/>
    <mergeCell ref="AP480:AP482"/>
    <mergeCell ref="AP483:AP485"/>
    <mergeCell ref="AP486:AP488"/>
    <mergeCell ref="AP489:AP491"/>
    <mergeCell ref="AP492:AP494"/>
    <mergeCell ref="AP495:AP497"/>
    <mergeCell ref="AP498:AP500"/>
    <mergeCell ref="AP501:AP503"/>
    <mergeCell ref="AP504:AP506"/>
    <mergeCell ref="AP507:AP509"/>
    <mergeCell ref="AP510:AP512"/>
    <mergeCell ref="AP513:AP515"/>
    <mergeCell ref="AP516:AP518"/>
    <mergeCell ref="AP519:AP521"/>
    <mergeCell ref="AP522:AP524"/>
    <mergeCell ref="AP525:AP527"/>
    <mergeCell ref="AP528:AP530"/>
    <mergeCell ref="AP531:AP533"/>
    <mergeCell ref="AP534:AP536"/>
    <mergeCell ref="AP537:AP539"/>
    <mergeCell ref="AP540:AP542"/>
    <mergeCell ref="AP543:AP545"/>
    <mergeCell ref="AP546:AP548"/>
    <mergeCell ref="AP549:AP551"/>
    <mergeCell ref="AP552:AP554"/>
    <mergeCell ref="AP555:AP557"/>
    <mergeCell ref="AP558:AP560"/>
    <mergeCell ref="AP561:AP563"/>
    <mergeCell ref="AP564:AP566"/>
    <mergeCell ref="AP567:AP569"/>
    <mergeCell ref="AP570:AP572"/>
    <mergeCell ref="AQ9:AQ11"/>
    <mergeCell ref="AQ12:AQ14"/>
    <mergeCell ref="AQ15:AQ17"/>
    <mergeCell ref="AQ18:AQ20"/>
    <mergeCell ref="AQ21:AQ23"/>
    <mergeCell ref="AQ24:AQ26"/>
    <mergeCell ref="AQ27:AQ29"/>
    <mergeCell ref="AQ30:AQ32"/>
    <mergeCell ref="AQ33:AQ35"/>
    <mergeCell ref="AQ36:AQ38"/>
    <mergeCell ref="AQ39:AQ41"/>
    <mergeCell ref="AQ42:AQ44"/>
    <mergeCell ref="AQ45:AQ47"/>
    <mergeCell ref="AQ48:AQ50"/>
    <mergeCell ref="AQ51:AQ53"/>
    <mergeCell ref="AQ54:AQ56"/>
    <mergeCell ref="AQ57:AQ59"/>
    <mergeCell ref="AQ60:AQ62"/>
    <mergeCell ref="AQ63:AQ65"/>
    <mergeCell ref="AQ66:AQ68"/>
    <mergeCell ref="AQ69:AQ71"/>
    <mergeCell ref="AQ72:AQ74"/>
    <mergeCell ref="AQ75:AQ77"/>
    <mergeCell ref="AQ78:AQ80"/>
    <mergeCell ref="AQ81:AQ83"/>
    <mergeCell ref="AQ84:AQ86"/>
    <mergeCell ref="AQ87:AQ89"/>
    <mergeCell ref="AQ90:AQ92"/>
    <mergeCell ref="AQ93:AQ95"/>
    <mergeCell ref="AQ96:AQ98"/>
    <mergeCell ref="AQ99:AQ101"/>
    <mergeCell ref="AQ102:AQ104"/>
    <mergeCell ref="AQ105:AQ107"/>
    <mergeCell ref="AQ108:AQ110"/>
    <mergeCell ref="AQ111:AQ113"/>
    <mergeCell ref="AQ114:AQ116"/>
    <mergeCell ref="AQ117:AQ119"/>
    <mergeCell ref="AQ120:AQ122"/>
    <mergeCell ref="AQ123:AQ125"/>
    <mergeCell ref="AQ126:AQ128"/>
    <mergeCell ref="AQ129:AQ131"/>
    <mergeCell ref="AQ132:AQ134"/>
    <mergeCell ref="AQ135:AQ137"/>
    <mergeCell ref="AQ138:AQ140"/>
    <mergeCell ref="AQ141:AQ143"/>
    <mergeCell ref="AQ144:AQ146"/>
    <mergeCell ref="AQ147:AQ149"/>
    <mergeCell ref="AQ150:AQ152"/>
    <mergeCell ref="AQ153:AQ155"/>
    <mergeCell ref="AQ156:AQ158"/>
    <mergeCell ref="AQ159:AQ161"/>
    <mergeCell ref="AQ162:AQ164"/>
    <mergeCell ref="AQ165:AQ167"/>
    <mergeCell ref="AQ168:AQ170"/>
    <mergeCell ref="AQ171:AQ173"/>
    <mergeCell ref="AQ174:AQ176"/>
    <mergeCell ref="AQ177:AQ179"/>
    <mergeCell ref="AQ180:AQ182"/>
    <mergeCell ref="AQ183:AQ185"/>
    <mergeCell ref="AQ186:AQ188"/>
    <mergeCell ref="AQ189:AQ191"/>
    <mergeCell ref="AQ192:AQ194"/>
    <mergeCell ref="AQ195:AQ197"/>
    <mergeCell ref="AQ198:AQ200"/>
    <mergeCell ref="AQ201:AQ203"/>
    <mergeCell ref="AQ204:AQ206"/>
    <mergeCell ref="AQ207:AQ209"/>
    <mergeCell ref="AQ210:AQ212"/>
    <mergeCell ref="AQ213:AQ215"/>
    <mergeCell ref="AQ216:AQ218"/>
    <mergeCell ref="AQ219:AQ221"/>
    <mergeCell ref="AQ222:AQ224"/>
    <mergeCell ref="AQ225:AQ227"/>
    <mergeCell ref="AQ228:AQ230"/>
    <mergeCell ref="AQ231:AQ233"/>
    <mergeCell ref="AQ234:AQ236"/>
    <mergeCell ref="AQ237:AQ239"/>
    <mergeCell ref="AQ240:AQ242"/>
    <mergeCell ref="AQ243:AQ245"/>
    <mergeCell ref="AQ246:AQ248"/>
    <mergeCell ref="AQ249:AQ251"/>
    <mergeCell ref="AQ252:AQ254"/>
    <mergeCell ref="AQ255:AQ257"/>
    <mergeCell ref="AQ258:AQ260"/>
    <mergeCell ref="AQ261:AQ263"/>
    <mergeCell ref="AQ264:AQ266"/>
    <mergeCell ref="AQ267:AQ269"/>
    <mergeCell ref="AQ270:AQ272"/>
    <mergeCell ref="AQ273:AQ275"/>
    <mergeCell ref="AQ276:AQ278"/>
    <mergeCell ref="AQ279:AQ281"/>
    <mergeCell ref="AQ282:AQ284"/>
    <mergeCell ref="AQ285:AQ287"/>
    <mergeCell ref="AQ288:AQ290"/>
    <mergeCell ref="AQ291:AQ293"/>
    <mergeCell ref="AQ294:AQ296"/>
    <mergeCell ref="AQ297:AQ299"/>
    <mergeCell ref="AQ300:AQ302"/>
    <mergeCell ref="AQ303:AQ305"/>
    <mergeCell ref="AQ306:AQ308"/>
    <mergeCell ref="AQ309:AQ311"/>
    <mergeCell ref="AQ312:AQ314"/>
    <mergeCell ref="AQ315:AQ317"/>
    <mergeCell ref="AQ318:AQ320"/>
    <mergeCell ref="AQ321:AQ323"/>
    <mergeCell ref="AQ324:AQ326"/>
    <mergeCell ref="AQ327:AQ329"/>
    <mergeCell ref="AQ330:AQ332"/>
    <mergeCell ref="AQ333:AQ335"/>
    <mergeCell ref="AQ336:AQ338"/>
    <mergeCell ref="AQ339:AQ341"/>
    <mergeCell ref="AQ342:AQ344"/>
    <mergeCell ref="AQ345:AQ347"/>
    <mergeCell ref="AQ348:AQ350"/>
    <mergeCell ref="AQ351:AQ353"/>
    <mergeCell ref="AQ354:AQ356"/>
    <mergeCell ref="AQ357:AQ359"/>
    <mergeCell ref="AQ360:AQ362"/>
    <mergeCell ref="AQ363:AQ365"/>
    <mergeCell ref="AQ366:AQ368"/>
    <mergeCell ref="AQ369:AQ371"/>
    <mergeCell ref="AQ372:AQ374"/>
    <mergeCell ref="AQ375:AQ377"/>
    <mergeCell ref="AQ378:AQ380"/>
    <mergeCell ref="AQ381:AQ383"/>
    <mergeCell ref="AQ384:AQ386"/>
    <mergeCell ref="AQ387:AQ389"/>
    <mergeCell ref="AQ390:AQ392"/>
    <mergeCell ref="AQ393:AQ395"/>
    <mergeCell ref="AQ396:AQ398"/>
    <mergeCell ref="AQ399:AQ401"/>
    <mergeCell ref="AQ402:AQ404"/>
    <mergeCell ref="AQ405:AQ407"/>
    <mergeCell ref="AQ408:AQ410"/>
    <mergeCell ref="AQ411:AQ413"/>
    <mergeCell ref="AQ414:AQ416"/>
    <mergeCell ref="AQ417:AQ419"/>
    <mergeCell ref="AQ420:AQ422"/>
    <mergeCell ref="AQ423:AQ425"/>
    <mergeCell ref="AQ426:AQ428"/>
    <mergeCell ref="AQ429:AQ431"/>
    <mergeCell ref="AQ432:AQ434"/>
    <mergeCell ref="AQ435:AQ437"/>
    <mergeCell ref="AQ438:AQ440"/>
    <mergeCell ref="AQ441:AQ443"/>
    <mergeCell ref="AQ444:AQ446"/>
    <mergeCell ref="AQ447:AQ449"/>
    <mergeCell ref="AQ450:AQ452"/>
    <mergeCell ref="AQ453:AQ455"/>
    <mergeCell ref="AQ456:AQ458"/>
    <mergeCell ref="AQ459:AQ461"/>
    <mergeCell ref="AQ462:AQ464"/>
    <mergeCell ref="AQ465:AQ467"/>
    <mergeCell ref="AQ468:AQ470"/>
    <mergeCell ref="AQ471:AQ473"/>
    <mergeCell ref="AQ474:AQ476"/>
    <mergeCell ref="AQ477:AQ479"/>
    <mergeCell ref="AQ480:AQ482"/>
    <mergeCell ref="AQ483:AQ485"/>
    <mergeCell ref="AQ486:AQ488"/>
    <mergeCell ref="AQ489:AQ491"/>
    <mergeCell ref="AQ492:AQ494"/>
    <mergeCell ref="AQ495:AQ497"/>
    <mergeCell ref="AQ498:AQ500"/>
    <mergeCell ref="AQ501:AQ503"/>
    <mergeCell ref="AQ504:AQ506"/>
    <mergeCell ref="AQ507:AQ509"/>
    <mergeCell ref="AQ510:AQ512"/>
    <mergeCell ref="AQ513:AQ515"/>
    <mergeCell ref="AQ516:AQ518"/>
    <mergeCell ref="AQ519:AQ521"/>
    <mergeCell ref="AQ522:AQ524"/>
    <mergeCell ref="AQ525:AQ527"/>
    <mergeCell ref="AQ528:AQ530"/>
    <mergeCell ref="AQ531:AQ533"/>
    <mergeCell ref="AQ534:AQ536"/>
    <mergeCell ref="AQ537:AQ539"/>
    <mergeCell ref="AQ540:AQ542"/>
    <mergeCell ref="AQ543:AQ545"/>
    <mergeCell ref="AQ546:AQ548"/>
    <mergeCell ref="AQ549:AQ551"/>
    <mergeCell ref="AQ552:AQ554"/>
    <mergeCell ref="AQ555:AQ557"/>
    <mergeCell ref="AQ558:AQ560"/>
    <mergeCell ref="AQ561:AQ563"/>
    <mergeCell ref="AQ564:AQ566"/>
    <mergeCell ref="AQ567:AQ569"/>
    <mergeCell ref="AQ570:AQ572"/>
    <mergeCell ref="AR9:AR11"/>
    <mergeCell ref="AR12:AR14"/>
    <mergeCell ref="AR15:AR17"/>
    <mergeCell ref="AR18:AR20"/>
    <mergeCell ref="AR21:AR23"/>
    <mergeCell ref="AR24:AR26"/>
    <mergeCell ref="AR27:AR29"/>
    <mergeCell ref="AR30:AR32"/>
    <mergeCell ref="AR33:AR35"/>
    <mergeCell ref="AR36:AR38"/>
    <mergeCell ref="AR39:AR41"/>
    <mergeCell ref="AR42:AR44"/>
    <mergeCell ref="AR45:AR47"/>
    <mergeCell ref="AR48:AR50"/>
    <mergeCell ref="AR51:AR53"/>
    <mergeCell ref="AR54:AR56"/>
    <mergeCell ref="AR57:AR59"/>
    <mergeCell ref="AR60:AR62"/>
    <mergeCell ref="AR63:AR65"/>
    <mergeCell ref="AR66:AR68"/>
    <mergeCell ref="AR69:AR71"/>
    <mergeCell ref="AR72:AR74"/>
    <mergeCell ref="AR75:AR77"/>
    <mergeCell ref="AR78:AR80"/>
    <mergeCell ref="AR81:AR83"/>
    <mergeCell ref="AR84:AR86"/>
    <mergeCell ref="AR87:AR89"/>
    <mergeCell ref="AR90:AR92"/>
    <mergeCell ref="AR93:AR95"/>
    <mergeCell ref="AR96:AR98"/>
    <mergeCell ref="AR99:AR101"/>
    <mergeCell ref="AR102:AR104"/>
    <mergeCell ref="AR105:AR107"/>
    <mergeCell ref="AR108:AR110"/>
    <mergeCell ref="AR111:AR113"/>
    <mergeCell ref="AR114:AR116"/>
    <mergeCell ref="AR117:AR119"/>
    <mergeCell ref="AR120:AR122"/>
    <mergeCell ref="AR123:AR125"/>
    <mergeCell ref="AR126:AR128"/>
    <mergeCell ref="AR129:AR131"/>
    <mergeCell ref="AR132:AR134"/>
    <mergeCell ref="AR135:AR137"/>
    <mergeCell ref="AR138:AR140"/>
    <mergeCell ref="AR141:AR143"/>
    <mergeCell ref="AR144:AR146"/>
    <mergeCell ref="AR147:AR149"/>
    <mergeCell ref="AR150:AR152"/>
    <mergeCell ref="AR153:AR155"/>
    <mergeCell ref="AR156:AR158"/>
    <mergeCell ref="AR159:AR161"/>
    <mergeCell ref="AR162:AR164"/>
    <mergeCell ref="AR165:AR167"/>
    <mergeCell ref="AR168:AR170"/>
    <mergeCell ref="AR171:AR173"/>
    <mergeCell ref="AR174:AR176"/>
    <mergeCell ref="AR177:AR179"/>
    <mergeCell ref="AR180:AR182"/>
    <mergeCell ref="AR183:AR185"/>
    <mergeCell ref="AR186:AR188"/>
    <mergeCell ref="AR189:AR191"/>
    <mergeCell ref="AR192:AR194"/>
    <mergeCell ref="AR195:AR197"/>
    <mergeCell ref="AR198:AR200"/>
    <mergeCell ref="AR201:AR203"/>
    <mergeCell ref="AR204:AR206"/>
    <mergeCell ref="AR207:AR209"/>
    <mergeCell ref="AR210:AR212"/>
    <mergeCell ref="AR213:AR215"/>
    <mergeCell ref="AR216:AR218"/>
    <mergeCell ref="AR219:AR221"/>
    <mergeCell ref="AR222:AR224"/>
    <mergeCell ref="AR225:AR227"/>
    <mergeCell ref="AR228:AR230"/>
    <mergeCell ref="AR231:AR233"/>
    <mergeCell ref="AR234:AR236"/>
    <mergeCell ref="AR237:AR239"/>
    <mergeCell ref="AR240:AR242"/>
    <mergeCell ref="AR243:AR245"/>
    <mergeCell ref="AR246:AR248"/>
    <mergeCell ref="AR249:AR251"/>
    <mergeCell ref="AR252:AR254"/>
    <mergeCell ref="AR255:AR257"/>
    <mergeCell ref="AR258:AR260"/>
    <mergeCell ref="AR261:AR263"/>
    <mergeCell ref="AR264:AR266"/>
    <mergeCell ref="AR267:AR269"/>
    <mergeCell ref="AR270:AR272"/>
    <mergeCell ref="AR273:AR275"/>
    <mergeCell ref="AR276:AR278"/>
    <mergeCell ref="AR279:AR281"/>
    <mergeCell ref="AR282:AR284"/>
    <mergeCell ref="AR285:AR287"/>
    <mergeCell ref="AR288:AR290"/>
    <mergeCell ref="AR291:AR293"/>
    <mergeCell ref="AR294:AR296"/>
    <mergeCell ref="AR297:AR299"/>
    <mergeCell ref="AR300:AR302"/>
    <mergeCell ref="AR303:AR305"/>
    <mergeCell ref="AR306:AR308"/>
    <mergeCell ref="AR309:AR311"/>
    <mergeCell ref="AR312:AR314"/>
    <mergeCell ref="AR315:AR317"/>
    <mergeCell ref="AR318:AR320"/>
    <mergeCell ref="AR321:AR323"/>
    <mergeCell ref="AR324:AR326"/>
    <mergeCell ref="AR327:AR329"/>
    <mergeCell ref="AR330:AR332"/>
    <mergeCell ref="AR333:AR335"/>
    <mergeCell ref="AR336:AR338"/>
    <mergeCell ref="AR339:AR341"/>
    <mergeCell ref="AR342:AR344"/>
    <mergeCell ref="AR345:AR347"/>
    <mergeCell ref="AR348:AR350"/>
    <mergeCell ref="AR351:AR353"/>
    <mergeCell ref="AR354:AR356"/>
    <mergeCell ref="AR357:AR359"/>
    <mergeCell ref="AR360:AR362"/>
    <mergeCell ref="AR363:AR365"/>
    <mergeCell ref="AR366:AR368"/>
    <mergeCell ref="AR369:AR371"/>
    <mergeCell ref="AR372:AR374"/>
    <mergeCell ref="AR375:AR377"/>
    <mergeCell ref="AR378:AR380"/>
    <mergeCell ref="AR381:AR383"/>
    <mergeCell ref="AR384:AR386"/>
    <mergeCell ref="AR387:AR389"/>
    <mergeCell ref="AR390:AR392"/>
    <mergeCell ref="AR393:AR395"/>
    <mergeCell ref="AR396:AR398"/>
    <mergeCell ref="AR399:AR401"/>
    <mergeCell ref="AR402:AR404"/>
    <mergeCell ref="AR405:AR407"/>
    <mergeCell ref="AR408:AR410"/>
    <mergeCell ref="AR411:AR413"/>
    <mergeCell ref="AR414:AR416"/>
    <mergeCell ref="AR417:AR419"/>
    <mergeCell ref="AR420:AR422"/>
    <mergeCell ref="AR423:AR425"/>
    <mergeCell ref="AR426:AR428"/>
    <mergeCell ref="AR429:AR431"/>
    <mergeCell ref="AR432:AR434"/>
    <mergeCell ref="AR435:AR437"/>
    <mergeCell ref="AR438:AR440"/>
    <mergeCell ref="AR441:AR443"/>
    <mergeCell ref="AR444:AR446"/>
    <mergeCell ref="AR447:AR449"/>
    <mergeCell ref="AR450:AR452"/>
    <mergeCell ref="AR453:AR455"/>
    <mergeCell ref="AR456:AR458"/>
    <mergeCell ref="AR459:AR461"/>
    <mergeCell ref="AR462:AR464"/>
    <mergeCell ref="AR465:AR467"/>
    <mergeCell ref="AR468:AR470"/>
    <mergeCell ref="AR471:AR473"/>
    <mergeCell ref="AR474:AR476"/>
    <mergeCell ref="AR477:AR479"/>
    <mergeCell ref="AR480:AR482"/>
    <mergeCell ref="AR483:AR485"/>
    <mergeCell ref="AR486:AR488"/>
    <mergeCell ref="AR489:AR491"/>
    <mergeCell ref="AR492:AR494"/>
    <mergeCell ref="AR495:AR497"/>
    <mergeCell ref="AR498:AR500"/>
    <mergeCell ref="AR501:AR503"/>
    <mergeCell ref="AR504:AR506"/>
    <mergeCell ref="AR507:AR509"/>
    <mergeCell ref="AR510:AR512"/>
    <mergeCell ref="AR513:AR515"/>
    <mergeCell ref="AR516:AR518"/>
    <mergeCell ref="AR519:AR521"/>
    <mergeCell ref="AR522:AR524"/>
    <mergeCell ref="AR525:AR527"/>
    <mergeCell ref="AR528:AR530"/>
    <mergeCell ref="AR531:AR533"/>
    <mergeCell ref="AR534:AR536"/>
    <mergeCell ref="AR537:AR539"/>
    <mergeCell ref="AR540:AR542"/>
    <mergeCell ref="AR543:AR545"/>
    <mergeCell ref="AR546:AR548"/>
    <mergeCell ref="AR549:AR551"/>
    <mergeCell ref="AR552:AR554"/>
    <mergeCell ref="AR555:AR557"/>
    <mergeCell ref="AR558:AR560"/>
    <mergeCell ref="AR561:AR563"/>
    <mergeCell ref="AR564:AR566"/>
    <mergeCell ref="AR567:AR569"/>
    <mergeCell ref="AR570:AR572"/>
  </mergeCells>
  <conditionalFormatting sqref="B9:B572">
    <cfRule type="expression" priority="5" dxfId="1">
      <formula>$C9=""</formula>
    </cfRule>
  </conditionalFormatting>
  <conditionalFormatting sqref="B9:AR572">
    <cfRule type="expression" priority="6" dxfId="2">
      <formula>1</formula>
    </cfRule>
    <cfRule type="expression" priority="7" dxfId="3">
      <formula>MOD(ROW(),6)&lt;3</formula>
    </cfRule>
  </conditionalFormatting>
  <conditionalFormatting sqref="E9:AI572">
    <cfRule type="expression" priority="1" dxfId="4">
      <formula>E9="加班"</formula>
    </cfRule>
    <cfRule type="expression" priority="2" dxfId="5">
      <formula>E9="休假"</formula>
    </cfRule>
    <cfRule type="expression" priority="3" dxfId="6">
      <formula>E9="出差"</formula>
    </cfRule>
    <cfRule type="expression" priority="4" dxfId="7">
      <formula>OR(E9="事假",E9="病假",E9="缺勤",E9="迟到",E9="早退")</formula>
    </cfRule>
    <cfRule type="expression" priority="8" dxfId="1">
      <formula>E9=0</formula>
    </cfRule>
  </conditionalFormatting>
  <dataValidations count="1">
    <dataValidation type="list" allowBlank="1" showInputMessage="1" showErrorMessage="1" sqref="H5:I5">
      <formula1>参数表!$E$1:$E$12</formula1>
    </dataValidation>
  </dataValidations>
  <pageMargins left="0.629166666666667" right="0.511805555555556" top="0.511805555555556" bottom="0.55" header="0.432638888888889" footer="0.354166666666667"/>
  <pageSetup fitToHeight="0" orientation="landscape" paperSize="9" scale="6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300-000000000000}">
  <sheetPr>
    <pageSetUpPr fitToPage="1"/>
  </sheetPr>
  <dimension ref="A5:AQ45"/>
  <sheetViews>
    <sheetView showGridLines="0" workbookViewId="0" topLeftCell="A4">
      <pane xSplit="3" ySplit="5" topLeftCell="D9" activePane="bottomRight" state="frozen"/>
      <selection pane="topLeft" activeCell="A4" sqref="A4"/>
      <selection pane="bottomLeft" activeCell="A1" sqref="A1"/>
      <selection pane="topRight" activeCell="A1" sqref="A1"/>
      <selection pane="bottomRight" activeCell="G5" sqref="G5:I5"/>
    </sheetView>
  </sheetViews>
  <sheetFormatPr defaultColWidth="9" defaultRowHeight="13.5"/>
  <cols>
    <col min="1" max="1" width="1.6" style="7" customWidth="1"/>
    <col min="2" max="2" width="10.5" style="9" customWidth="1"/>
    <col min="3" max="3" width="8.6" style="9" customWidth="1"/>
    <col min="4" max="34" width="5" style="9" customWidth="1"/>
    <col min="35" max="43" width="5.5" style="9" customWidth="1"/>
    <col min="44" max="16384" width="9" style="9"/>
  </cols>
  <sheetData>
    <row r="1" ht="13.5" hidden="1"/>
    <row r="2" ht="13.5" hidden="1"/>
    <row r="3" ht="13.5" hidden="1"/>
    <row r="4" ht="5.1" customHeight="1"/>
    <row r="5" spans="1:33" s="80" customFormat="1" ht="27.95" customHeight="1">
      <c r="A5" s="83" t="e">
        <f>INDEX(员工信息表!B:B,MATCH(G5,员工信息表!C:C,0))</f>
        <v>#N/A</v>
      </c>
      <c r="D5" s="84" t="str">
        <f>A7&amp;"年"</f>
        <v>2018年</v>
      </c>
      <c r="E5" s="84"/>
      <c r="F5" s="84"/>
      <c r="G5" s="85" t="s">
        <v>27</v>
      </c>
      <c r="H5" s="85"/>
      <c r="I5" s="85"/>
      <c r="J5" s="84" t="s">
        <v>28</v>
      </c>
      <c r="K5" s="84"/>
      <c r="L5" s="84"/>
      <c r="M5" s="84"/>
      <c r="N5" s="84"/>
      <c r="O5" t="s">
        <v>29</v>
      </c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</row>
    <row r="6" spans="1:43" ht="5.1" customHeight="1">
      <c r="A6" s="14"/>
      <c r="B6" s="8"/>
      <c r="C6" s="8"/>
      <c r="D6" s="8"/>
      <c r="E6" s="8"/>
      <c r="F6" s="8"/>
      <c r="G6" s="8"/>
      <c r="H6" s="8"/>
      <c r="I6" s="8"/>
      <c r="J6" s="8"/>
      <c r="AI6" s="8"/>
      <c r="AJ6" s="8"/>
      <c r="AK6" s="8"/>
      <c r="AL6" s="8"/>
      <c r="AM6" s="8"/>
      <c r="AN6" s="8"/>
      <c r="AO6" s="8"/>
      <c r="AP6" s="8"/>
      <c r="AQ6" s="8"/>
    </row>
    <row r="7" spans="1:43" s="81" customFormat="1" ht="20.1" customHeight="1">
      <c r="A7" s="86">
        <f>系统设置!E5</f>
        <v>2018</v>
      </c>
      <c r="B7" s="87" t="s">
        <v>30</v>
      </c>
      <c r="C7" s="88" t="s">
        <v>13</v>
      </c>
      <c r="D7" s="88">
        <v>1</v>
      </c>
      <c r="E7" s="88">
        <v>2</v>
      </c>
      <c r="F7" s="88">
        <v>3</v>
      </c>
      <c r="G7" s="88">
        <v>4</v>
      </c>
      <c r="H7" s="88">
        <v>5</v>
      </c>
      <c r="I7" s="88">
        <v>6</v>
      </c>
      <c r="J7" s="88">
        <v>7</v>
      </c>
      <c r="K7" s="88">
        <v>8</v>
      </c>
      <c r="L7" s="88">
        <v>9</v>
      </c>
      <c r="M7" s="88">
        <v>10</v>
      </c>
      <c r="N7" s="88">
        <v>11</v>
      </c>
      <c r="O7" s="88">
        <v>12</v>
      </c>
      <c r="P7" s="88">
        <v>13</v>
      </c>
      <c r="Q7" s="88">
        <v>14</v>
      </c>
      <c r="R7" s="88">
        <v>15</v>
      </c>
      <c r="S7" s="88">
        <v>16</v>
      </c>
      <c r="T7" s="88">
        <v>17</v>
      </c>
      <c r="U7" s="88">
        <v>18</v>
      </c>
      <c r="V7" s="88">
        <v>19</v>
      </c>
      <c r="W7" s="88">
        <v>20</v>
      </c>
      <c r="X7" s="88">
        <v>21</v>
      </c>
      <c r="Y7" s="88">
        <v>22</v>
      </c>
      <c r="Z7" s="88">
        <v>23</v>
      </c>
      <c r="AA7" s="88">
        <v>24</v>
      </c>
      <c r="AB7" s="88">
        <v>25</v>
      </c>
      <c r="AC7" s="88">
        <v>26</v>
      </c>
      <c r="AD7" s="88">
        <v>27</v>
      </c>
      <c r="AE7" s="88">
        <v>28</v>
      </c>
      <c r="AF7" s="88">
        <v>29</v>
      </c>
      <c r="AG7" s="88">
        <v>30</v>
      </c>
      <c r="AH7" s="88">
        <v>31</v>
      </c>
      <c r="AI7" s="96" t="s">
        <v>14</v>
      </c>
      <c r="AJ7" s="97"/>
      <c r="AK7" s="97"/>
      <c r="AL7" s="97"/>
      <c r="AM7" s="97"/>
      <c r="AN7" s="97"/>
      <c r="AO7" s="97"/>
      <c r="AP7" s="97"/>
      <c r="AQ7" s="100"/>
    </row>
    <row r="8" spans="1:43" s="81" customFormat="1" ht="20.1" customHeight="1">
      <c r="A8" s="86"/>
      <c r="B8" s="89" t="s">
        <v>31</v>
      </c>
      <c r="C8" s="90"/>
      <c r="D8" s="90"/>
      <c r="E8" s="90"/>
      <c r="F8" s="90"/>
      <c r="G8" s="90"/>
      <c r="H8" s="90"/>
      <c r="I8" s="90"/>
      <c r="J8" s="90"/>
      <c r="K8" s="90"/>
      <c r="L8" s="90"/>
      <c r="M8" s="90"/>
      <c r="N8" s="90"/>
      <c r="O8" s="90"/>
      <c r="P8" s="90"/>
      <c r="Q8" s="90"/>
      <c r="R8" s="90"/>
      <c r="S8" s="90"/>
      <c r="T8" s="90"/>
      <c r="U8" s="90"/>
      <c r="V8" s="90"/>
      <c r="W8" s="90"/>
      <c r="X8" s="90"/>
      <c r="Y8" s="90"/>
      <c r="Z8" s="90"/>
      <c r="AA8" s="90"/>
      <c r="AB8" s="90"/>
      <c r="AC8" s="90"/>
      <c r="AD8" s="90"/>
      <c r="AE8" s="90"/>
      <c r="AF8" s="90"/>
      <c r="AG8" s="90"/>
      <c r="AH8" s="90"/>
      <c r="AI8" s="87" t="s">
        <v>15</v>
      </c>
      <c r="AJ8" s="87" t="s">
        <v>16</v>
      </c>
      <c r="AK8" s="87" t="s">
        <v>17</v>
      </c>
      <c r="AL8" s="87" t="s">
        <v>18</v>
      </c>
      <c r="AM8" s="87" t="s">
        <v>19</v>
      </c>
      <c r="AN8" s="87" t="s">
        <v>20</v>
      </c>
      <c r="AO8" s="87" t="s">
        <v>21</v>
      </c>
      <c r="AP8" s="87" t="s">
        <v>22</v>
      </c>
      <c r="AQ8" s="87" t="s">
        <v>23</v>
      </c>
    </row>
    <row r="9" spans="1:43" ht="18" customHeight="1">
      <c r="A9" s="14">
        <v>1</v>
      </c>
      <c r="B9" s="91" t="str">
        <f>A9&amp;"月"</f>
        <v>1月</v>
      </c>
      <c r="C9" s="92" t="s">
        <v>24</v>
      </c>
      <c r="D9" s="65" t="str">
        <f ca="1">IFERROR(INDIRECT("第"&amp;VLOOKUP(DATEVALUE($A$7&amp;"-"&amp;$A9&amp;"-"&amp;D$7),INDIRECT($A$7&amp;"!A:D"),2,FALSE)&amp;"周!"&amp;ADDRESS(MATCH($A$5,INDIRECT("第"&amp;VLOOKUP(DATEVALUE($A$7&amp;"-"&amp;$A9&amp;"-"&amp;D$7),INDIRECT($A$7&amp;"!A:D"),2,FALSE)&amp;"周!B:B"),0),VLOOKUP(DATEVALUE($A$7&amp;"-"&amp;$A9&amp;"-"&amp;D$7),INDIRECT($A$7&amp;"!A:D"),4,FALSE)+4)),"")</f>
        <v/>
      </c>
      <c r="E9" s="65" t="str">
        <f ca="1" t="shared" si="0" ref="E9:AH9">IFERROR(INDIRECT("第"&amp;VLOOKUP(DATEVALUE($A$7&amp;"-"&amp;$A9&amp;"-"&amp;E$7),INDIRECT($A$7&amp;"!A:D"),2,FALSE)&amp;"周!"&amp;ADDRESS(MATCH($A$5,INDIRECT("第"&amp;VLOOKUP(DATEVALUE($A$7&amp;"-"&amp;$A9&amp;"-"&amp;E$7),INDIRECT($A$7&amp;"!A:D"),2,FALSE)&amp;"周!B:B"),0),VLOOKUP(DATEVALUE($A$7&amp;"-"&amp;$A9&amp;"-"&amp;E$7),INDIRECT($A$7&amp;"!A:D"),4,FALSE)+4)),"")</f>
        <v/>
      </c>
      <c r="F9" s="65" t="str">
        <f t="shared" ca="1" si="0"/>
        <v/>
      </c>
      <c r="G9" s="65" t="str">
        <f t="shared" ca="1" si="0"/>
        <v/>
      </c>
      <c r="H9" s="65" t="str">
        <f t="shared" ca="1" si="0"/>
        <v/>
      </c>
      <c r="I9" s="65" t="str">
        <f t="shared" ca="1" si="0"/>
        <v/>
      </c>
      <c r="J9" s="65" t="str">
        <f t="shared" ca="1" si="0"/>
        <v/>
      </c>
      <c r="K9" s="65" t="str">
        <f t="shared" ca="1" si="0"/>
        <v/>
      </c>
      <c r="L9" s="65" t="str">
        <f t="shared" ca="1" si="0"/>
        <v/>
      </c>
      <c r="M9" s="65" t="str">
        <f t="shared" ca="1" si="0"/>
        <v/>
      </c>
      <c r="N9" s="65" t="str">
        <f t="shared" ca="1" si="0"/>
        <v/>
      </c>
      <c r="O9" s="65" t="str">
        <f t="shared" ca="1" si="0"/>
        <v/>
      </c>
      <c r="P9" s="65" t="str">
        <f t="shared" ca="1" si="0"/>
        <v/>
      </c>
      <c r="Q9" s="65" t="str">
        <f t="shared" ca="1" si="0"/>
        <v/>
      </c>
      <c r="R9" s="65" t="str">
        <f t="shared" ca="1" si="0"/>
        <v/>
      </c>
      <c r="S9" s="65" t="str">
        <f t="shared" ca="1" si="0"/>
        <v/>
      </c>
      <c r="T9" s="65" t="str">
        <f t="shared" ca="1" si="0"/>
        <v/>
      </c>
      <c r="U9" s="65" t="str">
        <f t="shared" ca="1" si="0"/>
        <v/>
      </c>
      <c r="V9" s="65" t="str">
        <f t="shared" ca="1" si="0"/>
        <v/>
      </c>
      <c r="W9" s="65" t="str">
        <f t="shared" ca="1" si="0"/>
        <v/>
      </c>
      <c r="X9" s="65" t="str">
        <f t="shared" ca="1" si="0"/>
        <v/>
      </c>
      <c r="Y9" s="65" t="str">
        <f t="shared" ca="1" si="0"/>
        <v/>
      </c>
      <c r="Z9" s="65" t="str">
        <f t="shared" ca="1" si="0"/>
        <v/>
      </c>
      <c r="AA9" s="65" t="str">
        <f t="shared" ca="1" si="0"/>
        <v/>
      </c>
      <c r="AB9" s="65" t="str">
        <f t="shared" ca="1" si="0"/>
        <v/>
      </c>
      <c r="AC9" s="65" t="str">
        <f t="shared" ca="1" si="0"/>
        <v/>
      </c>
      <c r="AD9" s="65" t="str">
        <f t="shared" ca="1" si="0"/>
        <v/>
      </c>
      <c r="AE9" s="65" t="str">
        <f t="shared" ca="1" si="0"/>
        <v/>
      </c>
      <c r="AF9" s="65" t="str">
        <f t="shared" ca="1" si="0"/>
        <v/>
      </c>
      <c r="AG9" s="65" t="str">
        <f t="shared" ca="1" si="0"/>
        <v/>
      </c>
      <c r="AH9" s="65" t="str">
        <f t="shared" ca="1" si="0"/>
        <v/>
      </c>
      <c r="AI9" s="98">
        <f ca="1">COUNTIF($D9:$AH11,AI$8)</f>
        <v>0</v>
      </c>
      <c r="AJ9" s="98">
        <f ca="1" t="shared" si="1" ref="AJ9:AQ9">COUNTIF($D9:$AH11,AJ$8)</f>
        <v>0</v>
      </c>
      <c r="AK9" s="98">
        <f t="shared" ca="1" si="1"/>
        <v>0</v>
      </c>
      <c r="AL9" s="98">
        <f t="shared" ca="1" si="1"/>
        <v>0</v>
      </c>
      <c r="AM9" s="98">
        <f t="shared" ca="1" si="1"/>
        <v>0</v>
      </c>
      <c r="AN9" s="98">
        <f t="shared" ca="1" si="1"/>
        <v>0</v>
      </c>
      <c r="AO9" s="98">
        <f t="shared" ca="1" si="1"/>
        <v>0</v>
      </c>
      <c r="AP9" s="98">
        <f t="shared" ca="1" si="1"/>
        <v>0</v>
      </c>
      <c r="AQ9" s="98">
        <f t="shared" ca="1" si="1"/>
        <v>0</v>
      </c>
    </row>
    <row r="10" spans="1:43" ht="18" customHeight="1">
      <c r="A10" s="14"/>
      <c r="B10" s="91"/>
      <c r="C10" s="92" t="s">
        <v>25</v>
      </c>
      <c r="D10" s="65" t="str">
        <f ca="1">IFERROR(INDIRECT("第"&amp;VLOOKUP(DATEVALUE($A$7&amp;"-"&amp;$A9&amp;"-"&amp;D$7),INDIRECT($A$7&amp;"!A:D"),2,FALSE)&amp;"周!"&amp;ADDRESS(MATCH($A$5,INDIRECT("第"&amp;VLOOKUP(DATEVALUE($A$7&amp;"-"&amp;$A9&amp;"-"&amp;D$7),INDIRECT($A$7&amp;"!A:D"),2,FALSE)&amp;"周!B:B"),0)+1,VLOOKUP(DATEVALUE($A$7&amp;"-"&amp;$A9&amp;"-"&amp;D$7),INDIRECT($A$7&amp;"!A:D"),4,FALSE)+4)),"")</f>
        <v/>
      </c>
      <c r="E10" s="65" t="str">
        <f ca="1" t="shared" si="2" ref="E10:AH10">IFERROR(INDIRECT("第"&amp;VLOOKUP(DATEVALUE($A$7&amp;"-"&amp;$A9&amp;"-"&amp;E$7),INDIRECT($A$7&amp;"!A:D"),2,FALSE)&amp;"周!"&amp;ADDRESS(MATCH($A$5,INDIRECT("第"&amp;VLOOKUP(DATEVALUE($A$7&amp;"-"&amp;$A9&amp;"-"&amp;E$7),INDIRECT($A$7&amp;"!A:D"),2,FALSE)&amp;"周!B:B"),0)+1,VLOOKUP(DATEVALUE($A$7&amp;"-"&amp;$A9&amp;"-"&amp;E$7),INDIRECT($A$7&amp;"!A:D"),4,FALSE)+4)),"")</f>
        <v/>
      </c>
      <c r="F10" s="65" t="str">
        <f t="shared" ca="1" si="2"/>
        <v/>
      </c>
      <c r="G10" s="65" t="str">
        <f t="shared" ca="1" si="2"/>
        <v/>
      </c>
      <c r="H10" s="65" t="str">
        <f t="shared" ca="1" si="2"/>
        <v/>
      </c>
      <c r="I10" s="65" t="str">
        <f t="shared" ca="1" si="2"/>
        <v/>
      </c>
      <c r="J10" s="65" t="str">
        <f t="shared" ca="1" si="2"/>
        <v/>
      </c>
      <c r="K10" s="65" t="str">
        <f t="shared" ca="1" si="2"/>
        <v/>
      </c>
      <c r="L10" s="65" t="str">
        <f t="shared" ca="1" si="2"/>
        <v/>
      </c>
      <c r="M10" s="65" t="str">
        <f t="shared" ca="1" si="2"/>
        <v/>
      </c>
      <c r="N10" s="65" t="str">
        <f t="shared" ca="1" si="2"/>
        <v/>
      </c>
      <c r="O10" s="65" t="str">
        <f t="shared" ca="1" si="2"/>
        <v/>
      </c>
      <c r="P10" s="65" t="str">
        <f t="shared" ca="1" si="2"/>
        <v/>
      </c>
      <c r="Q10" s="65" t="str">
        <f t="shared" ca="1" si="2"/>
        <v/>
      </c>
      <c r="R10" s="65" t="str">
        <f t="shared" ca="1" si="2"/>
        <v/>
      </c>
      <c r="S10" s="65" t="str">
        <f t="shared" ca="1" si="2"/>
        <v/>
      </c>
      <c r="T10" s="65" t="str">
        <f t="shared" ca="1" si="2"/>
        <v/>
      </c>
      <c r="U10" s="65" t="str">
        <f t="shared" ca="1" si="2"/>
        <v/>
      </c>
      <c r="V10" s="65" t="str">
        <f t="shared" ca="1" si="2"/>
        <v/>
      </c>
      <c r="W10" s="65" t="str">
        <f t="shared" ca="1" si="2"/>
        <v/>
      </c>
      <c r="X10" s="65" t="str">
        <f t="shared" ca="1" si="2"/>
        <v/>
      </c>
      <c r="Y10" s="65" t="str">
        <f t="shared" ca="1" si="2"/>
        <v/>
      </c>
      <c r="Z10" s="65" t="str">
        <f t="shared" ca="1" si="2"/>
        <v/>
      </c>
      <c r="AA10" s="65" t="str">
        <f t="shared" ca="1" si="2"/>
        <v/>
      </c>
      <c r="AB10" s="65" t="str">
        <f t="shared" ca="1" si="2"/>
        <v/>
      </c>
      <c r="AC10" s="65" t="str">
        <f t="shared" ca="1" si="2"/>
        <v/>
      </c>
      <c r="AD10" s="65" t="str">
        <f t="shared" ca="1" si="2"/>
        <v/>
      </c>
      <c r="AE10" s="65" t="str">
        <f t="shared" ca="1" si="2"/>
        <v/>
      </c>
      <c r="AF10" s="65" t="str">
        <f t="shared" ca="1" si="2"/>
        <v/>
      </c>
      <c r="AG10" s="65" t="str">
        <f t="shared" ca="1" si="2"/>
        <v/>
      </c>
      <c r="AH10" s="65" t="str">
        <f t="shared" ca="1" si="2"/>
        <v/>
      </c>
      <c r="AI10" s="98"/>
      <c r="AJ10" s="98"/>
      <c r="AK10" s="98"/>
      <c r="AL10" s="98"/>
      <c r="AM10" s="98"/>
      <c r="AN10" s="98"/>
      <c r="AO10" s="98"/>
      <c r="AP10" s="98"/>
      <c r="AQ10" s="98"/>
    </row>
    <row r="11" spans="1:43" ht="18" customHeight="1">
      <c r="A11" s="14"/>
      <c r="B11" s="91"/>
      <c r="C11" s="92" t="s">
        <v>26</v>
      </c>
      <c r="D11" s="65" t="str">
        <f ca="1">IFERROR(INDIRECT("第"&amp;VLOOKUP(DATEVALUE($A$7&amp;"-"&amp;$A9&amp;"-"&amp;D$7),INDIRECT($A$7&amp;"!A:D"),2,FALSE)&amp;"周!"&amp;ADDRESS(MATCH($A$5,INDIRECT("第"&amp;VLOOKUP(DATEVALUE($A$7&amp;"-"&amp;$A9&amp;"-"&amp;D$7),INDIRECT($A$7&amp;"!A:D"),2,FALSE)&amp;"周!B:B"),0)+2,VLOOKUP(DATEVALUE($A$7&amp;"-"&amp;$A9&amp;"-"&amp;D$7),INDIRECT($A$7&amp;"!A:D"),4,FALSE)+4)),"")</f>
        <v/>
      </c>
      <c r="E11" s="65" t="str">
        <f ca="1" t="shared" si="3" ref="E11:AH11">IFERROR(INDIRECT("第"&amp;VLOOKUP(DATEVALUE($A$7&amp;"-"&amp;$A9&amp;"-"&amp;E$7),INDIRECT($A$7&amp;"!A:D"),2,FALSE)&amp;"周!"&amp;ADDRESS(MATCH($A$5,INDIRECT("第"&amp;VLOOKUP(DATEVALUE($A$7&amp;"-"&amp;$A9&amp;"-"&amp;E$7),INDIRECT($A$7&amp;"!A:D"),2,FALSE)&amp;"周!B:B"),0)+2,VLOOKUP(DATEVALUE($A$7&amp;"-"&amp;$A9&amp;"-"&amp;E$7),INDIRECT($A$7&amp;"!A:D"),4,FALSE)+4)),"")</f>
        <v/>
      </c>
      <c r="F11" s="65" t="str">
        <f t="shared" ca="1" si="3"/>
        <v/>
      </c>
      <c r="G11" s="65" t="str">
        <f t="shared" ca="1" si="3"/>
        <v/>
      </c>
      <c r="H11" s="65" t="str">
        <f t="shared" ca="1" si="3"/>
        <v/>
      </c>
      <c r="I11" s="65" t="str">
        <f t="shared" ca="1" si="3"/>
        <v/>
      </c>
      <c r="J11" s="65" t="str">
        <f t="shared" ca="1" si="3"/>
        <v/>
      </c>
      <c r="K11" s="65" t="str">
        <f t="shared" ca="1" si="3"/>
        <v/>
      </c>
      <c r="L11" s="65" t="str">
        <f t="shared" ca="1" si="3"/>
        <v/>
      </c>
      <c r="M11" s="65" t="str">
        <f t="shared" ca="1" si="3"/>
        <v/>
      </c>
      <c r="N11" s="65" t="str">
        <f t="shared" ca="1" si="3"/>
        <v/>
      </c>
      <c r="O11" s="65" t="str">
        <f t="shared" ca="1" si="3"/>
        <v/>
      </c>
      <c r="P11" s="65" t="str">
        <f t="shared" ca="1" si="3"/>
        <v/>
      </c>
      <c r="Q11" s="65" t="str">
        <f t="shared" ca="1" si="3"/>
        <v/>
      </c>
      <c r="R11" s="65" t="str">
        <f t="shared" ca="1" si="3"/>
        <v/>
      </c>
      <c r="S11" s="65" t="str">
        <f t="shared" ca="1" si="3"/>
        <v/>
      </c>
      <c r="T11" s="65" t="str">
        <f t="shared" ca="1" si="3"/>
        <v/>
      </c>
      <c r="U11" s="65" t="str">
        <f t="shared" ca="1" si="3"/>
        <v/>
      </c>
      <c r="V11" s="65" t="str">
        <f t="shared" ca="1" si="3"/>
        <v/>
      </c>
      <c r="W11" s="65" t="str">
        <f t="shared" ca="1" si="3"/>
        <v/>
      </c>
      <c r="X11" s="65" t="str">
        <f t="shared" ca="1" si="3"/>
        <v/>
      </c>
      <c r="Y11" s="65" t="str">
        <f t="shared" ca="1" si="3"/>
        <v/>
      </c>
      <c r="Z11" s="65" t="str">
        <f t="shared" ca="1" si="3"/>
        <v/>
      </c>
      <c r="AA11" s="65" t="str">
        <f t="shared" ca="1" si="3"/>
        <v/>
      </c>
      <c r="AB11" s="65" t="str">
        <f t="shared" ca="1" si="3"/>
        <v/>
      </c>
      <c r="AC11" s="65" t="str">
        <f t="shared" ca="1" si="3"/>
        <v/>
      </c>
      <c r="AD11" s="65" t="str">
        <f t="shared" ca="1" si="3"/>
        <v/>
      </c>
      <c r="AE11" s="65" t="str">
        <f t="shared" ca="1" si="3"/>
        <v/>
      </c>
      <c r="AF11" s="65" t="str">
        <f t="shared" ca="1" si="3"/>
        <v/>
      </c>
      <c r="AG11" s="65" t="str">
        <f t="shared" ca="1" si="3"/>
        <v/>
      </c>
      <c r="AH11" s="65" t="str">
        <f t="shared" ca="1" si="3"/>
        <v/>
      </c>
      <c r="AI11" s="98"/>
      <c r="AJ11" s="98"/>
      <c r="AK11" s="98"/>
      <c r="AL11" s="98"/>
      <c r="AM11" s="98"/>
      <c r="AN11" s="98"/>
      <c r="AO11" s="98"/>
      <c r="AP11" s="98"/>
      <c r="AQ11" s="98"/>
    </row>
    <row r="12" spans="1:43" ht="18" customHeight="1">
      <c r="A12" s="14">
        <v>2</v>
      </c>
      <c r="B12" s="91" t="str">
        <f t="shared" si="4" ref="B12">A12&amp;"月"</f>
        <v>2月</v>
      </c>
      <c r="C12" s="92" t="s">
        <v>24</v>
      </c>
      <c r="D12" s="65" t="str">
        <f ca="1" t="shared" si="5" ref="D12:S12">IFERROR(INDIRECT("第"&amp;VLOOKUP(DATEVALUE($A$7&amp;"-"&amp;$A12&amp;"-"&amp;D$7),INDIRECT($A$7&amp;"!A:D"),2,FALSE)&amp;"周!"&amp;ADDRESS(MATCH($A$5,INDIRECT("第"&amp;VLOOKUP(DATEVALUE($A$7&amp;"-"&amp;$A12&amp;"-"&amp;D$7),INDIRECT($A$7&amp;"!A:D"),2,FALSE)&amp;"周!B:B"),0),VLOOKUP(DATEVALUE($A$7&amp;"-"&amp;$A12&amp;"-"&amp;D$7),INDIRECT($A$7&amp;"!A:D"),4,FALSE)+4)),"")</f>
        <v/>
      </c>
      <c r="E12" s="65" t="str">
        <f t="shared" ca="1" si="5"/>
        <v/>
      </c>
      <c r="F12" s="65" t="str">
        <f t="shared" ca="1" si="5"/>
        <v/>
      </c>
      <c r="G12" s="65" t="str">
        <f t="shared" ca="1" si="5"/>
        <v/>
      </c>
      <c r="H12" s="65" t="str">
        <f t="shared" ca="1" si="5"/>
        <v/>
      </c>
      <c r="I12" s="65" t="str">
        <f t="shared" ca="1" si="5"/>
        <v/>
      </c>
      <c r="J12" s="65" t="str">
        <f t="shared" ca="1" si="5"/>
        <v/>
      </c>
      <c r="K12" s="65" t="str">
        <f t="shared" ca="1" si="5"/>
        <v/>
      </c>
      <c r="L12" s="65" t="str">
        <f t="shared" ca="1" si="5"/>
        <v/>
      </c>
      <c r="M12" s="65" t="str">
        <f t="shared" ca="1" si="5"/>
        <v/>
      </c>
      <c r="N12" s="65" t="str">
        <f t="shared" ca="1" si="5"/>
        <v/>
      </c>
      <c r="O12" s="65" t="str">
        <f t="shared" ca="1" si="5"/>
        <v/>
      </c>
      <c r="P12" s="65" t="str">
        <f t="shared" ca="1" si="5"/>
        <v/>
      </c>
      <c r="Q12" s="65" t="str">
        <f t="shared" ca="1" si="5"/>
        <v/>
      </c>
      <c r="R12" s="65" t="str">
        <f t="shared" ca="1" si="5"/>
        <v/>
      </c>
      <c r="S12" s="65" t="str">
        <f t="shared" ca="1" si="5"/>
        <v/>
      </c>
      <c r="T12" s="65" t="str">
        <f ca="1" t="shared" si="6" ref="T12:AH12">IFERROR(INDIRECT("第"&amp;VLOOKUP(DATEVALUE($A$7&amp;"-"&amp;$A12&amp;"-"&amp;T$7),INDIRECT($A$7&amp;"!A:D"),2,FALSE)&amp;"周!"&amp;ADDRESS(MATCH($A$5,INDIRECT("第"&amp;VLOOKUP(DATEVALUE($A$7&amp;"-"&amp;$A12&amp;"-"&amp;T$7),INDIRECT($A$7&amp;"!A:D"),2,FALSE)&amp;"周!B:B"),0),VLOOKUP(DATEVALUE($A$7&amp;"-"&amp;$A12&amp;"-"&amp;T$7),INDIRECT($A$7&amp;"!A:D"),4,FALSE)+4)),"")</f>
        <v/>
      </c>
      <c r="U12" s="65" t="str">
        <f t="shared" ca="1" si="6"/>
        <v/>
      </c>
      <c r="V12" s="65" t="str">
        <f t="shared" ca="1" si="6"/>
        <v/>
      </c>
      <c r="W12" s="65" t="str">
        <f t="shared" ca="1" si="6"/>
        <v/>
      </c>
      <c r="X12" s="65" t="str">
        <f t="shared" ca="1" si="6"/>
        <v/>
      </c>
      <c r="Y12" s="65" t="str">
        <f t="shared" ca="1" si="6"/>
        <v/>
      </c>
      <c r="Z12" s="65" t="str">
        <f t="shared" ca="1" si="6"/>
        <v/>
      </c>
      <c r="AA12" s="65" t="str">
        <f t="shared" ca="1" si="6"/>
        <v/>
      </c>
      <c r="AB12" s="65" t="str">
        <f t="shared" ca="1" si="6"/>
        <v/>
      </c>
      <c r="AC12" s="65" t="str">
        <f t="shared" ca="1" si="6"/>
        <v/>
      </c>
      <c r="AD12" s="65" t="str">
        <f t="shared" ca="1" si="6"/>
        <v/>
      </c>
      <c r="AE12" s="65" t="str">
        <f t="shared" ca="1" si="6"/>
        <v/>
      </c>
      <c r="AF12" s="65" t="str">
        <f t="shared" ca="1" si="6"/>
        <v/>
      </c>
      <c r="AG12" s="65" t="str">
        <f t="shared" ca="1" si="6"/>
        <v/>
      </c>
      <c r="AH12" s="65" t="str">
        <f t="shared" ca="1" si="6"/>
        <v/>
      </c>
      <c r="AI12" s="98">
        <f ca="1" t="shared" si="7" ref="AI12:AQ12">COUNTIF($D12:$AH14,AI$8)</f>
        <v>0</v>
      </c>
      <c r="AJ12" s="98">
        <f t="shared" ca="1" si="7"/>
        <v>0</v>
      </c>
      <c r="AK12" s="98">
        <f t="shared" ca="1" si="7"/>
        <v>0</v>
      </c>
      <c r="AL12" s="98">
        <f t="shared" ca="1" si="7"/>
        <v>0</v>
      </c>
      <c r="AM12" s="98">
        <f t="shared" ca="1" si="7"/>
        <v>0</v>
      </c>
      <c r="AN12" s="98">
        <f t="shared" ca="1" si="7"/>
        <v>0</v>
      </c>
      <c r="AO12" s="98">
        <f t="shared" ca="1" si="7"/>
        <v>0</v>
      </c>
      <c r="AP12" s="98">
        <f t="shared" ca="1" si="7"/>
        <v>0</v>
      </c>
      <c r="AQ12" s="98">
        <f t="shared" ca="1" si="7"/>
        <v>0</v>
      </c>
    </row>
    <row r="13" spans="1:43" ht="18" customHeight="1">
      <c r="A13" s="14"/>
      <c r="B13" s="91"/>
      <c r="C13" s="92" t="s">
        <v>25</v>
      </c>
      <c r="D13" s="65" t="str">
        <f ca="1" t="shared" si="8" ref="D13">IFERROR(INDIRECT("第"&amp;VLOOKUP(DATEVALUE($A$7&amp;"-"&amp;$A12&amp;"-"&amp;D$7),INDIRECT($A$7&amp;"!A:D"),2,FALSE)&amp;"周!"&amp;ADDRESS(MATCH($A$5,INDIRECT("第"&amp;VLOOKUP(DATEVALUE($A$7&amp;"-"&amp;$A12&amp;"-"&amp;D$7),INDIRECT($A$7&amp;"!A:D"),2,FALSE)&amp;"周!B:B"),0)+1,VLOOKUP(DATEVALUE($A$7&amp;"-"&amp;$A12&amp;"-"&amp;D$7),INDIRECT($A$7&amp;"!A:D"),4,FALSE)+4)),"")</f>
        <v/>
      </c>
      <c r="E13" s="65" t="str">
        <f ca="1" t="shared" si="9" ref="E13">IFERROR(INDIRECT("第"&amp;VLOOKUP(DATEVALUE($A$7&amp;"-"&amp;$A12&amp;"-"&amp;E$7),INDIRECT($A$7&amp;"!A:D"),2,FALSE)&amp;"周!"&amp;ADDRESS(MATCH($A$5,INDIRECT("第"&amp;VLOOKUP(DATEVALUE($A$7&amp;"-"&amp;$A12&amp;"-"&amp;E$7),INDIRECT($A$7&amp;"!A:D"),2,FALSE)&amp;"周!B:B"),0)+1,VLOOKUP(DATEVALUE($A$7&amp;"-"&amp;$A12&amp;"-"&amp;E$7),INDIRECT($A$7&amp;"!A:D"),4,FALSE)+4)),"")</f>
        <v/>
      </c>
      <c r="F13" s="65" t="str">
        <f ca="1" t="shared" si="10" ref="F13">IFERROR(INDIRECT("第"&amp;VLOOKUP(DATEVALUE($A$7&amp;"-"&amp;$A12&amp;"-"&amp;F$7),INDIRECT($A$7&amp;"!A:D"),2,FALSE)&amp;"周!"&amp;ADDRESS(MATCH($A$5,INDIRECT("第"&amp;VLOOKUP(DATEVALUE($A$7&amp;"-"&amp;$A12&amp;"-"&amp;F$7),INDIRECT($A$7&amp;"!A:D"),2,FALSE)&amp;"周!B:B"),0)+1,VLOOKUP(DATEVALUE($A$7&amp;"-"&amp;$A12&amp;"-"&amp;F$7),INDIRECT($A$7&amp;"!A:D"),4,FALSE)+4)),"")</f>
        <v/>
      </c>
      <c r="G13" s="65" t="str">
        <f ca="1" t="shared" si="11" ref="G13">IFERROR(INDIRECT("第"&amp;VLOOKUP(DATEVALUE($A$7&amp;"-"&amp;$A12&amp;"-"&amp;G$7),INDIRECT($A$7&amp;"!A:D"),2,FALSE)&amp;"周!"&amp;ADDRESS(MATCH($A$5,INDIRECT("第"&amp;VLOOKUP(DATEVALUE($A$7&amp;"-"&amp;$A12&amp;"-"&amp;G$7),INDIRECT($A$7&amp;"!A:D"),2,FALSE)&amp;"周!B:B"),0)+1,VLOOKUP(DATEVALUE($A$7&amp;"-"&amp;$A12&amp;"-"&amp;G$7),INDIRECT($A$7&amp;"!A:D"),4,FALSE)+4)),"")</f>
        <v/>
      </c>
      <c r="H13" s="65" t="str">
        <f ca="1" t="shared" si="12" ref="H13">IFERROR(INDIRECT("第"&amp;VLOOKUP(DATEVALUE($A$7&amp;"-"&amp;$A12&amp;"-"&amp;H$7),INDIRECT($A$7&amp;"!A:D"),2,FALSE)&amp;"周!"&amp;ADDRESS(MATCH($A$5,INDIRECT("第"&amp;VLOOKUP(DATEVALUE($A$7&amp;"-"&amp;$A12&amp;"-"&amp;H$7),INDIRECT($A$7&amp;"!A:D"),2,FALSE)&amp;"周!B:B"),0)+1,VLOOKUP(DATEVALUE($A$7&amp;"-"&amp;$A12&amp;"-"&amp;H$7),INDIRECT($A$7&amp;"!A:D"),4,FALSE)+4)),"")</f>
        <v/>
      </c>
      <c r="I13" s="65" t="str">
        <f ca="1" t="shared" si="13" ref="I13">IFERROR(INDIRECT("第"&amp;VLOOKUP(DATEVALUE($A$7&amp;"-"&amp;$A12&amp;"-"&amp;I$7),INDIRECT($A$7&amp;"!A:D"),2,FALSE)&amp;"周!"&amp;ADDRESS(MATCH($A$5,INDIRECT("第"&amp;VLOOKUP(DATEVALUE($A$7&amp;"-"&amp;$A12&amp;"-"&amp;I$7),INDIRECT($A$7&amp;"!A:D"),2,FALSE)&amp;"周!B:B"),0)+1,VLOOKUP(DATEVALUE($A$7&amp;"-"&amp;$A12&amp;"-"&amp;I$7),INDIRECT($A$7&amp;"!A:D"),4,FALSE)+4)),"")</f>
        <v/>
      </c>
      <c r="J13" s="65" t="str">
        <f ca="1" t="shared" si="14" ref="J13">IFERROR(INDIRECT("第"&amp;VLOOKUP(DATEVALUE($A$7&amp;"-"&amp;$A12&amp;"-"&amp;J$7),INDIRECT($A$7&amp;"!A:D"),2,FALSE)&amp;"周!"&amp;ADDRESS(MATCH($A$5,INDIRECT("第"&amp;VLOOKUP(DATEVALUE($A$7&amp;"-"&amp;$A12&amp;"-"&amp;J$7),INDIRECT($A$7&amp;"!A:D"),2,FALSE)&amp;"周!B:B"),0)+1,VLOOKUP(DATEVALUE($A$7&amp;"-"&amp;$A12&amp;"-"&amp;J$7),INDIRECT($A$7&amp;"!A:D"),4,FALSE)+4)),"")</f>
        <v/>
      </c>
      <c r="K13" s="65" t="str">
        <f ca="1" t="shared" si="15" ref="K13">IFERROR(INDIRECT("第"&amp;VLOOKUP(DATEVALUE($A$7&amp;"-"&amp;$A12&amp;"-"&amp;K$7),INDIRECT($A$7&amp;"!A:D"),2,FALSE)&amp;"周!"&amp;ADDRESS(MATCH($A$5,INDIRECT("第"&amp;VLOOKUP(DATEVALUE($A$7&amp;"-"&amp;$A12&amp;"-"&amp;K$7),INDIRECT($A$7&amp;"!A:D"),2,FALSE)&amp;"周!B:B"),0)+1,VLOOKUP(DATEVALUE($A$7&amp;"-"&amp;$A12&amp;"-"&amp;K$7),INDIRECT($A$7&amp;"!A:D"),4,FALSE)+4)),"")</f>
        <v/>
      </c>
      <c r="L13" s="65" t="str">
        <f ca="1" t="shared" si="16" ref="L13">IFERROR(INDIRECT("第"&amp;VLOOKUP(DATEVALUE($A$7&amp;"-"&amp;$A12&amp;"-"&amp;L$7),INDIRECT($A$7&amp;"!A:D"),2,FALSE)&amp;"周!"&amp;ADDRESS(MATCH($A$5,INDIRECT("第"&amp;VLOOKUP(DATEVALUE($A$7&amp;"-"&amp;$A12&amp;"-"&amp;L$7),INDIRECT($A$7&amp;"!A:D"),2,FALSE)&amp;"周!B:B"),0)+1,VLOOKUP(DATEVALUE($A$7&amp;"-"&amp;$A12&amp;"-"&amp;L$7),INDIRECT($A$7&amp;"!A:D"),4,FALSE)+4)),"")</f>
        <v/>
      </c>
      <c r="M13" s="65" t="str">
        <f ca="1" t="shared" si="17" ref="M13">IFERROR(INDIRECT("第"&amp;VLOOKUP(DATEVALUE($A$7&amp;"-"&amp;$A12&amp;"-"&amp;M$7),INDIRECT($A$7&amp;"!A:D"),2,FALSE)&amp;"周!"&amp;ADDRESS(MATCH($A$5,INDIRECT("第"&amp;VLOOKUP(DATEVALUE($A$7&amp;"-"&amp;$A12&amp;"-"&amp;M$7),INDIRECT($A$7&amp;"!A:D"),2,FALSE)&amp;"周!B:B"),0)+1,VLOOKUP(DATEVALUE($A$7&amp;"-"&amp;$A12&amp;"-"&amp;M$7),INDIRECT($A$7&amp;"!A:D"),4,FALSE)+4)),"")</f>
        <v/>
      </c>
      <c r="N13" s="65" t="str">
        <f ca="1" t="shared" si="18" ref="N13">IFERROR(INDIRECT("第"&amp;VLOOKUP(DATEVALUE($A$7&amp;"-"&amp;$A12&amp;"-"&amp;N$7),INDIRECT($A$7&amp;"!A:D"),2,FALSE)&amp;"周!"&amp;ADDRESS(MATCH($A$5,INDIRECT("第"&amp;VLOOKUP(DATEVALUE($A$7&amp;"-"&amp;$A12&amp;"-"&amp;N$7),INDIRECT($A$7&amp;"!A:D"),2,FALSE)&amp;"周!B:B"),0)+1,VLOOKUP(DATEVALUE($A$7&amp;"-"&amp;$A12&amp;"-"&amp;N$7),INDIRECT($A$7&amp;"!A:D"),4,FALSE)+4)),"")</f>
        <v/>
      </c>
      <c r="O13" s="65" t="str">
        <f ca="1" t="shared" si="19" ref="O13">IFERROR(INDIRECT("第"&amp;VLOOKUP(DATEVALUE($A$7&amp;"-"&amp;$A12&amp;"-"&amp;O$7),INDIRECT($A$7&amp;"!A:D"),2,FALSE)&amp;"周!"&amp;ADDRESS(MATCH($A$5,INDIRECT("第"&amp;VLOOKUP(DATEVALUE($A$7&amp;"-"&amp;$A12&amp;"-"&amp;O$7),INDIRECT($A$7&amp;"!A:D"),2,FALSE)&amp;"周!B:B"),0)+1,VLOOKUP(DATEVALUE($A$7&amp;"-"&amp;$A12&amp;"-"&amp;O$7),INDIRECT($A$7&amp;"!A:D"),4,FALSE)+4)),"")</f>
        <v/>
      </c>
      <c r="P13" s="65" t="str">
        <f ca="1" t="shared" si="20" ref="P13">IFERROR(INDIRECT("第"&amp;VLOOKUP(DATEVALUE($A$7&amp;"-"&amp;$A12&amp;"-"&amp;P$7),INDIRECT($A$7&amp;"!A:D"),2,FALSE)&amp;"周!"&amp;ADDRESS(MATCH($A$5,INDIRECT("第"&amp;VLOOKUP(DATEVALUE($A$7&amp;"-"&amp;$A12&amp;"-"&amp;P$7),INDIRECT($A$7&amp;"!A:D"),2,FALSE)&amp;"周!B:B"),0)+1,VLOOKUP(DATEVALUE($A$7&amp;"-"&amp;$A12&amp;"-"&amp;P$7),INDIRECT($A$7&amp;"!A:D"),4,FALSE)+4)),"")</f>
        <v/>
      </c>
      <c r="Q13" s="65" t="str">
        <f ca="1" t="shared" si="21" ref="Q13">IFERROR(INDIRECT("第"&amp;VLOOKUP(DATEVALUE($A$7&amp;"-"&amp;$A12&amp;"-"&amp;Q$7),INDIRECT($A$7&amp;"!A:D"),2,FALSE)&amp;"周!"&amp;ADDRESS(MATCH($A$5,INDIRECT("第"&amp;VLOOKUP(DATEVALUE($A$7&amp;"-"&amp;$A12&amp;"-"&amp;Q$7),INDIRECT($A$7&amp;"!A:D"),2,FALSE)&amp;"周!B:B"),0)+1,VLOOKUP(DATEVALUE($A$7&amp;"-"&amp;$A12&amp;"-"&amp;Q$7),INDIRECT($A$7&amp;"!A:D"),4,FALSE)+4)),"")</f>
        <v/>
      </c>
      <c r="R13" s="65" t="str">
        <f ca="1" t="shared" si="22" ref="R13">IFERROR(INDIRECT("第"&amp;VLOOKUP(DATEVALUE($A$7&amp;"-"&amp;$A12&amp;"-"&amp;R$7),INDIRECT($A$7&amp;"!A:D"),2,FALSE)&amp;"周!"&amp;ADDRESS(MATCH($A$5,INDIRECT("第"&amp;VLOOKUP(DATEVALUE($A$7&amp;"-"&amp;$A12&amp;"-"&amp;R$7),INDIRECT($A$7&amp;"!A:D"),2,FALSE)&amp;"周!B:B"),0)+1,VLOOKUP(DATEVALUE($A$7&amp;"-"&amp;$A12&amp;"-"&amp;R$7),INDIRECT($A$7&amp;"!A:D"),4,FALSE)+4)),"")</f>
        <v/>
      </c>
      <c r="S13" s="65" t="str">
        <f ca="1" t="shared" si="23" ref="S13">IFERROR(INDIRECT("第"&amp;VLOOKUP(DATEVALUE($A$7&amp;"-"&amp;$A12&amp;"-"&amp;S$7),INDIRECT($A$7&amp;"!A:D"),2,FALSE)&amp;"周!"&amp;ADDRESS(MATCH($A$5,INDIRECT("第"&amp;VLOOKUP(DATEVALUE($A$7&amp;"-"&amp;$A12&amp;"-"&amp;S$7),INDIRECT($A$7&amp;"!A:D"),2,FALSE)&amp;"周!B:B"),0)+1,VLOOKUP(DATEVALUE($A$7&amp;"-"&amp;$A12&amp;"-"&amp;S$7),INDIRECT($A$7&amp;"!A:D"),4,FALSE)+4)),"")</f>
        <v/>
      </c>
      <c r="T13" s="65" t="str">
        <f ca="1" t="shared" si="24" ref="T13">IFERROR(INDIRECT("第"&amp;VLOOKUP(DATEVALUE($A$7&amp;"-"&amp;$A12&amp;"-"&amp;T$7),INDIRECT($A$7&amp;"!A:D"),2,FALSE)&amp;"周!"&amp;ADDRESS(MATCH($A$5,INDIRECT("第"&amp;VLOOKUP(DATEVALUE($A$7&amp;"-"&amp;$A12&amp;"-"&amp;T$7),INDIRECT($A$7&amp;"!A:D"),2,FALSE)&amp;"周!B:B"),0)+1,VLOOKUP(DATEVALUE($A$7&amp;"-"&amp;$A12&amp;"-"&amp;T$7),INDIRECT($A$7&amp;"!A:D"),4,FALSE)+4)),"")</f>
        <v/>
      </c>
      <c r="U13" s="65" t="str">
        <f ca="1" t="shared" si="25" ref="U13">IFERROR(INDIRECT("第"&amp;VLOOKUP(DATEVALUE($A$7&amp;"-"&amp;$A12&amp;"-"&amp;U$7),INDIRECT($A$7&amp;"!A:D"),2,FALSE)&amp;"周!"&amp;ADDRESS(MATCH($A$5,INDIRECT("第"&amp;VLOOKUP(DATEVALUE($A$7&amp;"-"&amp;$A12&amp;"-"&amp;U$7),INDIRECT($A$7&amp;"!A:D"),2,FALSE)&amp;"周!B:B"),0)+1,VLOOKUP(DATEVALUE($A$7&amp;"-"&amp;$A12&amp;"-"&amp;U$7),INDIRECT($A$7&amp;"!A:D"),4,FALSE)+4)),"")</f>
        <v/>
      </c>
      <c r="V13" s="65" t="str">
        <f ca="1" t="shared" si="26" ref="V13">IFERROR(INDIRECT("第"&amp;VLOOKUP(DATEVALUE($A$7&amp;"-"&amp;$A12&amp;"-"&amp;V$7),INDIRECT($A$7&amp;"!A:D"),2,FALSE)&amp;"周!"&amp;ADDRESS(MATCH($A$5,INDIRECT("第"&amp;VLOOKUP(DATEVALUE($A$7&amp;"-"&amp;$A12&amp;"-"&amp;V$7),INDIRECT($A$7&amp;"!A:D"),2,FALSE)&amp;"周!B:B"),0)+1,VLOOKUP(DATEVALUE($A$7&amp;"-"&amp;$A12&amp;"-"&amp;V$7),INDIRECT($A$7&amp;"!A:D"),4,FALSE)+4)),"")</f>
        <v/>
      </c>
      <c r="W13" s="65" t="str">
        <f ca="1" t="shared" si="27" ref="W13">IFERROR(INDIRECT("第"&amp;VLOOKUP(DATEVALUE($A$7&amp;"-"&amp;$A12&amp;"-"&amp;W$7),INDIRECT($A$7&amp;"!A:D"),2,FALSE)&amp;"周!"&amp;ADDRESS(MATCH($A$5,INDIRECT("第"&amp;VLOOKUP(DATEVALUE($A$7&amp;"-"&amp;$A12&amp;"-"&amp;W$7),INDIRECT($A$7&amp;"!A:D"),2,FALSE)&amp;"周!B:B"),0)+1,VLOOKUP(DATEVALUE($A$7&amp;"-"&amp;$A12&amp;"-"&amp;W$7),INDIRECT($A$7&amp;"!A:D"),4,FALSE)+4)),"")</f>
        <v/>
      </c>
      <c r="X13" s="65" t="str">
        <f ca="1" t="shared" si="28" ref="X13">IFERROR(INDIRECT("第"&amp;VLOOKUP(DATEVALUE($A$7&amp;"-"&amp;$A12&amp;"-"&amp;X$7),INDIRECT($A$7&amp;"!A:D"),2,FALSE)&amp;"周!"&amp;ADDRESS(MATCH($A$5,INDIRECT("第"&amp;VLOOKUP(DATEVALUE($A$7&amp;"-"&amp;$A12&amp;"-"&amp;X$7),INDIRECT($A$7&amp;"!A:D"),2,FALSE)&amp;"周!B:B"),0)+1,VLOOKUP(DATEVALUE($A$7&amp;"-"&amp;$A12&amp;"-"&amp;X$7),INDIRECT($A$7&amp;"!A:D"),4,FALSE)+4)),"")</f>
        <v/>
      </c>
      <c r="Y13" s="65" t="str">
        <f ca="1" t="shared" si="29" ref="Y13">IFERROR(INDIRECT("第"&amp;VLOOKUP(DATEVALUE($A$7&amp;"-"&amp;$A12&amp;"-"&amp;Y$7),INDIRECT($A$7&amp;"!A:D"),2,FALSE)&amp;"周!"&amp;ADDRESS(MATCH($A$5,INDIRECT("第"&amp;VLOOKUP(DATEVALUE($A$7&amp;"-"&amp;$A12&amp;"-"&amp;Y$7),INDIRECT($A$7&amp;"!A:D"),2,FALSE)&amp;"周!B:B"),0)+1,VLOOKUP(DATEVALUE($A$7&amp;"-"&amp;$A12&amp;"-"&amp;Y$7),INDIRECT($A$7&amp;"!A:D"),4,FALSE)+4)),"")</f>
        <v/>
      </c>
      <c r="Z13" s="65" t="str">
        <f ca="1" t="shared" si="30" ref="Z13">IFERROR(INDIRECT("第"&amp;VLOOKUP(DATEVALUE($A$7&amp;"-"&amp;$A12&amp;"-"&amp;Z$7),INDIRECT($A$7&amp;"!A:D"),2,FALSE)&amp;"周!"&amp;ADDRESS(MATCH($A$5,INDIRECT("第"&amp;VLOOKUP(DATEVALUE($A$7&amp;"-"&amp;$A12&amp;"-"&amp;Z$7),INDIRECT($A$7&amp;"!A:D"),2,FALSE)&amp;"周!B:B"),0)+1,VLOOKUP(DATEVALUE($A$7&amp;"-"&amp;$A12&amp;"-"&amp;Z$7),INDIRECT($A$7&amp;"!A:D"),4,FALSE)+4)),"")</f>
        <v/>
      </c>
      <c r="AA13" s="65" t="str">
        <f ca="1" t="shared" si="31" ref="AA13">IFERROR(INDIRECT("第"&amp;VLOOKUP(DATEVALUE($A$7&amp;"-"&amp;$A12&amp;"-"&amp;AA$7),INDIRECT($A$7&amp;"!A:D"),2,FALSE)&amp;"周!"&amp;ADDRESS(MATCH($A$5,INDIRECT("第"&amp;VLOOKUP(DATEVALUE($A$7&amp;"-"&amp;$A12&amp;"-"&amp;AA$7),INDIRECT($A$7&amp;"!A:D"),2,FALSE)&amp;"周!B:B"),0)+1,VLOOKUP(DATEVALUE($A$7&amp;"-"&amp;$A12&amp;"-"&amp;AA$7),INDIRECT($A$7&amp;"!A:D"),4,FALSE)+4)),"")</f>
        <v/>
      </c>
      <c r="AB13" s="65" t="str">
        <f ca="1" t="shared" si="32" ref="AB13">IFERROR(INDIRECT("第"&amp;VLOOKUP(DATEVALUE($A$7&amp;"-"&amp;$A12&amp;"-"&amp;AB$7),INDIRECT($A$7&amp;"!A:D"),2,FALSE)&amp;"周!"&amp;ADDRESS(MATCH($A$5,INDIRECT("第"&amp;VLOOKUP(DATEVALUE($A$7&amp;"-"&amp;$A12&amp;"-"&amp;AB$7),INDIRECT($A$7&amp;"!A:D"),2,FALSE)&amp;"周!B:B"),0)+1,VLOOKUP(DATEVALUE($A$7&amp;"-"&amp;$A12&amp;"-"&amp;AB$7),INDIRECT($A$7&amp;"!A:D"),4,FALSE)+4)),"")</f>
        <v/>
      </c>
      <c r="AC13" s="65" t="str">
        <f ca="1" t="shared" si="33" ref="AC13">IFERROR(INDIRECT("第"&amp;VLOOKUP(DATEVALUE($A$7&amp;"-"&amp;$A12&amp;"-"&amp;AC$7),INDIRECT($A$7&amp;"!A:D"),2,FALSE)&amp;"周!"&amp;ADDRESS(MATCH($A$5,INDIRECT("第"&amp;VLOOKUP(DATEVALUE($A$7&amp;"-"&amp;$A12&amp;"-"&amp;AC$7),INDIRECT($A$7&amp;"!A:D"),2,FALSE)&amp;"周!B:B"),0)+1,VLOOKUP(DATEVALUE($A$7&amp;"-"&amp;$A12&amp;"-"&amp;AC$7),INDIRECT($A$7&amp;"!A:D"),4,FALSE)+4)),"")</f>
        <v/>
      </c>
      <c r="AD13" s="65" t="str">
        <f ca="1" t="shared" si="34" ref="AD13">IFERROR(INDIRECT("第"&amp;VLOOKUP(DATEVALUE($A$7&amp;"-"&amp;$A12&amp;"-"&amp;AD$7),INDIRECT($A$7&amp;"!A:D"),2,FALSE)&amp;"周!"&amp;ADDRESS(MATCH($A$5,INDIRECT("第"&amp;VLOOKUP(DATEVALUE($A$7&amp;"-"&amp;$A12&amp;"-"&amp;AD$7),INDIRECT($A$7&amp;"!A:D"),2,FALSE)&amp;"周!B:B"),0)+1,VLOOKUP(DATEVALUE($A$7&amp;"-"&amp;$A12&amp;"-"&amp;AD$7),INDIRECT($A$7&amp;"!A:D"),4,FALSE)+4)),"")</f>
        <v/>
      </c>
      <c r="AE13" s="65" t="str">
        <f ca="1" t="shared" si="35" ref="AE13">IFERROR(INDIRECT("第"&amp;VLOOKUP(DATEVALUE($A$7&amp;"-"&amp;$A12&amp;"-"&amp;AE$7),INDIRECT($A$7&amp;"!A:D"),2,FALSE)&amp;"周!"&amp;ADDRESS(MATCH($A$5,INDIRECT("第"&amp;VLOOKUP(DATEVALUE($A$7&amp;"-"&amp;$A12&amp;"-"&amp;AE$7),INDIRECT($A$7&amp;"!A:D"),2,FALSE)&amp;"周!B:B"),0)+1,VLOOKUP(DATEVALUE($A$7&amp;"-"&amp;$A12&amp;"-"&amp;AE$7),INDIRECT($A$7&amp;"!A:D"),4,FALSE)+4)),"")</f>
        <v/>
      </c>
      <c r="AF13" s="65" t="str">
        <f ca="1" t="shared" si="36" ref="AF13">IFERROR(INDIRECT("第"&amp;VLOOKUP(DATEVALUE($A$7&amp;"-"&amp;$A12&amp;"-"&amp;AF$7),INDIRECT($A$7&amp;"!A:D"),2,FALSE)&amp;"周!"&amp;ADDRESS(MATCH($A$5,INDIRECT("第"&amp;VLOOKUP(DATEVALUE($A$7&amp;"-"&amp;$A12&amp;"-"&amp;AF$7),INDIRECT($A$7&amp;"!A:D"),2,FALSE)&amp;"周!B:B"),0)+1,VLOOKUP(DATEVALUE($A$7&amp;"-"&amp;$A12&amp;"-"&amp;AF$7),INDIRECT($A$7&amp;"!A:D"),4,FALSE)+4)),"")</f>
        <v/>
      </c>
      <c r="AG13" s="65" t="str">
        <f ca="1" t="shared" si="37" ref="AG13">IFERROR(INDIRECT("第"&amp;VLOOKUP(DATEVALUE($A$7&amp;"-"&amp;$A12&amp;"-"&amp;AG$7),INDIRECT($A$7&amp;"!A:D"),2,FALSE)&amp;"周!"&amp;ADDRESS(MATCH($A$5,INDIRECT("第"&amp;VLOOKUP(DATEVALUE($A$7&amp;"-"&amp;$A12&amp;"-"&amp;AG$7),INDIRECT($A$7&amp;"!A:D"),2,FALSE)&amp;"周!B:B"),0)+1,VLOOKUP(DATEVALUE($A$7&amp;"-"&amp;$A12&amp;"-"&amp;AG$7),INDIRECT($A$7&amp;"!A:D"),4,FALSE)+4)),"")</f>
        <v/>
      </c>
      <c r="AH13" s="65" t="str">
        <f ca="1" t="shared" si="38" ref="AH13">IFERROR(INDIRECT("第"&amp;VLOOKUP(DATEVALUE($A$7&amp;"-"&amp;$A12&amp;"-"&amp;AH$7),INDIRECT($A$7&amp;"!A:D"),2,FALSE)&amp;"周!"&amp;ADDRESS(MATCH($A$5,INDIRECT("第"&amp;VLOOKUP(DATEVALUE($A$7&amp;"-"&amp;$A12&amp;"-"&amp;AH$7),INDIRECT($A$7&amp;"!A:D"),2,FALSE)&amp;"周!B:B"),0)+1,VLOOKUP(DATEVALUE($A$7&amp;"-"&amp;$A12&amp;"-"&amp;AH$7),INDIRECT($A$7&amp;"!A:D"),4,FALSE)+4)),"")</f>
        <v/>
      </c>
      <c r="AI13" s="98"/>
      <c r="AJ13" s="98"/>
      <c r="AK13" s="98"/>
      <c r="AL13" s="98"/>
      <c r="AM13" s="98"/>
      <c r="AN13" s="98"/>
      <c r="AO13" s="98"/>
      <c r="AP13" s="98"/>
      <c r="AQ13" s="98"/>
    </row>
    <row r="14" spans="1:43" ht="18" customHeight="1">
      <c r="A14" s="14"/>
      <c r="B14" s="91"/>
      <c r="C14" s="92" t="s">
        <v>26</v>
      </c>
      <c r="D14" s="65" t="str">
        <f ca="1" t="shared" si="39" ref="D14:AH14">IFERROR(INDIRECT("第"&amp;VLOOKUP(DATEVALUE($A$7&amp;"-"&amp;$A12&amp;"-"&amp;D$7),INDIRECT($A$7&amp;"!A:D"),2,FALSE)&amp;"周!"&amp;ADDRESS(MATCH($A$5,INDIRECT("第"&amp;VLOOKUP(DATEVALUE($A$7&amp;"-"&amp;$A12&amp;"-"&amp;D$7),INDIRECT($A$7&amp;"!A:D"),2,FALSE)&amp;"周!B:B"),0)+2,VLOOKUP(DATEVALUE($A$7&amp;"-"&amp;$A12&amp;"-"&amp;D$7),INDIRECT($A$7&amp;"!A:D"),4,FALSE)+4)),"")</f>
        <v/>
      </c>
      <c r="E14" s="65" t="str">
        <f t="shared" ca="1" si="39"/>
        <v/>
      </c>
      <c r="F14" s="65" t="str">
        <f t="shared" ca="1" si="39"/>
        <v/>
      </c>
      <c r="G14" s="65" t="str">
        <f t="shared" ca="1" si="39"/>
        <v/>
      </c>
      <c r="H14" s="65" t="str">
        <f t="shared" ca="1" si="39"/>
        <v/>
      </c>
      <c r="I14" s="65" t="str">
        <f t="shared" ca="1" si="39"/>
        <v/>
      </c>
      <c r="J14" s="65" t="str">
        <f t="shared" ca="1" si="39"/>
        <v/>
      </c>
      <c r="K14" s="65" t="str">
        <f t="shared" ca="1" si="39"/>
        <v/>
      </c>
      <c r="L14" s="65" t="str">
        <f t="shared" ca="1" si="39"/>
        <v/>
      </c>
      <c r="M14" s="65" t="str">
        <f t="shared" ca="1" si="39"/>
        <v/>
      </c>
      <c r="N14" s="65" t="str">
        <f t="shared" ca="1" si="39"/>
        <v/>
      </c>
      <c r="O14" s="65" t="str">
        <f t="shared" ca="1" si="39"/>
        <v/>
      </c>
      <c r="P14" s="65" t="str">
        <f t="shared" ca="1" si="39"/>
        <v/>
      </c>
      <c r="Q14" s="65" t="str">
        <f t="shared" ca="1" si="39"/>
        <v/>
      </c>
      <c r="R14" s="65" t="str">
        <f t="shared" ca="1" si="39"/>
        <v/>
      </c>
      <c r="S14" s="65" t="str">
        <f t="shared" ca="1" si="39"/>
        <v/>
      </c>
      <c r="T14" s="65" t="str">
        <f t="shared" ca="1" si="39"/>
        <v/>
      </c>
      <c r="U14" s="65" t="str">
        <f t="shared" ca="1" si="39"/>
        <v/>
      </c>
      <c r="V14" s="65" t="str">
        <f t="shared" ca="1" si="39"/>
        <v/>
      </c>
      <c r="W14" s="65" t="str">
        <f t="shared" ca="1" si="39"/>
        <v/>
      </c>
      <c r="X14" s="65" t="str">
        <f t="shared" ca="1" si="39"/>
        <v/>
      </c>
      <c r="Y14" s="65" t="str">
        <f t="shared" ca="1" si="39"/>
        <v/>
      </c>
      <c r="Z14" s="65" t="str">
        <f t="shared" ca="1" si="39"/>
        <v/>
      </c>
      <c r="AA14" s="65" t="str">
        <f t="shared" ca="1" si="39"/>
        <v/>
      </c>
      <c r="AB14" s="65" t="str">
        <f t="shared" ca="1" si="39"/>
        <v/>
      </c>
      <c r="AC14" s="65" t="str">
        <f t="shared" ca="1" si="39"/>
        <v/>
      </c>
      <c r="AD14" s="65" t="str">
        <f t="shared" ca="1" si="39"/>
        <v/>
      </c>
      <c r="AE14" s="65" t="str">
        <f t="shared" ca="1" si="39"/>
        <v/>
      </c>
      <c r="AF14" s="65" t="str">
        <f t="shared" ca="1" si="39"/>
        <v/>
      </c>
      <c r="AG14" s="65" t="str">
        <f t="shared" ca="1" si="39"/>
        <v/>
      </c>
      <c r="AH14" s="65" t="str">
        <f t="shared" ca="1" si="39"/>
        <v/>
      </c>
      <c r="AI14" s="98"/>
      <c r="AJ14" s="98"/>
      <c r="AK14" s="98"/>
      <c r="AL14" s="98"/>
      <c r="AM14" s="98"/>
      <c r="AN14" s="98"/>
      <c r="AO14" s="98"/>
      <c r="AP14" s="98"/>
      <c r="AQ14" s="98"/>
    </row>
    <row r="15" spans="1:43" ht="18" customHeight="1">
      <c r="A15" s="14">
        <v>3</v>
      </c>
      <c r="B15" s="91" t="str">
        <f t="shared" si="40" ref="B15">A15&amp;"月"</f>
        <v>3月</v>
      </c>
      <c r="C15" s="92" t="s">
        <v>24</v>
      </c>
      <c r="D15" s="65" t="str">
        <f ca="1" t="shared" si="41" ref="D15:S15">IFERROR(INDIRECT("第"&amp;VLOOKUP(DATEVALUE($A$7&amp;"-"&amp;$A15&amp;"-"&amp;D$7),INDIRECT($A$7&amp;"!A:D"),2,FALSE)&amp;"周!"&amp;ADDRESS(MATCH($A$5,INDIRECT("第"&amp;VLOOKUP(DATEVALUE($A$7&amp;"-"&amp;$A15&amp;"-"&amp;D$7),INDIRECT($A$7&amp;"!A:D"),2,FALSE)&amp;"周!B:B"),0),VLOOKUP(DATEVALUE($A$7&amp;"-"&amp;$A15&amp;"-"&amp;D$7),INDIRECT($A$7&amp;"!A:D"),4,FALSE)+4)),"")</f>
        <v/>
      </c>
      <c r="E15" s="65" t="str">
        <f t="shared" ca="1" si="41"/>
        <v/>
      </c>
      <c r="F15" s="65" t="str">
        <f t="shared" ca="1" si="41"/>
        <v/>
      </c>
      <c r="G15" s="65" t="str">
        <f t="shared" ca="1" si="41"/>
        <v/>
      </c>
      <c r="H15" s="65" t="str">
        <f t="shared" ca="1" si="41"/>
        <v/>
      </c>
      <c r="I15" s="65" t="str">
        <f t="shared" ca="1" si="41"/>
        <v/>
      </c>
      <c r="J15" s="65" t="str">
        <f t="shared" ca="1" si="41"/>
        <v/>
      </c>
      <c r="K15" s="65" t="str">
        <f t="shared" ca="1" si="41"/>
        <v/>
      </c>
      <c r="L15" s="65" t="str">
        <f t="shared" ca="1" si="41"/>
        <v/>
      </c>
      <c r="M15" s="65" t="str">
        <f t="shared" ca="1" si="41"/>
        <v/>
      </c>
      <c r="N15" s="65" t="str">
        <f t="shared" ca="1" si="41"/>
        <v/>
      </c>
      <c r="O15" s="65" t="str">
        <f t="shared" ca="1" si="41"/>
        <v/>
      </c>
      <c r="P15" s="65" t="str">
        <f t="shared" ca="1" si="41"/>
        <v/>
      </c>
      <c r="Q15" s="65" t="str">
        <f t="shared" ca="1" si="41"/>
        <v/>
      </c>
      <c r="R15" s="65" t="str">
        <f t="shared" ca="1" si="41"/>
        <v/>
      </c>
      <c r="S15" s="65" t="str">
        <f t="shared" ca="1" si="41"/>
        <v/>
      </c>
      <c r="T15" s="65" t="str">
        <f ca="1" t="shared" si="42" ref="T15:AH15">IFERROR(INDIRECT("第"&amp;VLOOKUP(DATEVALUE($A$7&amp;"-"&amp;$A15&amp;"-"&amp;T$7),INDIRECT($A$7&amp;"!A:D"),2,FALSE)&amp;"周!"&amp;ADDRESS(MATCH($A$5,INDIRECT("第"&amp;VLOOKUP(DATEVALUE($A$7&amp;"-"&amp;$A15&amp;"-"&amp;T$7),INDIRECT($A$7&amp;"!A:D"),2,FALSE)&amp;"周!B:B"),0),VLOOKUP(DATEVALUE($A$7&amp;"-"&amp;$A15&amp;"-"&amp;T$7),INDIRECT($A$7&amp;"!A:D"),4,FALSE)+4)),"")</f>
        <v/>
      </c>
      <c r="U15" s="65" t="str">
        <f t="shared" ca="1" si="42"/>
        <v/>
      </c>
      <c r="V15" s="65" t="str">
        <f t="shared" ca="1" si="42"/>
        <v/>
      </c>
      <c r="W15" s="65" t="str">
        <f t="shared" ca="1" si="42"/>
        <v/>
      </c>
      <c r="X15" s="65" t="str">
        <f t="shared" ca="1" si="42"/>
        <v/>
      </c>
      <c r="Y15" s="65" t="str">
        <f t="shared" ca="1" si="42"/>
        <v/>
      </c>
      <c r="Z15" s="65" t="str">
        <f t="shared" ca="1" si="42"/>
        <v/>
      </c>
      <c r="AA15" s="65" t="str">
        <f t="shared" ca="1" si="42"/>
        <v/>
      </c>
      <c r="AB15" s="65" t="str">
        <f t="shared" ca="1" si="42"/>
        <v/>
      </c>
      <c r="AC15" s="65" t="str">
        <f t="shared" ca="1" si="42"/>
        <v/>
      </c>
      <c r="AD15" s="65" t="str">
        <f t="shared" ca="1" si="42"/>
        <v/>
      </c>
      <c r="AE15" s="65" t="str">
        <f t="shared" ca="1" si="42"/>
        <v/>
      </c>
      <c r="AF15" s="65" t="str">
        <f t="shared" ca="1" si="42"/>
        <v/>
      </c>
      <c r="AG15" s="65" t="str">
        <f t="shared" ca="1" si="42"/>
        <v/>
      </c>
      <c r="AH15" s="65" t="str">
        <f t="shared" ca="1" si="42"/>
        <v/>
      </c>
      <c r="AI15" s="98">
        <f ca="1" t="shared" si="43" ref="AI15:AQ15">COUNTIF($D15:$AH17,AI$8)</f>
        <v>0</v>
      </c>
      <c r="AJ15" s="98">
        <f t="shared" ca="1" si="43"/>
        <v>0</v>
      </c>
      <c r="AK15" s="98">
        <f t="shared" ca="1" si="43"/>
        <v>0</v>
      </c>
      <c r="AL15" s="98">
        <f t="shared" ca="1" si="43"/>
        <v>0</v>
      </c>
      <c r="AM15" s="98">
        <f t="shared" ca="1" si="43"/>
        <v>0</v>
      </c>
      <c r="AN15" s="98">
        <f t="shared" ca="1" si="43"/>
        <v>0</v>
      </c>
      <c r="AO15" s="98">
        <f t="shared" ca="1" si="43"/>
        <v>0</v>
      </c>
      <c r="AP15" s="98">
        <f t="shared" ca="1" si="43"/>
        <v>0</v>
      </c>
      <c r="AQ15" s="98">
        <f t="shared" ca="1" si="43"/>
        <v>0</v>
      </c>
    </row>
    <row r="16" spans="1:43" ht="18" customHeight="1">
      <c r="A16" s="14"/>
      <c r="B16" s="91"/>
      <c r="C16" s="92" t="s">
        <v>25</v>
      </c>
      <c r="D16" s="65" t="str">
        <f ca="1" t="shared" si="44" ref="D16">IFERROR(INDIRECT("第"&amp;VLOOKUP(DATEVALUE($A$7&amp;"-"&amp;$A15&amp;"-"&amp;D$7),INDIRECT($A$7&amp;"!A:D"),2,FALSE)&amp;"周!"&amp;ADDRESS(MATCH($A$5,INDIRECT("第"&amp;VLOOKUP(DATEVALUE($A$7&amp;"-"&amp;$A15&amp;"-"&amp;D$7),INDIRECT($A$7&amp;"!A:D"),2,FALSE)&amp;"周!B:B"),0)+1,VLOOKUP(DATEVALUE($A$7&amp;"-"&amp;$A15&amp;"-"&amp;D$7),INDIRECT($A$7&amp;"!A:D"),4,FALSE)+4)),"")</f>
        <v/>
      </c>
      <c r="E16" s="65" t="str">
        <f ca="1" t="shared" si="45" ref="E16">IFERROR(INDIRECT("第"&amp;VLOOKUP(DATEVALUE($A$7&amp;"-"&amp;$A15&amp;"-"&amp;E$7),INDIRECT($A$7&amp;"!A:D"),2,FALSE)&amp;"周!"&amp;ADDRESS(MATCH($A$5,INDIRECT("第"&amp;VLOOKUP(DATEVALUE($A$7&amp;"-"&amp;$A15&amp;"-"&amp;E$7),INDIRECT($A$7&amp;"!A:D"),2,FALSE)&amp;"周!B:B"),0)+1,VLOOKUP(DATEVALUE($A$7&amp;"-"&amp;$A15&amp;"-"&amp;E$7),INDIRECT($A$7&amp;"!A:D"),4,FALSE)+4)),"")</f>
        <v/>
      </c>
      <c r="F16" s="65" t="str">
        <f ca="1" t="shared" si="46" ref="F16">IFERROR(INDIRECT("第"&amp;VLOOKUP(DATEVALUE($A$7&amp;"-"&amp;$A15&amp;"-"&amp;F$7),INDIRECT($A$7&amp;"!A:D"),2,FALSE)&amp;"周!"&amp;ADDRESS(MATCH($A$5,INDIRECT("第"&amp;VLOOKUP(DATEVALUE($A$7&amp;"-"&amp;$A15&amp;"-"&amp;F$7),INDIRECT($A$7&amp;"!A:D"),2,FALSE)&amp;"周!B:B"),0)+1,VLOOKUP(DATEVALUE($A$7&amp;"-"&amp;$A15&amp;"-"&amp;F$7),INDIRECT($A$7&amp;"!A:D"),4,FALSE)+4)),"")</f>
        <v/>
      </c>
      <c r="G16" s="65" t="str">
        <f ca="1" t="shared" si="47" ref="G16">IFERROR(INDIRECT("第"&amp;VLOOKUP(DATEVALUE($A$7&amp;"-"&amp;$A15&amp;"-"&amp;G$7),INDIRECT($A$7&amp;"!A:D"),2,FALSE)&amp;"周!"&amp;ADDRESS(MATCH($A$5,INDIRECT("第"&amp;VLOOKUP(DATEVALUE($A$7&amp;"-"&amp;$A15&amp;"-"&amp;G$7),INDIRECT($A$7&amp;"!A:D"),2,FALSE)&amp;"周!B:B"),0)+1,VLOOKUP(DATEVALUE($A$7&amp;"-"&amp;$A15&amp;"-"&amp;G$7),INDIRECT($A$7&amp;"!A:D"),4,FALSE)+4)),"")</f>
        <v/>
      </c>
      <c r="H16" s="65" t="str">
        <f ca="1" t="shared" si="48" ref="H16">IFERROR(INDIRECT("第"&amp;VLOOKUP(DATEVALUE($A$7&amp;"-"&amp;$A15&amp;"-"&amp;H$7),INDIRECT($A$7&amp;"!A:D"),2,FALSE)&amp;"周!"&amp;ADDRESS(MATCH($A$5,INDIRECT("第"&amp;VLOOKUP(DATEVALUE($A$7&amp;"-"&amp;$A15&amp;"-"&amp;H$7),INDIRECT($A$7&amp;"!A:D"),2,FALSE)&amp;"周!B:B"),0)+1,VLOOKUP(DATEVALUE($A$7&amp;"-"&amp;$A15&amp;"-"&amp;H$7),INDIRECT($A$7&amp;"!A:D"),4,FALSE)+4)),"")</f>
        <v/>
      </c>
      <c r="I16" s="65" t="str">
        <f ca="1" t="shared" si="49" ref="I16">IFERROR(INDIRECT("第"&amp;VLOOKUP(DATEVALUE($A$7&amp;"-"&amp;$A15&amp;"-"&amp;I$7),INDIRECT($A$7&amp;"!A:D"),2,FALSE)&amp;"周!"&amp;ADDRESS(MATCH($A$5,INDIRECT("第"&amp;VLOOKUP(DATEVALUE($A$7&amp;"-"&amp;$A15&amp;"-"&amp;I$7),INDIRECT($A$7&amp;"!A:D"),2,FALSE)&amp;"周!B:B"),0)+1,VLOOKUP(DATEVALUE($A$7&amp;"-"&amp;$A15&amp;"-"&amp;I$7),INDIRECT($A$7&amp;"!A:D"),4,FALSE)+4)),"")</f>
        <v/>
      </c>
      <c r="J16" s="65" t="str">
        <f ca="1" t="shared" si="50" ref="J16">IFERROR(INDIRECT("第"&amp;VLOOKUP(DATEVALUE($A$7&amp;"-"&amp;$A15&amp;"-"&amp;J$7),INDIRECT($A$7&amp;"!A:D"),2,FALSE)&amp;"周!"&amp;ADDRESS(MATCH($A$5,INDIRECT("第"&amp;VLOOKUP(DATEVALUE($A$7&amp;"-"&amp;$A15&amp;"-"&amp;J$7),INDIRECT($A$7&amp;"!A:D"),2,FALSE)&amp;"周!B:B"),0)+1,VLOOKUP(DATEVALUE($A$7&amp;"-"&amp;$A15&amp;"-"&amp;J$7),INDIRECT($A$7&amp;"!A:D"),4,FALSE)+4)),"")</f>
        <v/>
      </c>
      <c r="K16" s="65" t="str">
        <f ca="1" t="shared" si="51" ref="K16">IFERROR(INDIRECT("第"&amp;VLOOKUP(DATEVALUE($A$7&amp;"-"&amp;$A15&amp;"-"&amp;K$7),INDIRECT($A$7&amp;"!A:D"),2,FALSE)&amp;"周!"&amp;ADDRESS(MATCH($A$5,INDIRECT("第"&amp;VLOOKUP(DATEVALUE($A$7&amp;"-"&amp;$A15&amp;"-"&amp;K$7),INDIRECT($A$7&amp;"!A:D"),2,FALSE)&amp;"周!B:B"),0)+1,VLOOKUP(DATEVALUE($A$7&amp;"-"&amp;$A15&amp;"-"&amp;K$7),INDIRECT($A$7&amp;"!A:D"),4,FALSE)+4)),"")</f>
        <v/>
      </c>
      <c r="L16" s="65" t="str">
        <f ca="1" t="shared" si="52" ref="L16">IFERROR(INDIRECT("第"&amp;VLOOKUP(DATEVALUE($A$7&amp;"-"&amp;$A15&amp;"-"&amp;L$7),INDIRECT($A$7&amp;"!A:D"),2,FALSE)&amp;"周!"&amp;ADDRESS(MATCH($A$5,INDIRECT("第"&amp;VLOOKUP(DATEVALUE($A$7&amp;"-"&amp;$A15&amp;"-"&amp;L$7),INDIRECT($A$7&amp;"!A:D"),2,FALSE)&amp;"周!B:B"),0)+1,VLOOKUP(DATEVALUE($A$7&amp;"-"&amp;$A15&amp;"-"&amp;L$7),INDIRECT($A$7&amp;"!A:D"),4,FALSE)+4)),"")</f>
        <v/>
      </c>
      <c r="M16" s="65" t="str">
        <f ca="1" t="shared" si="53" ref="M16">IFERROR(INDIRECT("第"&amp;VLOOKUP(DATEVALUE($A$7&amp;"-"&amp;$A15&amp;"-"&amp;M$7),INDIRECT($A$7&amp;"!A:D"),2,FALSE)&amp;"周!"&amp;ADDRESS(MATCH($A$5,INDIRECT("第"&amp;VLOOKUP(DATEVALUE($A$7&amp;"-"&amp;$A15&amp;"-"&amp;M$7),INDIRECT($A$7&amp;"!A:D"),2,FALSE)&amp;"周!B:B"),0)+1,VLOOKUP(DATEVALUE($A$7&amp;"-"&amp;$A15&amp;"-"&amp;M$7),INDIRECT($A$7&amp;"!A:D"),4,FALSE)+4)),"")</f>
        <v/>
      </c>
      <c r="N16" s="65" t="str">
        <f ca="1" t="shared" si="54" ref="N16">IFERROR(INDIRECT("第"&amp;VLOOKUP(DATEVALUE($A$7&amp;"-"&amp;$A15&amp;"-"&amp;N$7),INDIRECT($A$7&amp;"!A:D"),2,FALSE)&amp;"周!"&amp;ADDRESS(MATCH($A$5,INDIRECT("第"&amp;VLOOKUP(DATEVALUE($A$7&amp;"-"&amp;$A15&amp;"-"&amp;N$7),INDIRECT($A$7&amp;"!A:D"),2,FALSE)&amp;"周!B:B"),0)+1,VLOOKUP(DATEVALUE($A$7&amp;"-"&amp;$A15&amp;"-"&amp;N$7),INDIRECT($A$7&amp;"!A:D"),4,FALSE)+4)),"")</f>
        <v/>
      </c>
      <c r="O16" s="65" t="str">
        <f ca="1" t="shared" si="55" ref="O16">IFERROR(INDIRECT("第"&amp;VLOOKUP(DATEVALUE($A$7&amp;"-"&amp;$A15&amp;"-"&amp;O$7),INDIRECT($A$7&amp;"!A:D"),2,FALSE)&amp;"周!"&amp;ADDRESS(MATCH($A$5,INDIRECT("第"&amp;VLOOKUP(DATEVALUE($A$7&amp;"-"&amp;$A15&amp;"-"&amp;O$7),INDIRECT($A$7&amp;"!A:D"),2,FALSE)&amp;"周!B:B"),0)+1,VLOOKUP(DATEVALUE($A$7&amp;"-"&amp;$A15&amp;"-"&amp;O$7),INDIRECT($A$7&amp;"!A:D"),4,FALSE)+4)),"")</f>
        <v/>
      </c>
      <c r="P16" s="65" t="str">
        <f ca="1" t="shared" si="56" ref="P16">IFERROR(INDIRECT("第"&amp;VLOOKUP(DATEVALUE($A$7&amp;"-"&amp;$A15&amp;"-"&amp;P$7),INDIRECT($A$7&amp;"!A:D"),2,FALSE)&amp;"周!"&amp;ADDRESS(MATCH($A$5,INDIRECT("第"&amp;VLOOKUP(DATEVALUE($A$7&amp;"-"&amp;$A15&amp;"-"&amp;P$7),INDIRECT($A$7&amp;"!A:D"),2,FALSE)&amp;"周!B:B"),0)+1,VLOOKUP(DATEVALUE($A$7&amp;"-"&amp;$A15&amp;"-"&amp;P$7),INDIRECT($A$7&amp;"!A:D"),4,FALSE)+4)),"")</f>
        <v/>
      </c>
      <c r="Q16" s="65" t="str">
        <f ca="1" t="shared" si="57" ref="Q16">IFERROR(INDIRECT("第"&amp;VLOOKUP(DATEVALUE($A$7&amp;"-"&amp;$A15&amp;"-"&amp;Q$7),INDIRECT($A$7&amp;"!A:D"),2,FALSE)&amp;"周!"&amp;ADDRESS(MATCH($A$5,INDIRECT("第"&amp;VLOOKUP(DATEVALUE($A$7&amp;"-"&amp;$A15&amp;"-"&amp;Q$7),INDIRECT($A$7&amp;"!A:D"),2,FALSE)&amp;"周!B:B"),0)+1,VLOOKUP(DATEVALUE($A$7&amp;"-"&amp;$A15&amp;"-"&amp;Q$7),INDIRECT($A$7&amp;"!A:D"),4,FALSE)+4)),"")</f>
        <v/>
      </c>
      <c r="R16" s="65" t="str">
        <f ca="1" t="shared" si="58" ref="R16">IFERROR(INDIRECT("第"&amp;VLOOKUP(DATEVALUE($A$7&amp;"-"&amp;$A15&amp;"-"&amp;R$7),INDIRECT($A$7&amp;"!A:D"),2,FALSE)&amp;"周!"&amp;ADDRESS(MATCH($A$5,INDIRECT("第"&amp;VLOOKUP(DATEVALUE($A$7&amp;"-"&amp;$A15&amp;"-"&amp;R$7),INDIRECT($A$7&amp;"!A:D"),2,FALSE)&amp;"周!B:B"),0)+1,VLOOKUP(DATEVALUE($A$7&amp;"-"&amp;$A15&amp;"-"&amp;R$7),INDIRECT($A$7&amp;"!A:D"),4,FALSE)+4)),"")</f>
        <v/>
      </c>
      <c r="S16" s="65" t="str">
        <f ca="1" t="shared" si="59" ref="S16">IFERROR(INDIRECT("第"&amp;VLOOKUP(DATEVALUE($A$7&amp;"-"&amp;$A15&amp;"-"&amp;S$7),INDIRECT($A$7&amp;"!A:D"),2,FALSE)&amp;"周!"&amp;ADDRESS(MATCH($A$5,INDIRECT("第"&amp;VLOOKUP(DATEVALUE($A$7&amp;"-"&amp;$A15&amp;"-"&amp;S$7),INDIRECT($A$7&amp;"!A:D"),2,FALSE)&amp;"周!B:B"),0)+1,VLOOKUP(DATEVALUE($A$7&amp;"-"&amp;$A15&amp;"-"&amp;S$7),INDIRECT($A$7&amp;"!A:D"),4,FALSE)+4)),"")</f>
        <v/>
      </c>
      <c r="T16" s="65" t="str">
        <f ca="1" t="shared" si="60" ref="T16">IFERROR(INDIRECT("第"&amp;VLOOKUP(DATEVALUE($A$7&amp;"-"&amp;$A15&amp;"-"&amp;T$7),INDIRECT($A$7&amp;"!A:D"),2,FALSE)&amp;"周!"&amp;ADDRESS(MATCH($A$5,INDIRECT("第"&amp;VLOOKUP(DATEVALUE($A$7&amp;"-"&amp;$A15&amp;"-"&amp;T$7),INDIRECT($A$7&amp;"!A:D"),2,FALSE)&amp;"周!B:B"),0)+1,VLOOKUP(DATEVALUE($A$7&amp;"-"&amp;$A15&amp;"-"&amp;T$7),INDIRECT($A$7&amp;"!A:D"),4,FALSE)+4)),"")</f>
        <v/>
      </c>
      <c r="U16" s="65" t="str">
        <f ca="1" t="shared" si="61" ref="U16">IFERROR(INDIRECT("第"&amp;VLOOKUP(DATEVALUE($A$7&amp;"-"&amp;$A15&amp;"-"&amp;U$7),INDIRECT($A$7&amp;"!A:D"),2,FALSE)&amp;"周!"&amp;ADDRESS(MATCH($A$5,INDIRECT("第"&amp;VLOOKUP(DATEVALUE($A$7&amp;"-"&amp;$A15&amp;"-"&amp;U$7),INDIRECT($A$7&amp;"!A:D"),2,FALSE)&amp;"周!B:B"),0)+1,VLOOKUP(DATEVALUE($A$7&amp;"-"&amp;$A15&amp;"-"&amp;U$7),INDIRECT($A$7&amp;"!A:D"),4,FALSE)+4)),"")</f>
        <v/>
      </c>
      <c r="V16" s="65" t="str">
        <f ca="1" t="shared" si="62" ref="V16">IFERROR(INDIRECT("第"&amp;VLOOKUP(DATEVALUE($A$7&amp;"-"&amp;$A15&amp;"-"&amp;V$7),INDIRECT($A$7&amp;"!A:D"),2,FALSE)&amp;"周!"&amp;ADDRESS(MATCH($A$5,INDIRECT("第"&amp;VLOOKUP(DATEVALUE($A$7&amp;"-"&amp;$A15&amp;"-"&amp;V$7),INDIRECT($A$7&amp;"!A:D"),2,FALSE)&amp;"周!B:B"),0)+1,VLOOKUP(DATEVALUE($A$7&amp;"-"&amp;$A15&amp;"-"&amp;V$7),INDIRECT($A$7&amp;"!A:D"),4,FALSE)+4)),"")</f>
        <v/>
      </c>
      <c r="W16" s="65" t="str">
        <f ca="1" t="shared" si="63" ref="W16">IFERROR(INDIRECT("第"&amp;VLOOKUP(DATEVALUE($A$7&amp;"-"&amp;$A15&amp;"-"&amp;W$7),INDIRECT($A$7&amp;"!A:D"),2,FALSE)&amp;"周!"&amp;ADDRESS(MATCH($A$5,INDIRECT("第"&amp;VLOOKUP(DATEVALUE($A$7&amp;"-"&amp;$A15&amp;"-"&amp;W$7),INDIRECT($A$7&amp;"!A:D"),2,FALSE)&amp;"周!B:B"),0)+1,VLOOKUP(DATEVALUE($A$7&amp;"-"&amp;$A15&amp;"-"&amp;W$7),INDIRECT($A$7&amp;"!A:D"),4,FALSE)+4)),"")</f>
        <v/>
      </c>
      <c r="X16" s="65" t="str">
        <f ca="1" t="shared" si="64" ref="X16">IFERROR(INDIRECT("第"&amp;VLOOKUP(DATEVALUE($A$7&amp;"-"&amp;$A15&amp;"-"&amp;X$7),INDIRECT($A$7&amp;"!A:D"),2,FALSE)&amp;"周!"&amp;ADDRESS(MATCH($A$5,INDIRECT("第"&amp;VLOOKUP(DATEVALUE($A$7&amp;"-"&amp;$A15&amp;"-"&amp;X$7),INDIRECT($A$7&amp;"!A:D"),2,FALSE)&amp;"周!B:B"),0)+1,VLOOKUP(DATEVALUE($A$7&amp;"-"&amp;$A15&amp;"-"&amp;X$7),INDIRECT($A$7&amp;"!A:D"),4,FALSE)+4)),"")</f>
        <v/>
      </c>
      <c r="Y16" s="65" t="str">
        <f ca="1" t="shared" si="65" ref="Y16">IFERROR(INDIRECT("第"&amp;VLOOKUP(DATEVALUE($A$7&amp;"-"&amp;$A15&amp;"-"&amp;Y$7),INDIRECT($A$7&amp;"!A:D"),2,FALSE)&amp;"周!"&amp;ADDRESS(MATCH($A$5,INDIRECT("第"&amp;VLOOKUP(DATEVALUE($A$7&amp;"-"&amp;$A15&amp;"-"&amp;Y$7),INDIRECT($A$7&amp;"!A:D"),2,FALSE)&amp;"周!B:B"),0)+1,VLOOKUP(DATEVALUE($A$7&amp;"-"&amp;$A15&amp;"-"&amp;Y$7),INDIRECT($A$7&amp;"!A:D"),4,FALSE)+4)),"")</f>
        <v/>
      </c>
      <c r="Z16" s="65" t="str">
        <f ca="1" t="shared" si="66" ref="Z16">IFERROR(INDIRECT("第"&amp;VLOOKUP(DATEVALUE($A$7&amp;"-"&amp;$A15&amp;"-"&amp;Z$7),INDIRECT($A$7&amp;"!A:D"),2,FALSE)&amp;"周!"&amp;ADDRESS(MATCH($A$5,INDIRECT("第"&amp;VLOOKUP(DATEVALUE($A$7&amp;"-"&amp;$A15&amp;"-"&amp;Z$7),INDIRECT($A$7&amp;"!A:D"),2,FALSE)&amp;"周!B:B"),0)+1,VLOOKUP(DATEVALUE($A$7&amp;"-"&amp;$A15&amp;"-"&amp;Z$7),INDIRECT($A$7&amp;"!A:D"),4,FALSE)+4)),"")</f>
        <v/>
      </c>
      <c r="AA16" s="65" t="str">
        <f ca="1" t="shared" si="67" ref="AA16">IFERROR(INDIRECT("第"&amp;VLOOKUP(DATEVALUE($A$7&amp;"-"&amp;$A15&amp;"-"&amp;AA$7),INDIRECT($A$7&amp;"!A:D"),2,FALSE)&amp;"周!"&amp;ADDRESS(MATCH($A$5,INDIRECT("第"&amp;VLOOKUP(DATEVALUE($A$7&amp;"-"&amp;$A15&amp;"-"&amp;AA$7),INDIRECT($A$7&amp;"!A:D"),2,FALSE)&amp;"周!B:B"),0)+1,VLOOKUP(DATEVALUE($A$7&amp;"-"&amp;$A15&amp;"-"&amp;AA$7),INDIRECT($A$7&amp;"!A:D"),4,FALSE)+4)),"")</f>
        <v/>
      </c>
      <c r="AB16" s="65" t="str">
        <f ca="1" t="shared" si="68" ref="AB16">IFERROR(INDIRECT("第"&amp;VLOOKUP(DATEVALUE($A$7&amp;"-"&amp;$A15&amp;"-"&amp;AB$7),INDIRECT($A$7&amp;"!A:D"),2,FALSE)&amp;"周!"&amp;ADDRESS(MATCH($A$5,INDIRECT("第"&amp;VLOOKUP(DATEVALUE($A$7&amp;"-"&amp;$A15&amp;"-"&amp;AB$7),INDIRECT($A$7&amp;"!A:D"),2,FALSE)&amp;"周!B:B"),0)+1,VLOOKUP(DATEVALUE($A$7&amp;"-"&amp;$A15&amp;"-"&amp;AB$7),INDIRECT($A$7&amp;"!A:D"),4,FALSE)+4)),"")</f>
        <v/>
      </c>
      <c r="AC16" s="65" t="str">
        <f ca="1" t="shared" si="69" ref="AC16">IFERROR(INDIRECT("第"&amp;VLOOKUP(DATEVALUE($A$7&amp;"-"&amp;$A15&amp;"-"&amp;AC$7),INDIRECT($A$7&amp;"!A:D"),2,FALSE)&amp;"周!"&amp;ADDRESS(MATCH($A$5,INDIRECT("第"&amp;VLOOKUP(DATEVALUE($A$7&amp;"-"&amp;$A15&amp;"-"&amp;AC$7),INDIRECT($A$7&amp;"!A:D"),2,FALSE)&amp;"周!B:B"),0)+1,VLOOKUP(DATEVALUE($A$7&amp;"-"&amp;$A15&amp;"-"&amp;AC$7),INDIRECT($A$7&amp;"!A:D"),4,FALSE)+4)),"")</f>
        <v/>
      </c>
      <c r="AD16" s="65" t="str">
        <f ca="1" t="shared" si="70" ref="AD16">IFERROR(INDIRECT("第"&amp;VLOOKUP(DATEVALUE($A$7&amp;"-"&amp;$A15&amp;"-"&amp;AD$7),INDIRECT($A$7&amp;"!A:D"),2,FALSE)&amp;"周!"&amp;ADDRESS(MATCH($A$5,INDIRECT("第"&amp;VLOOKUP(DATEVALUE($A$7&amp;"-"&amp;$A15&amp;"-"&amp;AD$7),INDIRECT($A$7&amp;"!A:D"),2,FALSE)&amp;"周!B:B"),0)+1,VLOOKUP(DATEVALUE($A$7&amp;"-"&amp;$A15&amp;"-"&amp;AD$7),INDIRECT($A$7&amp;"!A:D"),4,FALSE)+4)),"")</f>
        <v/>
      </c>
      <c r="AE16" s="65" t="str">
        <f ca="1" t="shared" si="71" ref="AE16">IFERROR(INDIRECT("第"&amp;VLOOKUP(DATEVALUE($A$7&amp;"-"&amp;$A15&amp;"-"&amp;AE$7),INDIRECT($A$7&amp;"!A:D"),2,FALSE)&amp;"周!"&amp;ADDRESS(MATCH($A$5,INDIRECT("第"&amp;VLOOKUP(DATEVALUE($A$7&amp;"-"&amp;$A15&amp;"-"&amp;AE$7),INDIRECT($A$7&amp;"!A:D"),2,FALSE)&amp;"周!B:B"),0)+1,VLOOKUP(DATEVALUE($A$7&amp;"-"&amp;$A15&amp;"-"&amp;AE$7),INDIRECT($A$7&amp;"!A:D"),4,FALSE)+4)),"")</f>
        <v/>
      </c>
      <c r="AF16" s="65" t="str">
        <f ca="1" t="shared" si="72" ref="AF16">IFERROR(INDIRECT("第"&amp;VLOOKUP(DATEVALUE($A$7&amp;"-"&amp;$A15&amp;"-"&amp;AF$7),INDIRECT($A$7&amp;"!A:D"),2,FALSE)&amp;"周!"&amp;ADDRESS(MATCH($A$5,INDIRECT("第"&amp;VLOOKUP(DATEVALUE($A$7&amp;"-"&amp;$A15&amp;"-"&amp;AF$7),INDIRECT($A$7&amp;"!A:D"),2,FALSE)&amp;"周!B:B"),0)+1,VLOOKUP(DATEVALUE($A$7&amp;"-"&amp;$A15&amp;"-"&amp;AF$7),INDIRECT($A$7&amp;"!A:D"),4,FALSE)+4)),"")</f>
        <v/>
      </c>
      <c r="AG16" s="65" t="str">
        <f ca="1" t="shared" si="73" ref="AG16">IFERROR(INDIRECT("第"&amp;VLOOKUP(DATEVALUE($A$7&amp;"-"&amp;$A15&amp;"-"&amp;AG$7),INDIRECT($A$7&amp;"!A:D"),2,FALSE)&amp;"周!"&amp;ADDRESS(MATCH($A$5,INDIRECT("第"&amp;VLOOKUP(DATEVALUE($A$7&amp;"-"&amp;$A15&amp;"-"&amp;AG$7),INDIRECT($A$7&amp;"!A:D"),2,FALSE)&amp;"周!B:B"),0)+1,VLOOKUP(DATEVALUE($A$7&amp;"-"&amp;$A15&amp;"-"&amp;AG$7),INDIRECT($A$7&amp;"!A:D"),4,FALSE)+4)),"")</f>
        <v/>
      </c>
      <c r="AH16" s="65" t="str">
        <f ca="1" t="shared" si="74" ref="AH16">IFERROR(INDIRECT("第"&amp;VLOOKUP(DATEVALUE($A$7&amp;"-"&amp;$A15&amp;"-"&amp;AH$7),INDIRECT($A$7&amp;"!A:D"),2,FALSE)&amp;"周!"&amp;ADDRESS(MATCH($A$5,INDIRECT("第"&amp;VLOOKUP(DATEVALUE($A$7&amp;"-"&amp;$A15&amp;"-"&amp;AH$7),INDIRECT($A$7&amp;"!A:D"),2,FALSE)&amp;"周!B:B"),0)+1,VLOOKUP(DATEVALUE($A$7&amp;"-"&amp;$A15&amp;"-"&amp;AH$7),INDIRECT($A$7&amp;"!A:D"),4,FALSE)+4)),"")</f>
        <v/>
      </c>
      <c r="AI16" s="98"/>
      <c r="AJ16" s="98"/>
      <c r="AK16" s="98"/>
      <c r="AL16" s="98"/>
      <c r="AM16" s="98"/>
      <c r="AN16" s="98"/>
      <c r="AO16" s="98"/>
      <c r="AP16" s="98"/>
      <c r="AQ16" s="98"/>
    </row>
    <row r="17" spans="1:43" ht="18" customHeight="1">
      <c r="A17" s="14"/>
      <c r="B17" s="91"/>
      <c r="C17" s="92" t="s">
        <v>26</v>
      </c>
      <c r="D17" s="65" t="str">
        <f ca="1" t="shared" si="75" ref="D17:AH17">IFERROR(INDIRECT("第"&amp;VLOOKUP(DATEVALUE($A$7&amp;"-"&amp;$A15&amp;"-"&amp;D$7),INDIRECT($A$7&amp;"!A:D"),2,FALSE)&amp;"周!"&amp;ADDRESS(MATCH($A$5,INDIRECT("第"&amp;VLOOKUP(DATEVALUE($A$7&amp;"-"&amp;$A15&amp;"-"&amp;D$7),INDIRECT($A$7&amp;"!A:D"),2,FALSE)&amp;"周!B:B"),0)+2,VLOOKUP(DATEVALUE($A$7&amp;"-"&amp;$A15&amp;"-"&amp;D$7),INDIRECT($A$7&amp;"!A:D"),4,FALSE)+4)),"")</f>
        <v/>
      </c>
      <c r="E17" s="65" t="str">
        <f t="shared" ca="1" si="75"/>
        <v/>
      </c>
      <c r="F17" s="65" t="str">
        <f t="shared" ca="1" si="75"/>
        <v/>
      </c>
      <c r="G17" s="65" t="str">
        <f t="shared" ca="1" si="75"/>
        <v/>
      </c>
      <c r="H17" s="65" t="str">
        <f t="shared" ca="1" si="75"/>
        <v/>
      </c>
      <c r="I17" s="65" t="str">
        <f t="shared" ca="1" si="75"/>
        <v/>
      </c>
      <c r="J17" s="65" t="str">
        <f t="shared" ca="1" si="75"/>
        <v/>
      </c>
      <c r="K17" s="65" t="str">
        <f t="shared" ca="1" si="75"/>
        <v/>
      </c>
      <c r="L17" s="65" t="str">
        <f t="shared" ca="1" si="75"/>
        <v/>
      </c>
      <c r="M17" s="65" t="str">
        <f t="shared" ca="1" si="75"/>
        <v/>
      </c>
      <c r="N17" s="65" t="str">
        <f t="shared" ca="1" si="75"/>
        <v/>
      </c>
      <c r="O17" s="65" t="str">
        <f t="shared" ca="1" si="75"/>
        <v/>
      </c>
      <c r="P17" s="65" t="str">
        <f t="shared" ca="1" si="75"/>
        <v/>
      </c>
      <c r="Q17" s="65" t="str">
        <f t="shared" ca="1" si="75"/>
        <v/>
      </c>
      <c r="R17" s="65" t="str">
        <f t="shared" ca="1" si="75"/>
        <v/>
      </c>
      <c r="S17" s="65" t="str">
        <f t="shared" ca="1" si="75"/>
        <v/>
      </c>
      <c r="T17" s="65" t="str">
        <f t="shared" ca="1" si="75"/>
        <v/>
      </c>
      <c r="U17" s="65" t="str">
        <f t="shared" ca="1" si="75"/>
        <v/>
      </c>
      <c r="V17" s="65" t="str">
        <f t="shared" ca="1" si="75"/>
        <v/>
      </c>
      <c r="W17" s="65" t="str">
        <f t="shared" ca="1" si="75"/>
        <v/>
      </c>
      <c r="X17" s="65" t="str">
        <f t="shared" ca="1" si="75"/>
        <v/>
      </c>
      <c r="Y17" s="65" t="str">
        <f t="shared" ca="1" si="75"/>
        <v/>
      </c>
      <c r="Z17" s="65" t="str">
        <f t="shared" ca="1" si="75"/>
        <v/>
      </c>
      <c r="AA17" s="65" t="str">
        <f t="shared" ca="1" si="75"/>
        <v/>
      </c>
      <c r="AB17" s="65" t="str">
        <f t="shared" ca="1" si="75"/>
        <v/>
      </c>
      <c r="AC17" s="65" t="str">
        <f t="shared" ca="1" si="75"/>
        <v/>
      </c>
      <c r="AD17" s="65" t="str">
        <f t="shared" ca="1" si="75"/>
        <v/>
      </c>
      <c r="AE17" s="65" t="str">
        <f t="shared" ca="1" si="75"/>
        <v/>
      </c>
      <c r="AF17" s="65" t="str">
        <f t="shared" ca="1" si="75"/>
        <v/>
      </c>
      <c r="AG17" s="65" t="str">
        <f t="shared" ca="1" si="75"/>
        <v/>
      </c>
      <c r="AH17" s="65" t="str">
        <f t="shared" ca="1" si="75"/>
        <v/>
      </c>
      <c r="AI17" s="98"/>
      <c r="AJ17" s="98"/>
      <c r="AK17" s="98"/>
      <c r="AL17" s="98"/>
      <c r="AM17" s="98"/>
      <c r="AN17" s="98"/>
      <c r="AO17" s="98"/>
      <c r="AP17" s="98"/>
      <c r="AQ17" s="98"/>
    </row>
    <row r="18" spans="1:43" ht="18" customHeight="1">
      <c r="A18" s="14">
        <v>4</v>
      </c>
      <c r="B18" s="91" t="str">
        <f t="shared" si="76" ref="B18">A18&amp;"月"</f>
        <v>4月</v>
      </c>
      <c r="C18" s="92" t="s">
        <v>24</v>
      </c>
      <c r="D18" s="65" t="str">
        <f ca="1" t="shared" si="77" ref="D18:S18">IFERROR(INDIRECT("第"&amp;VLOOKUP(DATEVALUE($A$7&amp;"-"&amp;$A18&amp;"-"&amp;D$7),INDIRECT($A$7&amp;"!A:D"),2,FALSE)&amp;"周!"&amp;ADDRESS(MATCH($A$5,INDIRECT("第"&amp;VLOOKUP(DATEVALUE($A$7&amp;"-"&amp;$A18&amp;"-"&amp;D$7),INDIRECT($A$7&amp;"!A:D"),2,FALSE)&amp;"周!B:B"),0),VLOOKUP(DATEVALUE($A$7&amp;"-"&amp;$A18&amp;"-"&amp;D$7),INDIRECT($A$7&amp;"!A:D"),4,FALSE)+4)),"")</f>
        <v/>
      </c>
      <c r="E18" s="65" t="str">
        <f t="shared" ca="1" si="77"/>
        <v/>
      </c>
      <c r="F18" s="65" t="str">
        <f t="shared" ca="1" si="77"/>
        <v/>
      </c>
      <c r="G18" s="65" t="str">
        <f t="shared" ca="1" si="77"/>
        <v/>
      </c>
      <c r="H18" s="65" t="str">
        <f t="shared" ca="1" si="77"/>
        <v/>
      </c>
      <c r="I18" s="65" t="str">
        <f t="shared" ca="1" si="77"/>
        <v/>
      </c>
      <c r="J18" s="65" t="str">
        <f t="shared" ca="1" si="77"/>
        <v/>
      </c>
      <c r="K18" s="65" t="str">
        <f t="shared" ca="1" si="77"/>
        <v/>
      </c>
      <c r="L18" s="65" t="str">
        <f t="shared" ca="1" si="77"/>
        <v/>
      </c>
      <c r="M18" s="65" t="str">
        <f t="shared" ca="1" si="77"/>
        <v/>
      </c>
      <c r="N18" s="65" t="str">
        <f t="shared" ca="1" si="77"/>
        <v/>
      </c>
      <c r="O18" s="65" t="str">
        <f t="shared" ca="1" si="77"/>
        <v/>
      </c>
      <c r="P18" s="65" t="str">
        <f t="shared" ca="1" si="77"/>
        <v/>
      </c>
      <c r="Q18" s="65" t="str">
        <f t="shared" ca="1" si="77"/>
        <v/>
      </c>
      <c r="R18" s="65" t="str">
        <f t="shared" ca="1" si="77"/>
        <v/>
      </c>
      <c r="S18" s="65" t="str">
        <f t="shared" ca="1" si="77"/>
        <v/>
      </c>
      <c r="T18" s="65" t="str">
        <f ca="1" t="shared" si="78" ref="T18:AH18">IFERROR(INDIRECT("第"&amp;VLOOKUP(DATEVALUE($A$7&amp;"-"&amp;$A18&amp;"-"&amp;T$7),INDIRECT($A$7&amp;"!A:D"),2,FALSE)&amp;"周!"&amp;ADDRESS(MATCH($A$5,INDIRECT("第"&amp;VLOOKUP(DATEVALUE($A$7&amp;"-"&amp;$A18&amp;"-"&amp;T$7),INDIRECT($A$7&amp;"!A:D"),2,FALSE)&amp;"周!B:B"),0),VLOOKUP(DATEVALUE($A$7&amp;"-"&amp;$A18&amp;"-"&amp;T$7),INDIRECT($A$7&amp;"!A:D"),4,FALSE)+4)),"")</f>
        <v/>
      </c>
      <c r="U18" s="65" t="str">
        <f t="shared" ca="1" si="78"/>
        <v/>
      </c>
      <c r="V18" s="65" t="str">
        <f t="shared" ca="1" si="78"/>
        <v/>
      </c>
      <c r="W18" s="65" t="str">
        <f t="shared" ca="1" si="78"/>
        <v/>
      </c>
      <c r="X18" s="65" t="str">
        <f t="shared" ca="1" si="78"/>
        <v/>
      </c>
      <c r="Y18" s="65" t="str">
        <f t="shared" ca="1" si="78"/>
        <v/>
      </c>
      <c r="Z18" s="65" t="str">
        <f t="shared" ca="1" si="78"/>
        <v/>
      </c>
      <c r="AA18" s="65" t="str">
        <f t="shared" ca="1" si="78"/>
        <v/>
      </c>
      <c r="AB18" s="65" t="str">
        <f t="shared" ca="1" si="78"/>
        <v/>
      </c>
      <c r="AC18" s="65" t="str">
        <f t="shared" ca="1" si="78"/>
        <v/>
      </c>
      <c r="AD18" s="65" t="str">
        <f t="shared" ca="1" si="78"/>
        <v/>
      </c>
      <c r="AE18" s="65" t="str">
        <f t="shared" ca="1" si="78"/>
        <v/>
      </c>
      <c r="AF18" s="65" t="str">
        <f t="shared" ca="1" si="78"/>
        <v/>
      </c>
      <c r="AG18" s="65" t="str">
        <f t="shared" ca="1" si="78"/>
        <v/>
      </c>
      <c r="AH18" s="65" t="str">
        <f t="shared" ca="1" si="78"/>
        <v/>
      </c>
      <c r="AI18" s="98">
        <f ca="1" t="shared" si="79" ref="AI18:AQ18">COUNTIF($D18:$AH20,AI$8)</f>
        <v>0</v>
      </c>
      <c r="AJ18" s="98">
        <f t="shared" ca="1" si="79"/>
        <v>0</v>
      </c>
      <c r="AK18" s="98">
        <f t="shared" ca="1" si="79"/>
        <v>0</v>
      </c>
      <c r="AL18" s="98">
        <f t="shared" ca="1" si="79"/>
        <v>0</v>
      </c>
      <c r="AM18" s="98">
        <f t="shared" ca="1" si="79"/>
        <v>0</v>
      </c>
      <c r="AN18" s="98">
        <f t="shared" ca="1" si="79"/>
        <v>0</v>
      </c>
      <c r="AO18" s="98">
        <f t="shared" ca="1" si="79"/>
        <v>0</v>
      </c>
      <c r="AP18" s="98">
        <f t="shared" ca="1" si="79"/>
        <v>0</v>
      </c>
      <c r="AQ18" s="98">
        <f t="shared" ca="1" si="79"/>
        <v>0</v>
      </c>
    </row>
    <row r="19" spans="1:43" ht="18" customHeight="1">
      <c r="A19" s="14"/>
      <c r="B19" s="91"/>
      <c r="C19" s="92" t="s">
        <v>25</v>
      </c>
      <c r="D19" s="65" t="str">
        <f ca="1" t="shared" si="80" ref="D19">IFERROR(INDIRECT("第"&amp;VLOOKUP(DATEVALUE($A$7&amp;"-"&amp;$A18&amp;"-"&amp;D$7),INDIRECT($A$7&amp;"!A:D"),2,FALSE)&amp;"周!"&amp;ADDRESS(MATCH($A$5,INDIRECT("第"&amp;VLOOKUP(DATEVALUE($A$7&amp;"-"&amp;$A18&amp;"-"&amp;D$7),INDIRECT($A$7&amp;"!A:D"),2,FALSE)&amp;"周!B:B"),0)+1,VLOOKUP(DATEVALUE($A$7&amp;"-"&amp;$A18&amp;"-"&amp;D$7),INDIRECT($A$7&amp;"!A:D"),4,FALSE)+4)),"")</f>
        <v/>
      </c>
      <c r="E19" s="65" t="str">
        <f ca="1" t="shared" si="81" ref="E19">IFERROR(INDIRECT("第"&amp;VLOOKUP(DATEVALUE($A$7&amp;"-"&amp;$A18&amp;"-"&amp;E$7),INDIRECT($A$7&amp;"!A:D"),2,FALSE)&amp;"周!"&amp;ADDRESS(MATCH($A$5,INDIRECT("第"&amp;VLOOKUP(DATEVALUE($A$7&amp;"-"&amp;$A18&amp;"-"&amp;E$7),INDIRECT($A$7&amp;"!A:D"),2,FALSE)&amp;"周!B:B"),0)+1,VLOOKUP(DATEVALUE($A$7&amp;"-"&amp;$A18&amp;"-"&amp;E$7),INDIRECT($A$7&amp;"!A:D"),4,FALSE)+4)),"")</f>
        <v/>
      </c>
      <c r="F19" s="65" t="str">
        <f ca="1" t="shared" si="82" ref="F19">IFERROR(INDIRECT("第"&amp;VLOOKUP(DATEVALUE($A$7&amp;"-"&amp;$A18&amp;"-"&amp;F$7),INDIRECT($A$7&amp;"!A:D"),2,FALSE)&amp;"周!"&amp;ADDRESS(MATCH($A$5,INDIRECT("第"&amp;VLOOKUP(DATEVALUE($A$7&amp;"-"&amp;$A18&amp;"-"&amp;F$7),INDIRECT($A$7&amp;"!A:D"),2,FALSE)&amp;"周!B:B"),0)+1,VLOOKUP(DATEVALUE($A$7&amp;"-"&amp;$A18&amp;"-"&amp;F$7),INDIRECT($A$7&amp;"!A:D"),4,FALSE)+4)),"")</f>
        <v/>
      </c>
      <c r="G19" s="65" t="str">
        <f ca="1" t="shared" si="83" ref="G19">IFERROR(INDIRECT("第"&amp;VLOOKUP(DATEVALUE($A$7&amp;"-"&amp;$A18&amp;"-"&amp;G$7),INDIRECT($A$7&amp;"!A:D"),2,FALSE)&amp;"周!"&amp;ADDRESS(MATCH($A$5,INDIRECT("第"&amp;VLOOKUP(DATEVALUE($A$7&amp;"-"&amp;$A18&amp;"-"&amp;G$7),INDIRECT($A$7&amp;"!A:D"),2,FALSE)&amp;"周!B:B"),0)+1,VLOOKUP(DATEVALUE($A$7&amp;"-"&amp;$A18&amp;"-"&amp;G$7),INDIRECT($A$7&amp;"!A:D"),4,FALSE)+4)),"")</f>
        <v/>
      </c>
      <c r="H19" s="65" t="str">
        <f ca="1" t="shared" si="84" ref="H19">IFERROR(INDIRECT("第"&amp;VLOOKUP(DATEVALUE($A$7&amp;"-"&amp;$A18&amp;"-"&amp;H$7),INDIRECT($A$7&amp;"!A:D"),2,FALSE)&amp;"周!"&amp;ADDRESS(MATCH($A$5,INDIRECT("第"&amp;VLOOKUP(DATEVALUE($A$7&amp;"-"&amp;$A18&amp;"-"&amp;H$7),INDIRECT($A$7&amp;"!A:D"),2,FALSE)&amp;"周!B:B"),0)+1,VLOOKUP(DATEVALUE($A$7&amp;"-"&amp;$A18&amp;"-"&amp;H$7),INDIRECT($A$7&amp;"!A:D"),4,FALSE)+4)),"")</f>
        <v/>
      </c>
      <c r="I19" s="65" t="str">
        <f ca="1" t="shared" si="85" ref="I19">IFERROR(INDIRECT("第"&amp;VLOOKUP(DATEVALUE($A$7&amp;"-"&amp;$A18&amp;"-"&amp;I$7),INDIRECT($A$7&amp;"!A:D"),2,FALSE)&amp;"周!"&amp;ADDRESS(MATCH($A$5,INDIRECT("第"&amp;VLOOKUP(DATEVALUE($A$7&amp;"-"&amp;$A18&amp;"-"&amp;I$7),INDIRECT($A$7&amp;"!A:D"),2,FALSE)&amp;"周!B:B"),0)+1,VLOOKUP(DATEVALUE($A$7&amp;"-"&amp;$A18&amp;"-"&amp;I$7),INDIRECT($A$7&amp;"!A:D"),4,FALSE)+4)),"")</f>
        <v/>
      </c>
      <c r="J19" s="65" t="str">
        <f ca="1" t="shared" si="86" ref="J19">IFERROR(INDIRECT("第"&amp;VLOOKUP(DATEVALUE($A$7&amp;"-"&amp;$A18&amp;"-"&amp;J$7),INDIRECT($A$7&amp;"!A:D"),2,FALSE)&amp;"周!"&amp;ADDRESS(MATCH($A$5,INDIRECT("第"&amp;VLOOKUP(DATEVALUE($A$7&amp;"-"&amp;$A18&amp;"-"&amp;J$7),INDIRECT($A$7&amp;"!A:D"),2,FALSE)&amp;"周!B:B"),0)+1,VLOOKUP(DATEVALUE($A$7&amp;"-"&amp;$A18&amp;"-"&amp;J$7),INDIRECT($A$7&amp;"!A:D"),4,FALSE)+4)),"")</f>
        <v/>
      </c>
      <c r="K19" s="65" t="str">
        <f ca="1" t="shared" si="87" ref="K19">IFERROR(INDIRECT("第"&amp;VLOOKUP(DATEVALUE($A$7&amp;"-"&amp;$A18&amp;"-"&amp;K$7),INDIRECT($A$7&amp;"!A:D"),2,FALSE)&amp;"周!"&amp;ADDRESS(MATCH($A$5,INDIRECT("第"&amp;VLOOKUP(DATEVALUE($A$7&amp;"-"&amp;$A18&amp;"-"&amp;K$7),INDIRECT($A$7&amp;"!A:D"),2,FALSE)&amp;"周!B:B"),0)+1,VLOOKUP(DATEVALUE($A$7&amp;"-"&amp;$A18&amp;"-"&amp;K$7),INDIRECT($A$7&amp;"!A:D"),4,FALSE)+4)),"")</f>
        <v/>
      </c>
      <c r="L19" s="65" t="str">
        <f ca="1" t="shared" si="88" ref="L19">IFERROR(INDIRECT("第"&amp;VLOOKUP(DATEVALUE($A$7&amp;"-"&amp;$A18&amp;"-"&amp;L$7),INDIRECT($A$7&amp;"!A:D"),2,FALSE)&amp;"周!"&amp;ADDRESS(MATCH($A$5,INDIRECT("第"&amp;VLOOKUP(DATEVALUE($A$7&amp;"-"&amp;$A18&amp;"-"&amp;L$7),INDIRECT($A$7&amp;"!A:D"),2,FALSE)&amp;"周!B:B"),0)+1,VLOOKUP(DATEVALUE($A$7&amp;"-"&amp;$A18&amp;"-"&amp;L$7),INDIRECT($A$7&amp;"!A:D"),4,FALSE)+4)),"")</f>
        <v/>
      </c>
      <c r="M19" s="65" t="str">
        <f ca="1" t="shared" si="89" ref="M19">IFERROR(INDIRECT("第"&amp;VLOOKUP(DATEVALUE($A$7&amp;"-"&amp;$A18&amp;"-"&amp;M$7),INDIRECT($A$7&amp;"!A:D"),2,FALSE)&amp;"周!"&amp;ADDRESS(MATCH($A$5,INDIRECT("第"&amp;VLOOKUP(DATEVALUE($A$7&amp;"-"&amp;$A18&amp;"-"&amp;M$7),INDIRECT($A$7&amp;"!A:D"),2,FALSE)&amp;"周!B:B"),0)+1,VLOOKUP(DATEVALUE($A$7&amp;"-"&amp;$A18&amp;"-"&amp;M$7),INDIRECT($A$7&amp;"!A:D"),4,FALSE)+4)),"")</f>
        <v/>
      </c>
      <c r="N19" s="65" t="str">
        <f ca="1" t="shared" si="90" ref="N19">IFERROR(INDIRECT("第"&amp;VLOOKUP(DATEVALUE($A$7&amp;"-"&amp;$A18&amp;"-"&amp;N$7),INDIRECT($A$7&amp;"!A:D"),2,FALSE)&amp;"周!"&amp;ADDRESS(MATCH($A$5,INDIRECT("第"&amp;VLOOKUP(DATEVALUE($A$7&amp;"-"&amp;$A18&amp;"-"&amp;N$7),INDIRECT($A$7&amp;"!A:D"),2,FALSE)&amp;"周!B:B"),0)+1,VLOOKUP(DATEVALUE($A$7&amp;"-"&amp;$A18&amp;"-"&amp;N$7),INDIRECT($A$7&amp;"!A:D"),4,FALSE)+4)),"")</f>
        <v/>
      </c>
      <c r="O19" s="65" t="str">
        <f ca="1" t="shared" si="91" ref="O19">IFERROR(INDIRECT("第"&amp;VLOOKUP(DATEVALUE($A$7&amp;"-"&amp;$A18&amp;"-"&amp;O$7),INDIRECT($A$7&amp;"!A:D"),2,FALSE)&amp;"周!"&amp;ADDRESS(MATCH($A$5,INDIRECT("第"&amp;VLOOKUP(DATEVALUE($A$7&amp;"-"&amp;$A18&amp;"-"&amp;O$7),INDIRECT($A$7&amp;"!A:D"),2,FALSE)&amp;"周!B:B"),0)+1,VLOOKUP(DATEVALUE($A$7&amp;"-"&amp;$A18&amp;"-"&amp;O$7),INDIRECT($A$7&amp;"!A:D"),4,FALSE)+4)),"")</f>
        <v/>
      </c>
      <c r="P19" s="65" t="str">
        <f ca="1" t="shared" si="92" ref="P19">IFERROR(INDIRECT("第"&amp;VLOOKUP(DATEVALUE($A$7&amp;"-"&amp;$A18&amp;"-"&amp;P$7),INDIRECT($A$7&amp;"!A:D"),2,FALSE)&amp;"周!"&amp;ADDRESS(MATCH($A$5,INDIRECT("第"&amp;VLOOKUP(DATEVALUE($A$7&amp;"-"&amp;$A18&amp;"-"&amp;P$7),INDIRECT($A$7&amp;"!A:D"),2,FALSE)&amp;"周!B:B"),0)+1,VLOOKUP(DATEVALUE($A$7&amp;"-"&amp;$A18&amp;"-"&amp;P$7),INDIRECT($A$7&amp;"!A:D"),4,FALSE)+4)),"")</f>
        <v/>
      </c>
      <c r="Q19" s="65" t="str">
        <f ca="1" t="shared" si="93" ref="Q19">IFERROR(INDIRECT("第"&amp;VLOOKUP(DATEVALUE($A$7&amp;"-"&amp;$A18&amp;"-"&amp;Q$7),INDIRECT($A$7&amp;"!A:D"),2,FALSE)&amp;"周!"&amp;ADDRESS(MATCH($A$5,INDIRECT("第"&amp;VLOOKUP(DATEVALUE($A$7&amp;"-"&amp;$A18&amp;"-"&amp;Q$7),INDIRECT($A$7&amp;"!A:D"),2,FALSE)&amp;"周!B:B"),0)+1,VLOOKUP(DATEVALUE($A$7&amp;"-"&amp;$A18&amp;"-"&amp;Q$7),INDIRECT($A$7&amp;"!A:D"),4,FALSE)+4)),"")</f>
        <v/>
      </c>
      <c r="R19" s="65" t="str">
        <f ca="1" t="shared" si="94" ref="R19">IFERROR(INDIRECT("第"&amp;VLOOKUP(DATEVALUE($A$7&amp;"-"&amp;$A18&amp;"-"&amp;R$7),INDIRECT($A$7&amp;"!A:D"),2,FALSE)&amp;"周!"&amp;ADDRESS(MATCH($A$5,INDIRECT("第"&amp;VLOOKUP(DATEVALUE($A$7&amp;"-"&amp;$A18&amp;"-"&amp;R$7),INDIRECT($A$7&amp;"!A:D"),2,FALSE)&amp;"周!B:B"),0)+1,VLOOKUP(DATEVALUE($A$7&amp;"-"&amp;$A18&amp;"-"&amp;R$7),INDIRECT($A$7&amp;"!A:D"),4,FALSE)+4)),"")</f>
        <v/>
      </c>
      <c r="S19" s="65" t="str">
        <f ca="1" t="shared" si="95" ref="S19">IFERROR(INDIRECT("第"&amp;VLOOKUP(DATEVALUE($A$7&amp;"-"&amp;$A18&amp;"-"&amp;S$7),INDIRECT($A$7&amp;"!A:D"),2,FALSE)&amp;"周!"&amp;ADDRESS(MATCH($A$5,INDIRECT("第"&amp;VLOOKUP(DATEVALUE($A$7&amp;"-"&amp;$A18&amp;"-"&amp;S$7),INDIRECT($A$7&amp;"!A:D"),2,FALSE)&amp;"周!B:B"),0)+1,VLOOKUP(DATEVALUE($A$7&amp;"-"&amp;$A18&amp;"-"&amp;S$7),INDIRECT($A$7&amp;"!A:D"),4,FALSE)+4)),"")</f>
        <v/>
      </c>
      <c r="T19" s="65" t="str">
        <f ca="1" t="shared" si="96" ref="T19">IFERROR(INDIRECT("第"&amp;VLOOKUP(DATEVALUE($A$7&amp;"-"&amp;$A18&amp;"-"&amp;T$7),INDIRECT($A$7&amp;"!A:D"),2,FALSE)&amp;"周!"&amp;ADDRESS(MATCH($A$5,INDIRECT("第"&amp;VLOOKUP(DATEVALUE($A$7&amp;"-"&amp;$A18&amp;"-"&amp;T$7),INDIRECT($A$7&amp;"!A:D"),2,FALSE)&amp;"周!B:B"),0)+1,VLOOKUP(DATEVALUE($A$7&amp;"-"&amp;$A18&amp;"-"&amp;T$7),INDIRECT($A$7&amp;"!A:D"),4,FALSE)+4)),"")</f>
        <v/>
      </c>
      <c r="U19" s="65" t="str">
        <f ca="1" t="shared" si="97" ref="U19">IFERROR(INDIRECT("第"&amp;VLOOKUP(DATEVALUE($A$7&amp;"-"&amp;$A18&amp;"-"&amp;U$7),INDIRECT($A$7&amp;"!A:D"),2,FALSE)&amp;"周!"&amp;ADDRESS(MATCH($A$5,INDIRECT("第"&amp;VLOOKUP(DATEVALUE($A$7&amp;"-"&amp;$A18&amp;"-"&amp;U$7),INDIRECT($A$7&amp;"!A:D"),2,FALSE)&amp;"周!B:B"),0)+1,VLOOKUP(DATEVALUE($A$7&amp;"-"&amp;$A18&amp;"-"&amp;U$7),INDIRECT($A$7&amp;"!A:D"),4,FALSE)+4)),"")</f>
        <v/>
      </c>
      <c r="V19" s="65" t="str">
        <f ca="1" t="shared" si="98" ref="V19">IFERROR(INDIRECT("第"&amp;VLOOKUP(DATEVALUE($A$7&amp;"-"&amp;$A18&amp;"-"&amp;V$7),INDIRECT($A$7&amp;"!A:D"),2,FALSE)&amp;"周!"&amp;ADDRESS(MATCH($A$5,INDIRECT("第"&amp;VLOOKUP(DATEVALUE($A$7&amp;"-"&amp;$A18&amp;"-"&amp;V$7),INDIRECT($A$7&amp;"!A:D"),2,FALSE)&amp;"周!B:B"),0)+1,VLOOKUP(DATEVALUE($A$7&amp;"-"&amp;$A18&amp;"-"&amp;V$7),INDIRECT($A$7&amp;"!A:D"),4,FALSE)+4)),"")</f>
        <v/>
      </c>
      <c r="W19" s="65" t="str">
        <f ca="1" t="shared" si="99" ref="W19">IFERROR(INDIRECT("第"&amp;VLOOKUP(DATEVALUE($A$7&amp;"-"&amp;$A18&amp;"-"&amp;W$7),INDIRECT($A$7&amp;"!A:D"),2,FALSE)&amp;"周!"&amp;ADDRESS(MATCH($A$5,INDIRECT("第"&amp;VLOOKUP(DATEVALUE($A$7&amp;"-"&amp;$A18&amp;"-"&amp;W$7),INDIRECT($A$7&amp;"!A:D"),2,FALSE)&amp;"周!B:B"),0)+1,VLOOKUP(DATEVALUE($A$7&amp;"-"&amp;$A18&amp;"-"&amp;W$7),INDIRECT($A$7&amp;"!A:D"),4,FALSE)+4)),"")</f>
        <v/>
      </c>
      <c r="X19" s="65" t="str">
        <f ca="1" t="shared" si="100" ref="X19">IFERROR(INDIRECT("第"&amp;VLOOKUP(DATEVALUE($A$7&amp;"-"&amp;$A18&amp;"-"&amp;X$7),INDIRECT($A$7&amp;"!A:D"),2,FALSE)&amp;"周!"&amp;ADDRESS(MATCH($A$5,INDIRECT("第"&amp;VLOOKUP(DATEVALUE($A$7&amp;"-"&amp;$A18&amp;"-"&amp;X$7),INDIRECT($A$7&amp;"!A:D"),2,FALSE)&amp;"周!B:B"),0)+1,VLOOKUP(DATEVALUE($A$7&amp;"-"&amp;$A18&amp;"-"&amp;X$7),INDIRECT($A$7&amp;"!A:D"),4,FALSE)+4)),"")</f>
        <v/>
      </c>
      <c r="Y19" s="65" t="str">
        <f ca="1" t="shared" si="101" ref="Y19">IFERROR(INDIRECT("第"&amp;VLOOKUP(DATEVALUE($A$7&amp;"-"&amp;$A18&amp;"-"&amp;Y$7),INDIRECT($A$7&amp;"!A:D"),2,FALSE)&amp;"周!"&amp;ADDRESS(MATCH($A$5,INDIRECT("第"&amp;VLOOKUP(DATEVALUE($A$7&amp;"-"&amp;$A18&amp;"-"&amp;Y$7),INDIRECT($A$7&amp;"!A:D"),2,FALSE)&amp;"周!B:B"),0)+1,VLOOKUP(DATEVALUE($A$7&amp;"-"&amp;$A18&amp;"-"&amp;Y$7),INDIRECT($A$7&amp;"!A:D"),4,FALSE)+4)),"")</f>
        <v/>
      </c>
      <c r="Z19" s="65" t="str">
        <f ca="1" t="shared" si="102" ref="Z19">IFERROR(INDIRECT("第"&amp;VLOOKUP(DATEVALUE($A$7&amp;"-"&amp;$A18&amp;"-"&amp;Z$7),INDIRECT($A$7&amp;"!A:D"),2,FALSE)&amp;"周!"&amp;ADDRESS(MATCH($A$5,INDIRECT("第"&amp;VLOOKUP(DATEVALUE($A$7&amp;"-"&amp;$A18&amp;"-"&amp;Z$7),INDIRECT($A$7&amp;"!A:D"),2,FALSE)&amp;"周!B:B"),0)+1,VLOOKUP(DATEVALUE($A$7&amp;"-"&amp;$A18&amp;"-"&amp;Z$7),INDIRECT($A$7&amp;"!A:D"),4,FALSE)+4)),"")</f>
        <v/>
      </c>
      <c r="AA19" s="65" t="str">
        <f ca="1" t="shared" si="103" ref="AA19">IFERROR(INDIRECT("第"&amp;VLOOKUP(DATEVALUE($A$7&amp;"-"&amp;$A18&amp;"-"&amp;AA$7),INDIRECT($A$7&amp;"!A:D"),2,FALSE)&amp;"周!"&amp;ADDRESS(MATCH($A$5,INDIRECT("第"&amp;VLOOKUP(DATEVALUE($A$7&amp;"-"&amp;$A18&amp;"-"&amp;AA$7),INDIRECT($A$7&amp;"!A:D"),2,FALSE)&amp;"周!B:B"),0)+1,VLOOKUP(DATEVALUE($A$7&amp;"-"&amp;$A18&amp;"-"&amp;AA$7),INDIRECT($A$7&amp;"!A:D"),4,FALSE)+4)),"")</f>
        <v/>
      </c>
      <c r="AB19" s="65" t="str">
        <f ca="1" t="shared" si="104" ref="AB19">IFERROR(INDIRECT("第"&amp;VLOOKUP(DATEVALUE($A$7&amp;"-"&amp;$A18&amp;"-"&amp;AB$7),INDIRECT($A$7&amp;"!A:D"),2,FALSE)&amp;"周!"&amp;ADDRESS(MATCH($A$5,INDIRECT("第"&amp;VLOOKUP(DATEVALUE($A$7&amp;"-"&amp;$A18&amp;"-"&amp;AB$7),INDIRECT($A$7&amp;"!A:D"),2,FALSE)&amp;"周!B:B"),0)+1,VLOOKUP(DATEVALUE($A$7&amp;"-"&amp;$A18&amp;"-"&amp;AB$7),INDIRECT($A$7&amp;"!A:D"),4,FALSE)+4)),"")</f>
        <v/>
      </c>
      <c r="AC19" s="65" t="str">
        <f ca="1" t="shared" si="105" ref="AC19">IFERROR(INDIRECT("第"&amp;VLOOKUP(DATEVALUE($A$7&amp;"-"&amp;$A18&amp;"-"&amp;AC$7),INDIRECT($A$7&amp;"!A:D"),2,FALSE)&amp;"周!"&amp;ADDRESS(MATCH($A$5,INDIRECT("第"&amp;VLOOKUP(DATEVALUE($A$7&amp;"-"&amp;$A18&amp;"-"&amp;AC$7),INDIRECT($A$7&amp;"!A:D"),2,FALSE)&amp;"周!B:B"),0)+1,VLOOKUP(DATEVALUE($A$7&amp;"-"&amp;$A18&amp;"-"&amp;AC$7),INDIRECT($A$7&amp;"!A:D"),4,FALSE)+4)),"")</f>
        <v/>
      </c>
      <c r="AD19" s="65" t="str">
        <f ca="1" t="shared" si="106" ref="AD19">IFERROR(INDIRECT("第"&amp;VLOOKUP(DATEVALUE($A$7&amp;"-"&amp;$A18&amp;"-"&amp;AD$7),INDIRECT($A$7&amp;"!A:D"),2,FALSE)&amp;"周!"&amp;ADDRESS(MATCH($A$5,INDIRECT("第"&amp;VLOOKUP(DATEVALUE($A$7&amp;"-"&amp;$A18&amp;"-"&amp;AD$7),INDIRECT($A$7&amp;"!A:D"),2,FALSE)&amp;"周!B:B"),0)+1,VLOOKUP(DATEVALUE($A$7&amp;"-"&amp;$A18&amp;"-"&amp;AD$7),INDIRECT($A$7&amp;"!A:D"),4,FALSE)+4)),"")</f>
        <v/>
      </c>
      <c r="AE19" s="65" t="str">
        <f ca="1" t="shared" si="107" ref="AE19">IFERROR(INDIRECT("第"&amp;VLOOKUP(DATEVALUE($A$7&amp;"-"&amp;$A18&amp;"-"&amp;AE$7),INDIRECT($A$7&amp;"!A:D"),2,FALSE)&amp;"周!"&amp;ADDRESS(MATCH($A$5,INDIRECT("第"&amp;VLOOKUP(DATEVALUE($A$7&amp;"-"&amp;$A18&amp;"-"&amp;AE$7),INDIRECT($A$7&amp;"!A:D"),2,FALSE)&amp;"周!B:B"),0)+1,VLOOKUP(DATEVALUE($A$7&amp;"-"&amp;$A18&amp;"-"&amp;AE$7),INDIRECT($A$7&amp;"!A:D"),4,FALSE)+4)),"")</f>
        <v/>
      </c>
      <c r="AF19" s="65" t="str">
        <f ca="1" t="shared" si="108" ref="AF19">IFERROR(INDIRECT("第"&amp;VLOOKUP(DATEVALUE($A$7&amp;"-"&amp;$A18&amp;"-"&amp;AF$7),INDIRECT($A$7&amp;"!A:D"),2,FALSE)&amp;"周!"&amp;ADDRESS(MATCH($A$5,INDIRECT("第"&amp;VLOOKUP(DATEVALUE($A$7&amp;"-"&amp;$A18&amp;"-"&amp;AF$7),INDIRECT($A$7&amp;"!A:D"),2,FALSE)&amp;"周!B:B"),0)+1,VLOOKUP(DATEVALUE($A$7&amp;"-"&amp;$A18&amp;"-"&amp;AF$7),INDIRECT($A$7&amp;"!A:D"),4,FALSE)+4)),"")</f>
        <v/>
      </c>
      <c r="AG19" s="65" t="str">
        <f ca="1" t="shared" si="109" ref="AG19">IFERROR(INDIRECT("第"&amp;VLOOKUP(DATEVALUE($A$7&amp;"-"&amp;$A18&amp;"-"&amp;AG$7),INDIRECT($A$7&amp;"!A:D"),2,FALSE)&amp;"周!"&amp;ADDRESS(MATCH($A$5,INDIRECT("第"&amp;VLOOKUP(DATEVALUE($A$7&amp;"-"&amp;$A18&amp;"-"&amp;AG$7),INDIRECT($A$7&amp;"!A:D"),2,FALSE)&amp;"周!B:B"),0)+1,VLOOKUP(DATEVALUE($A$7&amp;"-"&amp;$A18&amp;"-"&amp;AG$7),INDIRECT($A$7&amp;"!A:D"),4,FALSE)+4)),"")</f>
        <v/>
      </c>
      <c r="AH19" s="65" t="str">
        <f ca="1" t="shared" si="110" ref="AH19">IFERROR(INDIRECT("第"&amp;VLOOKUP(DATEVALUE($A$7&amp;"-"&amp;$A18&amp;"-"&amp;AH$7),INDIRECT($A$7&amp;"!A:D"),2,FALSE)&amp;"周!"&amp;ADDRESS(MATCH($A$5,INDIRECT("第"&amp;VLOOKUP(DATEVALUE($A$7&amp;"-"&amp;$A18&amp;"-"&amp;AH$7),INDIRECT($A$7&amp;"!A:D"),2,FALSE)&amp;"周!B:B"),0)+1,VLOOKUP(DATEVALUE($A$7&amp;"-"&amp;$A18&amp;"-"&amp;AH$7),INDIRECT($A$7&amp;"!A:D"),4,FALSE)+4)),"")</f>
        <v/>
      </c>
      <c r="AI19" s="98"/>
      <c r="AJ19" s="98"/>
      <c r="AK19" s="98"/>
      <c r="AL19" s="98"/>
      <c r="AM19" s="98"/>
      <c r="AN19" s="98"/>
      <c r="AO19" s="98"/>
      <c r="AP19" s="98"/>
      <c r="AQ19" s="98"/>
    </row>
    <row r="20" spans="1:43" ht="18" customHeight="1">
      <c r="A20" s="14"/>
      <c r="B20" s="91"/>
      <c r="C20" s="92" t="s">
        <v>26</v>
      </c>
      <c r="D20" s="65" t="str">
        <f ca="1" t="shared" si="111" ref="D20:AH20">IFERROR(INDIRECT("第"&amp;VLOOKUP(DATEVALUE($A$7&amp;"-"&amp;$A18&amp;"-"&amp;D$7),INDIRECT($A$7&amp;"!A:D"),2,FALSE)&amp;"周!"&amp;ADDRESS(MATCH($A$5,INDIRECT("第"&amp;VLOOKUP(DATEVALUE($A$7&amp;"-"&amp;$A18&amp;"-"&amp;D$7),INDIRECT($A$7&amp;"!A:D"),2,FALSE)&amp;"周!B:B"),0)+2,VLOOKUP(DATEVALUE($A$7&amp;"-"&amp;$A18&amp;"-"&amp;D$7),INDIRECT($A$7&amp;"!A:D"),4,FALSE)+4)),"")</f>
        <v/>
      </c>
      <c r="E20" s="65" t="str">
        <f t="shared" ca="1" si="111"/>
        <v/>
      </c>
      <c r="F20" s="65" t="str">
        <f t="shared" ca="1" si="111"/>
        <v/>
      </c>
      <c r="G20" s="65" t="str">
        <f t="shared" ca="1" si="111"/>
        <v/>
      </c>
      <c r="H20" s="65" t="str">
        <f t="shared" ca="1" si="111"/>
        <v/>
      </c>
      <c r="I20" s="65" t="str">
        <f t="shared" ca="1" si="111"/>
        <v/>
      </c>
      <c r="J20" s="65" t="str">
        <f t="shared" ca="1" si="111"/>
        <v/>
      </c>
      <c r="K20" s="65" t="str">
        <f t="shared" ca="1" si="111"/>
        <v/>
      </c>
      <c r="L20" s="65" t="str">
        <f t="shared" ca="1" si="111"/>
        <v/>
      </c>
      <c r="M20" s="65" t="str">
        <f t="shared" ca="1" si="111"/>
        <v/>
      </c>
      <c r="N20" s="65" t="str">
        <f t="shared" ca="1" si="111"/>
        <v/>
      </c>
      <c r="O20" s="65" t="str">
        <f t="shared" ca="1" si="111"/>
        <v/>
      </c>
      <c r="P20" s="65" t="str">
        <f t="shared" ca="1" si="111"/>
        <v/>
      </c>
      <c r="Q20" s="65" t="str">
        <f t="shared" ca="1" si="111"/>
        <v/>
      </c>
      <c r="R20" s="65" t="str">
        <f t="shared" ca="1" si="111"/>
        <v/>
      </c>
      <c r="S20" s="65" t="str">
        <f t="shared" ca="1" si="111"/>
        <v/>
      </c>
      <c r="T20" s="65" t="str">
        <f t="shared" ca="1" si="111"/>
        <v/>
      </c>
      <c r="U20" s="65" t="str">
        <f t="shared" ca="1" si="111"/>
        <v/>
      </c>
      <c r="V20" s="65" t="str">
        <f t="shared" ca="1" si="111"/>
        <v/>
      </c>
      <c r="W20" s="65" t="str">
        <f t="shared" ca="1" si="111"/>
        <v/>
      </c>
      <c r="X20" s="65" t="str">
        <f t="shared" ca="1" si="111"/>
        <v/>
      </c>
      <c r="Y20" s="65" t="str">
        <f t="shared" ca="1" si="111"/>
        <v/>
      </c>
      <c r="Z20" s="65" t="str">
        <f t="shared" ca="1" si="111"/>
        <v/>
      </c>
      <c r="AA20" s="65" t="str">
        <f t="shared" ca="1" si="111"/>
        <v/>
      </c>
      <c r="AB20" s="65" t="str">
        <f t="shared" ca="1" si="111"/>
        <v/>
      </c>
      <c r="AC20" s="65" t="str">
        <f t="shared" ca="1" si="111"/>
        <v/>
      </c>
      <c r="AD20" s="65" t="str">
        <f t="shared" ca="1" si="111"/>
        <v/>
      </c>
      <c r="AE20" s="65" t="str">
        <f t="shared" ca="1" si="111"/>
        <v/>
      </c>
      <c r="AF20" s="65" t="str">
        <f t="shared" ca="1" si="111"/>
        <v/>
      </c>
      <c r="AG20" s="65" t="str">
        <f t="shared" ca="1" si="111"/>
        <v/>
      </c>
      <c r="AH20" s="65" t="str">
        <f t="shared" ca="1" si="111"/>
        <v/>
      </c>
      <c r="AI20" s="98"/>
      <c r="AJ20" s="98"/>
      <c r="AK20" s="98"/>
      <c r="AL20" s="98"/>
      <c r="AM20" s="98"/>
      <c r="AN20" s="98"/>
      <c r="AO20" s="98"/>
      <c r="AP20" s="98"/>
      <c r="AQ20" s="98"/>
    </row>
    <row r="21" spans="1:43" ht="18" customHeight="1">
      <c r="A21" s="14">
        <v>5</v>
      </c>
      <c r="B21" s="91" t="str">
        <f t="shared" si="112" ref="B21">A21&amp;"月"</f>
        <v>5月</v>
      </c>
      <c r="C21" s="92" t="s">
        <v>24</v>
      </c>
      <c r="D21" s="65" t="str">
        <f ca="1" t="shared" si="113" ref="D21:S21">IFERROR(INDIRECT("第"&amp;VLOOKUP(DATEVALUE($A$7&amp;"-"&amp;$A21&amp;"-"&amp;D$7),INDIRECT($A$7&amp;"!A:D"),2,FALSE)&amp;"周!"&amp;ADDRESS(MATCH($A$5,INDIRECT("第"&amp;VLOOKUP(DATEVALUE($A$7&amp;"-"&amp;$A21&amp;"-"&amp;D$7),INDIRECT($A$7&amp;"!A:D"),2,FALSE)&amp;"周!B:B"),0),VLOOKUP(DATEVALUE($A$7&amp;"-"&amp;$A21&amp;"-"&amp;D$7),INDIRECT($A$7&amp;"!A:D"),4,FALSE)+4)),"")</f>
        <v/>
      </c>
      <c r="E21" s="65" t="str">
        <f t="shared" ca="1" si="113"/>
        <v/>
      </c>
      <c r="F21" s="65" t="str">
        <f t="shared" ca="1" si="113"/>
        <v/>
      </c>
      <c r="G21" s="65" t="str">
        <f t="shared" ca="1" si="113"/>
        <v/>
      </c>
      <c r="H21" s="65" t="str">
        <f t="shared" ca="1" si="113"/>
        <v/>
      </c>
      <c r="I21" s="65" t="str">
        <f t="shared" ca="1" si="113"/>
        <v/>
      </c>
      <c r="J21" s="65" t="str">
        <f t="shared" ca="1" si="113"/>
        <v/>
      </c>
      <c r="K21" s="65" t="str">
        <f t="shared" ca="1" si="113"/>
        <v/>
      </c>
      <c r="L21" s="65" t="str">
        <f t="shared" ca="1" si="113"/>
        <v/>
      </c>
      <c r="M21" s="65" t="str">
        <f t="shared" ca="1" si="113"/>
        <v/>
      </c>
      <c r="N21" s="65" t="str">
        <f t="shared" ca="1" si="113"/>
        <v/>
      </c>
      <c r="O21" s="65" t="str">
        <f t="shared" ca="1" si="113"/>
        <v/>
      </c>
      <c r="P21" s="65" t="str">
        <f t="shared" ca="1" si="113"/>
        <v/>
      </c>
      <c r="Q21" s="65" t="str">
        <f t="shared" ca="1" si="113"/>
        <v/>
      </c>
      <c r="R21" s="65" t="str">
        <f t="shared" ca="1" si="113"/>
        <v/>
      </c>
      <c r="S21" s="65" t="str">
        <f t="shared" ca="1" si="113"/>
        <v/>
      </c>
      <c r="T21" s="65" t="str">
        <f ca="1" t="shared" si="114" ref="T21:AH21">IFERROR(INDIRECT("第"&amp;VLOOKUP(DATEVALUE($A$7&amp;"-"&amp;$A21&amp;"-"&amp;T$7),INDIRECT($A$7&amp;"!A:D"),2,FALSE)&amp;"周!"&amp;ADDRESS(MATCH($A$5,INDIRECT("第"&amp;VLOOKUP(DATEVALUE($A$7&amp;"-"&amp;$A21&amp;"-"&amp;T$7),INDIRECT($A$7&amp;"!A:D"),2,FALSE)&amp;"周!B:B"),0),VLOOKUP(DATEVALUE($A$7&amp;"-"&amp;$A21&amp;"-"&amp;T$7),INDIRECT($A$7&amp;"!A:D"),4,FALSE)+4)),"")</f>
        <v/>
      </c>
      <c r="U21" s="65" t="str">
        <f t="shared" ca="1" si="114"/>
        <v/>
      </c>
      <c r="V21" s="65" t="str">
        <f t="shared" ca="1" si="114"/>
        <v/>
      </c>
      <c r="W21" s="65" t="str">
        <f t="shared" ca="1" si="114"/>
        <v/>
      </c>
      <c r="X21" s="65" t="str">
        <f t="shared" ca="1" si="114"/>
        <v/>
      </c>
      <c r="Y21" s="65" t="str">
        <f t="shared" ca="1" si="114"/>
        <v/>
      </c>
      <c r="Z21" s="65" t="str">
        <f t="shared" ca="1" si="114"/>
        <v/>
      </c>
      <c r="AA21" s="65" t="str">
        <f t="shared" ca="1" si="114"/>
        <v/>
      </c>
      <c r="AB21" s="65" t="str">
        <f t="shared" ca="1" si="114"/>
        <v/>
      </c>
      <c r="AC21" s="65" t="str">
        <f t="shared" ca="1" si="114"/>
        <v/>
      </c>
      <c r="AD21" s="65" t="str">
        <f t="shared" ca="1" si="114"/>
        <v/>
      </c>
      <c r="AE21" s="65" t="str">
        <f t="shared" ca="1" si="114"/>
        <v/>
      </c>
      <c r="AF21" s="65" t="str">
        <f t="shared" ca="1" si="114"/>
        <v/>
      </c>
      <c r="AG21" s="65" t="str">
        <f t="shared" ca="1" si="114"/>
        <v/>
      </c>
      <c r="AH21" s="65" t="str">
        <f t="shared" ca="1" si="114"/>
        <v/>
      </c>
      <c r="AI21" s="98">
        <f ca="1" t="shared" si="115" ref="AI21:AQ21">COUNTIF($D21:$AH23,AI$8)</f>
        <v>0</v>
      </c>
      <c r="AJ21" s="98">
        <f t="shared" ca="1" si="115"/>
        <v>0</v>
      </c>
      <c r="AK21" s="98">
        <f t="shared" ca="1" si="115"/>
        <v>0</v>
      </c>
      <c r="AL21" s="98">
        <f t="shared" ca="1" si="115"/>
        <v>0</v>
      </c>
      <c r="AM21" s="98">
        <f t="shared" ca="1" si="115"/>
        <v>0</v>
      </c>
      <c r="AN21" s="98">
        <f t="shared" ca="1" si="115"/>
        <v>0</v>
      </c>
      <c r="AO21" s="98">
        <f t="shared" ca="1" si="115"/>
        <v>0</v>
      </c>
      <c r="AP21" s="98">
        <f t="shared" ca="1" si="115"/>
        <v>0</v>
      </c>
      <c r="AQ21" s="98">
        <f t="shared" ca="1" si="115"/>
        <v>0</v>
      </c>
    </row>
    <row r="22" spans="1:43" ht="18" customHeight="1">
      <c r="A22" s="14"/>
      <c r="B22" s="91"/>
      <c r="C22" s="92" t="s">
        <v>25</v>
      </c>
      <c r="D22" s="65" t="str">
        <f ca="1" t="shared" si="116" ref="D22">IFERROR(INDIRECT("第"&amp;VLOOKUP(DATEVALUE($A$7&amp;"-"&amp;$A21&amp;"-"&amp;D$7),INDIRECT($A$7&amp;"!A:D"),2,FALSE)&amp;"周!"&amp;ADDRESS(MATCH($A$5,INDIRECT("第"&amp;VLOOKUP(DATEVALUE($A$7&amp;"-"&amp;$A21&amp;"-"&amp;D$7),INDIRECT($A$7&amp;"!A:D"),2,FALSE)&amp;"周!B:B"),0)+1,VLOOKUP(DATEVALUE($A$7&amp;"-"&amp;$A21&amp;"-"&amp;D$7),INDIRECT($A$7&amp;"!A:D"),4,FALSE)+4)),"")</f>
        <v/>
      </c>
      <c r="E22" s="65" t="str">
        <f ca="1" t="shared" si="117" ref="E22">IFERROR(INDIRECT("第"&amp;VLOOKUP(DATEVALUE($A$7&amp;"-"&amp;$A21&amp;"-"&amp;E$7),INDIRECT($A$7&amp;"!A:D"),2,FALSE)&amp;"周!"&amp;ADDRESS(MATCH($A$5,INDIRECT("第"&amp;VLOOKUP(DATEVALUE($A$7&amp;"-"&amp;$A21&amp;"-"&amp;E$7),INDIRECT($A$7&amp;"!A:D"),2,FALSE)&amp;"周!B:B"),0)+1,VLOOKUP(DATEVALUE($A$7&amp;"-"&amp;$A21&amp;"-"&amp;E$7),INDIRECT($A$7&amp;"!A:D"),4,FALSE)+4)),"")</f>
        <v/>
      </c>
      <c r="F22" s="65" t="str">
        <f ca="1" t="shared" si="118" ref="F22">IFERROR(INDIRECT("第"&amp;VLOOKUP(DATEVALUE($A$7&amp;"-"&amp;$A21&amp;"-"&amp;F$7),INDIRECT($A$7&amp;"!A:D"),2,FALSE)&amp;"周!"&amp;ADDRESS(MATCH($A$5,INDIRECT("第"&amp;VLOOKUP(DATEVALUE($A$7&amp;"-"&amp;$A21&amp;"-"&amp;F$7),INDIRECT($A$7&amp;"!A:D"),2,FALSE)&amp;"周!B:B"),0)+1,VLOOKUP(DATEVALUE($A$7&amp;"-"&amp;$A21&amp;"-"&amp;F$7),INDIRECT($A$7&amp;"!A:D"),4,FALSE)+4)),"")</f>
        <v/>
      </c>
      <c r="G22" s="65" t="str">
        <f ca="1" t="shared" si="119" ref="G22">IFERROR(INDIRECT("第"&amp;VLOOKUP(DATEVALUE($A$7&amp;"-"&amp;$A21&amp;"-"&amp;G$7),INDIRECT($A$7&amp;"!A:D"),2,FALSE)&amp;"周!"&amp;ADDRESS(MATCH($A$5,INDIRECT("第"&amp;VLOOKUP(DATEVALUE($A$7&amp;"-"&amp;$A21&amp;"-"&amp;G$7),INDIRECT($A$7&amp;"!A:D"),2,FALSE)&amp;"周!B:B"),0)+1,VLOOKUP(DATEVALUE($A$7&amp;"-"&amp;$A21&amp;"-"&amp;G$7),INDIRECT($A$7&amp;"!A:D"),4,FALSE)+4)),"")</f>
        <v/>
      </c>
      <c r="H22" s="65" t="str">
        <f ca="1" t="shared" si="120" ref="H22">IFERROR(INDIRECT("第"&amp;VLOOKUP(DATEVALUE($A$7&amp;"-"&amp;$A21&amp;"-"&amp;H$7),INDIRECT($A$7&amp;"!A:D"),2,FALSE)&amp;"周!"&amp;ADDRESS(MATCH($A$5,INDIRECT("第"&amp;VLOOKUP(DATEVALUE($A$7&amp;"-"&amp;$A21&amp;"-"&amp;H$7),INDIRECT($A$7&amp;"!A:D"),2,FALSE)&amp;"周!B:B"),0)+1,VLOOKUP(DATEVALUE($A$7&amp;"-"&amp;$A21&amp;"-"&amp;H$7),INDIRECT($A$7&amp;"!A:D"),4,FALSE)+4)),"")</f>
        <v/>
      </c>
      <c r="I22" s="65" t="str">
        <f ca="1" t="shared" si="121" ref="I22">IFERROR(INDIRECT("第"&amp;VLOOKUP(DATEVALUE($A$7&amp;"-"&amp;$A21&amp;"-"&amp;I$7),INDIRECT($A$7&amp;"!A:D"),2,FALSE)&amp;"周!"&amp;ADDRESS(MATCH($A$5,INDIRECT("第"&amp;VLOOKUP(DATEVALUE($A$7&amp;"-"&amp;$A21&amp;"-"&amp;I$7),INDIRECT($A$7&amp;"!A:D"),2,FALSE)&amp;"周!B:B"),0)+1,VLOOKUP(DATEVALUE($A$7&amp;"-"&amp;$A21&amp;"-"&amp;I$7),INDIRECT($A$7&amp;"!A:D"),4,FALSE)+4)),"")</f>
        <v/>
      </c>
      <c r="J22" s="65" t="str">
        <f ca="1" t="shared" si="122" ref="J22">IFERROR(INDIRECT("第"&amp;VLOOKUP(DATEVALUE($A$7&amp;"-"&amp;$A21&amp;"-"&amp;J$7),INDIRECT($A$7&amp;"!A:D"),2,FALSE)&amp;"周!"&amp;ADDRESS(MATCH($A$5,INDIRECT("第"&amp;VLOOKUP(DATEVALUE($A$7&amp;"-"&amp;$A21&amp;"-"&amp;J$7),INDIRECT($A$7&amp;"!A:D"),2,FALSE)&amp;"周!B:B"),0)+1,VLOOKUP(DATEVALUE($A$7&amp;"-"&amp;$A21&amp;"-"&amp;J$7),INDIRECT($A$7&amp;"!A:D"),4,FALSE)+4)),"")</f>
        <v/>
      </c>
      <c r="K22" s="65" t="str">
        <f ca="1" t="shared" si="123" ref="K22">IFERROR(INDIRECT("第"&amp;VLOOKUP(DATEVALUE($A$7&amp;"-"&amp;$A21&amp;"-"&amp;K$7),INDIRECT($A$7&amp;"!A:D"),2,FALSE)&amp;"周!"&amp;ADDRESS(MATCH($A$5,INDIRECT("第"&amp;VLOOKUP(DATEVALUE($A$7&amp;"-"&amp;$A21&amp;"-"&amp;K$7),INDIRECT($A$7&amp;"!A:D"),2,FALSE)&amp;"周!B:B"),0)+1,VLOOKUP(DATEVALUE($A$7&amp;"-"&amp;$A21&amp;"-"&amp;K$7),INDIRECT($A$7&amp;"!A:D"),4,FALSE)+4)),"")</f>
        <v/>
      </c>
      <c r="L22" s="65" t="str">
        <f ca="1" t="shared" si="124" ref="L22">IFERROR(INDIRECT("第"&amp;VLOOKUP(DATEVALUE($A$7&amp;"-"&amp;$A21&amp;"-"&amp;L$7),INDIRECT($A$7&amp;"!A:D"),2,FALSE)&amp;"周!"&amp;ADDRESS(MATCH($A$5,INDIRECT("第"&amp;VLOOKUP(DATEVALUE($A$7&amp;"-"&amp;$A21&amp;"-"&amp;L$7),INDIRECT($A$7&amp;"!A:D"),2,FALSE)&amp;"周!B:B"),0)+1,VLOOKUP(DATEVALUE($A$7&amp;"-"&amp;$A21&amp;"-"&amp;L$7),INDIRECT($A$7&amp;"!A:D"),4,FALSE)+4)),"")</f>
        <v/>
      </c>
      <c r="M22" s="65" t="str">
        <f ca="1" t="shared" si="125" ref="M22">IFERROR(INDIRECT("第"&amp;VLOOKUP(DATEVALUE($A$7&amp;"-"&amp;$A21&amp;"-"&amp;M$7),INDIRECT($A$7&amp;"!A:D"),2,FALSE)&amp;"周!"&amp;ADDRESS(MATCH($A$5,INDIRECT("第"&amp;VLOOKUP(DATEVALUE($A$7&amp;"-"&amp;$A21&amp;"-"&amp;M$7),INDIRECT($A$7&amp;"!A:D"),2,FALSE)&amp;"周!B:B"),0)+1,VLOOKUP(DATEVALUE($A$7&amp;"-"&amp;$A21&amp;"-"&amp;M$7),INDIRECT($A$7&amp;"!A:D"),4,FALSE)+4)),"")</f>
        <v/>
      </c>
      <c r="N22" s="65" t="str">
        <f ca="1" t="shared" si="126" ref="N22">IFERROR(INDIRECT("第"&amp;VLOOKUP(DATEVALUE($A$7&amp;"-"&amp;$A21&amp;"-"&amp;N$7),INDIRECT($A$7&amp;"!A:D"),2,FALSE)&amp;"周!"&amp;ADDRESS(MATCH($A$5,INDIRECT("第"&amp;VLOOKUP(DATEVALUE($A$7&amp;"-"&amp;$A21&amp;"-"&amp;N$7),INDIRECT($A$7&amp;"!A:D"),2,FALSE)&amp;"周!B:B"),0)+1,VLOOKUP(DATEVALUE($A$7&amp;"-"&amp;$A21&amp;"-"&amp;N$7),INDIRECT($A$7&amp;"!A:D"),4,FALSE)+4)),"")</f>
        <v/>
      </c>
      <c r="O22" s="65" t="str">
        <f ca="1" t="shared" si="127" ref="O22">IFERROR(INDIRECT("第"&amp;VLOOKUP(DATEVALUE($A$7&amp;"-"&amp;$A21&amp;"-"&amp;O$7),INDIRECT($A$7&amp;"!A:D"),2,FALSE)&amp;"周!"&amp;ADDRESS(MATCH($A$5,INDIRECT("第"&amp;VLOOKUP(DATEVALUE($A$7&amp;"-"&amp;$A21&amp;"-"&amp;O$7),INDIRECT($A$7&amp;"!A:D"),2,FALSE)&amp;"周!B:B"),0)+1,VLOOKUP(DATEVALUE($A$7&amp;"-"&amp;$A21&amp;"-"&amp;O$7),INDIRECT($A$7&amp;"!A:D"),4,FALSE)+4)),"")</f>
        <v/>
      </c>
      <c r="P22" s="65" t="str">
        <f ca="1" t="shared" si="128" ref="P22">IFERROR(INDIRECT("第"&amp;VLOOKUP(DATEVALUE($A$7&amp;"-"&amp;$A21&amp;"-"&amp;P$7),INDIRECT($A$7&amp;"!A:D"),2,FALSE)&amp;"周!"&amp;ADDRESS(MATCH($A$5,INDIRECT("第"&amp;VLOOKUP(DATEVALUE($A$7&amp;"-"&amp;$A21&amp;"-"&amp;P$7),INDIRECT($A$7&amp;"!A:D"),2,FALSE)&amp;"周!B:B"),0)+1,VLOOKUP(DATEVALUE($A$7&amp;"-"&amp;$A21&amp;"-"&amp;P$7),INDIRECT($A$7&amp;"!A:D"),4,FALSE)+4)),"")</f>
        <v/>
      </c>
      <c r="Q22" s="65" t="str">
        <f ca="1" t="shared" si="129" ref="Q22">IFERROR(INDIRECT("第"&amp;VLOOKUP(DATEVALUE($A$7&amp;"-"&amp;$A21&amp;"-"&amp;Q$7),INDIRECT($A$7&amp;"!A:D"),2,FALSE)&amp;"周!"&amp;ADDRESS(MATCH($A$5,INDIRECT("第"&amp;VLOOKUP(DATEVALUE($A$7&amp;"-"&amp;$A21&amp;"-"&amp;Q$7),INDIRECT($A$7&amp;"!A:D"),2,FALSE)&amp;"周!B:B"),0)+1,VLOOKUP(DATEVALUE($A$7&amp;"-"&amp;$A21&amp;"-"&amp;Q$7),INDIRECT($A$7&amp;"!A:D"),4,FALSE)+4)),"")</f>
        <v/>
      </c>
      <c r="R22" s="65" t="str">
        <f ca="1" t="shared" si="130" ref="R22">IFERROR(INDIRECT("第"&amp;VLOOKUP(DATEVALUE($A$7&amp;"-"&amp;$A21&amp;"-"&amp;R$7),INDIRECT($A$7&amp;"!A:D"),2,FALSE)&amp;"周!"&amp;ADDRESS(MATCH($A$5,INDIRECT("第"&amp;VLOOKUP(DATEVALUE($A$7&amp;"-"&amp;$A21&amp;"-"&amp;R$7),INDIRECT($A$7&amp;"!A:D"),2,FALSE)&amp;"周!B:B"),0)+1,VLOOKUP(DATEVALUE($A$7&amp;"-"&amp;$A21&amp;"-"&amp;R$7),INDIRECT($A$7&amp;"!A:D"),4,FALSE)+4)),"")</f>
        <v/>
      </c>
      <c r="S22" s="65" t="str">
        <f ca="1" t="shared" si="131" ref="S22">IFERROR(INDIRECT("第"&amp;VLOOKUP(DATEVALUE($A$7&amp;"-"&amp;$A21&amp;"-"&amp;S$7),INDIRECT($A$7&amp;"!A:D"),2,FALSE)&amp;"周!"&amp;ADDRESS(MATCH($A$5,INDIRECT("第"&amp;VLOOKUP(DATEVALUE($A$7&amp;"-"&amp;$A21&amp;"-"&amp;S$7),INDIRECT($A$7&amp;"!A:D"),2,FALSE)&amp;"周!B:B"),0)+1,VLOOKUP(DATEVALUE($A$7&amp;"-"&amp;$A21&amp;"-"&amp;S$7),INDIRECT($A$7&amp;"!A:D"),4,FALSE)+4)),"")</f>
        <v/>
      </c>
      <c r="T22" s="65" t="str">
        <f ca="1" t="shared" si="132" ref="T22">IFERROR(INDIRECT("第"&amp;VLOOKUP(DATEVALUE($A$7&amp;"-"&amp;$A21&amp;"-"&amp;T$7),INDIRECT($A$7&amp;"!A:D"),2,FALSE)&amp;"周!"&amp;ADDRESS(MATCH($A$5,INDIRECT("第"&amp;VLOOKUP(DATEVALUE($A$7&amp;"-"&amp;$A21&amp;"-"&amp;T$7),INDIRECT($A$7&amp;"!A:D"),2,FALSE)&amp;"周!B:B"),0)+1,VLOOKUP(DATEVALUE($A$7&amp;"-"&amp;$A21&amp;"-"&amp;T$7),INDIRECT($A$7&amp;"!A:D"),4,FALSE)+4)),"")</f>
        <v/>
      </c>
      <c r="U22" s="65" t="str">
        <f ca="1" t="shared" si="133" ref="U22">IFERROR(INDIRECT("第"&amp;VLOOKUP(DATEVALUE($A$7&amp;"-"&amp;$A21&amp;"-"&amp;U$7),INDIRECT($A$7&amp;"!A:D"),2,FALSE)&amp;"周!"&amp;ADDRESS(MATCH($A$5,INDIRECT("第"&amp;VLOOKUP(DATEVALUE($A$7&amp;"-"&amp;$A21&amp;"-"&amp;U$7),INDIRECT($A$7&amp;"!A:D"),2,FALSE)&amp;"周!B:B"),0)+1,VLOOKUP(DATEVALUE($A$7&amp;"-"&amp;$A21&amp;"-"&amp;U$7),INDIRECT($A$7&amp;"!A:D"),4,FALSE)+4)),"")</f>
        <v/>
      </c>
      <c r="V22" s="65" t="str">
        <f ca="1" t="shared" si="134" ref="V22">IFERROR(INDIRECT("第"&amp;VLOOKUP(DATEVALUE($A$7&amp;"-"&amp;$A21&amp;"-"&amp;V$7),INDIRECT($A$7&amp;"!A:D"),2,FALSE)&amp;"周!"&amp;ADDRESS(MATCH($A$5,INDIRECT("第"&amp;VLOOKUP(DATEVALUE($A$7&amp;"-"&amp;$A21&amp;"-"&amp;V$7),INDIRECT($A$7&amp;"!A:D"),2,FALSE)&amp;"周!B:B"),0)+1,VLOOKUP(DATEVALUE($A$7&amp;"-"&amp;$A21&amp;"-"&amp;V$7),INDIRECT($A$7&amp;"!A:D"),4,FALSE)+4)),"")</f>
        <v/>
      </c>
      <c r="W22" s="65" t="str">
        <f ca="1" t="shared" si="135" ref="W22">IFERROR(INDIRECT("第"&amp;VLOOKUP(DATEVALUE($A$7&amp;"-"&amp;$A21&amp;"-"&amp;W$7),INDIRECT($A$7&amp;"!A:D"),2,FALSE)&amp;"周!"&amp;ADDRESS(MATCH($A$5,INDIRECT("第"&amp;VLOOKUP(DATEVALUE($A$7&amp;"-"&amp;$A21&amp;"-"&amp;W$7),INDIRECT($A$7&amp;"!A:D"),2,FALSE)&amp;"周!B:B"),0)+1,VLOOKUP(DATEVALUE($A$7&amp;"-"&amp;$A21&amp;"-"&amp;W$7),INDIRECT($A$7&amp;"!A:D"),4,FALSE)+4)),"")</f>
        <v/>
      </c>
      <c r="X22" s="65" t="str">
        <f ca="1" t="shared" si="136" ref="X22">IFERROR(INDIRECT("第"&amp;VLOOKUP(DATEVALUE($A$7&amp;"-"&amp;$A21&amp;"-"&amp;X$7),INDIRECT($A$7&amp;"!A:D"),2,FALSE)&amp;"周!"&amp;ADDRESS(MATCH($A$5,INDIRECT("第"&amp;VLOOKUP(DATEVALUE($A$7&amp;"-"&amp;$A21&amp;"-"&amp;X$7),INDIRECT($A$7&amp;"!A:D"),2,FALSE)&amp;"周!B:B"),0)+1,VLOOKUP(DATEVALUE($A$7&amp;"-"&amp;$A21&amp;"-"&amp;X$7),INDIRECT($A$7&amp;"!A:D"),4,FALSE)+4)),"")</f>
        <v/>
      </c>
      <c r="Y22" s="65" t="str">
        <f ca="1" t="shared" si="137" ref="Y22">IFERROR(INDIRECT("第"&amp;VLOOKUP(DATEVALUE($A$7&amp;"-"&amp;$A21&amp;"-"&amp;Y$7),INDIRECT($A$7&amp;"!A:D"),2,FALSE)&amp;"周!"&amp;ADDRESS(MATCH($A$5,INDIRECT("第"&amp;VLOOKUP(DATEVALUE($A$7&amp;"-"&amp;$A21&amp;"-"&amp;Y$7),INDIRECT($A$7&amp;"!A:D"),2,FALSE)&amp;"周!B:B"),0)+1,VLOOKUP(DATEVALUE($A$7&amp;"-"&amp;$A21&amp;"-"&amp;Y$7),INDIRECT($A$7&amp;"!A:D"),4,FALSE)+4)),"")</f>
        <v/>
      </c>
      <c r="Z22" s="65" t="str">
        <f ca="1" t="shared" si="138" ref="Z22">IFERROR(INDIRECT("第"&amp;VLOOKUP(DATEVALUE($A$7&amp;"-"&amp;$A21&amp;"-"&amp;Z$7),INDIRECT($A$7&amp;"!A:D"),2,FALSE)&amp;"周!"&amp;ADDRESS(MATCH($A$5,INDIRECT("第"&amp;VLOOKUP(DATEVALUE($A$7&amp;"-"&amp;$A21&amp;"-"&amp;Z$7),INDIRECT($A$7&amp;"!A:D"),2,FALSE)&amp;"周!B:B"),0)+1,VLOOKUP(DATEVALUE($A$7&amp;"-"&amp;$A21&amp;"-"&amp;Z$7),INDIRECT($A$7&amp;"!A:D"),4,FALSE)+4)),"")</f>
        <v/>
      </c>
      <c r="AA22" s="65" t="str">
        <f ca="1" t="shared" si="139" ref="AA22">IFERROR(INDIRECT("第"&amp;VLOOKUP(DATEVALUE($A$7&amp;"-"&amp;$A21&amp;"-"&amp;AA$7),INDIRECT($A$7&amp;"!A:D"),2,FALSE)&amp;"周!"&amp;ADDRESS(MATCH($A$5,INDIRECT("第"&amp;VLOOKUP(DATEVALUE($A$7&amp;"-"&amp;$A21&amp;"-"&amp;AA$7),INDIRECT($A$7&amp;"!A:D"),2,FALSE)&amp;"周!B:B"),0)+1,VLOOKUP(DATEVALUE($A$7&amp;"-"&amp;$A21&amp;"-"&amp;AA$7),INDIRECT($A$7&amp;"!A:D"),4,FALSE)+4)),"")</f>
        <v/>
      </c>
      <c r="AB22" s="65" t="str">
        <f ca="1" t="shared" si="140" ref="AB22">IFERROR(INDIRECT("第"&amp;VLOOKUP(DATEVALUE($A$7&amp;"-"&amp;$A21&amp;"-"&amp;AB$7),INDIRECT($A$7&amp;"!A:D"),2,FALSE)&amp;"周!"&amp;ADDRESS(MATCH($A$5,INDIRECT("第"&amp;VLOOKUP(DATEVALUE($A$7&amp;"-"&amp;$A21&amp;"-"&amp;AB$7),INDIRECT($A$7&amp;"!A:D"),2,FALSE)&amp;"周!B:B"),0)+1,VLOOKUP(DATEVALUE($A$7&amp;"-"&amp;$A21&amp;"-"&amp;AB$7),INDIRECT($A$7&amp;"!A:D"),4,FALSE)+4)),"")</f>
        <v/>
      </c>
      <c r="AC22" s="65" t="str">
        <f ca="1" t="shared" si="141" ref="AC22">IFERROR(INDIRECT("第"&amp;VLOOKUP(DATEVALUE($A$7&amp;"-"&amp;$A21&amp;"-"&amp;AC$7),INDIRECT($A$7&amp;"!A:D"),2,FALSE)&amp;"周!"&amp;ADDRESS(MATCH($A$5,INDIRECT("第"&amp;VLOOKUP(DATEVALUE($A$7&amp;"-"&amp;$A21&amp;"-"&amp;AC$7),INDIRECT($A$7&amp;"!A:D"),2,FALSE)&amp;"周!B:B"),0)+1,VLOOKUP(DATEVALUE($A$7&amp;"-"&amp;$A21&amp;"-"&amp;AC$7),INDIRECT($A$7&amp;"!A:D"),4,FALSE)+4)),"")</f>
        <v/>
      </c>
      <c r="AD22" s="65" t="str">
        <f ca="1" t="shared" si="142" ref="AD22">IFERROR(INDIRECT("第"&amp;VLOOKUP(DATEVALUE($A$7&amp;"-"&amp;$A21&amp;"-"&amp;AD$7),INDIRECT($A$7&amp;"!A:D"),2,FALSE)&amp;"周!"&amp;ADDRESS(MATCH($A$5,INDIRECT("第"&amp;VLOOKUP(DATEVALUE($A$7&amp;"-"&amp;$A21&amp;"-"&amp;AD$7),INDIRECT($A$7&amp;"!A:D"),2,FALSE)&amp;"周!B:B"),0)+1,VLOOKUP(DATEVALUE($A$7&amp;"-"&amp;$A21&amp;"-"&amp;AD$7),INDIRECT($A$7&amp;"!A:D"),4,FALSE)+4)),"")</f>
        <v/>
      </c>
      <c r="AE22" s="65" t="str">
        <f ca="1" t="shared" si="143" ref="AE22">IFERROR(INDIRECT("第"&amp;VLOOKUP(DATEVALUE($A$7&amp;"-"&amp;$A21&amp;"-"&amp;AE$7),INDIRECT($A$7&amp;"!A:D"),2,FALSE)&amp;"周!"&amp;ADDRESS(MATCH($A$5,INDIRECT("第"&amp;VLOOKUP(DATEVALUE($A$7&amp;"-"&amp;$A21&amp;"-"&amp;AE$7),INDIRECT($A$7&amp;"!A:D"),2,FALSE)&amp;"周!B:B"),0)+1,VLOOKUP(DATEVALUE($A$7&amp;"-"&amp;$A21&amp;"-"&amp;AE$7),INDIRECT($A$7&amp;"!A:D"),4,FALSE)+4)),"")</f>
        <v/>
      </c>
      <c r="AF22" s="65" t="str">
        <f ca="1" t="shared" si="144" ref="AF22">IFERROR(INDIRECT("第"&amp;VLOOKUP(DATEVALUE($A$7&amp;"-"&amp;$A21&amp;"-"&amp;AF$7),INDIRECT($A$7&amp;"!A:D"),2,FALSE)&amp;"周!"&amp;ADDRESS(MATCH($A$5,INDIRECT("第"&amp;VLOOKUP(DATEVALUE($A$7&amp;"-"&amp;$A21&amp;"-"&amp;AF$7),INDIRECT($A$7&amp;"!A:D"),2,FALSE)&amp;"周!B:B"),0)+1,VLOOKUP(DATEVALUE($A$7&amp;"-"&amp;$A21&amp;"-"&amp;AF$7),INDIRECT($A$7&amp;"!A:D"),4,FALSE)+4)),"")</f>
        <v/>
      </c>
      <c r="AG22" s="65" t="str">
        <f ca="1" t="shared" si="145" ref="AG22">IFERROR(INDIRECT("第"&amp;VLOOKUP(DATEVALUE($A$7&amp;"-"&amp;$A21&amp;"-"&amp;AG$7),INDIRECT($A$7&amp;"!A:D"),2,FALSE)&amp;"周!"&amp;ADDRESS(MATCH($A$5,INDIRECT("第"&amp;VLOOKUP(DATEVALUE($A$7&amp;"-"&amp;$A21&amp;"-"&amp;AG$7),INDIRECT($A$7&amp;"!A:D"),2,FALSE)&amp;"周!B:B"),0)+1,VLOOKUP(DATEVALUE($A$7&amp;"-"&amp;$A21&amp;"-"&amp;AG$7),INDIRECT($A$7&amp;"!A:D"),4,FALSE)+4)),"")</f>
        <v/>
      </c>
      <c r="AH22" s="65" t="str">
        <f ca="1" t="shared" si="146" ref="AH22">IFERROR(INDIRECT("第"&amp;VLOOKUP(DATEVALUE($A$7&amp;"-"&amp;$A21&amp;"-"&amp;AH$7),INDIRECT($A$7&amp;"!A:D"),2,FALSE)&amp;"周!"&amp;ADDRESS(MATCH($A$5,INDIRECT("第"&amp;VLOOKUP(DATEVALUE($A$7&amp;"-"&amp;$A21&amp;"-"&amp;AH$7),INDIRECT($A$7&amp;"!A:D"),2,FALSE)&amp;"周!B:B"),0)+1,VLOOKUP(DATEVALUE($A$7&amp;"-"&amp;$A21&amp;"-"&amp;AH$7),INDIRECT($A$7&amp;"!A:D"),4,FALSE)+4)),"")</f>
        <v/>
      </c>
      <c r="AI22" s="98"/>
      <c r="AJ22" s="98"/>
      <c r="AK22" s="98"/>
      <c r="AL22" s="98"/>
      <c r="AM22" s="98"/>
      <c r="AN22" s="98"/>
      <c r="AO22" s="98"/>
      <c r="AP22" s="98"/>
      <c r="AQ22" s="98"/>
    </row>
    <row r="23" spans="1:43" ht="18" customHeight="1">
      <c r="A23" s="14"/>
      <c r="B23" s="91"/>
      <c r="C23" s="92" t="s">
        <v>26</v>
      </c>
      <c r="D23" s="65" t="str">
        <f ca="1" t="shared" si="147" ref="D23:AH23">IFERROR(INDIRECT("第"&amp;VLOOKUP(DATEVALUE($A$7&amp;"-"&amp;$A21&amp;"-"&amp;D$7),INDIRECT($A$7&amp;"!A:D"),2,FALSE)&amp;"周!"&amp;ADDRESS(MATCH($A$5,INDIRECT("第"&amp;VLOOKUP(DATEVALUE($A$7&amp;"-"&amp;$A21&amp;"-"&amp;D$7),INDIRECT($A$7&amp;"!A:D"),2,FALSE)&amp;"周!B:B"),0)+2,VLOOKUP(DATEVALUE($A$7&amp;"-"&amp;$A21&amp;"-"&amp;D$7),INDIRECT($A$7&amp;"!A:D"),4,FALSE)+4)),"")</f>
        <v/>
      </c>
      <c r="E23" s="65" t="str">
        <f t="shared" ca="1" si="147"/>
        <v/>
      </c>
      <c r="F23" s="65" t="str">
        <f t="shared" ca="1" si="147"/>
        <v/>
      </c>
      <c r="G23" s="65" t="str">
        <f t="shared" ca="1" si="147"/>
        <v/>
      </c>
      <c r="H23" s="65" t="str">
        <f t="shared" ca="1" si="147"/>
        <v/>
      </c>
      <c r="I23" s="65" t="str">
        <f t="shared" ca="1" si="147"/>
        <v/>
      </c>
      <c r="J23" s="65" t="str">
        <f t="shared" ca="1" si="147"/>
        <v/>
      </c>
      <c r="K23" s="65" t="str">
        <f t="shared" ca="1" si="147"/>
        <v/>
      </c>
      <c r="L23" s="65" t="str">
        <f t="shared" ca="1" si="147"/>
        <v/>
      </c>
      <c r="M23" s="65" t="str">
        <f t="shared" ca="1" si="147"/>
        <v/>
      </c>
      <c r="N23" s="65" t="str">
        <f t="shared" ca="1" si="147"/>
        <v/>
      </c>
      <c r="O23" s="65" t="str">
        <f t="shared" ca="1" si="147"/>
        <v/>
      </c>
      <c r="P23" s="65" t="str">
        <f t="shared" ca="1" si="147"/>
        <v/>
      </c>
      <c r="Q23" s="65" t="str">
        <f t="shared" ca="1" si="147"/>
        <v/>
      </c>
      <c r="R23" s="65" t="str">
        <f t="shared" ca="1" si="147"/>
        <v/>
      </c>
      <c r="S23" s="65" t="str">
        <f t="shared" ca="1" si="147"/>
        <v/>
      </c>
      <c r="T23" s="65" t="str">
        <f t="shared" ca="1" si="147"/>
        <v/>
      </c>
      <c r="U23" s="65" t="str">
        <f t="shared" ca="1" si="147"/>
        <v/>
      </c>
      <c r="V23" s="65" t="str">
        <f t="shared" ca="1" si="147"/>
        <v/>
      </c>
      <c r="W23" s="65" t="str">
        <f t="shared" ca="1" si="147"/>
        <v/>
      </c>
      <c r="X23" s="65" t="str">
        <f t="shared" ca="1" si="147"/>
        <v/>
      </c>
      <c r="Y23" s="65" t="str">
        <f t="shared" ca="1" si="147"/>
        <v/>
      </c>
      <c r="Z23" s="65" t="str">
        <f t="shared" ca="1" si="147"/>
        <v/>
      </c>
      <c r="AA23" s="65" t="str">
        <f t="shared" ca="1" si="147"/>
        <v/>
      </c>
      <c r="AB23" s="65" t="str">
        <f t="shared" ca="1" si="147"/>
        <v/>
      </c>
      <c r="AC23" s="65" t="str">
        <f t="shared" ca="1" si="147"/>
        <v/>
      </c>
      <c r="AD23" s="65" t="str">
        <f t="shared" ca="1" si="147"/>
        <v/>
      </c>
      <c r="AE23" s="65" t="str">
        <f t="shared" ca="1" si="147"/>
        <v/>
      </c>
      <c r="AF23" s="65" t="str">
        <f t="shared" ca="1" si="147"/>
        <v/>
      </c>
      <c r="AG23" s="65" t="str">
        <f t="shared" ca="1" si="147"/>
        <v/>
      </c>
      <c r="AH23" s="65" t="str">
        <f t="shared" ca="1" si="147"/>
        <v/>
      </c>
      <c r="AI23" s="98"/>
      <c r="AJ23" s="98"/>
      <c r="AK23" s="98"/>
      <c r="AL23" s="98"/>
      <c r="AM23" s="98"/>
      <c r="AN23" s="98"/>
      <c r="AO23" s="98"/>
      <c r="AP23" s="98"/>
      <c r="AQ23" s="98"/>
    </row>
    <row r="24" spans="1:43" ht="18" customHeight="1">
      <c r="A24" s="14">
        <v>6</v>
      </c>
      <c r="B24" s="91" t="str">
        <f t="shared" si="148" ref="B24">A24&amp;"月"</f>
        <v>6月</v>
      </c>
      <c r="C24" s="92" t="s">
        <v>24</v>
      </c>
      <c r="D24" s="65" t="str">
        <f ca="1" t="shared" si="149" ref="D24:S24">IFERROR(INDIRECT("第"&amp;VLOOKUP(DATEVALUE($A$7&amp;"-"&amp;$A24&amp;"-"&amp;D$7),INDIRECT($A$7&amp;"!A:D"),2,FALSE)&amp;"周!"&amp;ADDRESS(MATCH($A$5,INDIRECT("第"&amp;VLOOKUP(DATEVALUE($A$7&amp;"-"&amp;$A24&amp;"-"&amp;D$7),INDIRECT($A$7&amp;"!A:D"),2,FALSE)&amp;"周!B:B"),0),VLOOKUP(DATEVALUE($A$7&amp;"-"&amp;$A24&amp;"-"&amp;D$7),INDIRECT($A$7&amp;"!A:D"),4,FALSE)+4)),"")</f>
        <v/>
      </c>
      <c r="E24" s="65" t="str">
        <f t="shared" ca="1" si="149"/>
        <v/>
      </c>
      <c r="F24" s="65" t="str">
        <f t="shared" ca="1" si="149"/>
        <v/>
      </c>
      <c r="G24" s="65" t="str">
        <f t="shared" ca="1" si="149"/>
        <v/>
      </c>
      <c r="H24" s="65" t="str">
        <f t="shared" ca="1" si="149"/>
        <v/>
      </c>
      <c r="I24" s="65" t="str">
        <f t="shared" ca="1" si="149"/>
        <v/>
      </c>
      <c r="J24" s="65" t="str">
        <f t="shared" ca="1" si="149"/>
        <v/>
      </c>
      <c r="K24" s="65" t="str">
        <f t="shared" ca="1" si="149"/>
        <v/>
      </c>
      <c r="L24" s="65" t="str">
        <f t="shared" ca="1" si="149"/>
        <v/>
      </c>
      <c r="M24" s="65" t="str">
        <f t="shared" ca="1" si="149"/>
        <v/>
      </c>
      <c r="N24" s="65" t="str">
        <f t="shared" ca="1" si="149"/>
        <v/>
      </c>
      <c r="O24" s="65" t="str">
        <f t="shared" ca="1" si="149"/>
        <v/>
      </c>
      <c r="P24" s="65" t="str">
        <f t="shared" ca="1" si="149"/>
        <v/>
      </c>
      <c r="Q24" s="65" t="str">
        <f t="shared" ca="1" si="149"/>
        <v/>
      </c>
      <c r="R24" s="65" t="str">
        <f t="shared" ca="1" si="149"/>
        <v/>
      </c>
      <c r="S24" s="65" t="str">
        <f t="shared" ca="1" si="149"/>
        <v/>
      </c>
      <c r="T24" s="65" t="str">
        <f ca="1" t="shared" si="150" ref="T24:AH24">IFERROR(INDIRECT("第"&amp;VLOOKUP(DATEVALUE($A$7&amp;"-"&amp;$A24&amp;"-"&amp;T$7),INDIRECT($A$7&amp;"!A:D"),2,FALSE)&amp;"周!"&amp;ADDRESS(MATCH($A$5,INDIRECT("第"&amp;VLOOKUP(DATEVALUE($A$7&amp;"-"&amp;$A24&amp;"-"&amp;T$7),INDIRECT($A$7&amp;"!A:D"),2,FALSE)&amp;"周!B:B"),0),VLOOKUP(DATEVALUE($A$7&amp;"-"&amp;$A24&amp;"-"&amp;T$7),INDIRECT($A$7&amp;"!A:D"),4,FALSE)+4)),"")</f>
        <v/>
      </c>
      <c r="U24" s="65" t="str">
        <f t="shared" ca="1" si="150"/>
        <v/>
      </c>
      <c r="V24" s="65" t="str">
        <f t="shared" ca="1" si="150"/>
        <v/>
      </c>
      <c r="W24" s="65" t="str">
        <f t="shared" ca="1" si="150"/>
        <v/>
      </c>
      <c r="X24" s="65" t="str">
        <f t="shared" ca="1" si="150"/>
        <v/>
      </c>
      <c r="Y24" s="65" t="str">
        <f t="shared" ca="1" si="150"/>
        <v/>
      </c>
      <c r="Z24" s="65" t="str">
        <f t="shared" ca="1" si="150"/>
        <v/>
      </c>
      <c r="AA24" s="65" t="str">
        <f t="shared" ca="1" si="150"/>
        <v/>
      </c>
      <c r="AB24" s="65" t="str">
        <f t="shared" ca="1" si="150"/>
        <v/>
      </c>
      <c r="AC24" s="65" t="str">
        <f t="shared" ca="1" si="150"/>
        <v/>
      </c>
      <c r="AD24" s="65" t="str">
        <f t="shared" ca="1" si="150"/>
        <v/>
      </c>
      <c r="AE24" s="65" t="str">
        <f t="shared" ca="1" si="150"/>
        <v/>
      </c>
      <c r="AF24" s="65" t="str">
        <f t="shared" ca="1" si="150"/>
        <v/>
      </c>
      <c r="AG24" s="65" t="str">
        <f t="shared" ca="1" si="150"/>
        <v/>
      </c>
      <c r="AH24" s="65" t="str">
        <f t="shared" ca="1" si="150"/>
        <v/>
      </c>
      <c r="AI24" s="98">
        <f ca="1" t="shared" si="151" ref="AI24:AQ24">COUNTIF($D24:$AH26,AI$8)</f>
        <v>0</v>
      </c>
      <c r="AJ24" s="98">
        <f t="shared" ca="1" si="151"/>
        <v>0</v>
      </c>
      <c r="AK24" s="98">
        <f t="shared" ca="1" si="151"/>
        <v>0</v>
      </c>
      <c r="AL24" s="98">
        <f t="shared" ca="1" si="151"/>
        <v>0</v>
      </c>
      <c r="AM24" s="98">
        <f t="shared" ca="1" si="151"/>
        <v>0</v>
      </c>
      <c r="AN24" s="98">
        <f t="shared" ca="1" si="151"/>
        <v>0</v>
      </c>
      <c r="AO24" s="98">
        <f t="shared" ca="1" si="151"/>
        <v>0</v>
      </c>
      <c r="AP24" s="98">
        <f t="shared" ca="1" si="151"/>
        <v>0</v>
      </c>
      <c r="AQ24" s="98">
        <f t="shared" ca="1" si="151"/>
        <v>0</v>
      </c>
    </row>
    <row r="25" spans="1:43" ht="18" customHeight="1">
      <c r="A25" s="14"/>
      <c r="B25" s="91"/>
      <c r="C25" s="92" t="s">
        <v>25</v>
      </c>
      <c r="D25" s="65" t="str">
        <f ca="1" t="shared" si="152" ref="D25">IFERROR(INDIRECT("第"&amp;VLOOKUP(DATEVALUE($A$7&amp;"-"&amp;$A24&amp;"-"&amp;D$7),INDIRECT($A$7&amp;"!A:D"),2,FALSE)&amp;"周!"&amp;ADDRESS(MATCH($A$5,INDIRECT("第"&amp;VLOOKUP(DATEVALUE($A$7&amp;"-"&amp;$A24&amp;"-"&amp;D$7),INDIRECT($A$7&amp;"!A:D"),2,FALSE)&amp;"周!B:B"),0)+1,VLOOKUP(DATEVALUE($A$7&amp;"-"&amp;$A24&amp;"-"&amp;D$7),INDIRECT($A$7&amp;"!A:D"),4,FALSE)+4)),"")</f>
        <v/>
      </c>
      <c r="E25" s="65" t="str">
        <f ca="1" t="shared" si="153" ref="E25">IFERROR(INDIRECT("第"&amp;VLOOKUP(DATEVALUE($A$7&amp;"-"&amp;$A24&amp;"-"&amp;E$7),INDIRECT($A$7&amp;"!A:D"),2,FALSE)&amp;"周!"&amp;ADDRESS(MATCH($A$5,INDIRECT("第"&amp;VLOOKUP(DATEVALUE($A$7&amp;"-"&amp;$A24&amp;"-"&amp;E$7),INDIRECT($A$7&amp;"!A:D"),2,FALSE)&amp;"周!B:B"),0)+1,VLOOKUP(DATEVALUE($A$7&amp;"-"&amp;$A24&amp;"-"&amp;E$7),INDIRECT($A$7&amp;"!A:D"),4,FALSE)+4)),"")</f>
        <v/>
      </c>
      <c r="F25" s="65" t="str">
        <f ca="1" t="shared" si="154" ref="F25">IFERROR(INDIRECT("第"&amp;VLOOKUP(DATEVALUE($A$7&amp;"-"&amp;$A24&amp;"-"&amp;F$7),INDIRECT($A$7&amp;"!A:D"),2,FALSE)&amp;"周!"&amp;ADDRESS(MATCH($A$5,INDIRECT("第"&amp;VLOOKUP(DATEVALUE($A$7&amp;"-"&amp;$A24&amp;"-"&amp;F$7),INDIRECT($A$7&amp;"!A:D"),2,FALSE)&amp;"周!B:B"),0)+1,VLOOKUP(DATEVALUE($A$7&amp;"-"&amp;$A24&amp;"-"&amp;F$7),INDIRECT($A$7&amp;"!A:D"),4,FALSE)+4)),"")</f>
        <v/>
      </c>
      <c r="G25" s="65" t="str">
        <f ca="1" t="shared" si="155" ref="G25">IFERROR(INDIRECT("第"&amp;VLOOKUP(DATEVALUE($A$7&amp;"-"&amp;$A24&amp;"-"&amp;G$7),INDIRECT($A$7&amp;"!A:D"),2,FALSE)&amp;"周!"&amp;ADDRESS(MATCH($A$5,INDIRECT("第"&amp;VLOOKUP(DATEVALUE($A$7&amp;"-"&amp;$A24&amp;"-"&amp;G$7),INDIRECT($A$7&amp;"!A:D"),2,FALSE)&amp;"周!B:B"),0)+1,VLOOKUP(DATEVALUE($A$7&amp;"-"&amp;$A24&amp;"-"&amp;G$7),INDIRECT($A$7&amp;"!A:D"),4,FALSE)+4)),"")</f>
        <v/>
      </c>
      <c r="H25" s="65" t="str">
        <f ca="1" t="shared" si="156" ref="H25">IFERROR(INDIRECT("第"&amp;VLOOKUP(DATEVALUE($A$7&amp;"-"&amp;$A24&amp;"-"&amp;H$7),INDIRECT($A$7&amp;"!A:D"),2,FALSE)&amp;"周!"&amp;ADDRESS(MATCH($A$5,INDIRECT("第"&amp;VLOOKUP(DATEVALUE($A$7&amp;"-"&amp;$A24&amp;"-"&amp;H$7),INDIRECT($A$7&amp;"!A:D"),2,FALSE)&amp;"周!B:B"),0)+1,VLOOKUP(DATEVALUE($A$7&amp;"-"&amp;$A24&amp;"-"&amp;H$7),INDIRECT($A$7&amp;"!A:D"),4,FALSE)+4)),"")</f>
        <v/>
      </c>
      <c r="I25" s="65" t="str">
        <f ca="1" t="shared" si="157" ref="I25">IFERROR(INDIRECT("第"&amp;VLOOKUP(DATEVALUE($A$7&amp;"-"&amp;$A24&amp;"-"&amp;I$7),INDIRECT($A$7&amp;"!A:D"),2,FALSE)&amp;"周!"&amp;ADDRESS(MATCH($A$5,INDIRECT("第"&amp;VLOOKUP(DATEVALUE($A$7&amp;"-"&amp;$A24&amp;"-"&amp;I$7),INDIRECT($A$7&amp;"!A:D"),2,FALSE)&amp;"周!B:B"),0)+1,VLOOKUP(DATEVALUE($A$7&amp;"-"&amp;$A24&amp;"-"&amp;I$7),INDIRECT($A$7&amp;"!A:D"),4,FALSE)+4)),"")</f>
        <v/>
      </c>
      <c r="J25" s="65" t="str">
        <f ca="1" t="shared" si="158" ref="J25">IFERROR(INDIRECT("第"&amp;VLOOKUP(DATEVALUE($A$7&amp;"-"&amp;$A24&amp;"-"&amp;J$7),INDIRECT($A$7&amp;"!A:D"),2,FALSE)&amp;"周!"&amp;ADDRESS(MATCH($A$5,INDIRECT("第"&amp;VLOOKUP(DATEVALUE($A$7&amp;"-"&amp;$A24&amp;"-"&amp;J$7),INDIRECT($A$7&amp;"!A:D"),2,FALSE)&amp;"周!B:B"),0)+1,VLOOKUP(DATEVALUE($A$7&amp;"-"&amp;$A24&amp;"-"&amp;J$7),INDIRECT($A$7&amp;"!A:D"),4,FALSE)+4)),"")</f>
        <v/>
      </c>
      <c r="K25" s="65" t="str">
        <f ca="1" t="shared" si="159" ref="K25">IFERROR(INDIRECT("第"&amp;VLOOKUP(DATEVALUE($A$7&amp;"-"&amp;$A24&amp;"-"&amp;K$7),INDIRECT($A$7&amp;"!A:D"),2,FALSE)&amp;"周!"&amp;ADDRESS(MATCH($A$5,INDIRECT("第"&amp;VLOOKUP(DATEVALUE($A$7&amp;"-"&amp;$A24&amp;"-"&amp;K$7),INDIRECT($A$7&amp;"!A:D"),2,FALSE)&amp;"周!B:B"),0)+1,VLOOKUP(DATEVALUE($A$7&amp;"-"&amp;$A24&amp;"-"&amp;K$7),INDIRECT($A$7&amp;"!A:D"),4,FALSE)+4)),"")</f>
        <v/>
      </c>
      <c r="L25" s="65" t="str">
        <f ca="1" t="shared" si="160" ref="L25">IFERROR(INDIRECT("第"&amp;VLOOKUP(DATEVALUE($A$7&amp;"-"&amp;$A24&amp;"-"&amp;L$7),INDIRECT($A$7&amp;"!A:D"),2,FALSE)&amp;"周!"&amp;ADDRESS(MATCH($A$5,INDIRECT("第"&amp;VLOOKUP(DATEVALUE($A$7&amp;"-"&amp;$A24&amp;"-"&amp;L$7),INDIRECT($A$7&amp;"!A:D"),2,FALSE)&amp;"周!B:B"),0)+1,VLOOKUP(DATEVALUE($A$7&amp;"-"&amp;$A24&amp;"-"&amp;L$7),INDIRECT($A$7&amp;"!A:D"),4,FALSE)+4)),"")</f>
        <v/>
      </c>
      <c r="M25" s="65" t="str">
        <f ca="1" t="shared" si="161" ref="M25">IFERROR(INDIRECT("第"&amp;VLOOKUP(DATEVALUE($A$7&amp;"-"&amp;$A24&amp;"-"&amp;M$7),INDIRECT($A$7&amp;"!A:D"),2,FALSE)&amp;"周!"&amp;ADDRESS(MATCH($A$5,INDIRECT("第"&amp;VLOOKUP(DATEVALUE($A$7&amp;"-"&amp;$A24&amp;"-"&amp;M$7),INDIRECT($A$7&amp;"!A:D"),2,FALSE)&amp;"周!B:B"),0)+1,VLOOKUP(DATEVALUE($A$7&amp;"-"&amp;$A24&amp;"-"&amp;M$7),INDIRECT($A$7&amp;"!A:D"),4,FALSE)+4)),"")</f>
        <v/>
      </c>
      <c r="N25" s="65" t="str">
        <f ca="1" t="shared" si="162" ref="N25">IFERROR(INDIRECT("第"&amp;VLOOKUP(DATEVALUE($A$7&amp;"-"&amp;$A24&amp;"-"&amp;N$7),INDIRECT($A$7&amp;"!A:D"),2,FALSE)&amp;"周!"&amp;ADDRESS(MATCH($A$5,INDIRECT("第"&amp;VLOOKUP(DATEVALUE($A$7&amp;"-"&amp;$A24&amp;"-"&amp;N$7),INDIRECT($A$7&amp;"!A:D"),2,FALSE)&amp;"周!B:B"),0)+1,VLOOKUP(DATEVALUE($A$7&amp;"-"&amp;$A24&amp;"-"&amp;N$7),INDIRECT($A$7&amp;"!A:D"),4,FALSE)+4)),"")</f>
        <v/>
      </c>
      <c r="O25" s="65" t="str">
        <f ca="1" t="shared" si="163" ref="O25">IFERROR(INDIRECT("第"&amp;VLOOKUP(DATEVALUE($A$7&amp;"-"&amp;$A24&amp;"-"&amp;O$7),INDIRECT($A$7&amp;"!A:D"),2,FALSE)&amp;"周!"&amp;ADDRESS(MATCH($A$5,INDIRECT("第"&amp;VLOOKUP(DATEVALUE($A$7&amp;"-"&amp;$A24&amp;"-"&amp;O$7),INDIRECT($A$7&amp;"!A:D"),2,FALSE)&amp;"周!B:B"),0)+1,VLOOKUP(DATEVALUE($A$7&amp;"-"&amp;$A24&amp;"-"&amp;O$7),INDIRECT($A$7&amp;"!A:D"),4,FALSE)+4)),"")</f>
        <v/>
      </c>
      <c r="P25" s="65" t="str">
        <f ca="1" t="shared" si="164" ref="P25">IFERROR(INDIRECT("第"&amp;VLOOKUP(DATEVALUE($A$7&amp;"-"&amp;$A24&amp;"-"&amp;P$7),INDIRECT($A$7&amp;"!A:D"),2,FALSE)&amp;"周!"&amp;ADDRESS(MATCH($A$5,INDIRECT("第"&amp;VLOOKUP(DATEVALUE($A$7&amp;"-"&amp;$A24&amp;"-"&amp;P$7),INDIRECT($A$7&amp;"!A:D"),2,FALSE)&amp;"周!B:B"),0)+1,VLOOKUP(DATEVALUE($A$7&amp;"-"&amp;$A24&amp;"-"&amp;P$7),INDIRECT($A$7&amp;"!A:D"),4,FALSE)+4)),"")</f>
        <v/>
      </c>
      <c r="Q25" s="65" t="str">
        <f ca="1" t="shared" si="165" ref="Q25">IFERROR(INDIRECT("第"&amp;VLOOKUP(DATEVALUE($A$7&amp;"-"&amp;$A24&amp;"-"&amp;Q$7),INDIRECT($A$7&amp;"!A:D"),2,FALSE)&amp;"周!"&amp;ADDRESS(MATCH($A$5,INDIRECT("第"&amp;VLOOKUP(DATEVALUE($A$7&amp;"-"&amp;$A24&amp;"-"&amp;Q$7),INDIRECT($A$7&amp;"!A:D"),2,FALSE)&amp;"周!B:B"),0)+1,VLOOKUP(DATEVALUE($A$7&amp;"-"&amp;$A24&amp;"-"&amp;Q$7),INDIRECT($A$7&amp;"!A:D"),4,FALSE)+4)),"")</f>
        <v/>
      </c>
      <c r="R25" s="65" t="str">
        <f ca="1" t="shared" si="166" ref="R25">IFERROR(INDIRECT("第"&amp;VLOOKUP(DATEVALUE($A$7&amp;"-"&amp;$A24&amp;"-"&amp;R$7),INDIRECT($A$7&amp;"!A:D"),2,FALSE)&amp;"周!"&amp;ADDRESS(MATCH($A$5,INDIRECT("第"&amp;VLOOKUP(DATEVALUE($A$7&amp;"-"&amp;$A24&amp;"-"&amp;R$7),INDIRECT($A$7&amp;"!A:D"),2,FALSE)&amp;"周!B:B"),0)+1,VLOOKUP(DATEVALUE($A$7&amp;"-"&amp;$A24&amp;"-"&amp;R$7),INDIRECT($A$7&amp;"!A:D"),4,FALSE)+4)),"")</f>
        <v/>
      </c>
      <c r="S25" s="65" t="str">
        <f ca="1" t="shared" si="167" ref="S25">IFERROR(INDIRECT("第"&amp;VLOOKUP(DATEVALUE($A$7&amp;"-"&amp;$A24&amp;"-"&amp;S$7),INDIRECT($A$7&amp;"!A:D"),2,FALSE)&amp;"周!"&amp;ADDRESS(MATCH($A$5,INDIRECT("第"&amp;VLOOKUP(DATEVALUE($A$7&amp;"-"&amp;$A24&amp;"-"&amp;S$7),INDIRECT($A$7&amp;"!A:D"),2,FALSE)&amp;"周!B:B"),0)+1,VLOOKUP(DATEVALUE($A$7&amp;"-"&amp;$A24&amp;"-"&amp;S$7),INDIRECT($A$7&amp;"!A:D"),4,FALSE)+4)),"")</f>
        <v/>
      </c>
      <c r="T25" s="65" t="str">
        <f ca="1" t="shared" si="168" ref="T25">IFERROR(INDIRECT("第"&amp;VLOOKUP(DATEVALUE($A$7&amp;"-"&amp;$A24&amp;"-"&amp;T$7),INDIRECT($A$7&amp;"!A:D"),2,FALSE)&amp;"周!"&amp;ADDRESS(MATCH($A$5,INDIRECT("第"&amp;VLOOKUP(DATEVALUE($A$7&amp;"-"&amp;$A24&amp;"-"&amp;T$7),INDIRECT($A$7&amp;"!A:D"),2,FALSE)&amp;"周!B:B"),0)+1,VLOOKUP(DATEVALUE($A$7&amp;"-"&amp;$A24&amp;"-"&amp;T$7),INDIRECT($A$7&amp;"!A:D"),4,FALSE)+4)),"")</f>
        <v/>
      </c>
      <c r="U25" s="65" t="str">
        <f ca="1" t="shared" si="169" ref="U25">IFERROR(INDIRECT("第"&amp;VLOOKUP(DATEVALUE($A$7&amp;"-"&amp;$A24&amp;"-"&amp;U$7),INDIRECT($A$7&amp;"!A:D"),2,FALSE)&amp;"周!"&amp;ADDRESS(MATCH($A$5,INDIRECT("第"&amp;VLOOKUP(DATEVALUE($A$7&amp;"-"&amp;$A24&amp;"-"&amp;U$7),INDIRECT($A$7&amp;"!A:D"),2,FALSE)&amp;"周!B:B"),0)+1,VLOOKUP(DATEVALUE($A$7&amp;"-"&amp;$A24&amp;"-"&amp;U$7),INDIRECT($A$7&amp;"!A:D"),4,FALSE)+4)),"")</f>
        <v/>
      </c>
      <c r="V25" s="65" t="str">
        <f ca="1" t="shared" si="170" ref="V25">IFERROR(INDIRECT("第"&amp;VLOOKUP(DATEVALUE($A$7&amp;"-"&amp;$A24&amp;"-"&amp;V$7),INDIRECT($A$7&amp;"!A:D"),2,FALSE)&amp;"周!"&amp;ADDRESS(MATCH($A$5,INDIRECT("第"&amp;VLOOKUP(DATEVALUE($A$7&amp;"-"&amp;$A24&amp;"-"&amp;V$7),INDIRECT($A$7&amp;"!A:D"),2,FALSE)&amp;"周!B:B"),0)+1,VLOOKUP(DATEVALUE($A$7&amp;"-"&amp;$A24&amp;"-"&amp;V$7),INDIRECT($A$7&amp;"!A:D"),4,FALSE)+4)),"")</f>
        <v/>
      </c>
      <c r="W25" s="65" t="str">
        <f ca="1" t="shared" si="171" ref="W25">IFERROR(INDIRECT("第"&amp;VLOOKUP(DATEVALUE($A$7&amp;"-"&amp;$A24&amp;"-"&amp;W$7),INDIRECT($A$7&amp;"!A:D"),2,FALSE)&amp;"周!"&amp;ADDRESS(MATCH($A$5,INDIRECT("第"&amp;VLOOKUP(DATEVALUE($A$7&amp;"-"&amp;$A24&amp;"-"&amp;W$7),INDIRECT($A$7&amp;"!A:D"),2,FALSE)&amp;"周!B:B"),0)+1,VLOOKUP(DATEVALUE($A$7&amp;"-"&amp;$A24&amp;"-"&amp;W$7),INDIRECT($A$7&amp;"!A:D"),4,FALSE)+4)),"")</f>
        <v/>
      </c>
      <c r="X25" s="65" t="str">
        <f ca="1" t="shared" si="172" ref="X25">IFERROR(INDIRECT("第"&amp;VLOOKUP(DATEVALUE($A$7&amp;"-"&amp;$A24&amp;"-"&amp;X$7),INDIRECT($A$7&amp;"!A:D"),2,FALSE)&amp;"周!"&amp;ADDRESS(MATCH($A$5,INDIRECT("第"&amp;VLOOKUP(DATEVALUE($A$7&amp;"-"&amp;$A24&amp;"-"&amp;X$7),INDIRECT($A$7&amp;"!A:D"),2,FALSE)&amp;"周!B:B"),0)+1,VLOOKUP(DATEVALUE($A$7&amp;"-"&amp;$A24&amp;"-"&amp;X$7),INDIRECT($A$7&amp;"!A:D"),4,FALSE)+4)),"")</f>
        <v/>
      </c>
      <c r="Y25" s="65" t="str">
        <f ca="1" t="shared" si="173" ref="Y25">IFERROR(INDIRECT("第"&amp;VLOOKUP(DATEVALUE($A$7&amp;"-"&amp;$A24&amp;"-"&amp;Y$7),INDIRECT($A$7&amp;"!A:D"),2,FALSE)&amp;"周!"&amp;ADDRESS(MATCH($A$5,INDIRECT("第"&amp;VLOOKUP(DATEVALUE($A$7&amp;"-"&amp;$A24&amp;"-"&amp;Y$7),INDIRECT($A$7&amp;"!A:D"),2,FALSE)&amp;"周!B:B"),0)+1,VLOOKUP(DATEVALUE($A$7&amp;"-"&amp;$A24&amp;"-"&amp;Y$7),INDIRECT($A$7&amp;"!A:D"),4,FALSE)+4)),"")</f>
        <v/>
      </c>
      <c r="Z25" s="65" t="str">
        <f ca="1" t="shared" si="174" ref="Z25">IFERROR(INDIRECT("第"&amp;VLOOKUP(DATEVALUE($A$7&amp;"-"&amp;$A24&amp;"-"&amp;Z$7),INDIRECT($A$7&amp;"!A:D"),2,FALSE)&amp;"周!"&amp;ADDRESS(MATCH($A$5,INDIRECT("第"&amp;VLOOKUP(DATEVALUE($A$7&amp;"-"&amp;$A24&amp;"-"&amp;Z$7),INDIRECT($A$7&amp;"!A:D"),2,FALSE)&amp;"周!B:B"),0)+1,VLOOKUP(DATEVALUE($A$7&amp;"-"&amp;$A24&amp;"-"&amp;Z$7),INDIRECT($A$7&amp;"!A:D"),4,FALSE)+4)),"")</f>
        <v/>
      </c>
      <c r="AA25" s="65" t="str">
        <f ca="1" t="shared" si="175" ref="AA25">IFERROR(INDIRECT("第"&amp;VLOOKUP(DATEVALUE($A$7&amp;"-"&amp;$A24&amp;"-"&amp;AA$7),INDIRECT($A$7&amp;"!A:D"),2,FALSE)&amp;"周!"&amp;ADDRESS(MATCH($A$5,INDIRECT("第"&amp;VLOOKUP(DATEVALUE($A$7&amp;"-"&amp;$A24&amp;"-"&amp;AA$7),INDIRECT($A$7&amp;"!A:D"),2,FALSE)&amp;"周!B:B"),0)+1,VLOOKUP(DATEVALUE($A$7&amp;"-"&amp;$A24&amp;"-"&amp;AA$7),INDIRECT($A$7&amp;"!A:D"),4,FALSE)+4)),"")</f>
        <v/>
      </c>
      <c r="AB25" s="65" t="str">
        <f ca="1" t="shared" si="176" ref="AB25">IFERROR(INDIRECT("第"&amp;VLOOKUP(DATEVALUE($A$7&amp;"-"&amp;$A24&amp;"-"&amp;AB$7),INDIRECT($A$7&amp;"!A:D"),2,FALSE)&amp;"周!"&amp;ADDRESS(MATCH($A$5,INDIRECT("第"&amp;VLOOKUP(DATEVALUE($A$7&amp;"-"&amp;$A24&amp;"-"&amp;AB$7),INDIRECT($A$7&amp;"!A:D"),2,FALSE)&amp;"周!B:B"),0)+1,VLOOKUP(DATEVALUE($A$7&amp;"-"&amp;$A24&amp;"-"&amp;AB$7),INDIRECT($A$7&amp;"!A:D"),4,FALSE)+4)),"")</f>
        <v/>
      </c>
      <c r="AC25" s="65" t="str">
        <f ca="1" t="shared" si="177" ref="AC25">IFERROR(INDIRECT("第"&amp;VLOOKUP(DATEVALUE($A$7&amp;"-"&amp;$A24&amp;"-"&amp;AC$7),INDIRECT($A$7&amp;"!A:D"),2,FALSE)&amp;"周!"&amp;ADDRESS(MATCH($A$5,INDIRECT("第"&amp;VLOOKUP(DATEVALUE($A$7&amp;"-"&amp;$A24&amp;"-"&amp;AC$7),INDIRECT($A$7&amp;"!A:D"),2,FALSE)&amp;"周!B:B"),0)+1,VLOOKUP(DATEVALUE($A$7&amp;"-"&amp;$A24&amp;"-"&amp;AC$7),INDIRECT($A$7&amp;"!A:D"),4,FALSE)+4)),"")</f>
        <v/>
      </c>
      <c r="AD25" s="65" t="str">
        <f ca="1" t="shared" si="178" ref="AD25">IFERROR(INDIRECT("第"&amp;VLOOKUP(DATEVALUE($A$7&amp;"-"&amp;$A24&amp;"-"&amp;AD$7),INDIRECT($A$7&amp;"!A:D"),2,FALSE)&amp;"周!"&amp;ADDRESS(MATCH($A$5,INDIRECT("第"&amp;VLOOKUP(DATEVALUE($A$7&amp;"-"&amp;$A24&amp;"-"&amp;AD$7),INDIRECT($A$7&amp;"!A:D"),2,FALSE)&amp;"周!B:B"),0)+1,VLOOKUP(DATEVALUE($A$7&amp;"-"&amp;$A24&amp;"-"&amp;AD$7),INDIRECT($A$7&amp;"!A:D"),4,FALSE)+4)),"")</f>
        <v/>
      </c>
      <c r="AE25" s="65" t="str">
        <f ca="1" t="shared" si="179" ref="AE25">IFERROR(INDIRECT("第"&amp;VLOOKUP(DATEVALUE($A$7&amp;"-"&amp;$A24&amp;"-"&amp;AE$7),INDIRECT($A$7&amp;"!A:D"),2,FALSE)&amp;"周!"&amp;ADDRESS(MATCH($A$5,INDIRECT("第"&amp;VLOOKUP(DATEVALUE($A$7&amp;"-"&amp;$A24&amp;"-"&amp;AE$7),INDIRECT($A$7&amp;"!A:D"),2,FALSE)&amp;"周!B:B"),0)+1,VLOOKUP(DATEVALUE($A$7&amp;"-"&amp;$A24&amp;"-"&amp;AE$7),INDIRECT($A$7&amp;"!A:D"),4,FALSE)+4)),"")</f>
        <v/>
      </c>
      <c r="AF25" s="65" t="str">
        <f ca="1" t="shared" si="180" ref="AF25">IFERROR(INDIRECT("第"&amp;VLOOKUP(DATEVALUE($A$7&amp;"-"&amp;$A24&amp;"-"&amp;AF$7),INDIRECT($A$7&amp;"!A:D"),2,FALSE)&amp;"周!"&amp;ADDRESS(MATCH($A$5,INDIRECT("第"&amp;VLOOKUP(DATEVALUE($A$7&amp;"-"&amp;$A24&amp;"-"&amp;AF$7),INDIRECT($A$7&amp;"!A:D"),2,FALSE)&amp;"周!B:B"),0)+1,VLOOKUP(DATEVALUE($A$7&amp;"-"&amp;$A24&amp;"-"&amp;AF$7),INDIRECT($A$7&amp;"!A:D"),4,FALSE)+4)),"")</f>
        <v/>
      </c>
      <c r="AG25" s="65" t="str">
        <f ca="1" t="shared" si="181" ref="AG25">IFERROR(INDIRECT("第"&amp;VLOOKUP(DATEVALUE($A$7&amp;"-"&amp;$A24&amp;"-"&amp;AG$7),INDIRECT($A$7&amp;"!A:D"),2,FALSE)&amp;"周!"&amp;ADDRESS(MATCH($A$5,INDIRECT("第"&amp;VLOOKUP(DATEVALUE($A$7&amp;"-"&amp;$A24&amp;"-"&amp;AG$7),INDIRECT($A$7&amp;"!A:D"),2,FALSE)&amp;"周!B:B"),0)+1,VLOOKUP(DATEVALUE($A$7&amp;"-"&amp;$A24&amp;"-"&amp;AG$7),INDIRECT($A$7&amp;"!A:D"),4,FALSE)+4)),"")</f>
        <v/>
      </c>
      <c r="AH25" s="65" t="str">
        <f ca="1" t="shared" si="182" ref="AH25">IFERROR(INDIRECT("第"&amp;VLOOKUP(DATEVALUE($A$7&amp;"-"&amp;$A24&amp;"-"&amp;AH$7),INDIRECT($A$7&amp;"!A:D"),2,FALSE)&amp;"周!"&amp;ADDRESS(MATCH($A$5,INDIRECT("第"&amp;VLOOKUP(DATEVALUE($A$7&amp;"-"&amp;$A24&amp;"-"&amp;AH$7),INDIRECT($A$7&amp;"!A:D"),2,FALSE)&amp;"周!B:B"),0)+1,VLOOKUP(DATEVALUE($A$7&amp;"-"&amp;$A24&amp;"-"&amp;AH$7),INDIRECT($A$7&amp;"!A:D"),4,FALSE)+4)),"")</f>
        <v/>
      </c>
      <c r="AI25" s="98"/>
      <c r="AJ25" s="98"/>
      <c r="AK25" s="98"/>
      <c r="AL25" s="98"/>
      <c r="AM25" s="98"/>
      <c r="AN25" s="98"/>
      <c r="AO25" s="98"/>
      <c r="AP25" s="98"/>
      <c r="AQ25" s="98"/>
    </row>
    <row r="26" spans="1:43" ht="18" customHeight="1">
      <c r="A26" s="14"/>
      <c r="B26" s="91"/>
      <c r="C26" s="92" t="s">
        <v>26</v>
      </c>
      <c r="D26" s="65" t="str">
        <f ca="1" t="shared" si="183" ref="D26:AH26">IFERROR(INDIRECT("第"&amp;VLOOKUP(DATEVALUE($A$7&amp;"-"&amp;$A24&amp;"-"&amp;D$7),INDIRECT($A$7&amp;"!A:D"),2,FALSE)&amp;"周!"&amp;ADDRESS(MATCH($A$5,INDIRECT("第"&amp;VLOOKUP(DATEVALUE($A$7&amp;"-"&amp;$A24&amp;"-"&amp;D$7),INDIRECT($A$7&amp;"!A:D"),2,FALSE)&amp;"周!B:B"),0)+2,VLOOKUP(DATEVALUE($A$7&amp;"-"&amp;$A24&amp;"-"&amp;D$7),INDIRECT($A$7&amp;"!A:D"),4,FALSE)+4)),"")</f>
        <v/>
      </c>
      <c r="E26" s="65" t="str">
        <f t="shared" ca="1" si="183"/>
        <v/>
      </c>
      <c r="F26" s="65" t="str">
        <f t="shared" ca="1" si="183"/>
        <v/>
      </c>
      <c r="G26" s="65" t="str">
        <f t="shared" ca="1" si="183"/>
        <v/>
      </c>
      <c r="H26" s="65" t="str">
        <f t="shared" ca="1" si="183"/>
        <v/>
      </c>
      <c r="I26" s="65" t="str">
        <f t="shared" ca="1" si="183"/>
        <v/>
      </c>
      <c r="J26" s="65" t="str">
        <f t="shared" ca="1" si="183"/>
        <v/>
      </c>
      <c r="K26" s="65" t="str">
        <f t="shared" ca="1" si="183"/>
        <v/>
      </c>
      <c r="L26" s="65" t="str">
        <f t="shared" ca="1" si="183"/>
        <v/>
      </c>
      <c r="M26" s="65" t="str">
        <f t="shared" ca="1" si="183"/>
        <v/>
      </c>
      <c r="N26" s="65" t="str">
        <f t="shared" ca="1" si="183"/>
        <v/>
      </c>
      <c r="O26" s="65" t="str">
        <f t="shared" ca="1" si="183"/>
        <v/>
      </c>
      <c r="P26" s="65" t="str">
        <f t="shared" ca="1" si="183"/>
        <v/>
      </c>
      <c r="Q26" s="65" t="str">
        <f t="shared" ca="1" si="183"/>
        <v/>
      </c>
      <c r="R26" s="65" t="str">
        <f t="shared" ca="1" si="183"/>
        <v/>
      </c>
      <c r="S26" s="65" t="str">
        <f t="shared" ca="1" si="183"/>
        <v/>
      </c>
      <c r="T26" s="65" t="str">
        <f t="shared" ca="1" si="183"/>
        <v/>
      </c>
      <c r="U26" s="65" t="str">
        <f t="shared" ca="1" si="183"/>
        <v/>
      </c>
      <c r="V26" s="65" t="str">
        <f t="shared" ca="1" si="183"/>
        <v/>
      </c>
      <c r="W26" s="65" t="str">
        <f t="shared" ca="1" si="183"/>
        <v/>
      </c>
      <c r="X26" s="65" t="str">
        <f t="shared" ca="1" si="183"/>
        <v/>
      </c>
      <c r="Y26" s="65" t="str">
        <f t="shared" ca="1" si="183"/>
        <v/>
      </c>
      <c r="Z26" s="65" t="str">
        <f t="shared" ca="1" si="183"/>
        <v/>
      </c>
      <c r="AA26" s="65" t="str">
        <f t="shared" ca="1" si="183"/>
        <v/>
      </c>
      <c r="AB26" s="65" t="str">
        <f t="shared" ca="1" si="183"/>
        <v/>
      </c>
      <c r="AC26" s="65" t="str">
        <f t="shared" ca="1" si="183"/>
        <v/>
      </c>
      <c r="AD26" s="65" t="str">
        <f t="shared" ca="1" si="183"/>
        <v/>
      </c>
      <c r="AE26" s="65" t="str">
        <f t="shared" ca="1" si="183"/>
        <v/>
      </c>
      <c r="AF26" s="65" t="str">
        <f t="shared" ca="1" si="183"/>
        <v/>
      </c>
      <c r="AG26" s="65" t="str">
        <f t="shared" ca="1" si="183"/>
        <v/>
      </c>
      <c r="AH26" s="65" t="str">
        <f t="shared" ca="1" si="183"/>
        <v/>
      </c>
      <c r="AI26" s="98"/>
      <c r="AJ26" s="98"/>
      <c r="AK26" s="98"/>
      <c r="AL26" s="98"/>
      <c r="AM26" s="98"/>
      <c r="AN26" s="98"/>
      <c r="AO26" s="98"/>
      <c r="AP26" s="98"/>
      <c r="AQ26" s="98"/>
    </row>
    <row r="27" spans="1:43" ht="18" customHeight="1">
      <c r="A27" s="14">
        <v>7</v>
      </c>
      <c r="B27" s="91" t="str">
        <f t="shared" si="184" ref="B27">A27&amp;"月"</f>
        <v>7月</v>
      </c>
      <c r="C27" s="92" t="s">
        <v>24</v>
      </c>
      <c r="D27" s="65" t="str">
        <f ca="1" t="shared" si="185" ref="D27:S27">IFERROR(INDIRECT("第"&amp;VLOOKUP(DATEVALUE($A$7&amp;"-"&amp;$A27&amp;"-"&amp;D$7),INDIRECT($A$7&amp;"!A:D"),2,FALSE)&amp;"周!"&amp;ADDRESS(MATCH($A$5,INDIRECT("第"&amp;VLOOKUP(DATEVALUE($A$7&amp;"-"&amp;$A27&amp;"-"&amp;D$7),INDIRECT($A$7&amp;"!A:D"),2,FALSE)&amp;"周!B:B"),0),VLOOKUP(DATEVALUE($A$7&amp;"-"&amp;$A27&amp;"-"&amp;D$7),INDIRECT($A$7&amp;"!A:D"),4,FALSE)+4)),"")</f>
        <v/>
      </c>
      <c r="E27" s="65" t="str">
        <f t="shared" ca="1" si="185"/>
        <v/>
      </c>
      <c r="F27" s="65" t="str">
        <f t="shared" ca="1" si="185"/>
        <v/>
      </c>
      <c r="G27" s="65" t="str">
        <f t="shared" ca="1" si="185"/>
        <v/>
      </c>
      <c r="H27" s="65" t="str">
        <f t="shared" ca="1" si="185"/>
        <v/>
      </c>
      <c r="I27" s="65" t="str">
        <f t="shared" ca="1" si="185"/>
        <v/>
      </c>
      <c r="J27" s="65" t="str">
        <f t="shared" ca="1" si="185"/>
        <v/>
      </c>
      <c r="K27" s="65" t="str">
        <f t="shared" ca="1" si="185"/>
        <v/>
      </c>
      <c r="L27" s="65" t="str">
        <f t="shared" ca="1" si="185"/>
        <v/>
      </c>
      <c r="M27" s="65" t="str">
        <f t="shared" ca="1" si="185"/>
        <v/>
      </c>
      <c r="N27" s="65" t="str">
        <f t="shared" ca="1" si="185"/>
        <v/>
      </c>
      <c r="O27" s="65" t="str">
        <f t="shared" ca="1" si="185"/>
        <v/>
      </c>
      <c r="P27" s="65" t="str">
        <f t="shared" ca="1" si="185"/>
        <v/>
      </c>
      <c r="Q27" s="65" t="str">
        <f t="shared" ca="1" si="185"/>
        <v/>
      </c>
      <c r="R27" s="65" t="str">
        <f t="shared" ca="1" si="185"/>
        <v/>
      </c>
      <c r="S27" s="65" t="str">
        <f t="shared" ca="1" si="185"/>
        <v/>
      </c>
      <c r="T27" s="65" t="str">
        <f ca="1" t="shared" si="186" ref="T27:AH27">IFERROR(INDIRECT("第"&amp;VLOOKUP(DATEVALUE($A$7&amp;"-"&amp;$A27&amp;"-"&amp;T$7),INDIRECT($A$7&amp;"!A:D"),2,FALSE)&amp;"周!"&amp;ADDRESS(MATCH($A$5,INDIRECT("第"&amp;VLOOKUP(DATEVALUE($A$7&amp;"-"&amp;$A27&amp;"-"&amp;T$7),INDIRECT($A$7&amp;"!A:D"),2,FALSE)&amp;"周!B:B"),0),VLOOKUP(DATEVALUE($A$7&amp;"-"&amp;$A27&amp;"-"&amp;T$7),INDIRECT($A$7&amp;"!A:D"),4,FALSE)+4)),"")</f>
        <v/>
      </c>
      <c r="U27" s="65" t="str">
        <f t="shared" ca="1" si="186"/>
        <v/>
      </c>
      <c r="V27" s="65" t="str">
        <f t="shared" ca="1" si="186"/>
        <v/>
      </c>
      <c r="W27" s="65" t="str">
        <f t="shared" ca="1" si="186"/>
        <v/>
      </c>
      <c r="X27" s="65" t="str">
        <f t="shared" ca="1" si="186"/>
        <v/>
      </c>
      <c r="Y27" s="65" t="str">
        <f t="shared" ca="1" si="186"/>
        <v/>
      </c>
      <c r="Z27" s="65" t="str">
        <f t="shared" ca="1" si="186"/>
        <v/>
      </c>
      <c r="AA27" s="65" t="str">
        <f t="shared" ca="1" si="186"/>
        <v/>
      </c>
      <c r="AB27" s="65" t="str">
        <f t="shared" ca="1" si="186"/>
        <v/>
      </c>
      <c r="AC27" s="65" t="str">
        <f t="shared" ca="1" si="186"/>
        <v/>
      </c>
      <c r="AD27" s="65" t="str">
        <f t="shared" ca="1" si="186"/>
        <v/>
      </c>
      <c r="AE27" s="65" t="str">
        <f t="shared" ca="1" si="186"/>
        <v/>
      </c>
      <c r="AF27" s="65" t="str">
        <f t="shared" ca="1" si="186"/>
        <v/>
      </c>
      <c r="AG27" s="65" t="str">
        <f t="shared" ca="1" si="186"/>
        <v/>
      </c>
      <c r="AH27" s="65" t="str">
        <f t="shared" ca="1" si="186"/>
        <v/>
      </c>
      <c r="AI27" s="98">
        <f ca="1" t="shared" si="187" ref="AI27:AQ27">COUNTIF($D27:$AH29,AI$8)</f>
        <v>0</v>
      </c>
      <c r="AJ27" s="98">
        <f t="shared" ca="1" si="187"/>
        <v>0</v>
      </c>
      <c r="AK27" s="98">
        <f t="shared" ca="1" si="187"/>
        <v>0</v>
      </c>
      <c r="AL27" s="98">
        <f t="shared" ca="1" si="187"/>
        <v>0</v>
      </c>
      <c r="AM27" s="98">
        <f t="shared" ca="1" si="187"/>
        <v>0</v>
      </c>
      <c r="AN27" s="98">
        <f t="shared" ca="1" si="187"/>
        <v>0</v>
      </c>
      <c r="AO27" s="98">
        <f t="shared" ca="1" si="187"/>
        <v>0</v>
      </c>
      <c r="AP27" s="98">
        <f t="shared" ca="1" si="187"/>
        <v>0</v>
      </c>
      <c r="AQ27" s="98">
        <f t="shared" ca="1" si="187"/>
        <v>0</v>
      </c>
    </row>
    <row r="28" spans="1:43" ht="18" customHeight="1">
      <c r="A28" s="14"/>
      <c r="B28" s="91"/>
      <c r="C28" s="92" t="s">
        <v>25</v>
      </c>
      <c r="D28" s="65" t="str">
        <f ca="1" t="shared" si="188" ref="D28">IFERROR(INDIRECT("第"&amp;VLOOKUP(DATEVALUE($A$7&amp;"-"&amp;$A27&amp;"-"&amp;D$7),INDIRECT($A$7&amp;"!A:D"),2,FALSE)&amp;"周!"&amp;ADDRESS(MATCH($A$5,INDIRECT("第"&amp;VLOOKUP(DATEVALUE($A$7&amp;"-"&amp;$A27&amp;"-"&amp;D$7),INDIRECT($A$7&amp;"!A:D"),2,FALSE)&amp;"周!B:B"),0)+1,VLOOKUP(DATEVALUE($A$7&amp;"-"&amp;$A27&amp;"-"&amp;D$7),INDIRECT($A$7&amp;"!A:D"),4,FALSE)+4)),"")</f>
        <v/>
      </c>
      <c r="E28" s="65" t="str">
        <f ca="1" t="shared" si="189" ref="E28">IFERROR(INDIRECT("第"&amp;VLOOKUP(DATEVALUE($A$7&amp;"-"&amp;$A27&amp;"-"&amp;E$7),INDIRECT($A$7&amp;"!A:D"),2,FALSE)&amp;"周!"&amp;ADDRESS(MATCH($A$5,INDIRECT("第"&amp;VLOOKUP(DATEVALUE($A$7&amp;"-"&amp;$A27&amp;"-"&amp;E$7),INDIRECT($A$7&amp;"!A:D"),2,FALSE)&amp;"周!B:B"),0)+1,VLOOKUP(DATEVALUE($A$7&amp;"-"&amp;$A27&amp;"-"&amp;E$7),INDIRECT($A$7&amp;"!A:D"),4,FALSE)+4)),"")</f>
        <v/>
      </c>
      <c r="F28" s="65" t="str">
        <f ca="1" t="shared" si="190" ref="F28">IFERROR(INDIRECT("第"&amp;VLOOKUP(DATEVALUE($A$7&amp;"-"&amp;$A27&amp;"-"&amp;F$7),INDIRECT($A$7&amp;"!A:D"),2,FALSE)&amp;"周!"&amp;ADDRESS(MATCH($A$5,INDIRECT("第"&amp;VLOOKUP(DATEVALUE($A$7&amp;"-"&amp;$A27&amp;"-"&amp;F$7),INDIRECT($A$7&amp;"!A:D"),2,FALSE)&amp;"周!B:B"),0)+1,VLOOKUP(DATEVALUE($A$7&amp;"-"&amp;$A27&amp;"-"&amp;F$7),INDIRECT($A$7&amp;"!A:D"),4,FALSE)+4)),"")</f>
        <v/>
      </c>
      <c r="G28" s="65" t="str">
        <f ca="1" t="shared" si="191" ref="G28">IFERROR(INDIRECT("第"&amp;VLOOKUP(DATEVALUE($A$7&amp;"-"&amp;$A27&amp;"-"&amp;G$7),INDIRECT($A$7&amp;"!A:D"),2,FALSE)&amp;"周!"&amp;ADDRESS(MATCH($A$5,INDIRECT("第"&amp;VLOOKUP(DATEVALUE($A$7&amp;"-"&amp;$A27&amp;"-"&amp;G$7),INDIRECT($A$7&amp;"!A:D"),2,FALSE)&amp;"周!B:B"),0)+1,VLOOKUP(DATEVALUE($A$7&amp;"-"&amp;$A27&amp;"-"&amp;G$7),INDIRECT($A$7&amp;"!A:D"),4,FALSE)+4)),"")</f>
        <v/>
      </c>
      <c r="H28" s="65" t="str">
        <f ca="1" t="shared" si="192" ref="H28">IFERROR(INDIRECT("第"&amp;VLOOKUP(DATEVALUE($A$7&amp;"-"&amp;$A27&amp;"-"&amp;H$7),INDIRECT($A$7&amp;"!A:D"),2,FALSE)&amp;"周!"&amp;ADDRESS(MATCH($A$5,INDIRECT("第"&amp;VLOOKUP(DATEVALUE($A$7&amp;"-"&amp;$A27&amp;"-"&amp;H$7),INDIRECT($A$7&amp;"!A:D"),2,FALSE)&amp;"周!B:B"),0)+1,VLOOKUP(DATEVALUE($A$7&amp;"-"&amp;$A27&amp;"-"&amp;H$7),INDIRECT($A$7&amp;"!A:D"),4,FALSE)+4)),"")</f>
        <v/>
      </c>
      <c r="I28" s="65" t="str">
        <f ca="1" t="shared" si="193" ref="I28">IFERROR(INDIRECT("第"&amp;VLOOKUP(DATEVALUE($A$7&amp;"-"&amp;$A27&amp;"-"&amp;I$7),INDIRECT($A$7&amp;"!A:D"),2,FALSE)&amp;"周!"&amp;ADDRESS(MATCH($A$5,INDIRECT("第"&amp;VLOOKUP(DATEVALUE($A$7&amp;"-"&amp;$A27&amp;"-"&amp;I$7),INDIRECT($A$7&amp;"!A:D"),2,FALSE)&amp;"周!B:B"),0)+1,VLOOKUP(DATEVALUE($A$7&amp;"-"&amp;$A27&amp;"-"&amp;I$7),INDIRECT($A$7&amp;"!A:D"),4,FALSE)+4)),"")</f>
        <v/>
      </c>
      <c r="J28" s="65" t="str">
        <f ca="1" t="shared" si="194" ref="J28">IFERROR(INDIRECT("第"&amp;VLOOKUP(DATEVALUE($A$7&amp;"-"&amp;$A27&amp;"-"&amp;J$7),INDIRECT($A$7&amp;"!A:D"),2,FALSE)&amp;"周!"&amp;ADDRESS(MATCH($A$5,INDIRECT("第"&amp;VLOOKUP(DATEVALUE($A$7&amp;"-"&amp;$A27&amp;"-"&amp;J$7),INDIRECT($A$7&amp;"!A:D"),2,FALSE)&amp;"周!B:B"),0)+1,VLOOKUP(DATEVALUE($A$7&amp;"-"&amp;$A27&amp;"-"&amp;J$7),INDIRECT($A$7&amp;"!A:D"),4,FALSE)+4)),"")</f>
        <v/>
      </c>
      <c r="K28" s="65" t="str">
        <f ca="1" t="shared" si="195" ref="K28">IFERROR(INDIRECT("第"&amp;VLOOKUP(DATEVALUE($A$7&amp;"-"&amp;$A27&amp;"-"&amp;K$7),INDIRECT($A$7&amp;"!A:D"),2,FALSE)&amp;"周!"&amp;ADDRESS(MATCH($A$5,INDIRECT("第"&amp;VLOOKUP(DATEVALUE($A$7&amp;"-"&amp;$A27&amp;"-"&amp;K$7),INDIRECT($A$7&amp;"!A:D"),2,FALSE)&amp;"周!B:B"),0)+1,VLOOKUP(DATEVALUE($A$7&amp;"-"&amp;$A27&amp;"-"&amp;K$7),INDIRECT($A$7&amp;"!A:D"),4,FALSE)+4)),"")</f>
        <v/>
      </c>
      <c r="L28" s="65" t="str">
        <f ca="1" t="shared" si="196" ref="L28">IFERROR(INDIRECT("第"&amp;VLOOKUP(DATEVALUE($A$7&amp;"-"&amp;$A27&amp;"-"&amp;L$7),INDIRECT($A$7&amp;"!A:D"),2,FALSE)&amp;"周!"&amp;ADDRESS(MATCH($A$5,INDIRECT("第"&amp;VLOOKUP(DATEVALUE($A$7&amp;"-"&amp;$A27&amp;"-"&amp;L$7),INDIRECT($A$7&amp;"!A:D"),2,FALSE)&amp;"周!B:B"),0)+1,VLOOKUP(DATEVALUE($A$7&amp;"-"&amp;$A27&amp;"-"&amp;L$7),INDIRECT($A$7&amp;"!A:D"),4,FALSE)+4)),"")</f>
        <v/>
      </c>
      <c r="M28" s="65" t="str">
        <f ca="1" t="shared" si="197" ref="M28">IFERROR(INDIRECT("第"&amp;VLOOKUP(DATEVALUE($A$7&amp;"-"&amp;$A27&amp;"-"&amp;M$7),INDIRECT($A$7&amp;"!A:D"),2,FALSE)&amp;"周!"&amp;ADDRESS(MATCH($A$5,INDIRECT("第"&amp;VLOOKUP(DATEVALUE($A$7&amp;"-"&amp;$A27&amp;"-"&amp;M$7),INDIRECT($A$7&amp;"!A:D"),2,FALSE)&amp;"周!B:B"),0)+1,VLOOKUP(DATEVALUE($A$7&amp;"-"&amp;$A27&amp;"-"&amp;M$7),INDIRECT($A$7&amp;"!A:D"),4,FALSE)+4)),"")</f>
        <v/>
      </c>
      <c r="N28" s="65" t="str">
        <f ca="1" t="shared" si="198" ref="N28">IFERROR(INDIRECT("第"&amp;VLOOKUP(DATEVALUE($A$7&amp;"-"&amp;$A27&amp;"-"&amp;N$7),INDIRECT($A$7&amp;"!A:D"),2,FALSE)&amp;"周!"&amp;ADDRESS(MATCH($A$5,INDIRECT("第"&amp;VLOOKUP(DATEVALUE($A$7&amp;"-"&amp;$A27&amp;"-"&amp;N$7),INDIRECT($A$7&amp;"!A:D"),2,FALSE)&amp;"周!B:B"),0)+1,VLOOKUP(DATEVALUE($A$7&amp;"-"&amp;$A27&amp;"-"&amp;N$7),INDIRECT($A$7&amp;"!A:D"),4,FALSE)+4)),"")</f>
        <v/>
      </c>
      <c r="O28" s="65" t="str">
        <f ca="1" t="shared" si="199" ref="O28">IFERROR(INDIRECT("第"&amp;VLOOKUP(DATEVALUE($A$7&amp;"-"&amp;$A27&amp;"-"&amp;O$7),INDIRECT($A$7&amp;"!A:D"),2,FALSE)&amp;"周!"&amp;ADDRESS(MATCH($A$5,INDIRECT("第"&amp;VLOOKUP(DATEVALUE($A$7&amp;"-"&amp;$A27&amp;"-"&amp;O$7),INDIRECT($A$7&amp;"!A:D"),2,FALSE)&amp;"周!B:B"),0)+1,VLOOKUP(DATEVALUE($A$7&amp;"-"&amp;$A27&amp;"-"&amp;O$7),INDIRECT($A$7&amp;"!A:D"),4,FALSE)+4)),"")</f>
        <v/>
      </c>
      <c r="P28" s="65" t="str">
        <f ca="1" t="shared" si="200" ref="P28">IFERROR(INDIRECT("第"&amp;VLOOKUP(DATEVALUE($A$7&amp;"-"&amp;$A27&amp;"-"&amp;P$7),INDIRECT($A$7&amp;"!A:D"),2,FALSE)&amp;"周!"&amp;ADDRESS(MATCH($A$5,INDIRECT("第"&amp;VLOOKUP(DATEVALUE($A$7&amp;"-"&amp;$A27&amp;"-"&amp;P$7),INDIRECT($A$7&amp;"!A:D"),2,FALSE)&amp;"周!B:B"),0)+1,VLOOKUP(DATEVALUE($A$7&amp;"-"&amp;$A27&amp;"-"&amp;P$7),INDIRECT($A$7&amp;"!A:D"),4,FALSE)+4)),"")</f>
        <v/>
      </c>
      <c r="Q28" s="65" t="str">
        <f ca="1" t="shared" si="201" ref="Q28">IFERROR(INDIRECT("第"&amp;VLOOKUP(DATEVALUE($A$7&amp;"-"&amp;$A27&amp;"-"&amp;Q$7),INDIRECT($A$7&amp;"!A:D"),2,FALSE)&amp;"周!"&amp;ADDRESS(MATCH($A$5,INDIRECT("第"&amp;VLOOKUP(DATEVALUE($A$7&amp;"-"&amp;$A27&amp;"-"&amp;Q$7),INDIRECT($A$7&amp;"!A:D"),2,FALSE)&amp;"周!B:B"),0)+1,VLOOKUP(DATEVALUE($A$7&amp;"-"&amp;$A27&amp;"-"&amp;Q$7),INDIRECT($A$7&amp;"!A:D"),4,FALSE)+4)),"")</f>
        <v/>
      </c>
      <c r="R28" s="65" t="str">
        <f ca="1" t="shared" si="202" ref="R28">IFERROR(INDIRECT("第"&amp;VLOOKUP(DATEVALUE($A$7&amp;"-"&amp;$A27&amp;"-"&amp;R$7),INDIRECT($A$7&amp;"!A:D"),2,FALSE)&amp;"周!"&amp;ADDRESS(MATCH($A$5,INDIRECT("第"&amp;VLOOKUP(DATEVALUE($A$7&amp;"-"&amp;$A27&amp;"-"&amp;R$7),INDIRECT($A$7&amp;"!A:D"),2,FALSE)&amp;"周!B:B"),0)+1,VLOOKUP(DATEVALUE($A$7&amp;"-"&amp;$A27&amp;"-"&amp;R$7),INDIRECT($A$7&amp;"!A:D"),4,FALSE)+4)),"")</f>
        <v/>
      </c>
      <c r="S28" s="65" t="str">
        <f ca="1" t="shared" si="203" ref="S28">IFERROR(INDIRECT("第"&amp;VLOOKUP(DATEVALUE($A$7&amp;"-"&amp;$A27&amp;"-"&amp;S$7),INDIRECT($A$7&amp;"!A:D"),2,FALSE)&amp;"周!"&amp;ADDRESS(MATCH($A$5,INDIRECT("第"&amp;VLOOKUP(DATEVALUE($A$7&amp;"-"&amp;$A27&amp;"-"&amp;S$7),INDIRECT($A$7&amp;"!A:D"),2,FALSE)&amp;"周!B:B"),0)+1,VLOOKUP(DATEVALUE($A$7&amp;"-"&amp;$A27&amp;"-"&amp;S$7),INDIRECT($A$7&amp;"!A:D"),4,FALSE)+4)),"")</f>
        <v/>
      </c>
      <c r="T28" s="65" t="str">
        <f ca="1" t="shared" si="204" ref="T28">IFERROR(INDIRECT("第"&amp;VLOOKUP(DATEVALUE($A$7&amp;"-"&amp;$A27&amp;"-"&amp;T$7),INDIRECT($A$7&amp;"!A:D"),2,FALSE)&amp;"周!"&amp;ADDRESS(MATCH($A$5,INDIRECT("第"&amp;VLOOKUP(DATEVALUE($A$7&amp;"-"&amp;$A27&amp;"-"&amp;T$7),INDIRECT($A$7&amp;"!A:D"),2,FALSE)&amp;"周!B:B"),0)+1,VLOOKUP(DATEVALUE($A$7&amp;"-"&amp;$A27&amp;"-"&amp;T$7),INDIRECT($A$7&amp;"!A:D"),4,FALSE)+4)),"")</f>
        <v/>
      </c>
      <c r="U28" s="65" t="str">
        <f ca="1" t="shared" si="205" ref="U28">IFERROR(INDIRECT("第"&amp;VLOOKUP(DATEVALUE($A$7&amp;"-"&amp;$A27&amp;"-"&amp;U$7),INDIRECT($A$7&amp;"!A:D"),2,FALSE)&amp;"周!"&amp;ADDRESS(MATCH($A$5,INDIRECT("第"&amp;VLOOKUP(DATEVALUE($A$7&amp;"-"&amp;$A27&amp;"-"&amp;U$7),INDIRECT($A$7&amp;"!A:D"),2,FALSE)&amp;"周!B:B"),0)+1,VLOOKUP(DATEVALUE($A$7&amp;"-"&amp;$A27&amp;"-"&amp;U$7),INDIRECT($A$7&amp;"!A:D"),4,FALSE)+4)),"")</f>
        <v/>
      </c>
      <c r="V28" s="65" t="str">
        <f ca="1" t="shared" si="206" ref="V28">IFERROR(INDIRECT("第"&amp;VLOOKUP(DATEVALUE($A$7&amp;"-"&amp;$A27&amp;"-"&amp;V$7),INDIRECT($A$7&amp;"!A:D"),2,FALSE)&amp;"周!"&amp;ADDRESS(MATCH($A$5,INDIRECT("第"&amp;VLOOKUP(DATEVALUE($A$7&amp;"-"&amp;$A27&amp;"-"&amp;V$7),INDIRECT($A$7&amp;"!A:D"),2,FALSE)&amp;"周!B:B"),0)+1,VLOOKUP(DATEVALUE($A$7&amp;"-"&amp;$A27&amp;"-"&amp;V$7),INDIRECT($A$7&amp;"!A:D"),4,FALSE)+4)),"")</f>
        <v/>
      </c>
      <c r="W28" s="65" t="str">
        <f ca="1" t="shared" si="207" ref="W28">IFERROR(INDIRECT("第"&amp;VLOOKUP(DATEVALUE($A$7&amp;"-"&amp;$A27&amp;"-"&amp;W$7),INDIRECT($A$7&amp;"!A:D"),2,FALSE)&amp;"周!"&amp;ADDRESS(MATCH($A$5,INDIRECT("第"&amp;VLOOKUP(DATEVALUE($A$7&amp;"-"&amp;$A27&amp;"-"&amp;W$7),INDIRECT($A$7&amp;"!A:D"),2,FALSE)&amp;"周!B:B"),0)+1,VLOOKUP(DATEVALUE($A$7&amp;"-"&amp;$A27&amp;"-"&amp;W$7),INDIRECT($A$7&amp;"!A:D"),4,FALSE)+4)),"")</f>
        <v/>
      </c>
      <c r="X28" s="65" t="str">
        <f ca="1" t="shared" si="208" ref="X28">IFERROR(INDIRECT("第"&amp;VLOOKUP(DATEVALUE($A$7&amp;"-"&amp;$A27&amp;"-"&amp;X$7),INDIRECT($A$7&amp;"!A:D"),2,FALSE)&amp;"周!"&amp;ADDRESS(MATCH($A$5,INDIRECT("第"&amp;VLOOKUP(DATEVALUE($A$7&amp;"-"&amp;$A27&amp;"-"&amp;X$7),INDIRECT($A$7&amp;"!A:D"),2,FALSE)&amp;"周!B:B"),0)+1,VLOOKUP(DATEVALUE($A$7&amp;"-"&amp;$A27&amp;"-"&amp;X$7),INDIRECT($A$7&amp;"!A:D"),4,FALSE)+4)),"")</f>
        <v/>
      </c>
      <c r="Y28" s="65" t="str">
        <f ca="1" t="shared" si="209" ref="Y28">IFERROR(INDIRECT("第"&amp;VLOOKUP(DATEVALUE($A$7&amp;"-"&amp;$A27&amp;"-"&amp;Y$7),INDIRECT($A$7&amp;"!A:D"),2,FALSE)&amp;"周!"&amp;ADDRESS(MATCH($A$5,INDIRECT("第"&amp;VLOOKUP(DATEVALUE($A$7&amp;"-"&amp;$A27&amp;"-"&amp;Y$7),INDIRECT($A$7&amp;"!A:D"),2,FALSE)&amp;"周!B:B"),0)+1,VLOOKUP(DATEVALUE($A$7&amp;"-"&amp;$A27&amp;"-"&amp;Y$7),INDIRECT($A$7&amp;"!A:D"),4,FALSE)+4)),"")</f>
        <v/>
      </c>
      <c r="Z28" s="65" t="str">
        <f ca="1" t="shared" si="210" ref="Z28">IFERROR(INDIRECT("第"&amp;VLOOKUP(DATEVALUE($A$7&amp;"-"&amp;$A27&amp;"-"&amp;Z$7),INDIRECT($A$7&amp;"!A:D"),2,FALSE)&amp;"周!"&amp;ADDRESS(MATCH($A$5,INDIRECT("第"&amp;VLOOKUP(DATEVALUE($A$7&amp;"-"&amp;$A27&amp;"-"&amp;Z$7),INDIRECT($A$7&amp;"!A:D"),2,FALSE)&amp;"周!B:B"),0)+1,VLOOKUP(DATEVALUE($A$7&amp;"-"&amp;$A27&amp;"-"&amp;Z$7),INDIRECT($A$7&amp;"!A:D"),4,FALSE)+4)),"")</f>
        <v/>
      </c>
      <c r="AA28" s="65" t="str">
        <f ca="1" t="shared" si="211" ref="AA28">IFERROR(INDIRECT("第"&amp;VLOOKUP(DATEVALUE($A$7&amp;"-"&amp;$A27&amp;"-"&amp;AA$7),INDIRECT($A$7&amp;"!A:D"),2,FALSE)&amp;"周!"&amp;ADDRESS(MATCH($A$5,INDIRECT("第"&amp;VLOOKUP(DATEVALUE($A$7&amp;"-"&amp;$A27&amp;"-"&amp;AA$7),INDIRECT($A$7&amp;"!A:D"),2,FALSE)&amp;"周!B:B"),0)+1,VLOOKUP(DATEVALUE($A$7&amp;"-"&amp;$A27&amp;"-"&amp;AA$7),INDIRECT($A$7&amp;"!A:D"),4,FALSE)+4)),"")</f>
        <v/>
      </c>
      <c r="AB28" s="65" t="str">
        <f ca="1" t="shared" si="212" ref="AB28">IFERROR(INDIRECT("第"&amp;VLOOKUP(DATEVALUE($A$7&amp;"-"&amp;$A27&amp;"-"&amp;AB$7),INDIRECT($A$7&amp;"!A:D"),2,FALSE)&amp;"周!"&amp;ADDRESS(MATCH($A$5,INDIRECT("第"&amp;VLOOKUP(DATEVALUE($A$7&amp;"-"&amp;$A27&amp;"-"&amp;AB$7),INDIRECT($A$7&amp;"!A:D"),2,FALSE)&amp;"周!B:B"),0)+1,VLOOKUP(DATEVALUE($A$7&amp;"-"&amp;$A27&amp;"-"&amp;AB$7),INDIRECT($A$7&amp;"!A:D"),4,FALSE)+4)),"")</f>
        <v/>
      </c>
      <c r="AC28" s="65" t="str">
        <f ca="1" t="shared" si="213" ref="AC28">IFERROR(INDIRECT("第"&amp;VLOOKUP(DATEVALUE($A$7&amp;"-"&amp;$A27&amp;"-"&amp;AC$7),INDIRECT($A$7&amp;"!A:D"),2,FALSE)&amp;"周!"&amp;ADDRESS(MATCH($A$5,INDIRECT("第"&amp;VLOOKUP(DATEVALUE($A$7&amp;"-"&amp;$A27&amp;"-"&amp;AC$7),INDIRECT($A$7&amp;"!A:D"),2,FALSE)&amp;"周!B:B"),0)+1,VLOOKUP(DATEVALUE($A$7&amp;"-"&amp;$A27&amp;"-"&amp;AC$7),INDIRECT($A$7&amp;"!A:D"),4,FALSE)+4)),"")</f>
        <v/>
      </c>
      <c r="AD28" s="65" t="str">
        <f ca="1" t="shared" si="214" ref="AD28">IFERROR(INDIRECT("第"&amp;VLOOKUP(DATEVALUE($A$7&amp;"-"&amp;$A27&amp;"-"&amp;AD$7),INDIRECT($A$7&amp;"!A:D"),2,FALSE)&amp;"周!"&amp;ADDRESS(MATCH($A$5,INDIRECT("第"&amp;VLOOKUP(DATEVALUE($A$7&amp;"-"&amp;$A27&amp;"-"&amp;AD$7),INDIRECT($A$7&amp;"!A:D"),2,FALSE)&amp;"周!B:B"),0)+1,VLOOKUP(DATEVALUE($A$7&amp;"-"&amp;$A27&amp;"-"&amp;AD$7),INDIRECT($A$7&amp;"!A:D"),4,FALSE)+4)),"")</f>
        <v/>
      </c>
      <c r="AE28" s="65" t="str">
        <f ca="1" t="shared" si="215" ref="AE28">IFERROR(INDIRECT("第"&amp;VLOOKUP(DATEVALUE($A$7&amp;"-"&amp;$A27&amp;"-"&amp;AE$7),INDIRECT($A$7&amp;"!A:D"),2,FALSE)&amp;"周!"&amp;ADDRESS(MATCH($A$5,INDIRECT("第"&amp;VLOOKUP(DATEVALUE($A$7&amp;"-"&amp;$A27&amp;"-"&amp;AE$7),INDIRECT($A$7&amp;"!A:D"),2,FALSE)&amp;"周!B:B"),0)+1,VLOOKUP(DATEVALUE($A$7&amp;"-"&amp;$A27&amp;"-"&amp;AE$7),INDIRECT($A$7&amp;"!A:D"),4,FALSE)+4)),"")</f>
        <v/>
      </c>
      <c r="AF28" s="65" t="str">
        <f ca="1" t="shared" si="216" ref="AF28">IFERROR(INDIRECT("第"&amp;VLOOKUP(DATEVALUE($A$7&amp;"-"&amp;$A27&amp;"-"&amp;AF$7),INDIRECT($A$7&amp;"!A:D"),2,FALSE)&amp;"周!"&amp;ADDRESS(MATCH($A$5,INDIRECT("第"&amp;VLOOKUP(DATEVALUE($A$7&amp;"-"&amp;$A27&amp;"-"&amp;AF$7),INDIRECT($A$7&amp;"!A:D"),2,FALSE)&amp;"周!B:B"),0)+1,VLOOKUP(DATEVALUE($A$7&amp;"-"&amp;$A27&amp;"-"&amp;AF$7),INDIRECT($A$7&amp;"!A:D"),4,FALSE)+4)),"")</f>
        <v/>
      </c>
      <c r="AG28" s="65" t="str">
        <f ca="1" t="shared" si="217" ref="AG28">IFERROR(INDIRECT("第"&amp;VLOOKUP(DATEVALUE($A$7&amp;"-"&amp;$A27&amp;"-"&amp;AG$7),INDIRECT($A$7&amp;"!A:D"),2,FALSE)&amp;"周!"&amp;ADDRESS(MATCH($A$5,INDIRECT("第"&amp;VLOOKUP(DATEVALUE($A$7&amp;"-"&amp;$A27&amp;"-"&amp;AG$7),INDIRECT($A$7&amp;"!A:D"),2,FALSE)&amp;"周!B:B"),0)+1,VLOOKUP(DATEVALUE($A$7&amp;"-"&amp;$A27&amp;"-"&amp;AG$7),INDIRECT($A$7&amp;"!A:D"),4,FALSE)+4)),"")</f>
        <v/>
      </c>
      <c r="AH28" s="65" t="str">
        <f ca="1" t="shared" si="218" ref="AH28">IFERROR(INDIRECT("第"&amp;VLOOKUP(DATEVALUE($A$7&amp;"-"&amp;$A27&amp;"-"&amp;AH$7),INDIRECT($A$7&amp;"!A:D"),2,FALSE)&amp;"周!"&amp;ADDRESS(MATCH($A$5,INDIRECT("第"&amp;VLOOKUP(DATEVALUE($A$7&amp;"-"&amp;$A27&amp;"-"&amp;AH$7),INDIRECT($A$7&amp;"!A:D"),2,FALSE)&amp;"周!B:B"),0)+1,VLOOKUP(DATEVALUE($A$7&amp;"-"&amp;$A27&amp;"-"&amp;AH$7),INDIRECT($A$7&amp;"!A:D"),4,FALSE)+4)),"")</f>
        <v/>
      </c>
      <c r="AI28" s="98"/>
      <c r="AJ28" s="98"/>
      <c r="AK28" s="98"/>
      <c r="AL28" s="98"/>
      <c r="AM28" s="98"/>
      <c r="AN28" s="98"/>
      <c r="AO28" s="98"/>
      <c r="AP28" s="98"/>
      <c r="AQ28" s="98"/>
    </row>
    <row r="29" spans="1:43" ht="18" customHeight="1">
      <c r="A29" s="14"/>
      <c r="B29" s="91"/>
      <c r="C29" s="92" t="s">
        <v>26</v>
      </c>
      <c r="D29" s="65" t="str">
        <f ca="1" t="shared" si="219" ref="D29:AH29">IFERROR(INDIRECT("第"&amp;VLOOKUP(DATEVALUE($A$7&amp;"-"&amp;$A27&amp;"-"&amp;D$7),INDIRECT($A$7&amp;"!A:D"),2,FALSE)&amp;"周!"&amp;ADDRESS(MATCH($A$5,INDIRECT("第"&amp;VLOOKUP(DATEVALUE($A$7&amp;"-"&amp;$A27&amp;"-"&amp;D$7),INDIRECT($A$7&amp;"!A:D"),2,FALSE)&amp;"周!B:B"),0)+2,VLOOKUP(DATEVALUE($A$7&amp;"-"&amp;$A27&amp;"-"&amp;D$7),INDIRECT($A$7&amp;"!A:D"),4,FALSE)+4)),"")</f>
        <v/>
      </c>
      <c r="E29" s="65" t="str">
        <f t="shared" ca="1" si="219"/>
        <v/>
      </c>
      <c r="F29" s="65" t="str">
        <f t="shared" ca="1" si="219"/>
        <v/>
      </c>
      <c r="G29" s="65" t="str">
        <f t="shared" ca="1" si="219"/>
        <v/>
      </c>
      <c r="H29" s="65" t="str">
        <f t="shared" ca="1" si="219"/>
        <v/>
      </c>
      <c r="I29" s="65" t="str">
        <f t="shared" ca="1" si="219"/>
        <v/>
      </c>
      <c r="J29" s="65" t="str">
        <f t="shared" ca="1" si="219"/>
        <v/>
      </c>
      <c r="K29" s="65" t="str">
        <f t="shared" ca="1" si="219"/>
        <v/>
      </c>
      <c r="L29" s="65" t="str">
        <f t="shared" ca="1" si="219"/>
        <v/>
      </c>
      <c r="M29" s="65" t="str">
        <f t="shared" ca="1" si="219"/>
        <v/>
      </c>
      <c r="N29" s="65" t="str">
        <f t="shared" ca="1" si="219"/>
        <v/>
      </c>
      <c r="O29" s="65" t="str">
        <f t="shared" ca="1" si="219"/>
        <v/>
      </c>
      <c r="P29" s="65" t="str">
        <f t="shared" ca="1" si="219"/>
        <v/>
      </c>
      <c r="Q29" s="65" t="str">
        <f t="shared" ca="1" si="219"/>
        <v/>
      </c>
      <c r="R29" s="65" t="str">
        <f t="shared" ca="1" si="219"/>
        <v/>
      </c>
      <c r="S29" s="65" t="str">
        <f t="shared" ca="1" si="219"/>
        <v/>
      </c>
      <c r="T29" s="65" t="str">
        <f t="shared" ca="1" si="219"/>
        <v/>
      </c>
      <c r="U29" s="65" t="str">
        <f t="shared" ca="1" si="219"/>
        <v/>
      </c>
      <c r="V29" s="65" t="str">
        <f t="shared" ca="1" si="219"/>
        <v/>
      </c>
      <c r="W29" s="65" t="str">
        <f t="shared" ca="1" si="219"/>
        <v/>
      </c>
      <c r="X29" s="65" t="str">
        <f t="shared" ca="1" si="219"/>
        <v/>
      </c>
      <c r="Y29" s="65" t="str">
        <f t="shared" ca="1" si="219"/>
        <v/>
      </c>
      <c r="Z29" s="65" t="str">
        <f t="shared" ca="1" si="219"/>
        <v/>
      </c>
      <c r="AA29" s="65" t="str">
        <f t="shared" ca="1" si="219"/>
        <v/>
      </c>
      <c r="AB29" s="65" t="str">
        <f t="shared" ca="1" si="219"/>
        <v/>
      </c>
      <c r="AC29" s="65" t="str">
        <f t="shared" ca="1" si="219"/>
        <v/>
      </c>
      <c r="AD29" s="65" t="str">
        <f t="shared" ca="1" si="219"/>
        <v/>
      </c>
      <c r="AE29" s="65" t="str">
        <f t="shared" ca="1" si="219"/>
        <v/>
      </c>
      <c r="AF29" s="65" t="str">
        <f t="shared" ca="1" si="219"/>
        <v/>
      </c>
      <c r="AG29" s="65" t="str">
        <f t="shared" ca="1" si="219"/>
        <v/>
      </c>
      <c r="AH29" s="65" t="str">
        <f t="shared" ca="1" si="219"/>
        <v/>
      </c>
      <c r="AI29" s="98"/>
      <c r="AJ29" s="98"/>
      <c r="AK29" s="98"/>
      <c r="AL29" s="98"/>
      <c r="AM29" s="98"/>
      <c r="AN29" s="98"/>
      <c r="AO29" s="98"/>
      <c r="AP29" s="98"/>
      <c r="AQ29" s="98"/>
    </row>
    <row r="30" spans="1:43" ht="18" customHeight="1">
      <c r="A30" s="14">
        <v>8</v>
      </c>
      <c r="B30" s="91" t="str">
        <f t="shared" si="220" ref="B30">A30&amp;"月"</f>
        <v>8月</v>
      </c>
      <c r="C30" s="92" t="s">
        <v>24</v>
      </c>
      <c r="D30" s="65" t="str">
        <f ca="1" t="shared" si="221" ref="D30:S30">IFERROR(INDIRECT("第"&amp;VLOOKUP(DATEVALUE($A$7&amp;"-"&amp;$A30&amp;"-"&amp;D$7),INDIRECT($A$7&amp;"!A:D"),2,FALSE)&amp;"周!"&amp;ADDRESS(MATCH($A$5,INDIRECT("第"&amp;VLOOKUP(DATEVALUE($A$7&amp;"-"&amp;$A30&amp;"-"&amp;D$7),INDIRECT($A$7&amp;"!A:D"),2,FALSE)&amp;"周!B:B"),0),VLOOKUP(DATEVALUE($A$7&amp;"-"&amp;$A30&amp;"-"&amp;D$7),INDIRECT($A$7&amp;"!A:D"),4,FALSE)+4)),"")</f>
        <v/>
      </c>
      <c r="E30" s="65" t="str">
        <f t="shared" ca="1" si="221"/>
        <v/>
      </c>
      <c r="F30" s="65" t="str">
        <f t="shared" ca="1" si="221"/>
        <v/>
      </c>
      <c r="G30" s="65" t="str">
        <f t="shared" ca="1" si="221"/>
        <v/>
      </c>
      <c r="H30" s="65" t="str">
        <f t="shared" ca="1" si="221"/>
        <v/>
      </c>
      <c r="I30" s="65" t="str">
        <f t="shared" ca="1" si="221"/>
        <v/>
      </c>
      <c r="J30" s="65" t="str">
        <f t="shared" ca="1" si="221"/>
        <v/>
      </c>
      <c r="K30" s="65" t="str">
        <f t="shared" ca="1" si="221"/>
        <v/>
      </c>
      <c r="L30" s="65" t="str">
        <f t="shared" ca="1" si="221"/>
        <v/>
      </c>
      <c r="M30" s="65" t="str">
        <f t="shared" ca="1" si="221"/>
        <v/>
      </c>
      <c r="N30" s="65" t="str">
        <f t="shared" ca="1" si="221"/>
        <v/>
      </c>
      <c r="O30" s="65" t="str">
        <f t="shared" ca="1" si="221"/>
        <v/>
      </c>
      <c r="P30" s="65" t="str">
        <f t="shared" ca="1" si="221"/>
        <v/>
      </c>
      <c r="Q30" s="65" t="str">
        <f t="shared" ca="1" si="221"/>
        <v/>
      </c>
      <c r="R30" s="65" t="str">
        <f t="shared" ca="1" si="221"/>
        <v/>
      </c>
      <c r="S30" s="65" t="str">
        <f t="shared" ca="1" si="221"/>
        <v/>
      </c>
      <c r="T30" s="65" t="str">
        <f ca="1" t="shared" si="222" ref="T30:AH30">IFERROR(INDIRECT("第"&amp;VLOOKUP(DATEVALUE($A$7&amp;"-"&amp;$A30&amp;"-"&amp;T$7),INDIRECT($A$7&amp;"!A:D"),2,FALSE)&amp;"周!"&amp;ADDRESS(MATCH($A$5,INDIRECT("第"&amp;VLOOKUP(DATEVALUE($A$7&amp;"-"&amp;$A30&amp;"-"&amp;T$7),INDIRECT($A$7&amp;"!A:D"),2,FALSE)&amp;"周!B:B"),0),VLOOKUP(DATEVALUE($A$7&amp;"-"&amp;$A30&amp;"-"&amp;T$7),INDIRECT($A$7&amp;"!A:D"),4,FALSE)+4)),"")</f>
        <v/>
      </c>
      <c r="U30" s="65" t="str">
        <f t="shared" ca="1" si="222"/>
        <v/>
      </c>
      <c r="V30" s="65" t="str">
        <f t="shared" ca="1" si="222"/>
        <v/>
      </c>
      <c r="W30" s="65" t="str">
        <f t="shared" ca="1" si="222"/>
        <v/>
      </c>
      <c r="X30" s="65" t="str">
        <f t="shared" ca="1" si="222"/>
        <v/>
      </c>
      <c r="Y30" s="65" t="str">
        <f t="shared" ca="1" si="222"/>
        <v/>
      </c>
      <c r="Z30" s="65" t="str">
        <f t="shared" ca="1" si="222"/>
        <v/>
      </c>
      <c r="AA30" s="65" t="str">
        <f t="shared" ca="1" si="222"/>
        <v/>
      </c>
      <c r="AB30" s="65" t="str">
        <f t="shared" ca="1" si="222"/>
        <v/>
      </c>
      <c r="AC30" s="65" t="str">
        <f t="shared" ca="1" si="222"/>
        <v/>
      </c>
      <c r="AD30" s="65" t="str">
        <f t="shared" ca="1" si="222"/>
        <v/>
      </c>
      <c r="AE30" s="65" t="str">
        <f t="shared" ca="1" si="222"/>
        <v/>
      </c>
      <c r="AF30" s="65" t="str">
        <f t="shared" ca="1" si="222"/>
        <v/>
      </c>
      <c r="AG30" s="65" t="str">
        <f t="shared" ca="1" si="222"/>
        <v/>
      </c>
      <c r="AH30" s="65" t="str">
        <f t="shared" ca="1" si="222"/>
        <v/>
      </c>
      <c r="AI30" s="98">
        <f ca="1" t="shared" si="223" ref="AI30:AQ30">COUNTIF($D30:$AH32,AI$8)</f>
        <v>0</v>
      </c>
      <c r="AJ30" s="98">
        <f t="shared" ca="1" si="223"/>
        <v>0</v>
      </c>
      <c r="AK30" s="98">
        <f t="shared" ca="1" si="223"/>
        <v>0</v>
      </c>
      <c r="AL30" s="98">
        <f t="shared" ca="1" si="223"/>
        <v>0</v>
      </c>
      <c r="AM30" s="98">
        <f t="shared" ca="1" si="223"/>
        <v>0</v>
      </c>
      <c r="AN30" s="98">
        <f t="shared" ca="1" si="223"/>
        <v>0</v>
      </c>
      <c r="AO30" s="98">
        <f t="shared" ca="1" si="223"/>
        <v>0</v>
      </c>
      <c r="AP30" s="98">
        <f t="shared" ca="1" si="223"/>
        <v>0</v>
      </c>
      <c r="AQ30" s="98">
        <f t="shared" ca="1" si="223"/>
        <v>0</v>
      </c>
    </row>
    <row r="31" spans="1:43" ht="18" customHeight="1">
      <c r="A31" s="14"/>
      <c r="B31" s="91"/>
      <c r="C31" s="92" t="s">
        <v>25</v>
      </c>
      <c r="D31" s="65" t="str">
        <f ca="1" t="shared" si="224" ref="D31">IFERROR(INDIRECT("第"&amp;VLOOKUP(DATEVALUE($A$7&amp;"-"&amp;$A30&amp;"-"&amp;D$7),INDIRECT($A$7&amp;"!A:D"),2,FALSE)&amp;"周!"&amp;ADDRESS(MATCH($A$5,INDIRECT("第"&amp;VLOOKUP(DATEVALUE($A$7&amp;"-"&amp;$A30&amp;"-"&amp;D$7),INDIRECT($A$7&amp;"!A:D"),2,FALSE)&amp;"周!B:B"),0)+1,VLOOKUP(DATEVALUE($A$7&amp;"-"&amp;$A30&amp;"-"&amp;D$7),INDIRECT($A$7&amp;"!A:D"),4,FALSE)+4)),"")</f>
        <v/>
      </c>
      <c r="E31" s="65" t="str">
        <f ca="1" t="shared" si="225" ref="E31">IFERROR(INDIRECT("第"&amp;VLOOKUP(DATEVALUE($A$7&amp;"-"&amp;$A30&amp;"-"&amp;E$7),INDIRECT($A$7&amp;"!A:D"),2,FALSE)&amp;"周!"&amp;ADDRESS(MATCH($A$5,INDIRECT("第"&amp;VLOOKUP(DATEVALUE($A$7&amp;"-"&amp;$A30&amp;"-"&amp;E$7),INDIRECT($A$7&amp;"!A:D"),2,FALSE)&amp;"周!B:B"),0)+1,VLOOKUP(DATEVALUE($A$7&amp;"-"&amp;$A30&amp;"-"&amp;E$7),INDIRECT($A$7&amp;"!A:D"),4,FALSE)+4)),"")</f>
        <v/>
      </c>
      <c r="F31" s="65" t="str">
        <f ca="1" t="shared" si="226" ref="F31">IFERROR(INDIRECT("第"&amp;VLOOKUP(DATEVALUE($A$7&amp;"-"&amp;$A30&amp;"-"&amp;F$7),INDIRECT($A$7&amp;"!A:D"),2,FALSE)&amp;"周!"&amp;ADDRESS(MATCH($A$5,INDIRECT("第"&amp;VLOOKUP(DATEVALUE($A$7&amp;"-"&amp;$A30&amp;"-"&amp;F$7),INDIRECT($A$7&amp;"!A:D"),2,FALSE)&amp;"周!B:B"),0)+1,VLOOKUP(DATEVALUE($A$7&amp;"-"&amp;$A30&amp;"-"&amp;F$7),INDIRECT($A$7&amp;"!A:D"),4,FALSE)+4)),"")</f>
        <v/>
      </c>
      <c r="G31" s="65" t="str">
        <f ca="1" t="shared" si="227" ref="G31">IFERROR(INDIRECT("第"&amp;VLOOKUP(DATEVALUE($A$7&amp;"-"&amp;$A30&amp;"-"&amp;G$7),INDIRECT($A$7&amp;"!A:D"),2,FALSE)&amp;"周!"&amp;ADDRESS(MATCH($A$5,INDIRECT("第"&amp;VLOOKUP(DATEVALUE($A$7&amp;"-"&amp;$A30&amp;"-"&amp;G$7),INDIRECT($A$7&amp;"!A:D"),2,FALSE)&amp;"周!B:B"),0)+1,VLOOKUP(DATEVALUE($A$7&amp;"-"&amp;$A30&amp;"-"&amp;G$7),INDIRECT($A$7&amp;"!A:D"),4,FALSE)+4)),"")</f>
        <v/>
      </c>
      <c r="H31" s="65" t="str">
        <f ca="1" t="shared" si="228" ref="H31">IFERROR(INDIRECT("第"&amp;VLOOKUP(DATEVALUE($A$7&amp;"-"&amp;$A30&amp;"-"&amp;H$7),INDIRECT($A$7&amp;"!A:D"),2,FALSE)&amp;"周!"&amp;ADDRESS(MATCH($A$5,INDIRECT("第"&amp;VLOOKUP(DATEVALUE($A$7&amp;"-"&amp;$A30&amp;"-"&amp;H$7),INDIRECT($A$7&amp;"!A:D"),2,FALSE)&amp;"周!B:B"),0)+1,VLOOKUP(DATEVALUE($A$7&amp;"-"&amp;$A30&amp;"-"&amp;H$7),INDIRECT($A$7&amp;"!A:D"),4,FALSE)+4)),"")</f>
        <v/>
      </c>
      <c r="I31" s="65" t="str">
        <f ca="1" t="shared" si="229" ref="I31">IFERROR(INDIRECT("第"&amp;VLOOKUP(DATEVALUE($A$7&amp;"-"&amp;$A30&amp;"-"&amp;I$7),INDIRECT($A$7&amp;"!A:D"),2,FALSE)&amp;"周!"&amp;ADDRESS(MATCH($A$5,INDIRECT("第"&amp;VLOOKUP(DATEVALUE($A$7&amp;"-"&amp;$A30&amp;"-"&amp;I$7),INDIRECT($A$7&amp;"!A:D"),2,FALSE)&amp;"周!B:B"),0)+1,VLOOKUP(DATEVALUE($A$7&amp;"-"&amp;$A30&amp;"-"&amp;I$7),INDIRECT($A$7&amp;"!A:D"),4,FALSE)+4)),"")</f>
        <v/>
      </c>
      <c r="J31" s="65" t="str">
        <f ca="1" t="shared" si="230" ref="J31">IFERROR(INDIRECT("第"&amp;VLOOKUP(DATEVALUE($A$7&amp;"-"&amp;$A30&amp;"-"&amp;J$7),INDIRECT($A$7&amp;"!A:D"),2,FALSE)&amp;"周!"&amp;ADDRESS(MATCH($A$5,INDIRECT("第"&amp;VLOOKUP(DATEVALUE($A$7&amp;"-"&amp;$A30&amp;"-"&amp;J$7),INDIRECT($A$7&amp;"!A:D"),2,FALSE)&amp;"周!B:B"),0)+1,VLOOKUP(DATEVALUE($A$7&amp;"-"&amp;$A30&amp;"-"&amp;J$7),INDIRECT($A$7&amp;"!A:D"),4,FALSE)+4)),"")</f>
        <v/>
      </c>
      <c r="K31" s="65" t="str">
        <f ca="1" t="shared" si="231" ref="K31">IFERROR(INDIRECT("第"&amp;VLOOKUP(DATEVALUE($A$7&amp;"-"&amp;$A30&amp;"-"&amp;K$7),INDIRECT($A$7&amp;"!A:D"),2,FALSE)&amp;"周!"&amp;ADDRESS(MATCH($A$5,INDIRECT("第"&amp;VLOOKUP(DATEVALUE($A$7&amp;"-"&amp;$A30&amp;"-"&amp;K$7),INDIRECT($A$7&amp;"!A:D"),2,FALSE)&amp;"周!B:B"),0)+1,VLOOKUP(DATEVALUE($A$7&amp;"-"&amp;$A30&amp;"-"&amp;K$7),INDIRECT($A$7&amp;"!A:D"),4,FALSE)+4)),"")</f>
        <v/>
      </c>
      <c r="L31" s="65" t="str">
        <f ca="1" t="shared" si="232" ref="L31">IFERROR(INDIRECT("第"&amp;VLOOKUP(DATEVALUE($A$7&amp;"-"&amp;$A30&amp;"-"&amp;L$7),INDIRECT($A$7&amp;"!A:D"),2,FALSE)&amp;"周!"&amp;ADDRESS(MATCH($A$5,INDIRECT("第"&amp;VLOOKUP(DATEVALUE($A$7&amp;"-"&amp;$A30&amp;"-"&amp;L$7),INDIRECT($A$7&amp;"!A:D"),2,FALSE)&amp;"周!B:B"),0)+1,VLOOKUP(DATEVALUE($A$7&amp;"-"&amp;$A30&amp;"-"&amp;L$7),INDIRECT($A$7&amp;"!A:D"),4,FALSE)+4)),"")</f>
        <v/>
      </c>
      <c r="M31" s="65" t="str">
        <f ca="1" t="shared" si="233" ref="M31">IFERROR(INDIRECT("第"&amp;VLOOKUP(DATEVALUE($A$7&amp;"-"&amp;$A30&amp;"-"&amp;M$7),INDIRECT($A$7&amp;"!A:D"),2,FALSE)&amp;"周!"&amp;ADDRESS(MATCH($A$5,INDIRECT("第"&amp;VLOOKUP(DATEVALUE($A$7&amp;"-"&amp;$A30&amp;"-"&amp;M$7),INDIRECT($A$7&amp;"!A:D"),2,FALSE)&amp;"周!B:B"),0)+1,VLOOKUP(DATEVALUE($A$7&amp;"-"&amp;$A30&amp;"-"&amp;M$7),INDIRECT($A$7&amp;"!A:D"),4,FALSE)+4)),"")</f>
        <v/>
      </c>
      <c r="N31" s="65" t="str">
        <f ca="1" t="shared" si="234" ref="N31">IFERROR(INDIRECT("第"&amp;VLOOKUP(DATEVALUE($A$7&amp;"-"&amp;$A30&amp;"-"&amp;N$7),INDIRECT($A$7&amp;"!A:D"),2,FALSE)&amp;"周!"&amp;ADDRESS(MATCH($A$5,INDIRECT("第"&amp;VLOOKUP(DATEVALUE($A$7&amp;"-"&amp;$A30&amp;"-"&amp;N$7),INDIRECT($A$7&amp;"!A:D"),2,FALSE)&amp;"周!B:B"),0)+1,VLOOKUP(DATEVALUE($A$7&amp;"-"&amp;$A30&amp;"-"&amp;N$7),INDIRECT($A$7&amp;"!A:D"),4,FALSE)+4)),"")</f>
        <v/>
      </c>
      <c r="O31" s="65" t="str">
        <f ca="1" t="shared" si="235" ref="O31">IFERROR(INDIRECT("第"&amp;VLOOKUP(DATEVALUE($A$7&amp;"-"&amp;$A30&amp;"-"&amp;O$7),INDIRECT($A$7&amp;"!A:D"),2,FALSE)&amp;"周!"&amp;ADDRESS(MATCH($A$5,INDIRECT("第"&amp;VLOOKUP(DATEVALUE($A$7&amp;"-"&amp;$A30&amp;"-"&amp;O$7),INDIRECT($A$7&amp;"!A:D"),2,FALSE)&amp;"周!B:B"),0)+1,VLOOKUP(DATEVALUE($A$7&amp;"-"&amp;$A30&amp;"-"&amp;O$7),INDIRECT($A$7&amp;"!A:D"),4,FALSE)+4)),"")</f>
        <v/>
      </c>
      <c r="P31" s="65" t="str">
        <f ca="1" t="shared" si="236" ref="P31">IFERROR(INDIRECT("第"&amp;VLOOKUP(DATEVALUE($A$7&amp;"-"&amp;$A30&amp;"-"&amp;P$7),INDIRECT($A$7&amp;"!A:D"),2,FALSE)&amp;"周!"&amp;ADDRESS(MATCH($A$5,INDIRECT("第"&amp;VLOOKUP(DATEVALUE($A$7&amp;"-"&amp;$A30&amp;"-"&amp;P$7),INDIRECT($A$7&amp;"!A:D"),2,FALSE)&amp;"周!B:B"),0)+1,VLOOKUP(DATEVALUE($A$7&amp;"-"&amp;$A30&amp;"-"&amp;P$7),INDIRECT($A$7&amp;"!A:D"),4,FALSE)+4)),"")</f>
        <v/>
      </c>
      <c r="Q31" s="65" t="str">
        <f ca="1" t="shared" si="237" ref="Q31">IFERROR(INDIRECT("第"&amp;VLOOKUP(DATEVALUE($A$7&amp;"-"&amp;$A30&amp;"-"&amp;Q$7),INDIRECT($A$7&amp;"!A:D"),2,FALSE)&amp;"周!"&amp;ADDRESS(MATCH($A$5,INDIRECT("第"&amp;VLOOKUP(DATEVALUE($A$7&amp;"-"&amp;$A30&amp;"-"&amp;Q$7),INDIRECT($A$7&amp;"!A:D"),2,FALSE)&amp;"周!B:B"),0)+1,VLOOKUP(DATEVALUE($A$7&amp;"-"&amp;$A30&amp;"-"&amp;Q$7),INDIRECT($A$7&amp;"!A:D"),4,FALSE)+4)),"")</f>
        <v/>
      </c>
      <c r="R31" s="65" t="str">
        <f ca="1" t="shared" si="238" ref="R31">IFERROR(INDIRECT("第"&amp;VLOOKUP(DATEVALUE($A$7&amp;"-"&amp;$A30&amp;"-"&amp;R$7),INDIRECT($A$7&amp;"!A:D"),2,FALSE)&amp;"周!"&amp;ADDRESS(MATCH($A$5,INDIRECT("第"&amp;VLOOKUP(DATEVALUE($A$7&amp;"-"&amp;$A30&amp;"-"&amp;R$7),INDIRECT($A$7&amp;"!A:D"),2,FALSE)&amp;"周!B:B"),0)+1,VLOOKUP(DATEVALUE($A$7&amp;"-"&amp;$A30&amp;"-"&amp;R$7),INDIRECT($A$7&amp;"!A:D"),4,FALSE)+4)),"")</f>
        <v/>
      </c>
      <c r="S31" s="65" t="str">
        <f ca="1" t="shared" si="239" ref="S31">IFERROR(INDIRECT("第"&amp;VLOOKUP(DATEVALUE($A$7&amp;"-"&amp;$A30&amp;"-"&amp;S$7),INDIRECT($A$7&amp;"!A:D"),2,FALSE)&amp;"周!"&amp;ADDRESS(MATCH($A$5,INDIRECT("第"&amp;VLOOKUP(DATEVALUE($A$7&amp;"-"&amp;$A30&amp;"-"&amp;S$7),INDIRECT($A$7&amp;"!A:D"),2,FALSE)&amp;"周!B:B"),0)+1,VLOOKUP(DATEVALUE($A$7&amp;"-"&amp;$A30&amp;"-"&amp;S$7),INDIRECT($A$7&amp;"!A:D"),4,FALSE)+4)),"")</f>
        <v/>
      </c>
      <c r="T31" s="65" t="str">
        <f ca="1" t="shared" si="240" ref="T31">IFERROR(INDIRECT("第"&amp;VLOOKUP(DATEVALUE($A$7&amp;"-"&amp;$A30&amp;"-"&amp;T$7),INDIRECT($A$7&amp;"!A:D"),2,FALSE)&amp;"周!"&amp;ADDRESS(MATCH($A$5,INDIRECT("第"&amp;VLOOKUP(DATEVALUE($A$7&amp;"-"&amp;$A30&amp;"-"&amp;T$7),INDIRECT($A$7&amp;"!A:D"),2,FALSE)&amp;"周!B:B"),0)+1,VLOOKUP(DATEVALUE($A$7&amp;"-"&amp;$A30&amp;"-"&amp;T$7),INDIRECT($A$7&amp;"!A:D"),4,FALSE)+4)),"")</f>
        <v/>
      </c>
      <c r="U31" s="65" t="str">
        <f ca="1" t="shared" si="241" ref="U31">IFERROR(INDIRECT("第"&amp;VLOOKUP(DATEVALUE($A$7&amp;"-"&amp;$A30&amp;"-"&amp;U$7),INDIRECT($A$7&amp;"!A:D"),2,FALSE)&amp;"周!"&amp;ADDRESS(MATCH($A$5,INDIRECT("第"&amp;VLOOKUP(DATEVALUE($A$7&amp;"-"&amp;$A30&amp;"-"&amp;U$7),INDIRECT($A$7&amp;"!A:D"),2,FALSE)&amp;"周!B:B"),0)+1,VLOOKUP(DATEVALUE($A$7&amp;"-"&amp;$A30&amp;"-"&amp;U$7),INDIRECT($A$7&amp;"!A:D"),4,FALSE)+4)),"")</f>
        <v/>
      </c>
      <c r="V31" s="65" t="str">
        <f ca="1" t="shared" si="242" ref="V31">IFERROR(INDIRECT("第"&amp;VLOOKUP(DATEVALUE($A$7&amp;"-"&amp;$A30&amp;"-"&amp;V$7),INDIRECT($A$7&amp;"!A:D"),2,FALSE)&amp;"周!"&amp;ADDRESS(MATCH($A$5,INDIRECT("第"&amp;VLOOKUP(DATEVALUE($A$7&amp;"-"&amp;$A30&amp;"-"&amp;V$7),INDIRECT($A$7&amp;"!A:D"),2,FALSE)&amp;"周!B:B"),0)+1,VLOOKUP(DATEVALUE($A$7&amp;"-"&amp;$A30&amp;"-"&amp;V$7),INDIRECT($A$7&amp;"!A:D"),4,FALSE)+4)),"")</f>
        <v/>
      </c>
      <c r="W31" s="65" t="str">
        <f ca="1" t="shared" si="243" ref="W31">IFERROR(INDIRECT("第"&amp;VLOOKUP(DATEVALUE($A$7&amp;"-"&amp;$A30&amp;"-"&amp;W$7),INDIRECT($A$7&amp;"!A:D"),2,FALSE)&amp;"周!"&amp;ADDRESS(MATCH($A$5,INDIRECT("第"&amp;VLOOKUP(DATEVALUE($A$7&amp;"-"&amp;$A30&amp;"-"&amp;W$7),INDIRECT($A$7&amp;"!A:D"),2,FALSE)&amp;"周!B:B"),0)+1,VLOOKUP(DATEVALUE($A$7&amp;"-"&amp;$A30&amp;"-"&amp;W$7),INDIRECT($A$7&amp;"!A:D"),4,FALSE)+4)),"")</f>
        <v/>
      </c>
      <c r="X31" s="65" t="str">
        <f ca="1" t="shared" si="244" ref="X31">IFERROR(INDIRECT("第"&amp;VLOOKUP(DATEVALUE($A$7&amp;"-"&amp;$A30&amp;"-"&amp;X$7),INDIRECT($A$7&amp;"!A:D"),2,FALSE)&amp;"周!"&amp;ADDRESS(MATCH($A$5,INDIRECT("第"&amp;VLOOKUP(DATEVALUE($A$7&amp;"-"&amp;$A30&amp;"-"&amp;X$7),INDIRECT($A$7&amp;"!A:D"),2,FALSE)&amp;"周!B:B"),0)+1,VLOOKUP(DATEVALUE($A$7&amp;"-"&amp;$A30&amp;"-"&amp;X$7),INDIRECT($A$7&amp;"!A:D"),4,FALSE)+4)),"")</f>
        <v/>
      </c>
      <c r="Y31" s="65" t="str">
        <f ca="1" t="shared" si="245" ref="Y31">IFERROR(INDIRECT("第"&amp;VLOOKUP(DATEVALUE($A$7&amp;"-"&amp;$A30&amp;"-"&amp;Y$7),INDIRECT($A$7&amp;"!A:D"),2,FALSE)&amp;"周!"&amp;ADDRESS(MATCH($A$5,INDIRECT("第"&amp;VLOOKUP(DATEVALUE($A$7&amp;"-"&amp;$A30&amp;"-"&amp;Y$7),INDIRECT($A$7&amp;"!A:D"),2,FALSE)&amp;"周!B:B"),0)+1,VLOOKUP(DATEVALUE($A$7&amp;"-"&amp;$A30&amp;"-"&amp;Y$7),INDIRECT($A$7&amp;"!A:D"),4,FALSE)+4)),"")</f>
        <v/>
      </c>
      <c r="Z31" s="65" t="str">
        <f ca="1" t="shared" si="246" ref="Z31">IFERROR(INDIRECT("第"&amp;VLOOKUP(DATEVALUE($A$7&amp;"-"&amp;$A30&amp;"-"&amp;Z$7),INDIRECT($A$7&amp;"!A:D"),2,FALSE)&amp;"周!"&amp;ADDRESS(MATCH($A$5,INDIRECT("第"&amp;VLOOKUP(DATEVALUE($A$7&amp;"-"&amp;$A30&amp;"-"&amp;Z$7),INDIRECT($A$7&amp;"!A:D"),2,FALSE)&amp;"周!B:B"),0)+1,VLOOKUP(DATEVALUE($A$7&amp;"-"&amp;$A30&amp;"-"&amp;Z$7),INDIRECT($A$7&amp;"!A:D"),4,FALSE)+4)),"")</f>
        <v/>
      </c>
      <c r="AA31" s="65" t="str">
        <f ca="1" t="shared" si="247" ref="AA31">IFERROR(INDIRECT("第"&amp;VLOOKUP(DATEVALUE($A$7&amp;"-"&amp;$A30&amp;"-"&amp;AA$7),INDIRECT($A$7&amp;"!A:D"),2,FALSE)&amp;"周!"&amp;ADDRESS(MATCH($A$5,INDIRECT("第"&amp;VLOOKUP(DATEVALUE($A$7&amp;"-"&amp;$A30&amp;"-"&amp;AA$7),INDIRECT($A$7&amp;"!A:D"),2,FALSE)&amp;"周!B:B"),0)+1,VLOOKUP(DATEVALUE($A$7&amp;"-"&amp;$A30&amp;"-"&amp;AA$7),INDIRECT($A$7&amp;"!A:D"),4,FALSE)+4)),"")</f>
        <v/>
      </c>
      <c r="AB31" s="65" t="str">
        <f ca="1" t="shared" si="248" ref="AB31">IFERROR(INDIRECT("第"&amp;VLOOKUP(DATEVALUE($A$7&amp;"-"&amp;$A30&amp;"-"&amp;AB$7),INDIRECT($A$7&amp;"!A:D"),2,FALSE)&amp;"周!"&amp;ADDRESS(MATCH($A$5,INDIRECT("第"&amp;VLOOKUP(DATEVALUE($A$7&amp;"-"&amp;$A30&amp;"-"&amp;AB$7),INDIRECT($A$7&amp;"!A:D"),2,FALSE)&amp;"周!B:B"),0)+1,VLOOKUP(DATEVALUE($A$7&amp;"-"&amp;$A30&amp;"-"&amp;AB$7),INDIRECT($A$7&amp;"!A:D"),4,FALSE)+4)),"")</f>
        <v/>
      </c>
      <c r="AC31" s="65" t="str">
        <f ca="1" t="shared" si="249" ref="AC31">IFERROR(INDIRECT("第"&amp;VLOOKUP(DATEVALUE($A$7&amp;"-"&amp;$A30&amp;"-"&amp;AC$7),INDIRECT($A$7&amp;"!A:D"),2,FALSE)&amp;"周!"&amp;ADDRESS(MATCH($A$5,INDIRECT("第"&amp;VLOOKUP(DATEVALUE($A$7&amp;"-"&amp;$A30&amp;"-"&amp;AC$7),INDIRECT($A$7&amp;"!A:D"),2,FALSE)&amp;"周!B:B"),0)+1,VLOOKUP(DATEVALUE($A$7&amp;"-"&amp;$A30&amp;"-"&amp;AC$7),INDIRECT($A$7&amp;"!A:D"),4,FALSE)+4)),"")</f>
        <v/>
      </c>
      <c r="AD31" s="65" t="str">
        <f ca="1" t="shared" si="250" ref="AD31">IFERROR(INDIRECT("第"&amp;VLOOKUP(DATEVALUE($A$7&amp;"-"&amp;$A30&amp;"-"&amp;AD$7),INDIRECT($A$7&amp;"!A:D"),2,FALSE)&amp;"周!"&amp;ADDRESS(MATCH($A$5,INDIRECT("第"&amp;VLOOKUP(DATEVALUE($A$7&amp;"-"&amp;$A30&amp;"-"&amp;AD$7),INDIRECT($A$7&amp;"!A:D"),2,FALSE)&amp;"周!B:B"),0)+1,VLOOKUP(DATEVALUE($A$7&amp;"-"&amp;$A30&amp;"-"&amp;AD$7),INDIRECT($A$7&amp;"!A:D"),4,FALSE)+4)),"")</f>
        <v/>
      </c>
      <c r="AE31" s="65" t="str">
        <f ca="1" t="shared" si="251" ref="AE31">IFERROR(INDIRECT("第"&amp;VLOOKUP(DATEVALUE($A$7&amp;"-"&amp;$A30&amp;"-"&amp;AE$7),INDIRECT($A$7&amp;"!A:D"),2,FALSE)&amp;"周!"&amp;ADDRESS(MATCH($A$5,INDIRECT("第"&amp;VLOOKUP(DATEVALUE($A$7&amp;"-"&amp;$A30&amp;"-"&amp;AE$7),INDIRECT($A$7&amp;"!A:D"),2,FALSE)&amp;"周!B:B"),0)+1,VLOOKUP(DATEVALUE($A$7&amp;"-"&amp;$A30&amp;"-"&amp;AE$7),INDIRECT($A$7&amp;"!A:D"),4,FALSE)+4)),"")</f>
        <v/>
      </c>
      <c r="AF31" s="65" t="str">
        <f ca="1" t="shared" si="252" ref="AF31">IFERROR(INDIRECT("第"&amp;VLOOKUP(DATEVALUE($A$7&amp;"-"&amp;$A30&amp;"-"&amp;AF$7),INDIRECT($A$7&amp;"!A:D"),2,FALSE)&amp;"周!"&amp;ADDRESS(MATCH($A$5,INDIRECT("第"&amp;VLOOKUP(DATEVALUE($A$7&amp;"-"&amp;$A30&amp;"-"&amp;AF$7),INDIRECT($A$7&amp;"!A:D"),2,FALSE)&amp;"周!B:B"),0)+1,VLOOKUP(DATEVALUE($A$7&amp;"-"&amp;$A30&amp;"-"&amp;AF$7),INDIRECT($A$7&amp;"!A:D"),4,FALSE)+4)),"")</f>
        <v/>
      </c>
      <c r="AG31" s="65" t="str">
        <f ca="1" t="shared" si="253" ref="AG31">IFERROR(INDIRECT("第"&amp;VLOOKUP(DATEVALUE($A$7&amp;"-"&amp;$A30&amp;"-"&amp;AG$7),INDIRECT($A$7&amp;"!A:D"),2,FALSE)&amp;"周!"&amp;ADDRESS(MATCH($A$5,INDIRECT("第"&amp;VLOOKUP(DATEVALUE($A$7&amp;"-"&amp;$A30&amp;"-"&amp;AG$7),INDIRECT($A$7&amp;"!A:D"),2,FALSE)&amp;"周!B:B"),0)+1,VLOOKUP(DATEVALUE($A$7&amp;"-"&amp;$A30&amp;"-"&amp;AG$7),INDIRECT($A$7&amp;"!A:D"),4,FALSE)+4)),"")</f>
        <v/>
      </c>
      <c r="AH31" s="65" t="str">
        <f ca="1" t="shared" si="254" ref="AH31">IFERROR(INDIRECT("第"&amp;VLOOKUP(DATEVALUE($A$7&amp;"-"&amp;$A30&amp;"-"&amp;AH$7),INDIRECT($A$7&amp;"!A:D"),2,FALSE)&amp;"周!"&amp;ADDRESS(MATCH($A$5,INDIRECT("第"&amp;VLOOKUP(DATEVALUE($A$7&amp;"-"&amp;$A30&amp;"-"&amp;AH$7),INDIRECT($A$7&amp;"!A:D"),2,FALSE)&amp;"周!B:B"),0)+1,VLOOKUP(DATEVALUE($A$7&amp;"-"&amp;$A30&amp;"-"&amp;AH$7),INDIRECT($A$7&amp;"!A:D"),4,FALSE)+4)),"")</f>
        <v/>
      </c>
      <c r="AI31" s="98"/>
      <c r="AJ31" s="98"/>
      <c r="AK31" s="98"/>
      <c r="AL31" s="98"/>
      <c r="AM31" s="98"/>
      <c r="AN31" s="98"/>
      <c r="AO31" s="98"/>
      <c r="AP31" s="98"/>
      <c r="AQ31" s="98"/>
    </row>
    <row r="32" spans="1:43" ht="18" customHeight="1">
      <c r="A32" s="14"/>
      <c r="B32" s="91"/>
      <c r="C32" s="92" t="s">
        <v>26</v>
      </c>
      <c r="D32" s="65" t="str">
        <f ca="1" t="shared" si="255" ref="D32:AH32">IFERROR(INDIRECT("第"&amp;VLOOKUP(DATEVALUE($A$7&amp;"-"&amp;$A30&amp;"-"&amp;D$7),INDIRECT($A$7&amp;"!A:D"),2,FALSE)&amp;"周!"&amp;ADDRESS(MATCH($A$5,INDIRECT("第"&amp;VLOOKUP(DATEVALUE($A$7&amp;"-"&amp;$A30&amp;"-"&amp;D$7),INDIRECT($A$7&amp;"!A:D"),2,FALSE)&amp;"周!B:B"),0)+2,VLOOKUP(DATEVALUE($A$7&amp;"-"&amp;$A30&amp;"-"&amp;D$7),INDIRECT($A$7&amp;"!A:D"),4,FALSE)+4)),"")</f>
        <v/>
      </c>
      <c r="E32" s="65" t="str">
        <f t="shared" ca="1" si="255"/>
        <v/>
      </c>
      <c r="F32" s="65" t="str">
        <f t="shared" ca="1" si="255"/>
        <v/>
      </c>
      <c r="G32" s="65" t="str">
        <f t="shared" ca="1" si="255"/>
        <v/>
      </c>
      <c r="H32" s="65" t="str">
        <f t="shared" ca="1" si="255"/>
        <v/>
      </c>
      <c r="I32" s="65" t="str">
        <f t="shared" ca="1" si="255"/>
        <v/>
      </c>
      <c r="J32" s="65" t="str">
        <f t="shared" ca="1" si="255"/>
        <v/>
      </c>
      <c r="K32" s="65" t="str">
        <f t="shared" ca="1" si="255"/>
        <v/>
      </c>
      <c r="L32" s="65" t="str">
        <f t="shared" ca="1" si="255"/>
        <v/>
      </c>
      <c r="M32" s="65" t="str">
        <f t="shared" ca="1" si="255"/>
        <v/>
      </c>
      <c r="N32" s="65" t="str">
        <f t="shared" ca="1" si="255"/>
        <v/>
      </c>
      <c r="O32" s="65" t="str">
        <f t="shared" ca="1" si="255"/>
        <v/>
      </c>
      <c r="P32" s="65" t="str">
        <f t="shared" ca="1" si="255"/>
        <v/>
      </c>
      <c r="Q32" s="65" t="str">
        <f t="shared" ca="1" si="255"/>
        <v/>
      </c>
      <c r="R32" s="65" t="str">
        <f t="shared" ca="1" si="255"/>
        <v/>
      </c>
      <c r="S32" s="65" t="str">
        <f t="shared" ca="1" si="255"/>
        <v/>
      </c>
      <c r="T32" s="65" t="str">
        <f t="shared" ca="1" si="255"/>
        <v/>
      </c>
      <c r="U32" s="65" t="str">
        <f t="shared" ca="1" si="255"/>
        <v/>
      </c>
      <c r="V32" s="65" t="str">
        <f t="shared" ca="1" si="255"/>
        <v/>
      </c>
      <c r="W32" s="65" t="str">
        <f t="shared" ca="1" si="255"/>
        <v/>
      </c>
      <c r="X32" s="65" t="str">
        <f t="shared" ca="1" si="255"/>
        <v/>
      </c>
      <c r="Y32" s="65" t="str">
        <f t="shared" ca="1" si="255"/>
        <v/>
      </c>
      <c r="Z32" s="65" t="str">
        <f t="shared" ca="1" si="255"/>
        <v/>
      </c>
      <c r="AA32" s="65" t="str">
        <f t="shared" ca="1" si="255"/>
        <v/>
      </c>
      <c r="AB32" s="65" t="str">
        <f t="shared" ca="1" si="255"/>
        <v/>
      </c>
      <c r="AC32" s="65" t="str">
        <f t="shared" ca="1" si="255"/>
        <v/>
      </c>
      <c r="AD32" s="65" t="str">
        <f t="shared" ca="1" si="255"/>
        <v/>
      </c>
      <c r="AE32" s="65" t="str">
        <f t="shared" ca="1" si="255"/>
        <v/>
      </c>
      <c r="AF32" s="65" t="str">
        <f t="shared" ca="1" si="255"/>
        <v/>
      </c>
      <c r="AG32" s="65" t="str">
        <f t="shared" ca="1" si="255"/>
        <v/>
      </c>
      <c r="AH32" s="65" t="str">
        <f t="shared" ca="1" si="255"/>
        <v/>
      </c>
      <c r="AI32" s="98"/>
      <c r="AJ32" s="98"/>
      <c r="AK32" s="98"/>
      <c r="AL32" s="98"/>
      <c r="AM32" s="98"/>
      <c r="AN32" s="98"/>
      <c r="AO32" s="98"/>
      <c r="AP32" s="98"/>
      <c r="AQ32" s="98"/>
    </row>
    <row r="33" spans="1:43" ht="18" customHeight="1">
      <c r="A33" s="14">
        <v>9</v>
      </c>
      <c r="B33" s="91" t="str">
        <f t="shared" si="256" ref="B33">A33&amp;"月"</f>
        <v>9月</v>
      </c>
      <c r="C33" s="92" t="s">
        <v>24</v>
      </c>
      <c r="D33" s="65" t="str">
        <f ca="1" t="shared" si="257" ref="D33:S33">IFERROR(INDIRECT("第"&amp;VLOOKUP(DATEVALUE($A$7&amp;"-"&amp;$A33&amp;"-"&amp;D$7),INDIRECT($A$7&amp;"!A:D"),2,FALSE)&amp;"周!"&amp;ADDRESS(MATCH($A$5,INDIRECT("第"&amp;VLOOKUP(DATEVALUE($A$7&amp;"-"&amp;$A33&amp;"-"&amp;D$7),INDIRECT($A$7&amp;"!A:D"),2,FALSE)&amp;"周!B:B"),0),VLOOKUP(DATEVALUE($A$7&amp;"-"&amp;$A33&amp;"-"&amp;D$7),INDIRECT($A$7&amp;"!A:D"),4,FALSE)+4)),"")</f>
        <v/>
      </c>
      <c r="E33" s="65" t="str">
        <f t="shared" ca="1" si="257"/>
        <v/>
      </c>
      <c r="F33" s="65" t="str">
        <f t="shared" ca="1" si="257"/>
        <v/>
      </c>
      <c r="G33" s="65" t="str">
        <f t="shared" ca="1" si="257"/>
        <v/>
      </c>
      <c r="H33" s="65" t="str">
        <f t="shared" ca="1" si="257"/>
        <v/>
      </c>
      <c r="I33" s="65" t="str">
        <f t="shared" ca="1" si="257"/>
        <v/>
      </c>
      <c r="J33" s="65" t="str">
        <f t="shared" ca="1" si="257"/>
        <v/>
      </c>
      <c r="K33" s="65" t="str">
        <f t="shared" ca="1" si="257"/>
        <v/>
      </c>
      <c r="L33" s="65" t="str">
        <f t="shared" ca="1" si="257"/>
        <v/>
      </c>
      <c r="M33" s="65" t="str">
        <f t="shared" ca="1" si="257"/>
        <v/>
      </c>
      <c r="N33" s="65" t="str">
        <f t="shared" ca="1" si="257"/>
        <v/>
      </c>
      <c r="O33" s="65" t="str">
        <f t="shared" ca="1" si="257"/>
        <v/>
      </c>
      <c r="P33" s="65" t="str">
        <f t="shared" ca="1" si="257"/>
        <v/>
      </c>
      <c r="Q33" s="65" t="str">
        <f t="shared" ca="1" si="257"/>
        <v/>
      </c>
      <c r="R33" s="65" t="str">
        <f t="shared" ca="1" si="257"/>
        <v/>
      </c>
      <c r="S33" s="65" t="str">
        <f t="shared" ca="1" si="257"/>
        <v/>
      </c>
      <c r="T33" s="65" t="str">
        <f ca="1" t="shared" si="258" ref="T33:AH33">IFERROR(INDIRECT("第"&amp;VLOOKUP(DATEVALUE($A$7&amp;"-"&amp;$A33&amp;"-"&amp;T$7),INDIRECT($A$7&amp;"!A:D"),2,FALSE)&amp;"周!"&amp;ADDRESS(MATCH($A$5,INDIRECT("第"&amp;VLOOKUP(DATEVALUE($A$7&amp;"-"&amp;$A33&amp;"-"&amp;T$7),INDIRECT($A$7&amp;"!A:D"),2,FALSE)&amp;"周!B:B"),0),VLOOKUP(DATEVALUE($A$7&amp;"-"&amp;$A33&amp;"-"&amp;T$7),INDIRECT($A$7&amp;"!A:D"),4,FALSE)+4)),"")</f>
        <v/>
      </c>
      <c r="U33" s="65" t="str">
        <f t="shared" ca="1" si="258"/>
        <v/>
      </c>
      <c r="V33" s="65" t="str">
        <f t="shared" ca="1" si="258"/>
        <v/>
      </c>
      <c r="W33" s="65" t="str">
        <f t="shared" ca="1" si="258"/>
        <v/>
      </c>
      <c r="X33" s="65" t="str">
        <f t="shared" ca="1" si="258"/>
        <v/>
      </c>
      <c r="Y33" s="65" t="str">
        <f t="shared" ca="1" si="258"/>
        <v/>
      </c>
      <c r="Z33" s="65" t="str">
        <f t="shared" ca="1" si="258"/>
        <v/>
      </c>
      <c r="AA33" s="65" t="str">
        <f t="shared" ca="1" si="258"/>
        <v/>
      </c>
      <c r="AB33" s="65" t="str">
        <f t="shared" ca="1" si="258"/>
        <v/>
      </c>
      <c r="AC33" s="65" t="str">
        <f t="shared" ca="1" si="258"/>
        <v/>
      </c>
      <c r="AD33" s="65" t="str">
        <f t="shared" ca="1" si="258"/>
        <v/>
      </c>
      <c r="AE33" s="65" t="str">
        <f t="shared" ca="1" si="258"/>
        <v/>
      </c>
      <c r="AF33" s="65" t="str">
        <f t="shared" ca="1" si="258"/>
        <v/>
      </c>
      <c r="AG33" s="65" t="str">
        <f t="shared" ca="1" si="258"/>
        <v/>
      </c>
      <c r="AH33" s="65" t="str">
        <f t="shared" ca="1" si="258"/>
        <v/>
      </c>
      <c r="AI33" s="98">
        <f ca="1" t="shared" si="259" ref="AI33:AQ33">COUNTIF($D33:$AH35,AI$8)</f>
        <v>0</v>
      </c>
      <c r="AJ33" s="98">
        <f t="shared" ca="1" si="259"/>
        <v>0</v>
      </c>
      <c r="AK33" s="98">
        <f t="shared" ca="1" si="259"/>
        <v>0</v>
      </c>
      <c r="AL33" s="98">
        <f t="shared" ca="1" si="259"/>
        <v>0</v>
      </c>
      <c r="AM33" s="98">
        <f t="shared" ca="1" si="259"/>
        <v>0</v>
      </c>
      <c r="AN33" s="98">
        <f t="shared" ca="1" si="259"/>
        <v>0</v>
      </c>
      <c r="AO33" s="98">
        <f t="shared" ca="1" si="259"/>
        <v>0</v>
      </c>
      <c r="AP33" s="98">
        <f t="shared" ca="1" si="259"/>
        <v>0</v>
      </c>
      <c r="AQ33" s="98">
        <f t="shared" ca="1" si="259"/>
        <v>0</v>
      </c>
    </row>
    <row r="34" spans="1:43" ht="18" customHeight="1">
      <c r="A34" s="14"/>
      <c r="B34" s="91"/>
      <c r="C34" s="92" t="s">
        <v>25</v>
      </c>
      <c r="D34" s="65" t="str">
        <f ca="1" t="shared" si="260" ref="D34">IFERROR(INDIRECT("第"&amp;VLOOKUP(DATEVALUE($A$7&amp;"-"&amp;$A33&amp;"-"&amp;D$7),INDIRECT($A$7&amp;"!A:D"),2,FALSE)&amp;"周!"&amp;ADDRESS(MATCH($A$5,INDIRECT("第"&amp;VLOOKUP(DATEVALUE($A$7&amp;"-"&amp;$A33&amp;"-"&amp;D$7),INDIRECT($A$7&amp;"!A:D"),2,FALSE)&amp;"周!B:B"),0)+1,VLOOKUP(DATEVALUE($A$7&amp;"-"&amp;$A33&amp;"-"&amp;D$7),INDIRECT($A$7&amp;"!A:D"),4,FALSE)+4)),"")</f>
        <v/>
      </c>
      <c r="E34" s="65" t="str">
        <f ca="1" t="shared" si="261" ref="E34">IFERROR(INDIRECT("第"&amp;VLOOKUP(DATEVALUE($A$7&amp;"-"&amp;$A33&amp;"-"&amp;E$7),INDIRECT($A$7&amp;"!A:D"),2,FALSE)&amp;"周!"&amp;ADDRESS(MATCH($A$5,INDIRECT("第"&amp;VLOOKUP(DATEVALUE($A$7&amp;"-"&amp;$A33&amp;"-"&amp;E$7),INDIRECT($A$7&amp;"!A:D"),2,FALSE)&amp;"周!B:B"),0)+1,VLOOKUP(DATEVALUE($A$7&amp;"-"&amp;$A33&amp;"-"&amp;E$7),INDIRECT($A$7&amp;"!A:D"),4,FALSE)+4)),"")</f>
        <v/>
      </c>
      <c r="F34" s="65" t="str">
        <f ca="1" t="shared" si="262" ref="F34">IFERROR(INDIRECT("第"&amp;VLOOKUP(DATEVALUE($A$7&amp;"-"&amp;$A33&amp;"-"&amp;F$7),INDIRECT($A$7&amp;"!A:D"),2,FALSE)&amp;"周!"&amp;ADDRESS(MATCH($A$5,INDIRECT("第"&amp;VLOOKUP(DATEVALUE($A$7&amp;"-"&amp;$A33&amp;"-"&amp;F$7),INDIRECT($A$7&amp;"!A:D"),2,FALSE)&amp;"周!B:B"),0)+1,VLOOKUP(DATEVALUE($A$7&amp;"-"&amp;$A33&amp;"-"&amp;F$7),INDIRECT($A$7&amp;"!A:D"),4,FALSE)+4)),"")</f>
        <v/>
      </c>
      <c r="G34" s="65" t="str">
        <f ca="1" t="shared" si="263" ref="G34">IFERROR(INDIRECT("第"&amp;VLOOKUP(DATEVALUE($A$7&amp;"-"&amp;$A33&amp;"-"&amp;G$7),INDIRECT($A$7&amp;"!A:D"),2,FALSE)&amp;"周!"&amp;ADDRESS(MATCH($A$5,INDIRECT("第"&amp;VLOOKUP(DATEVALUE($A$7&amp;"-"&amp;$A33&amp;"-"&amp;G$7),INDIRECT($A$7&amp;"!A:D"),2,FALSE)&amp;"周!B:B"),0)+1,VLOOKUP(DATEVALUE($A$7&amp;"-"&amp;$A33&amp;"-"&amp;G$7),INDIRECT($A$7&amp;"!A:D"),4,FALSE)+4)),"")</f>
        <v/>
      </c>
      <c r="H34" s="65" t="str">
        <f ca="1" t="shared" si="264" ref="H34">IFERROR(INDIRECT("第"&amp;VLOOKUP(DATEVALUE($A$7&amp;"-"&amp;$A33&amp;"-"&amp;H$7),INDIRECT($A$7&amp;"!A:D"),2,FALSE)&amp;"周!"&amp;ADDRESS(MATCH($A$5,INDIRECT("第"&amp;VLOOKUP(DATEVALUE($A$7&amp;"-"&amp;$A33&amp;"-"&amp;H$7),INDIRECT($A$7&amp;"!A:D"),2,FALSE)&amp;"周!B:B"),0)+1,VLOOKUP(DATEVALUE($A$7&amp;"-"&amp;$A33&amp;"-"&amp;H$7),INDIRECT($A$7&amp;"!A:D"),4,FALSE)+4)),"")</f>
        <v/>
      </c>
      <c r="I34" s="65" t="str">
        <f ca="1" t="shared" si="265" ref="I34">IFERROR(INDIRECT("第"&amp;VLOOKUP(DATEVALUE($A$7&amp;"-"&amp;$A33&amp;"-"&amp;I$7),INDIRECT($A$7&amp;"!A:D"),2,FALSE)&amp;"周!"&amp;ADDRESS(MATCH($A$5,INDIRECT("第"&amp;VLOOKUP(DATEVALUE($A$7&amp;"-"&amp;$A33&amp;"-"&amp;I$7),INDIRECT($A$7&amp;"!A:D"),2,FALSE)&amp;"周!B:B"),0)+1,VLOOKUP(DATEVALUE($A$7&amp;"-"&amp;$A33&amp;"-"&amp;I$7),INDIRECT($A$7&amp;"!A:D"),4,FALSE)+4)),"")</f>
        <v/>
      </c>
      <c r="J34" s="65" t="str">
        <f ca="1" t="shared" si="266" ref="J34">IFERROR(INDIRECT("第"&amp;VLOOKUP(DATEVALUE($A$7&amp;"-"&amp;$A33&amp;"-"&amp;J$7),INDIRECT($A$7&amp;"!A:D"),2,FALSE)&amp;"周!"&amp;ADDRESS(MATCH($A$5,INDIRECT("第"&amp;VLOOKUP(DATEVALUE($A$7&amp;"-"&amp;$A33&amp;"-"&amp;J$7),INDIRECT($A$7&amp;"!A:D"),2,FALSE)&amp;"周!B:B"),0)+1,VLOOKUP(DATEVALUE($A$7&amp;"-"&amp;$A33&amp;"-"&amp;J$7),INDIRECT($A$7&amp;"!A:D"),4,FALSE)+4)),"")</f>
        <v/>
      </c>
      <c r="K34" s="65" t="str">
        <f ca="1" t="shared" si="267" ref="K34">IFERROR(INDIRECT("第"&amp;VLOOKUP(DATEVALUE($A$7&amp;"-"&amp;$A33&amp;"-"&amp;K$7),INDIRECT($A$7&amp;"!A:D"),2,FALSE)&amp;"周!"&amp;ADDRESS(MATCH($A$5,INDIRECT("第"&amp;VLOOKUP(DATEVALUE($A$7&amp;"-"&amp;$A33&amp;"-"&amp;K$7),INDIRECT($A$7&amp;"!A:D"),2,FALSE)&amp;"周!B:B"),0)+1,VLOOKUP(DATEVALUE($A$7&amp;"-"&amp;$A33&amp;"-"&amp;K$7),INDIRECT($A$7&amp;"!A:D"),4,FALSE)+4)),"")</f>
        <v/>
      </c>
      <c r="L34" s="65" t="str">
        <f ca="1" t="shared" si="268" ref="L34">IFERROR(INDIRECT("第"&amp;VLOOKUP(DATEVALUE($A$7&amp;"-"&amp;$A33&amp;"-"&amp;L$7),INDIRECT($A$7&amp;"!A:D"),2,FALSE)&amp;"周!"&amp;ADDRESS(MATCH($A$5,INDIRECT("第"&amp;VLOOKUP(DATEVALUE($A$7&amp;"-"&amp;$A33&amp;"-"&amp;L$7),INDIRECT($A$7&amp;"!A:D"),2,FALSE)&amp;"周!B:B"),0)+1,VLOOKUP(DATEVALUE($A$7&amp;"-"&amp;$A33&amp;"-"&amp;L$7),INDIRECT($A$7&amp;"!A:D"),4,FALSE)+4)),"")</f>
        <v/>
      </c>
      <c r="M34" s="65" t="str">
        <f ca="1" t="shared" si="269" ref="M34">IFERROR(INDIRECT("第"&amp;VLOOKUP(DATEVALUE($A$7&amp;"-"&amp;$A33&amp;"-"&amp;M$7),INDIRECT($A$7&amp;"!A:D"),2,FALSE)&amp;"周!"&amp;ADDRESS(MATCH($A$5,INDIRECT("第"&amp;VLOOKUP(DATEVALUE($A$7&amp;"-"&amp;$A33&amp;"-"&amp;M$7),INDIRECT($A$7&amp;"!A:D"),2,FALSE)&amp;"周!B:B"),0)+1,VLOOKUP(DATEVALUE($A$7&amp;"-"&amp;$A33&amp;"-"&amp;M$7),INDIRECT($A$7&amp;"!A:D"),4,FALSE)+4)),"")</f>
        <v/>
      </c>
      <c r="N34" s="65" t="str">
        <f ca="1" t="shared" si="270" ref="N34">IFERROR(INDIRECT("第"&amp;VLOOKUP(DATEVALUE($A$7&amp;"-"&amp;$A33&amp;"-"&amp;N$7),INDIRECT($A$7&amp;"!A:D"),2,FALSE)&amp;"周!"&amp;ADDRESS(MATCH($A$5,INDIRECT("第"&amp;VLOOKUP(DATEVALUE($A$7&amp;"-"&amp;$A33&amp;"-"&amp;N$7),INDIRECT($A$7&amp;"!A:D"),2,FALSE)&amp;"周!B:B"),0)+1,VLOOKUP(DATEVALUE($A$7&amp;"-"&amp;$A33&amp;"-"&amp;N$7),INDIRECT($A$7&amp;"!A:D"),4,FALSE)+4)),"")</f>
        <v/>
      </c>
      <c r="O34" s="65" t="str">
        <f ca="1" t="shared" si="271" ref="O34">IFERROR(INDIRECT("第"&amp;VLOOKUP(DATEVALUE($A$7&amp;"-"&amp;$A33&amp;"-"&amp;O$7),INDIRECT($A$7&amp;"!A:D"),2,FALSE)&amp;"周!"&amp;ADDRESS(MATCH($A$5,INDIRECT("第"&amp;VLOOKUP(DATEVALUE($A$7&amp;"-"&amp;$A33&amp;"-"&amp;O$7),INDIRECT($A$7&amp;"!A:D"),2,FALSE)&amp;"周!B:B"),0)+1,VLOOKUP(DATEVALUE($A$7&amp;"-"&amp;$A33&amp;"-"&amp;O$7),INDIRECT($A$7&amp;"!A:D"),4,FALSE)+4)),"")</f>
        <v/>
      </c>
      <c r="P34" s="65" t="str">
        <f ca="1" t="shared" si="272" ref="P34">IFERROR(INDIRECT("第"&amp;VLOOKUP(DATEVALUE($A$7&amp;"-"&amp;$A33&amp;"-"&amp;P$7),INDIRECT($A$7&amp;"!A:D"),2,FALSE)&amp;"周!"&amp;ADDRESS(MATCH($A$5,INDIRECT("第"&amp;VLOOKUP(DATEVALUE($A$7&amp;"-"&amp;$A33&amp;"-"&amp;P$7),INDIRECT($A$7&amp;"!A:D"),2,FALSE)&amp;"周!B:B"),0)+1,VLOOKUP(DATEVALUE($A$7&amp;"-"&amp;$A33&amp;"-"&amp;P$7),INDIRECT($A$7&amp;"!A:D"),4,FALSE)+4)),"")</f>
        <v/>
      </c>
      <c r="Q34" s="65" t="str">
        <f ca="1" t="shared" si="273" ref="Q34">IFERROR(INDIRECT("第"&amp;VLOOKUP(DATEVALUE($A$7&amp;"-"&amp;$A33&amp;"-"&amp;Q$7),INDIRECT($A$7&amp;"!A:D"),2,FALSE)&amp;"周!"&amp;ADDRESS(MATCH($A$5,INDIRECT("第"&amp;VLOOKUP(DATEVALUE($A$7&amp;"-"&amp;$A33&amp;"-"&amp;Q$7),INDIRECT($A$7&amp;"!A:D"),2,FALSE)&amp;"周!B:B"),0)+1,VLOOKUP(DATEVALUE($A$7&amp;"-"&amp;$A33&amp;"-"&amp;Q$7),INDIRECT($A$7&amp;"!A:D"),4,FALSE)+4)),"")</f>
        <v/>
      </c>
      <c r="R34" s="65" t="str">
        <f ca="1" t="shared" si="274" ref="R34">IFERROR(INDIRECT("第"&amp;VLOOKUP(DATEVALUE($A$7&amp;"-"&amp;$A33&amp;"-"&amp;R$7),INDIRECT($A$7&amp;"!A:D"),2,FALSE)&amp;"周!"&amp;ADDRESS(MATCH($A$5,INDIRECT("第"&amp;VLOOKUP(DATEVALUE($A$7&amp;"-"&amp;$A33&amp;"-"&amp;R$7),INDIRECT($A$7&amp;"!A:D"),2,FALSE)&amp;"周!B:B"),0)+1,VLOOKUP(DATEVALUE($A$7&amp;"-"&amp;$A33&amp;"-"&amp;R$7),INDIRECT($A$7&amp;"!A:D"),4,FALSE)+4)),"")</f>
        <v/>
      </c>
      <c r="S34" s="65" t="str">
        <f ca="1" t="shared" si="275" ref="S34">IFERROR(INDIRECT("第"&amp;VLOOKUP(DATEVALUE($A$7&amp;"-"&amp;$A33&amp;"-"&amp;S$7),INDIRECT($A$7&amp;"!A:D"),2,FALSE)&amp;"周!"&amp;ADDRESS(MATCH($A$5,INDIRECT("第"&amp;VLOOKUP(DATEVALUE($A$7&amp;"-"&amp;$A33&amp;"-"&amp;S$7),INDIRECT($A$7&amp;"!A:D"),2,FALSE)&amp;"周!B:B"),0)+1,VLOOKUP(DATEVALUE($A$7&amp;"-"&amp;$A33&amp;"-"&amp;S$7),INDIRECT($A$7&amp;"!A:D"),4,FALSE)+4)),"")</f>
        <v/>
      </c>
      <c r="T34" s="65" t="str">
        <f ca="1" t="shared" si="276" ref="T34">IFERROR(INDIRECT("第"&amp;VLOOKUP(DATEVALUE($A$7&amp;"-"&amp;$A33&amp;"-"&amp;T$7),INDIRECT($A$7&amp;"!A:D"),2,FALSE)&amp;"周!"&amp;ADDRESS(MATCH($A$5,INDIRECT("第"&amp;VLOOKUP(DATEVALUE($A$7&amp;"-"&amp;$A33&amp;"-"&amp;T$7),INDIRECT($A$7&amp;"!A:D"),2,FALSE)&amp;"周!B:B"),0)+1,VLOOKUP(DATEVALUE($A$7&amp;"-"&amp;$A33&amp;"-"&amp;T$7),INDIRECT($A$7&amp;"!A:D"),4,FALSE)+4)),"")</f>
        <v/>
      </c>
      <c r="U34" s="65" t="str">
        <f ca="1" t="shared" si="277" ref="U34">IFERROR(INDIRECT("第"&amp;VLOOKUP(DATEVALUE($A$7&amp;"-"&amp;$A33&amp;"-"&amp;U$7),INDIRECT($A$7&amp;"!A:D"),2,FALSE)&amp;"周!"&amp;ADDRESS(MATCH($A$5,INDIRECT("第"&amp;VLOOKUP(DATEVALUE($A$7&amp;"-"&amp;$A33&amp;"-"&amp;U$7),INDIRECT($A$7&amp;"!A:D"),2,FALSE)&amp;"周!B:B"),0)+1,VLOOKUP(DATEVALUE($A$7&amp;"-"&amp;$A33&amp;"-"&amp;U$7),INDIRECT($A$7&amp;"!A:D"),4,FALSE)+4)),"")</f>
        <v/>
      </c>
      <c r="V34" s="65" t="str">
        <f ca="1" t="shared" si="278" ref="V34">IFERROR(INDIRECT("第"&amp;VLOOKUP(DATEVALUE($A$7&amp;"-"&amp;$A33&amp;"-"&amp;V$7),INDIRECT($A$7&amp;"!A:D"),2,FALSE)&amp;"周!"&amp;ADDRESS(MATCH($A$5,INDIRECT("第"&amp;VLOOKUP(DATEVALUE($A$7&amp;"-"&amp;$A33&amp;"-"&amp;V$7),INDIRECT($A$7&amp;"!A:D"),2,FALSE)&amp;"周!B:B"),0)+1,VLOOKUP(DATEVALUE($A$7&amp;"-"&amp;$A33&amp;"-"&amp;V$7),INDIRECT($A$7&amp;"!A:D"),4,FALSE)+4)),"")</f>
        <v/>
      </c>
      <c r="W34" s="65" t="str">
        <f ca="1" t="shared" si="279" ref="W34">IFERROR(INDIRECT("第"&amp;VLOOKUP(DATEVALUE($A$7&amp;"-"&amp;$A33&amp;"-"&amp;W$7),INDIRECT($A$7&amp;"!A:D"),2,FALSE)&amp;"周!"&amp;ADDRESS(MATCH($A$5,INDIRECT("第"&amp;VLOOKUP(DATEVALUE($A$7&amp;"-"&amp;$A33&amp;"-"&amp;W$7),INDIRECT($A$7&amp;"!A:D"),2,FALSE)&amp;"周!B:B"),0)+1,VLOOKUP(DATEVALUE($A$7&amp;"-"&amp;$A33&amp;"-"&amp;W$7),INDIRECT($A$7&amp;"!A:D"),4,FALSE)+4)),"")</f>
        <v/>
      </c>
      <c r="X34" s="65" t="str">
        <f ca="1" t="shared" si="280" ref="X34">IFERROR(INDIRECT("第"&amp;VLOOKUP(DATEVALUE($A$7&amp;"-"&amp;$A33&amp;"-"&amp;X$7),INDIRECT($A$7&amp;"!A:D"),2,FALSE)&amp;"周!"&amp;ADDRESS(MATCH($A$5,INDIRECT("第"&amp;VLOOKUP(DATEVALUE($A$7&amp;"-"&amp;$A33&amp;"-"&amp;X$7),INDIRECT($A$7&amp;"!A:D"),2,FALSE)&amp;"周!B:B"),0)+1,VLOOKUP(DATEVALUE($A$7&amp;"-"&amp;$A33&amp;"-"&amp;X$7),INDIRECT($A$7&amp;"!A:D"),4,FALSE)+4)),"")</f>
        <v/>
      </c>
      <c r="Y34" s="65" t="str">
        <f ca="1" t="shared" si="281" ref="Y34">IFERROR(INDIRECT("第"&amp;VLOOKUP(DATEVALUE($A$7&amp;"-"&amp;$A33&amp;"-"&amp;Y$7),INDIRECT($A$7&amp;"!A:D"),2,FALSE)&amp;"周!"&amp;ADDRESS(MATCH($A$5,INDIRECT("第"&amp;VLOOKUP(DATEVALUE($A$7&amp;"-"&amp;$A33&amp;"-"&amp;Y$7),INDIRECT($A$7&amp;"!A:D"),2,FALSE)&amp;"周!B:B"),0)+1,VLOOKUP(DATEVALUE($A$7&amp;"-"&amp;$A33&amp;"-"&amp;Y$7),INDIRECT($A$7&amp;"!A:D"),4,FALSE)+4)),"")</f>
        <v/>
      </c>
      <c r="Z34" s="65" t="str">
        <f ca="1" t="shared" si="282" ref="Z34">IFERROR(INDIRECT("第"&amp;VLOOKUP(DATEVALUE($A$7&amp;"-"&amp;$A33&amp;"-"&amp;Z$7),INDIRECT($A$7&amp;"!A:D"),2,FALSE)&amp;"周!"&amp;ADDRESS(MATCH($A$5,INDIRECT("第"&amp;VLOOKUP(DATEVALUE($A$7&amp;"-"&amp;$A33&amp;"-"&amp;Z$7),INDIRECT($A$7&amp;"!A:D"),2,FALSE)&amp;"周!B:B"),0)+1,VLOOKUP(DATEVALUE($A$7&amp;"-"&amp;$A33&amp;"-"&amp;Z$7),INDIRECT($A$7&amp;"!A:D"),4,FALSE)+4)),"")</f>
        <v/>
      </c>
      <c r="AA34" s="65" t="str">
        <f ca="1" t="shared" si="283" ref="AA34">IFERROR(INDIRECT("第"&amp;VLOOKUP(DATEVALUE($A$7&amp;"-"&amp;$A33&amp;"-"&amp;AA$7),INDIRECT($A$7&amp;"!A:D"),2,FALSE)&amp;"周!"&amp;ADDRESS(MATCH($A$5,INDIRECT("第"&amp;VLOOKUP(DATEVALUE($A$7&amp;"-"&amp;$A33&amp;"-"&amp;AA$7),INDIRECT($A$7&amp;"!A:D"),2,FALSE)&amp;"周!B:B"),0)+1,VLOOKUP(DATEVALUE($A$7&amp;"-"&amp;$A33&amp;"-"&amp;AA$7),INDIRECT($A$7&amp;"!A:D"),4,FALSE)+4)),"")</f>
        <v/>
      </c>
      <c r="AB34" s="65" t="str">
        <f ca="1" t="shared" si="284" ref="AB34">IFERROR(INDIRECT("第"&amp;VLOOKUP(DATEVALUE($A$7&amp;"-"&amp;$A33&amp;"-"&amp;AB$7),INDIRECT($A$7&amp;"!A:D"),2,FALSE)&amp;"周!"&amp;ADDRESS(MATCH($A$5,INDIRECT("第"&amp;VLOOKUP(DATEVALUE($A$7&amp;"-"&amp;$A33&amp;"-"&amp;AB$7),INDIRECT($A$7&amp;"!A:D"),2,FALSE)&amp;"周!B:B"),0)+1,VLOOKUP(DATEVALUE($A$7&amp;"-"&amp;$A33&amp;"-"&amp;AB$7),INDIRECT($A$7&amp;"!A:D"),4,FALSE)+4)),"")</f>
        <v/>
      </c>
      <c r="AC34" s="65" t="str">
        <f ca="1" t="shared" si="285" ref="AC34">IFERROR(INDIRECT("第"&amp;VLOOKUP(DATEVALUE($A$7&amp;"-"&amp;$A33&amp;"-"&amp;AC$7),INDIRECT($A$7&amp;"!A:D"),2,FALSE)&amp;"周!"&amp;ADDRESS(MATCH($A$5,INDIRECT("第"&amp;VLOOKUP(DATEVALUE($A$7&amp;"-"&amp;$A33&amp;"-"&amp;AC$7),INDIRECT($A$7&amp;"!A:D"),2,FALSE)&amp;"周!B:B"),0)+1,VLOOKUP(DATEVALUE($A$7&amp;"-"&amp;$A33&amp;"-"&amp;AC$7),INDIRECT($A$7&amp;"!A:D"),4,FALSE)+4)),"")</f>
        <v/>
      </c>
      <c r="AD34" s="65" t="str">
        <f ca="1" t="shared" si="286" ref="AD34">IFERROR(INDIRECT("第"&amp;VLOOKUP(DATEVALUE($A$7&amp;"-"&amp;$A33&amp;"-"&amp;AD$7),INDIRECT($A$7&amp;"!A:D"),2,FALSE)&amp;"周!"&amp;ADDRESS(MATCH($A$5,INDIRECT("第"&amp;VLOOKUP(DATEVALUE($A$7&amp;"-"&amp;$A33&amp;"-"&amp;AD$7),INDIRECT($A$7&amp;"!A:D"),2,FALSE)&amp;"周!B:B"),0)+1,VLOOKUP(DATEVALUE($A$7&amp;"-"&amp;$A33&amp;"-"&amp;AD$7),INDIRECT($A$7&amp;"!A:D"),4,FALSE)+4)),"")</f>
        <v/>
      </c>
      <c r="AE34" s="65" t="str">
        <f ca="1" t="shared" si="287" ref="AE34">IFERROR(INDIRECT("第"&amp;VLOOKUP(DATEVALUE($A$7&amp;"-"&amp;$A33&amp;"-"&amp;AE$7),INDIRECT($A$7&amp;"!A:D"),2,FALSE)&amp;"周!"&amp;ADDRESS(MATCH($A$5,INDIRECT("第"&amp;VLOOKUP(DATEVALUE($A$7&amp;"-"&amp;$A33&amp;"-"&amp;AE$7),INDIRECT($A$7&amp;"!A:D"),2,FALSE)&amp;"周!B:B"),0)+1,VLOOKUP(DATEVALUE($A$7&amp;"-"&amp;$A33&amp;"-"&amp;AE$7),INDIRECT($A$7&amp;"!A:D"),4,FALSE)+4)),"")</f>
        <v/>
      </c>
      <c r="AF34" s="65" t="str">
        <f ca="1" t="shared" si="288" ref="AF34">IFERROR(INDIRECT("第"&amp;VLOOKUP(DATEVALUE($A$7&amp;"-"&amp;$A33&amp;"-"&amp;AF$7),INDIRECT($A$7&amp;"!A:D"),2,FALSE)&amp;"周!"&amp;ADDRESS(MATCH($A$5,INDIRECT("第"&amp;VLOOKUP(DATEVALUE($A$7&amp;"-"&amp;$A33&amp;"-"&amp;AF$7),INDIRECT($A$7&amp;"!A:D"),2,FALSE)&amp;"周!B:B"),0)+1,VLOOKUP(DATEVALUE($A$7&amp;"-"&amp;$A33&amp;"-"&amp;AF$7),INDIRECT($A$7&amp;"!A:D"),4,FALSE)+4)),"")</f>
        <v/>
      </c>
      <c r="AG34" s="65" t="str">
        <f ca="1" t="shared" si="289" ref="AG34">IFERROR(INDIRECT("第"&amp;VLOOKUP(DATEVALUE($A$7&amp;"-"&amp;$A33&amp;"-"&amp;AG$7),INDIRECT($A$7&amp;"!A:D"),2,FALSE)&amp;"周!"&amp;ADDRESS(MATCH($A$5,INDIRECT("第"&amp;VLOOKUP(DATEVALUE($A$7&amp;"-"&amp;$A33&amp;"-"&amp;AG$7),INDIRECT($A$7&amp;"!A:D"),2,FALSE)&amp;"周!B:B"),0)+1,VLOOKUP(DATEVALUE($A$7&amp;"-"&amp;$A33&amp;"-"&amp;AG$7),INDIRECT($A$7&amp;"!A:D"),4,FALSE)+4)),"")</f>
        <v/>
      </c>
      <c r="AH34" s="65" t="str">
        <f ca="1" t="shared" si="290" ref="AH34">IFERROR(INDIRECT("第"&amp;VLOOKUP(DATEVALUE($A$7&amp;"-"&amp;$A33&amp;"-"&amp;AH$7),INDIRECT($A$7&amp;"!A:D"),2,FALSE)&amp;"周!"&amp;ADDRESS(MATCH($A$5,INDIRECT("第"&amp;VLOOKUP(DATEVALUE($A$7&amp;"-"&amp;$A33&amp;"-"&amp;AH$7),INDIRECT($A$7&amp;"!A:D"),2,FALSE)&amp;"周!B:B"),0)+1,VLOOKUP(DATEVALUE($A$7&amp;"-"&amp;$A33&amp;"-"&amp;AH$7),INDIRECT($A$7&amp;"!A:D"),4,FALSE)+4)),"")</f>
        <v/>
      </c>
      <c r="AI34" s="98"/>
      <c r="AJ34" s="98"/>
      <c r="AK34" s="98"/>
      <c r="AL34" s="98"/>
      <c r="AM34" s="98"/>
      <c r="AN34" s="98"/>
      <c r="AO34" s="98"/>
      <c r="AP34" s="98"/>
      <c r="AQ34" s="98"/>
    </row>
    <row r="35" spans="1:43" ht="18" customHeight="1">
      <c r="A35" s="14"/>
      <c r="B35" s="91"/>
      <c r="C35" s="92" t="s">
        <v>26</v>
      </c>
      <c r="D35" s="65" t="str">
        <f ca="1" t="shared" si="291" ref="D35:AH35">IFERROR(INDIRECT("第"&amp;VLOOKUP(DATEVALUE($A$7&amp;"-"&amp;$A33&amp;"-"&amp;D$7),INDIRECT($A$7&amp;"!A:D"),2,FALSE)&amp;"周!"&amp;ADDRESS(MATCH($A$5,INDIRECT("第"&amp;VLOOKUP(DATEVALUE($A$7&amp;"-"&amp;$A33&amp;"-"&amp;D$7),INDIRECT($A$7&amp;"!A:D"),2,FALSE)&amp;"周!B:B"),0)+2,VLOOKUP(DATEVALUE($A$7&amp;"-"&amp;$A33&amp;"-"&amp;D$7),INDIRECT($A$7&amp;"!A:D"),4,FALSE)+4)),"")</f>
        <v/>
      </c>
      <c r="E35" s="65" t="str">
        <f t="shared" ca="1" si="291"/>
        <v/>
      </c>
      <c r="F35" s="65" t="str">
        <f t="shared" ca="1" si="291"/>
        <v/>
      </c>
      <c r="G35" s="65" t="str">
        <f t="shared" ca="1" si="291"/>
        <v/>
      </c>
      <c r="H35" s="65" t="str">
        <f t="shared" ca="1" si="291"/>
        <v/>
      </c>
      <c r="I35" s="65" t="str">
        <f t="shared" ca="1" si="291"/>
        <v/>
      </c>
      <c r="J35" s="65" t="str">
        <f t="shared" ca="1" si="291"/>
        <v/>
      </c>
      <c r="K35" s="65" t="str">
        <f t="shared" ca="1" si="291"/>
        <v/>
      </c>
      <c r="L35" s="65" t="str">
        <f t="shared" ca="1" si="291"/>
        <v/>
      </c>
      <c r="M35" s="65" t="str">
        <f t="shared" ca="1" si="291"/>
        <v/>
      </c>
      <c r="N35" s="65" t="str">
        <f t="shared" ca="1" si="291"/>
        <v/>
      </c>
      <c r="O35" s="65" t="str">
        <f t="shared" ca="1" si="291"/>
        <v/>
      </c>
      <c r="P35" s="65" t="str">
        <f t="shared" ca="1" si="291"/>
        <v/>
      </c>
      <c r="Q35" s="65" t="str">
        <f t="shared" ca="1" si="291"/>
        <v/>
      </c>
      <c r="R35" s="65" t="str">
        <f t="shared" ca="1" si="291"/>
        <v/>
      </c>
      <c r="S35" s="65" t="str">
        <f t="shared" ca="1" si="291"/>
        <v/>
      </c>
      <c r="T35" s="65" t="str">
        <f t="shared" ca="1" si="291"/>
        <v/>
      </c>
      <c r="U35" s="65" t="str">
        <f t="shared" ca="1" si="291"/>
        <v/>
      </c>
      <c r="V35" s="65" t="str">
        <f t="shared" ca="1" si="291"/>
        <v/>
      </c>
      <c r="W35" s="65" t="str">
        <f t="shared" ca="1" si="291"/>
        <v/>
      </c>
      <c r="X35" s="65" t="str">
        <f t="shared" ca="1" si="291"/>
        <v/>
      </c>
      <c r="Y35" s="65" t="str">
        <f t="shared" ca="1" si="291"/>
        <v/>
      </c>
      <c r="Z35" s="65" t="str">
        <f t="shared" ca="1" si="291"/>
        <v/>
      </c>
      <c r="AA35" s="65" t="str">
        <f t="shared" ca="1" si="291"/>
        <v/>
      </c>
      <c r="AB35" s="65" t="str">
        <f t="shared" ca="1" si="291"/>
        <v/>
      </c>
      <c r="AC35" s="65" t="str">
        <f t="shared" ca="1" si="291"/>
        <v/>
      </c>
      <c r="AD35" s="65" t="str">
        <f t="shared" ca="1" si="291"/>
        <v/>
      </c>
      <c r="AE35" s="65" t="str">
        <f t="shared" ca="1" si="291"/>
        <v/>
      </c>
      <c r="AF35" s="65" t="str">
        <f t="shared" ca="1" si="291"/>
        <v/>
      </c>
      <c r="AG35" s="65" t="str">
        <f t="shared" ca="1" si="291"/>
        <v/>
      </c>
      <c r="AH35" s="65" t="str">
        <f t="shared" ca="1" si="291"/>
        <v/>
      </c>
      <c r="AI35" s="98"/>
      <c r="AJ35" s="98"/>
      <c r="AK35" s="98"/>
      <c r="AL35" s="98"/>
      <c r="AM35" s="98"/>
      <c r="AN35" s="98"/>
      <c r="AO35" s="98"/>
      <c r="AP35" s="98"/>
      <c r="AQ35" s="98"/>
    </row>
    <row r="36" spans="1:43" ht="18" customHeight="1">
      <c r="A36" s="14">
        <v>10</v>
      </c>
      <c r="B36" s="91" t="str">
        <f t="shared" si="292" ref="B36">A36&amp;"月"</f>
        <v>10月</v>
      </c>
      <c r="C36" s="92" t="s">
        <v>24</v>
      </c>
      <c r="D36" s="65" t="str">
        <f ca="1" t="shared" si="293" ref="D36:S36">IFERROR(INDIRECT("第"&amp;VLOOKUP(DATEVALUE($A$7&amp;"-"&amp;$A36&amp;"-"&amp;D$7),INDIRECT($A$7&amp;"!A:D"),2,FALSE)&amp;"周!"&amp;ADDRESS(MATCH($A$5,INDIRECT("第"&amp;VLOOKUP(DATEVALUE($A$7&amp;"-"&amp;$A36&amp;"-"&amp;D$7),INDIRECT($A$7&amp;"!A:D"),2,FALSE)&amp;"周!B:B"),0),VLOOKUP(DATEVALUE($A$7&amp;"-"&amp;$A36&amp;"-"&amp;D$7),INDIRECT($A$7&amp;"!A:D"),4,FALSE)+4)),"")</f>
        <v/>
      </c>
      <c r="E36" s="65" t="str">
        <f t="shared" ca="1" si="293"/>
        <v/>
      </c>
      <c r="F36" s="65" t="str">
        <f t="shared" ca="1" si="293"/>
        <v/>
      </c>
      <c r="G36" s="65" t="str">
        <f t="shared" ca="1" si="293"/>
        <v/>
      </c>
      <c r="H36" s="65" t="str">
        <f t="shared" ca="1" si="293"/>
        <v/>
      </c>
      <c r="I36" s="65" t="str">
        <f t="shared" ca="1" si="293"/>
        <v/>
      </c>
      <c r="J36" s="65" t="str">
        <f t="shared" ca="1" si="293"/>
        <v/>
      </c>
      <c r="K36" s="65" t="str">
        <f t="shared" ca="1" si="293"/>
        <v/>
      </c>
      <c r="L36" s="65" t="str">
        <f t="shared" ca="1" si="293"/>
        <v/>
      </c>
      <c r="M36" s="65" t="str">
        <f t="shared" ca="1" si="293"/>
        <v/>
      </c>
      <c r="N36" s="65" t="str">
        <f t="shared" ca="1" si="293"/>
        <v/>
      </c>
      <c r="O36" s="65" t="str">
        <f t="shared" ca="1" si="293"/>
        <v/>
      </c>
      <c r="P36" s="65" t="str">
        <f t="shared" ca="1" si="293"/>
        <v/>
      </c>
      <c r="Q36" s="65" t="str">
        <f t="shared" ca="1" si="293"/>
        <v/>
      </c>
      <c r="R36" s="65" t="str">
        <f t="shared" ca="1" si="293"/>
        <v/>
      </c>
      <c r="S36" s="65" t="str">
        <f t="shared" ca="1" si="293"/>
        <v/>
      </c>
      <c r="T36" s="65" t="str">
        <f ca="1" t="shared" si="294" ref="T36:AH36">IFERROR(INDIRECT("第"&amp;VLOOKUP(DATEVALUE($A$7&amp;"-"&amp;$A36&amp;"-"&amp;T$7),INDIRECT($A$7&amp;"!A:D"),2,FALSE)&amp;"周!"&amp;ADDRESS(MATCH($A$5,INDIRECT("第"&amp;VLOOKUP(DATEVALUE($A$7&amp;"-"&amp;$A36&amp;"-"&amp;T$7),INDIRECT($A$7&amp;"!A:D"),2,FALSE)&amp;"周!B:B"),0),VLOOKUP(DATEVALUE($A$7&amp;"-"&amp;$A36&amp;"-"&amp;T$7),INDIRECT($A$7&amp;"!A:D"),4,FALSE)+4)),"")</f>
        <v/>
      </c>
      <c r="U36" s="65" t="str">
        <f t="shared" ca="1" si="294"/>
        <v/>
      </c>
      <c r="V36" s="65" t="str">
        <f t="shared" ca="1" si="294"/>
        <v/>
      </c>
      <c r="W36" s="65" t="str">
        <f t="shared" ca="1" si="294"/>
        <v/>
      </c>
      <c r="X36" s="65" t="str">
        <f t="shared" ca="1" si="294"/>
        <v/>
      </c>
      <c r="Y36" s="65" t="str">
        <f t="shared" ca="1" si="294"/>
        <v/>
      </c>
      <c r="Z36" s="65" t="str">
        <f t="shared" ca="1" si="294"/>
        <v/>
      </c>
      <c r="AA36" s="65" t="str">
        <f t="shared" ca="1" si="294"/>
        <v/>
      </c>
      <c r="AB36" s="65" t="str">
        <f t="shared" ca="1" si="294"/>
        <v/>
      </c>
      <c r="AC36" s="65" t="str">
        <f t="shared" ca="1" si="294"/>
        <v/>
      </c>
      <c r="AD36" s="65" t="str">
        <f t="shared" ca="1" si="294"/>
        <v/>
      </c>
      <c r="AE36" s="65" t="str">
        <f t="shared" ca="1" si="294"/>
        <v/>
      </c>
      <c r="AF36" s="65" t="str">
        <f t="shared" ca="1" si="294"/>
        <v/>
      </c>
      <c r="AG36" s="65" t="str">
        <f t="shared" ca="1" si="294"/>
        <v/>
      </c>
      <c r="AH36" s="65" t="str">
        <f t="shared" ca="1" si="294"/>
        <v/>
      </c>
      <c r="AI36" s="98">
        <f ca="1" t="shared" si="295" ref="AI36:AQ36">COUNTIF($D36:$AH38,AI$8)</f>
        <v>0</v>
      </c>
      <c r="AJ36" s="98">
        <f t="shared" ca="1" si="295"/>
        <v>0</v>
      </c>
      <c r="AK36" s="98">
        <f t="shared" ca="1" si="295"/>
        <v>0</v>
      </c>
      <c r="AL36" s="98">
        <f t="shared" ca="1" si="295"/>
        <v>0</v>
      </c>
      <c r="AM36" s="98">
        <f t="shared" ca="1" si="295"/>
        <v>0</v>
      </c>
      <c r="AN36" s="98">
        <f t="shared" ca="1" si="295"/>
        <v>0</v>
      </c>
      <c r="AO36" s="98">
        <f t="shared" ca="1" si="295"/>
        <v>0</v>
      </c>
      <c r="AP36" s="98">
        <f t="shared" ca="1" si="295"/>
        <v>0</v>
      </c>
      <c r="AQ36" s="98">
        <f t="shared" ca="1" si="295"/>
        <v>0</v>
      </c>
    </row>
    <row r="37" spans="1:43" ht="18" customHeight="1">
      <c r="A37" s="14"/>
      <c r="B37" s="91"/>
      <c r="C37" s="92" t="s">
        <v>25</v>
      </c>
      <c r="D37" s="65" t="str">
        <f ca="1" t="shared" si="296" ref="D37">IFERROR(INDIRECT("第"&amp;VLOOKUP(DATEVALUE($A$7&amp;"-"&amp;$A36&amp;"-"&amp;D$7),INDIRECT($A$7&amp;"!A:D"),2,FALSE)&amp;"周!"&amp;ADDRESS(MATCH($A$5,INDIRECT("第"&amp;VLOOKUP(DATEVALUE($A$7&amp;"-"&amp;$A36&amp;"-"&amp;D$7),INDIRECT($A$7&amp;"!A:D"),2,FALSE)&amp;"周!B:B"),0)+1,VLOOKUP(DATEVALUE($A$7&amp;"-"&amp;$A36&amp;"-"&amp;D$7),INDIRECT($A$7&amp;"!A:D"),4,FALSE)+4)),"")</f>
        <v/>
      </c>
      <c r="E37" s="65" t="str">
        <f ca="1" t="shared" si="297" ref="E37">IFERROR(INDIRECT("第"&amp;VLOOKUP(DATEVALUE($A$7&amp;"-"&amp;$A36&amp;"-"&amp;E$7),INDIRECT($A$7&amp;"!A:D"),2,FALSE)&amp;"周!"&amp;ADDRESS(MATCH($A$5,INDIRECT("第"&amp;VLOOKUP(DATEVALUE($A$7&amp;"-"&amp;$A36&amp;"-"&amp;E$7),INDIRECT($A$7&amp;"!A:D"),2,FALSE)&amp;"周!B:B"),0)+1,VLOOKUP(DATEVALUE($A$7&amp;"-"&amp;$A36&amp;"-"&amp;E$7),INDIRECT($A$7&amp;"!A:D"),4,FALSE)+4)),"")</f>
        <v/>
      </c>
      <c r="F37" s="65" t="str">
        <f ca="1" t="shared" si="298" ref="F37">IFERROR(INDIRECT("第"&amp;VLOOKUP(DATEVALUE($A$7&amp;"-"&amp;$A36&amp;"-"&amp;F$7),INDIRECT($A$7&amp;"!A:D"),2,FALSE)&amp;"周!"&amp;ADDRESS(MATCH($A$5,INDIRECT("第"&amp;VLOOKUP(DATEVALUE($A$7&amp;"-"&amp;$A36&amp;"-"&amp;F$7),INDIRECT($A$7&amp;"!A:D"),2,FALSE)&amp;"周!B:B"),0)+1,VLOOKUP(DATEVALUE($A$7&amp;"-"&amp;$A36&amp;"-"&amp;F$7),INDIRECT($A$7&amp;"!A:D"),4,FALSE)+4)),"")</f>
        <v/>
      </c>
      <c r="G37" s="65" t="str">
        <f ca="1" t="shared" si="299" ref="G37">IFERROR(INDIRECT("第"&amp;VLOOKUP(DATEVALUE($A$7&amp;"-"&amp;$A36&amp;"-"&amp;G$7),INDIRECT($A$7&amp;"!A:D"),2,FALSE)&amp;"周!"&amp;ADDRESS(MATCH($A$5,INDIRECT("第"&amp;VLOOKUP(DATEVALUE($A$7&amp;"-"&amp;$A36&amp;"-"&amp;G$7),INDIRECT($A$7&amp;"!A:D"),2,FALSE)&amp;"周!B:B"),0)+1,VLOOKUP(DATEVALUE($A$7&amp;"-"&amp;$A36&amp;"-"&amp;G$7),INDIRECT($A$7&amp;"!A:D"),4,FALSE)+4)),"")</f>
        <v/>
      </c>
      <c r="H37" s="65" t="str">
        <f ca="1" t="shared" si="300" ref="H37">IFERROR(INDIRECT("第"&amp;VLOOKUP(DATEVALUE($A$7&amp;"-"&amp;$A36&amp;"-"&amp;H$7),INDIRECT($A$7&amp;"!A:D"),2,FALSE)&amp;"周!"&amp;ADDRESS(MATCH($A$5,INDIRECT("第"&amp;VLOOKUP(DATEVALUE($A$7&amp;"-"&amp;$A36&amp;"-"&amp;H$7),INDIRECT($A$7&amp;"!A:D"),2,FALSE)&amp;"周!B:B"),0)+1,VLOOKUP(DATEVALUE($A$7&amp;"-"&amp;$A36&amp;"-"&amp;H$7),INDIRECT($A$7&amp;"!A:D"),4,FALSE)+4)),"")</f>
        <v/>
      </c>
      <c r="I37" s="65" t="str">
        <f ca="1" t="shared" si="301" ref="I37">IFERROR(INDIRECT("第"&amp;VLOOKUP(DATEVALUE($A$7&amp;"-"&amp;$A36&amp;"-"&amp;I$7),INDIRECT($A$7&amp;"!A:D"),2,FALSE)&amp;"周!"&amp;ADDRESS(MATCH($A$5,INDIRECT("第"&amp;VLOOKUP(DATEVALUE($A$7&amp;"-"&amp;$A36&amp;"-"&amp;I$7),INDIRECT($A$7&amp;"!A:D"),2,FALSE)&amp;"周!B:B"),0)+1,VLOOKUP(DATEVALUE($A$7&amp;"-"&amp;$A36&amp;"-"&amp;I$7),INDIRECT($A$7&amp;"!A:D"),4,FALSE)+4)),"")</f>
        <v/>
      </c>
      <c r="J37" s="65" t="str">
        <f ca="1" t="shared" si="302" ref="J37">IFERROR(INDIRECT("第"&amp;VLOOKUP(DATEVALUE($A$7&amp;"-"&amp;$A36&amp;"-"&amp;J$7),INDIRECT($A$7&amp;"!A:D"),2,FALSE)&amp;"周!"&amp;ADDRESS(MATCH($A$5,INDIRECT("第"&amp;VLOOKUP(DATEVALUE($A$7&amp;"-"&amp;$A36&amp;"-"&amp;J$7),INDIRECT($A$7&amp;"!A:D"),2,FALSE)&amp;"周!B:B"),0)+1,VLOOKUP(DATEVALUE($A$7&amp;"-"&amp;$A36&amp;"-"&amp;J$7),INDIRECT($A$7&amp;"!A:D"),4,FALSE)+4)),"")</f>
        <v/>
      </c>
      <c r="K37" s="65" t="str">
        <f ca="1" t="shared" si="303" ref="K37">IFERROR(INDIRECT("第"&amp;VLOOKUP(DATEVALUE($A$7&amp;"-"&amp;$A36&amp;"-"&amp;K$7),INDIRECT($A$7&amp;"!A:D"),2,FALSE)&amp;"周!"&amp;ADDRESS(MATCH($A$5,INDIRECT("第"&amp;VLOOKUP(DATEVALUE($A$7&amp;"-"&amp;$A36&amp;"-"&amp;K$7),INDIRECT($A$7&amp;"!A:D"),2,FALSE)&amp;"周!B:B"),0)+1,VLOOKUP(DATEVALUE($A$7&amp;"-"&amp;$A36&amp;"-"&amp;K$7),INDIRECT($A$7&amp;"!A:D"),4,FALSE)+4)),"")</f>
        <v/>
      </c>
      <c r="L37" s="65" t="str">
        <f ca="1" t="shared" si="304" ref="L37">IFERROR(INDIRECT("第"&amp;VLOOKUP(DATEVALUE($A$7&amp;"-"&amp;$A36&amp;"-"&amp;L$7),INDIRECT($A$7&amp;"!A:D"),2,FALSE)&amp;"周!"&amp;ADDRESS(MATCH($A$5,INDIRECT("第"&amp;VLOOKUP(DATEVALUE($A$7&amp;"-"&amp;$A36&amp;"-"&amp;L$7),INDIRECT($A$7&amp;"!A:D"),2,FALSE)&amp;"周!B:B"),0)+1,VLOOKUP(DATEVALUE($A$7&amp;"-"&amp;$A36&amp;"-"&amp;L$7),INDIRECT($A$7&amp;"!A:D"),4,FALSE)+4)),"")</f>
        <v/>
      </c>
      <c r="M37" s="65" t="str">
        <f ca="1" t="shared" si="305" ref="M37">IFERROR(INDIRECT("第"&amp;VLOOKUP(DATEVALUE($A$7&amp;"-"&amp;$A36&amp;"-"&amp;M$7),INDIRECT($A$7&amp;"!A:D"),2,FALSE)&amp;"周!"&amp;ADDRESS(MATCH($A$5,INDIRECT("第"&amp;VLOOKUP(DATEVALUE($A$7&amp;"-"&amp;$A36&amp;"-"&amp;M$7),INDIRECT($A$7&amp;"!A:D"),2,FALSE)&amp;"周!B:B"),0)+1,VLOOKUP(DATEVALUE($A$7&amp;"-"&amp;$A36&amp;"-"&amp;M$7),INDIRECT($A$7&amp;"!A:D"),4,FALSE)+4)),"")</f>
        <v/>
      </c>
      <c r="N37" s="65" t="str">
        <f ca="1" t="shared" si="306" ref="N37">IFERROR(INDIRECT("第"&amp;VLOOKUP(DATEVALUE($A$7&amp;"-"&amp;$A36&amp;"-"&amp;N$7),INDIRECT($A$7&amp;"!A:D"),2,FALSE)&amp;"周!"&amp;ADDRESS(MATCH($A$5,INDIRECT("第"&amp;VLOOKUP(DATEVALUE($A$7&amp;"-"&amp;$A36&amp;"-"&amp;N$7),INDIRECT($A$7&amp;"!A:D"),2,FALSE)&amp;"周!B:B"),0)+1,VLOOKUP(DATEVALUE($A$7&amp;"-"&amp;$A36&amp;"-"&amp;N$7),INDIRECT($A$7&amp;"!A:D"),4,FALSE)+4)),"")</f>
        <v/>
      </c>
      <c r="O37" s="65" t="str">
        <f ca="1" t="shared" si="307" ref="O37">IFERROR(INDIRECT("第"&amp;VLOOKUP(DATEVALUE($A$7&amp;"-"&amp;$A36&amp;"-"&amp;O$7),INDIRECT($A$7&amp;"!A:D"),2,FALSE)&amp;"周!"&amp;ADDRESS(MATCH($A$5,INDIRECT("第"&amp;VLOOKUP(DATEVALUE($A$7&amp;"-"&amp;$A36&amp;"-"&amp;O$7),INDIRECT($A$7&amp;"!A:D"),2,FALSE)&amp;"周!B:B"),0)+1,VLOOKUP(DATEVALUE($A$7&amp;"-"&amp;$A36&amp;"-"&amp;O$7),INDIRECT($A$7&amp;"!A:D"),4,FALSE)+4)),"")</f>
        <v/>
      </c>
      <c r="P37" s="65" t="str">
        <f ca="1" t="shared" si="308" ref="P37">IFERROR(INDIRECT("第"&amp;VLOOKUP(DATEVALUE($A$7&amp;"-"&amp;$A36&amp;"-"&amp;P$7),INDIRECT($A$7&amp;"!A:D"),2,FALSE)&amp;"周!"&amp;ADDRESS(MATCH($A$5,INDIRECT("第"&amp;VLOOKUP(DATEVALUE($A$7&amp;"-"&amp;$A36&amp;"-"&amp;P$7),INDIRECT($A$7&amp;"!A:D"),2,FALSE)&amp;"周!B:B"),0)+1,VLOOKUP(DATEVALUE($A$7&amp;"-"&amp;$A36&amp;"-"&amp;P$7),INDIRECT($A$7&amp;"!A:D"),4,FALSE)+4)),"")</f>
        <v/>
      </c>
      <c r="Q37" s="65" t="str">
        <f ca="1" t="shared" si="309" ref="Q37">IFERROR(INDIRECT("第"&amp;VLOOKUP(DATEVALUE($A$7&amp;"-"&amp;$A36&amp;"-"&amp;Q$7),INDIRECT($A$7&amp;"!A:D"),2,FALSE)&amp;"周!"&amp;ADDRESS(MATCH($A$5,INDIRECT("第"&amp;VLOOKUP(DATEVALUE($A$7&amp;"-"&amp;$A36&amp;"-"&amp;Q$7),INDIRECT($A$7&amp;"!A:D"),2,FALSE)&amp;"周!B:B"),0)+1,VLOOKUP(DATEVALUE($A$7&amp;"-"&amp;$A36&amp;"-"&amp;Q$7),INDIRECT($A$7&amp;"!A:D"),4,FALSE)+4)),"")</f>
        <v/>
      </c>
      <c r="R37" s="65" t="str">
        <f ca="1" t="shared" si="310" ref="R37">IFERROR(INDIRECT("第"&amp;VLOOKUP(DATEVALUE($A$7&amp;"-"&amp;$A36&amp;"-"&amp;R$7),INDIRECT($A$7&amp;"!A:D"),2,FALSE)&amp;"周!"&amp;ADDRESS(MATCH($A$5,INDIRECT("第"&amp;VLOOKUP(DATEVALUE($A$7&amp;"-"&amp;$A36&amp;"-"&amp;R$7),INDIRECT($A$7&amp;"!A:D"),2,FALSE)&amp;"周!B:B"),0)+1,VLOOKUP(DATEVALUE($A$7&amp;"-"&amp;$A36&amp;"-"&amp;R$7),INDIRECT($A$7&amp;"!A:D"),4,FALSE)+4)),"")</f>
        <v/>
      </c>
      <c r="S37" s="65" t="str">
        <f ca="1" t="shared" si="311" ref="S37">IFERROR(INDIRECT("第"&amp;VLOOKUP(DATEVALUE($A$7&amp;"-"&amp;$A36&amp;"-"&amp;S$7),INDIRECT($A$7&amp;"!A:D"),2,FALSE)&amp;"周!"&amp;ADDRESS(MATCH($A$5,INDIRECT("第"&amp;VLOOKUP(DATEVALUE($A$7&amp;"-"&amp;$A36&amp;"-"&amp;S$7),INDIRECT($A$7&amp;"!A:D"),2,FALSE)&amp;"周!B:B"),0)+1,VLOOKUP(DATEVALUE($A$7&amp;"-"&amp;$A36&amp;"-"&amp;S$7),INDIRECT($A$7&amp;"!A:D"),4,FALSE)+4)),"")</f>
        <v/>
      </c>
      <c r="T37" s="65" t="str">
        <f ca="1" t="shared" si="312" ref="T37">IFERROR(INDIRECT("第"&amp;VLOOKUP(DATEVALUE($A$7&amp;"-"&amp;$A36&amp;"-"&amp;T$7),INDIRECT($A$7&amp;"!A:D"),2,FALSE)&amp;"周!"&amp;ADDRESS(MATCH($A$5,INDIRECT("第"&amp;VLOOKUP(DATEVALUE($A$7&amp;"-"&amp;$A36&amp;"-"&amp;T$7),INDIRECT($A$7&amp;"!A:D"),2,FALSE)&amp;"周!B:B"),0)+1,VLOOKUP(DATEVALUE($A$7&amp;"-"&amp;$A36&amp;"-"&amp;T$7),INDIRECT($A$7&amp;"!A:D"),4,FALSE)+4)),"")</f>
        <v/>
      </c>
      <c r="U37" s="65" t="str">
        <f ca="1" t="shared" si="313" ref="U37">IFERROR(INDIRECT("第"&amp;VLOOKUP(DATEVALUE($A$7&amp;"-"&amp;$A36&amp;"-"&amp;U$7),INDIRECT($A$7&amp;"!A:D"),2,FALSE)&amp;"周!"&amp;ADDRESS(MATCH($A$5,INDIRECT("第"&amp;VLOOKUP(DATEVALUE($A$7&amp;"-"&amp;$A36&amp;"-"&amp;U$7),INDIRECT($A$7&amp;"!A:D"),2,FALSE)&amp;"周!B:B"),0)+1,VLOOKUP(DATEVALUE($A$7&amp;"-"&amp;$A36&amp;"-"&amp;U$7),INDIRECT($A$7&amp;"!A:D"),4,FALSE)+4)),"")</f>
        <v/>
      </c>
      <c r="V37" s="65" t="str">
        <f ca="1" t="shared" si="314" ref="V37">IFERROR(INDIRECT("第"&amp;VLOOKUP(DATEVALUE($A$7&amp;"-"&amp;$A36&amp;"-"&amp;V$7),INDIRECT($A$7&amp;"!A:D"),2,FALSE)&amp;"周!"&amp;ADDRESS(MATCH($A$5,INDIRECT("第"&amp;VLOOKUP(DATEVALUE($A$7&amp;"-"&amp;$A36&amp;"-"&amp;V$7),INDIRECT($A$7&amp;"!A:D"),2,FALSE)&amp;"周!B:B"),0)+1,VLOOKUP(DATEVALUE($A$7&amp;"-"&amp;$A36&amp;"-"&amp;V$7),INDIRECT($A$7&amp;"!A:D"),4,FALSE)+4)),"")</f>
        <v/>
      </c>
      <c r="W37" s="65" t="str">
        <f ca="1" t="shared" si="315" ref="W37">IFERROR(INDIRECT("第"&amp;VLOOKUP(DATEVALUE($A$7&amp;"-"&amp;$A36&amp;"-"&amp;W$7),INDIRECT($A$7&amp;"!A:D"),2,FALSE)&amp;"周!"&amp;ADDRESS(MATCH($A$5,INDIRECT("第"&amp;VLOOKUP(DATEVALUE($A$7&amp;"-"&amp;$A36&amp;"-"&amp;W$7),INDIRECT($A$7&amp;"!A:D"),2,FALSE)&amp;"周!B:B"),0)+1,VLOOKUP(DATEVALUE($A$7&amp;"-"&amp;$A36&amp;"-"&amp;W$7),INDIRECT($A$7&amp;"!A:D"),4,FALSE)+4)),"")</f>
        <v/>
      </c>
      <c r="X37" s="65" t="str">
        <f ca="1" t="shared" si="316" ref="X37">IFERROR(INDIRECT("第"&amp;VLOOKUP(DATEVALUE($A$7&amp;"-"&amp;$A36&amp;"-"&amp;X$7),INDIRECT($A$7&amp;"!A:D"),2,FALSE)&amp;"周!"&amp;ADDRESS(MATCH($A$5,INDIRECT("第"&amp;VLOOKUP(DATEVALUE($A$7&amp;"-"&amp;$A36&amp;"-"&amp;X$7),INDIRECT($A$7&amp;"!A:D"),2,FALSE)&amp;"周!B:B"),0)+1,VLOOKUP(DATEVALUE($A$7&amp;"-"&amp;$A36&amp;"-"&amp;X$7),INDIRECT($A$7&amp;"!A:D"),4,FALSE)+4)),"")</f>
        <v/>
      </c>
      <c r="Y37" s="65" t="str">
        <f ca="1" t="shared" si="317" ref="Y37">IFERROR(INDIRECT("第"&amp;VLOOKUP(DATEVALUE($A$7&amp;"-"&amp;$A36&amp;"-"&amp;Y$7),INDIRECT($A$7&amp;"!A:D"),2,FALSE)&amp;"周!"&amp;ADDRESS(MATCH($A$5,INDIRECT("第"&amp;VLOOKUP(DATEVALUE($A$7&amp;"-"&amp;$A36&amp;"-"&amp;Y$7),INDIRECT($A$7&amp;"!A:D"),2,FALSE)&amp;"周!B:B"),0)+1,VLOOKUP(DATEVALUE($A$7&amp;"-"&amp;$A36&amp;"-"&amp;Y$7),INDIRECT($A$7&amp;"!A:D"),4,FALSE)+4)),"")</f>
        <v/>
      </c>
      <c r="Z37" s="65" t="str">
        <f ca="1" t="shared" si="318" ref="Z37">IFERROR(INDIRECT("第"&amp;VLOOKUP(DATEVALUE($A$7&amp;"-"&amp;$A36&amp;"-"&amp;Z$7),INDIRECT($A$7&amp;"!A:D"),2,FALSE)&amp;"周!"&amp;ADDRESS(MATCH($A$5,INDIRECT("第"&amp;VLOOKUP(DATEVALUE($A$7&amp;"-"&amp;$A36&amp;"-"&amp;Z$7),INDIRECT($A$7&amp;"!A:D"),2,FALSE)&amp;"周!B:B"),0)+1,VLOOKUP(DATEVALUE($A$7&amp;"-"&amp;$A36&amp;"-"&amp;Z$7),INDIRECT($A$7&amp;"!A:D"),4,FALSE)+4)),"")</f>
        <v/>
      </c>
      <c r="AA37" s="65" t="str">
        <f ca="1" t="shared" si="319" ref="AA37">IFERROR(INDIRECT("第"&amp;VLOOKUP(DATEVALUE($A$7&amp;"-"&amp;$A36&amp;"-"&amp;AA$7),INDIRECT($A$7&amp;"!A:D"),2,FALSE)&amp;"周!"&amp;ADDRESS(MATCH($A$5,INDIRECT("第"&amp;VLOOKUP(DATEVALUE($A$7&amp;"-"&amp;$A36&amp;"-"&amp;AA$7),INDIRECT($A$7&amp;"!A:D"),2,FALSE)&amp;"周!B:B"),0)+1,VLOOKUP(DATEVALUE($A$7&amp;"-"&amp;$A36&amp;"-"&amp;AA$7),INDIRECT($A$7&amp;"!A:D"),4,FALSE)+4)),"")</f>
        <v/>
      </c>
      <c r="AB37" s="65" t="str">
        <f ca="1" t="shared" si="320" ref="AB37">IFERROR(INDIRECT("第"&amp;VLOOKUP(DATEVALUE($A$7&amp;"-"&amp;$A36&amp;"-"&amp;AB$7),INDIRECT($A$7&amp;"!A:D"),2,FALSE)&amp;"周!"&amp;ADDRESS(MATCH($A$5,INDIRECT("第"&amp;VLOOKUP(DATEVALUE($A$7&amp;"-"&amp;$A36&amp;"-"&amp;AB$7),INDIRECT($A$7&amp;"!A:D"),2,FALSE)&amp;"周!B:B"),0)+1,VLOOKUP(DATEVALUE($A$7&amp;"-"&amp;$A36&amp;"-"&amp;AB$7),INDIRECT($A$7&amp;"!A:D"),4,FALSE)+4)),"")</f>
        <v/>
      </c>
      <c r="AC37" s="65" t="str">
        <f ca="1" t="shared" si="321" ref="AC37">IFERROR(INDIRECT("第"&amp;VLOOKUP(DATEVALUE($A$7&amp;"-"&amp;$A36&amp;"-"&amp;AC$7),INDIRECT($A$7&amp;"!A:D"),2,FALSE)&amp;"周!"&amp;ADDRESS(MATCH($A$5,INDIRECT("第"&amp;VLOOKUP(DATEVALUE($A$7&amp;"-"&amp;$A36&amp;"-"&amp;AC$7),INDIRECT($A$7&amp;"!A:D"),2,FALSE)&amp;"周!B:B"),0)+1,VLOOKUP(DATEVALUE($A$7&amp;"-"&amp;$A36&amp;"-"&amp;AC$7),INDIRECT($A$7&amp;"!A:D"),4,FALSE)+4)),"")</f>
        <v/>
      </c>
      <c r="AD37" s="65" t="str">
        <f ca="1" t="shared" si="322" ref="AD37">IFERROR(INDIRECT("第"&amp;VLOOKUP(DATEVALUE($A$7&amp;"-"&amp;$A36&amp;"-"&amp;AD$7),INDIRECT($A$7&amp;"!A:D"),2,FALSE)&amp;"周!"&amp;ADDRESS(MATCH($A$5,INDIRECT("第"&amp;VLOOKUP(DATEVALUE($A$7&amp;"-"&amp;$A36&amp;"-"&amp;AD$7),INDIRECT($A$7&amp;"!A:D"),2,FALSE)&amp;"周!B:B"),0)+1,VLOOKUP(DATEVALUE($A$7&amp;"-"&amp;$A36&amp;"-"&amp;AD$7),INDIRECT($A$7&amp;"!A:D"),4,FALSE)+4)),"")</f>
        <v/>
      </c>
      <c r="AE37" s="65" t="str">
        <f ca="1" t="shared" si="323" ref="AE37">IFERROR(INDIRECT("第"&amp;VLOOKUP(DATEVALUE($A$7&amp;"-"&amp;$A36&amp;"-"&amp;AE$7),INDIRECT($A$7&amp;"!A:D"),2,FALSE)&amp;"周!"&amp;ADDRESS(MATCH($A$5,INDIRECT("第"&amp;VLOOKUP(DATEVALUE($A$7&amp;"-"&amp;$A36&amp;"-"&amp;AE$7),INDIRECT($A$7&amp;"!A:D"),2,FALSE)&amp;"周!B:B"),0)+1,VLOOKUP(DATEVALUE($A$7&amp;"-"&amp;$A36&amp;"-"&amp;AE$7),INDIRECT($A$7&amp;"!A:D"),4,FALSE)+4)),"")</f>
        <v/>
      </c>
      <c r="AF37" s="65" t="str">
        <f ca="1" t="shared" si="324" ref="AF37">IFERROR(INDIRECT("第"&amp;VLOOKUP(DATEVALUE($A$7&amp;"-"&amp;$A36&amp;"-"&amp;AF$7),INDIRECT($A$7&amp;"!A:D"),2,FALSE)&amp;"周!"&amp;ADDRESS(MATCH($A$5,INDIRECT("第"&amp;VLOOKUP(DATEVALUE($A$7&amp;"-"&amp;$A36&amp;"-"&amp;AF$7),INDIRECT($A$7&amp;"!A:D"),2,FALSE)&amp;"周!B:B"),0)+1,VLOOKUP(DATEVALUE($A$7&amp;"-"&amp;$A36&amp;"-"&amp;AF$7),INDIRECT($A$7&amp;"!A:D"),4,FALSE)+4)),"")</f>
        <v/>
      </c>
      <c r="AG37" s="65" t="str">
        <f ca="1" t="shared" si="325" ref="AG37">IFERROR(INDIRECT("第"&amp;VLOOKUP(DATEVALUE($A$7&amp;"-"&amp;$A36&amp;"-"&amp;AG$7),INDIRECT($A$7&amp;"!A:D"),2,FALSE)&amp;"周!"&amp;ADDRESS(MATCH($A$5,INDIRECT("第"&amp;VLOOKUP(DATEVALUE($A$7&amp;"-"&amp;$A36&amp;"-"&amp;AG$7),INDIRECT($A$7&amp;"!A:D"),2,FALSE)&amp;"周!B:B"),0)+1,VLOOKUP(DATEVALUE($A$7&amp;"-"&amp;$A36&amp;"-"&amp;AG$7),INDIRECT($A$7&amp;"!A:D"),4,FALSE)+4)),"")</f>
        <v/>
      </c>
      <c r="AH37" s="65" t="str">
        <f ca="1" t="shared" si="326" ref="AH37">IFERROR(INDIRECT("第"&amp;VLOOKUP(DATEVALUE($A$7&amp;"-"&amp;$A36&amp;"-"&amp;AH$7),INDIRECT($A$7&amp;"!A:D"),2,FALSE)&amp;"周!"&amp;ADDRESS(MATCH($A$5,INDIRECT("第"&amp;VLOOKUP(DATEVALUE($A$7&amp;"-"&amp;$A36&amp;"-"&amp;AH$7),INDIRECT($A$7&amp;"!A:D"),2,FALSE)&amp;"周!B:B"),0)+1,VLOOKUP(DATEVALUE($A$7&amp;"-"&amp;$A36&amp;"-"&amp;AH$7),INDIRECT($A$7&amp;"!A:D"),4,FALSE)+4)),"")</f>
        <v/>
      </c>
      <c r="AI37" s="98"/>
      <c r="AJ37" s="98"/>
      <c r="AK37" s="98"/>
      <c r="AL37" s="98"/>
      <c r="AM37" s="98"/>
      <c r="AN37" s="98"/>
      <c r="AO37" s="98"/>
      <c r="AP37" s="98"/>
      <c r="AQ37" s="98"/>
    </row>
    <row r="38" spans="1:43" ht="18" customHeight="1">
      <c r="A38" s="14"/>
      <c r="B38" s="91"/>
      <c r="C38" s="92" t="s">
        <v>26</v>
      </c>
      <c r="D38" s="65" t="str">
        <f ca="1" t="shared" si="327" ref="D38:AH38">IFERROR(INDIRECT("第"&amp;VLOOKUP(DATEVALUE($A$7&amp;"-"&amp;$A36&amp;"-"&amp;D$7),INDIRECT($A$7&amp;"!A:D"),2,FALSE)&amp;"周!"&amp;ADDRESS(MATCH($A$5,INDIRECT("第"&amp;VLOOKUP(DATEVALUE($A$7&amp;"-"&amp;$A36&amp;"-"&amp;D$7),INDIRECT($A$7&amp;"!A:D"),2,FALSE)&amp;"周!B:B"),0)+2,VLOOKUP(DATEVALUE($A$7&amp;"-"&amp;$A36&amp;"-"&amp;D$7),INDIRECT($A$7&amp;"!A:D"),4,FALSE)+4)),"")</f>
        <v/>
      </c>
      <c r="E38" s="65" t="str">
        <f t="shared" ca="1" si="327"/>
        <v/>
      </c>
      <c r="F38" s="65" t="str">
        <f t="shared" ca="1" si="327"/>
        <v/>
      </c>
      <c r="G38" s="65" t="str">
        <f t="shared" ca="1" si="327"/>
        <v/>
      </c>
      <c r="H38" s="65" t="str">
        <f t="shared" ca="1" si="327"/>
        <v/>
      </c>
      <c r="I38" s="65" t="str">
        <f t="shared" ca="1" si="327"/>
        <v/>
      </c>
      <c r="J38" s="65" t="str">
        <f t="shared" ca="1" si="327"/>
        <v/>
      </c>
      <c r="K38" s="65" t="str">
        <f t="shared" ca="1" si="327"/>
        <v/>
      </c>
      <c r="L38" s="65" t="str">
        <f t="shared" ca="1" si="327"/>
        <v/>
      </c>
      <c r="M38" s="65" t="str">
        <f t="shared" ca="1" si="327"/>
        <v/>
      </c>
      <c r="N38" s="65" t="str">
        <f t="shared" ca="1" si="327"/>
        <v/>
      </c>
      <c r="O38" s="65" t="str">
        <f t="shared" ca="1" si="327"/>
        <v/>
      </c>
      <c r="P38" s="65" t="str">
        <f t="shared" ca="1" si="327"/>
        <v/>
      </c>
      <c r="Q38" s="65" t="str">
        <f t="shared" ca="1" si="327"/>
        <v/>
      </c>
      <c r="R38" s="65" t="str">
        <f t="shared" ca="1" si="327"/>
        <v/>
      </c>
      <c r="S38" s="65" t="str">
        <f t="shared" ca="1" si="327"/>
        <v/>
      </c>
      <c r="T38" s="65" t="str">
        <f t="shared" ca="1" si="327"/>
        <v/>
      </c>
      <c r="U38" s="65" t="str">
        <f t="shared" ca="1" si="327"/>
        <v/>
      </c>
      <c r="V38" s="65" t="str">
        <f t="shared" ca="1" si="327"/>
        <v/>
      </c>
      <c r="W38" s="65" t="str">
        <f t="shared" ca="1" si="327"/>
        <v/>
      </c>
      <c r="X38" s="65" t="str">
        <f t="shared" ca="1" si="327"/>
        <v/>
      </c>
      <c r="Y38" s="65" t="str">
        <f t="shared" ca="1" si="327"/>
        <v/>
      </c>
      <c r="Z38" s="65" t="str">
        <f t="shared" ca="1" si="327"/>
        <v/>
      </c>
      <c r="AA38" s="65" t="str">
        <f t="shared" ca="1" si="327"/>
        <v/>
      </c>
      <c r="AB38" s="65" t="str">
        <f t="shared" ca="1" si="327"/>
        <v/>
      </c>
      <c r="AC38" s="65" t="str">
        <f t="shared" ca="1" si="327"/>
        <v/>
      </c>
      <c r="AD38" s="65" t="str">
        <f t="shared" ca="1" si="327"/>
        <v/>
      </c>
      <c r="AE38" s="65" t="str">
        <f t="shared" ca="1" si="327"/>
        <v/>
      </c>
      <c r="AF38" s="65" t="str">
        <f t="shared" ca="1" si="327"/>
        <v/>
      </c>
      <c r="AG38" s="65" t="str">
        <f t="shared" ca="1" si="327"/>
        <v/>
      </c>
      <c r="AH38" s="65" t="str">
        <f t="shared" ca="1" si="327"/>
        <v/>
      </c>
      <c r="AI38" s="98"/>
      <c r="AJ38" s="98"/>
      <c r="AK38" s="98"/>
      <c r="AL38" s="98"/>
      <c r="AM38" s="98"/>
      <c r="AN38" s="98"/>
      <c r="AO38" s="98"/>
      <c r="AP38" s="98"/>
      <c r="AQ38" s="98"/>
    </row>
    <row r="39" spans="1:43" ht="18" customHeight="1">
      <c r="A39" s="14">
        <v>11</v>
      </c>
      <c r="B39" s="91" t="str">
        <f t="shared" si="328" ref="B39">A39&amp;"月"</f>
        <v>11月</v>
      </c>
      <c r="C39" s="92" t="s">
        <v>24</v>
      </c>
      <c r="D39" s="65" t="str">
        <f ca="1" t="shared" si="329" ref="D39:S39">IFERROR(INDIRECT("第"&amp;VLOOKUP(DATEVALUE($A$7&amp;"-"&amp;$A39&amp;"-"&amp;D$7),INDIRECT($A$7&amp;"!A:D"),2,FALSE)&amp;"周!"&amp;ADDRESS(MATCH($A$5,INDIRECT("第"&amp;VLOOKUP(DATEVALUE($A$7&amp;"-"&amp;$A39&amp;"-"&amp;D$7),INDIRECT($A$7&amp;"!A:D"),2,FALSE)&amp;"周!B:B"),0),VLOOKUP(DATEVALUE($A$7&amp;"-"&amp;$A39&amp;"-"&amp;D$7),INDIRECT($A$7&amp;"!A:D"),4,FALSE)+4)),"")</f>
        <v/>
      </c>
      <c r="E39" s="65" t="str">
        <f t="shared" ca="1" si="329"/>
        <v/>
      </c>
      <c r="F39" s="65" t="str">
        <f t="shared" ca="1" si="329"/>
        <v/>
      </c>
      <c r="G39" s="65" t="str">
        <f t="shared" ca="1" si="329"/>
        <v/>
      </c>
      <c r="H39" s="65" t="str">
        <f t="shared" ca="1" si="329"/>
        <v/>
      </c>
      <c r="I39" s="65" t="str">
        <f t="shared" ca="1" si="329"/>
        <v/>
      </c>
      <c r="J39" s="65" t="str">
        <f t="shared" ca="1" si="329"/>
        <v/>
      </c>
      <c r="K39" s="65" t="str">
        <f t="shared" ca="1" si="329"/>
        <v/>
      </c>
      <c r="L39" s="65" t="str">
        <f t="shared" ca="1" si="329"/>
        <v/>
      </c>
      <c r="M39" s="65" t="str">
        <f t="shared" ca="1" si="329"/>
        <v/>
      </c>
      <c r="N39" s="65" t="str">
        <f t="shared" ca="1" si="329"/>
        <v/>
      </c>
      <c r="O39" s="65" t="str">
        <f t="shared" ca="1" si="329"/>
        <v/>
      </c>
      <c r="P39" s="65" t="str">
        <f t="shared" ca="1" si="329"/>
        <v/>
      </c>
      <c r="Q39" s="65" t="str">
        <f t="shared" ca="1" si="329"/>
        <v/>
      </c>
      <c r="R39" s="65" t="str">
        <f t="shared" ca="1" si="329"/>
        <v/>
      </c>
      <c r="S39" s="65" t="str">
        <f t="shared" ca="1" si="329"/>
        <v/>
      </c>
      <c r="T39" s="65" t="str">
        <f ca="1" t="shared" si="330" ref="T39:AH39">IFERROR(INDIRECT("第"&amp;VLOOKUP(DATEVALUE($A$7&amp;"-"&amp;$A39&amp;"-"&amp;T$7),INDIRECT($A$7&amp;"!A:D"),2,FALSE)&amp;"周!"&amp;ADDRESS(MATCH($A$5,INDIRECT("第"&amp;VLOOKUP(DATEVALUE($A$7&amp;"-"&amp;$A39&amp;"-"&amp;T$7),INDIRECT($A$7&amp;"!A:D"),2,FALSE)&amp;"周!B:B"),0),VLOOKUP(DATEVALUE($A$7&amp;"-"&amp;$A39&amp;"-"&amp;T$7),INDIRECT($A$7&amp;"!A:D"),4,FALSE)+4)),"")</f>
        <v/>
      </c>
      <c r="U39" s="65" t="str">
        <f t="shared" ca="1" si="330"/>
        <v/>
      </c>
      <c r="V39" s="65" t="str">
        <f t="shared" ca="1" si="330"/>
        <v/>
      </c>
      <c r="W39" s="65" t="str">
        <f t="shared" ca="1" si="330"/>
        <v/>
      </c>
      <c r="X39" s="65" t="str">
        <f t="shared" ca="1" si="330"/>
        <v/>
      </c>
      <c r="Y39" s="65" t="str">
        <f t="shared" ca="1" si="330"/>
        <v/>
      </c>
      <c r="Z39" s="65" t="str">
        <f t="shared" ca="1" si="330"/>
        <v/>
      </c>
      <c r="AA39" s="65" t="str">
        <f t="shared" ca="1" si="330"/>
        <v/>
      </c>
      <c r="AB39" s="65" t="str">
        <f t="shared" ca="1" si="330"/>
        <v/>
      </c>
      <c r="AC39" s="65" t="str">
        <f t="shared" ca="1" si="330"/>
        <v/>
      </c>
      <c r="AD39" s="65" t="str">
        <f t="shared" ca="1" si="330"/>
        <v/>
      </c>
      <c r="AE39" s="65" t="str">
        <f t="shared" ca="1" si="330"/>
        <v/>
      </c>
      <c r="AF39" s="65" t="str">
        <f t="shared" ca="1" si="330"/>
        <v/>
      </c>
      <c r="AG39" s="65" t="str">
        <f t="shared" ca="1" si="330"/>
        <v/>
      </c>
      <c r="AH39" s="65" t="str">
        <f t="shared" ca="1" si="330"/>
        <v/>
      </c>
      <c r="AI39" s="98">
        <f ca="1" t="shared" si="331" ref="AI39:AQ39">COUNTIF($D39:$AH41,AI$8)</f>
        <v>0</v>
      </c>
      <c r="AJ39" s="98">
        <f t="shared" ca="1" si="331"/>
        <v>0</v>
      </c>
      <c r="AK39" s="98">
        <f t="shared" ca="1" si="331"/>
        <v>0</v>
      </c>
      <c r="AL39" s="98">
        <f t="shared" ca="1" si="331"/>
        <v>0</v>
      </c>
      <c r="AM39" s="98">
        <f t="shared" ca="1" si="331"/>
        <v>0</v>
      </c>
      <c r="AN39" s="98">
        <f t="shared" ca="1" si="331"/>
        <v>0</v>
      </c>
      <c r="AO39" s="98">
        <f t="shared" ca="1" si="331"/>
        <v>0</v>
      </c>
      <c r="AP39" s="98">
        <f t="shared" ca="1" si="331"/>
        <v>0</v>
      </c>
      <c r="AQ39" s="98">
        <f t="shared" ca="1" si="331"/>
        <v>0</v>
      </c>
    </row>
    <row r="40" spans="1:43" ht="18" customHeight="1">
      <c r="A40" s="14"/>
      <c r="B40" s="91"/>
      <c r="C40" s="92" t="s">
        <v>25</v>
      </c>
      <c r="D40" s="65" t="str">
        <f ca="1" t="shared" si="332" ref="D40">IFERROR(INDIRECT("第"&amp;VLOOKUP(DATEVALUE($A$7&amp;"-"&amp;$A39&amp;"-"&amp;D$7),INDIRECT($A$7&amp;"!A:D"),2,FALSE)&amp;"周!"&amp;ADDRESS(MATCH($A$5,INDIRECT("第"&amp;VLOOKUP(DATEVALUE($A$7&amp;"-"&amp;$A39&amp;"-"&amp;D$7),INDIRECT($A$7&amp;"!A:D"),2,FALSE)&amp;"周!B:B"),0)+1,VLOOKUP(DATEVALUE($A$7&amp;"-"&amp;$A39&amp;"-"&amp;D$7),INDIRECT($A$7&amp;"!A:D"),4,FALSE)+4)),"")</f>
        <v/>
      </c>
      <c r="E40" s="65" t="str">
        <f ca="1" t="shared" si="333" ref="E40">IFERROR(INDIRECT("第"&amp;VLOOKUP(DATEVALUE($A$7&amp;"-"&amp;$A39&amp;"-"&amp;E$7),INDIRECT($A$7&amp;"!A:D"),2,FALSE)&amp;"周!"&amp;ADDRESS(MATCH($A$5,INDIRECT("第"&amp;VLOOKUP(DATEVALUE($A$7&amp;"-"&amp;$A39&amp;"-"&amp;E$7),INDIRECT($A$7&amp;"!A:D"),2,FALSE)&amp;"周!B:B"),0)+1,VLOOKUP(DATEVALUE($A$7&amp;"-"&amp;$A39&amp;"-"&amp;E$7),INDIRECT($A$7&amp;"!A:D"),4,FALSE)+4)),"")</f>
        <v/>
      </c>
      <c r="F40" s="65" t="str">
        <f ca="1" t="shared" si="334" ref="F40">IFERROR(INDIRECT("第"&amp;VLOOKUP(DATEVALUE($A$7&amp;"-"&amp;$A39&amp;"-"&amp;F$7),INDIRECT($A$7&amp;"!A:D"),2,FALSE)&amp;"周!"&amp;ADDRESS(MATCH($A$5,INDIRECT("第"&amp;VLOOKUP(DATEVALUE($A$7&amp;"-"&amp;$A39&amp;"-"&amp;F$7),INDIRECT($A$7&amp;"!A:D"),2,FALSE)&amp;"周!B:B"),0)+1,VLOOKUP(DATEVALUE($A$7&amp;"-"&amp;$A39&amp;"-"&amp;F$7),INDIRECT($A$7&amp;"!A:D"),4,FALSE)+4)),"")</f>
        <v/>
      </c>
      <c r="G40" s="65" t="str">
        <f ca="1" t="shared" si="335" ref="G40">IFERROR(INDIRECT("第"&amp;VLOOKUP(DATEVALUE($A$7&amp;"-"&amp;$A39&amp;"-"&amp;G$7),INDIRECT($A$7&amp;"!A:D"),2,FALSE)&amp;"周!"&amp;ADDRESS(MATCH($A$5,INDIRECT("第"&amp;VLOOKUP(DATEVALUE($A$7&amp;"-"&amp;$A39&amp;"-"&amp;G$7),INDIRECT($A$7&amp;"!A:D"),2,FALSE)&amp;"周!B:B"),0)+1,VLOOKUP(DATEVALUE($A$7&amp;"-"&amp;$A39&amp;"-"&amp;G$7),INDIRECT($A$7&amp;"!A:D"),4,FALSE)+4)),"")</f>
        <v/>
      </c>
      <c r="H40" s="65" t="str">
        <f ca="1" t="shared" si="336" ref="H40">IFERROR(INDIRECT("第"&amp;VLOOKUP(DATEVALUE($A$7&amp;"-"&amp;$A39&amp;"-"&amp;H$7),INDIRECT($A$7&amp;"!A:D"),2,FALSE)&amp;"周!"&amp;ADDRESS(MATCH($A$5,INDIRECT("第"&amp;VLOOKUP(DATEVALUE($A$7&amp;"-"&amp;$A39&amp;"-"&amp;H$7),INDIRECT($A$7&amp;"!A:D"),2,FALSE)&amp;"周!B:B"),0)+1,VLOOKUP(DATEVALUE($A$7&amp;"-"&amp;$A39&amp;"-"&amp;H$7),INDIRECT($A$7&amp;"!A:D"),4,FALSE)+4)),"")</f>
        <v/>
      </c>
      <c r="I40" s="65" t="str">
        <f ca="1" t="shared" si="337" ref="I40">IFERROR(INDIRECT("第"&amp;VLOOKUP(DATEVALUE($A$7&amp;"-"&amp;$A39&amp;"-"&amp;I$7),INDIRECT($A$7&amp;"!A:D"),2,FALSE)&amp;"周!"&amp;ADDRESS(MATCH($A$5,INDIRECT("第"&amp;VLOOKUP(DATEVALUE($A$7&amp;"-"&amp;$A39&amp;"-"&amp;I$7),INDIRECT($A$7&amp;"!A:D"),2,FALSE)&amp;"周!B:B"),0)+1,VLOOKUP(DATEVALUE($A$7&amp;"-"&amp;$A39&amp;"-"&amp;I$7),INDIRECT($A$7&amp;"!A:D"),4,FALSE)+4)),"")</f>
        <v/>
      </c>
      <c r="J40" s="65" t="str">
        <f ca="1" t="shared" si="338" ref="J40">IFERROR(INDIRECT("第"&amp;VLOOKUP(DATEVALUE($A$7&amp;"-"&amp;$A39&amp;"-"&amp;J$7),INDIRECT($A$7&amp;"!A:D"),2,FALSE)&amp;"周!"&amp;ADDRESS(MATCH($A$5,INDIRECT("第"&amp;VLOOKUP(DATEVALUE($A$7&amp;"-"&amp;$A39&amp;"-"&amp;J$7),INDIRECT($A$7&amp;"!A:D"),2,FALSE)&amp;"周!B:B"),0)+1,VLOOKUP(DATEVALUE($A$7&amp;"-"&amp;$A39&amp;"-"&amp;J$7),INDIRECT($A$7&amp;"!A:D"),4,FALSE)+4)),"")</f>
        <v/>
      </c>
      <c r="K40" s="65" t="str">
        <f ca="1" t="shared" si="339" ref="K40">IFERROR(INDIRECT("第"&amp;VLOOKUP(DATEVALUE($A$7&amp;"-"&amp;$A39&amp;"-"&amp;K$7),INDIRECT($A$7&amp;"!A:D"),2,FALSE)&amp;"周!"&amp;ADDRESS(MATCH($A$5,INDIRECT("第"&amp;VLOOKUP(DATEVALUE($A$7&amp;"-"&amp;$A39&amp;"-"&amp;K$7),INDIRECT($A$7&amp;"!A:D"),2,FALSE)&amp;"周!B:B"),0)+1,VLOOKUP(DATEVALUE($A$7&amp;"-"&amp;$A39&amp;"-"&amp;K$7),INDIRECT($A$7&amp;"!A:D"),4,FALSE)+4)),"")</f>
        <v/>
      </c>
      <c r="L40" s="65" t="str">
        <f ca="1" t="shared" si="340" ref="L40">IFERROR(INDIRECT("第"&amp;VLOOKUP(DATEVALUE($A$7&amp;"-"&amp;$A39&amp;"-"&amp;L$7),INDIRECT($A$7&amp;"!A:D"),2,FALSE)&amp;"周!"&amp;ADDRESS(MATCH($A$5,INDIRECT("第"&amp;VLOOKUP(DATEVALUE($A$7&amp;"-"&amp;$A39&amp;"-"&amp;L$7),INDIRECT($A$7&amp;"!A:D"),2,FALSE)&amp;"周!B:B"),0)+1,VLOOKUP(DATEVALUE($A$7&amp;"-"&amp;$A39&amp;"-"&amp;L$7),INDIRECT($A$7&amp;"!A:D"),4,FALSE)+4)),"")</f>
        <v/>
      </c>
      <c r="M40" s="65" t="str">
        <f ca="1" t="shared" si="341" ref="M40">IFERROR(INDIRECT("第"&amp;VLOOKUP(DATEVALUE($A$7&amp;"-"&amp;$A39&amp;"-"&amp;M$7),INDIRECT($A$7&amp;"!A:D"),2,FALSE)&amp;"周!"&amp;ADDRESS(MATCH($A$5,INDIRECT("第"&amp;VLOOKUP(DATEVALUE($A$7&amp;"-"&amp;$A39&amp;"-"&amp;M$7),INDIRECT($A$7&amp;"!A:D"),2,FALSE)&amp;"周!B:B"),0)+1,VLOOKUP(DATEVALUE($A$7&amp;"-"&amp;$A39&amp;"-"&amp;M$7),INDIRECT($A$7&amp;"!A:D"),4,FALSE)+4)),"")</f>
        <v/>
      </c>
      <c r="N40" s="65" t="str">
        <f ca="1" t="shared" si="342" ref="N40">IFERROR(INDIRECT("第"&amp;VLOOKUP(DATEVALUE($A$7&amp;"-"&amp;$A39&amp;"-"&amp;N$7),INDIRECT($A$7&amp;"!A:D"),2,FALSE)&amp;"周!"&amp;ADDRESS(MATCH($A$5,INDIRECT("第"&amp;VLOOKUP(DATEVALUE($A$7&amp;"-"&amp;$A39&amp;"-"&amp;N$7),INDIRECT($A$7&amp;"!A:D"),2,FALSE)&amp;"周!B:B"),0)+1,VLOOKUP(DATEVALUE($A$7&amp;"-"&amp;$A39&amp;"-"&amp;N$7),INDIRECT($A$7&amp;"!A:D"),4,FALSE)+4)),"")</f>
        <v/>
      </c>
      <c r="O40" s="65" t="str">
        <f ca="1" t="shared" si="343" ref="O40">IFERROR(INDIRECT("第"&amp;VLOOKUP(DATEVALUE($A$7&amp;"-"&amp;$A39&amp;"-"&amp;O$7),INDIRECT($A$7&amp;"!A:D"),2,FALSE)&amp;"周!"&amp;ADDRESS(MATCH($A$5,INDIRECT("第"&amp;VLOOKUP(DATEVALUE($A$7&amp;"-"&amp;$A39&amp;"-"&amp;O$7),INDIRECT($A$7&amp;"!A:D"),2,FALSE)&amp;"周!B:B"),0)+1,VLOOKUP(DATEVALUE($A$7&amp;"-"&amp;$A39&amp;"-"&amp;O$7),INDIRECT($A$7&amp;"!A:D"),4,FALSE)+4)),"")</f>
        <v/>
      </c>
      <c r="P40" s="65" t="str">
        <f ca="1" t="shared" si="344" ref="P40">IFERROR(INDIRECT("第"&amp;VLOOKUP(DATEVALUE($A$7&amp;"-"&amp;$A39&amp;"-"&amp;P$7),INDIRECT($A$7&amp;"!A:D"),2,FALSE)&amp;"周!"&amp;ADDRESS(MATCH($A$5,INDIRECT("第"&amp;VLOOKUP(DATEVALUE($A$7&amp;"-"&amp;$A39&amp;"-"&amp;P$7),INDIRECT($A$7&amp;"!A:D"),2,FALSE)&amp;"周!B:B"),0)+1,VLOOKUP(DATEVALUE($A$7&amp;"-"&amp;$A39&amp;"-"&amp;P$7),INDIRECT($A$7&amp;"!A:D"),4,FALSE)+4)),"")</f>
        <v/>
      </c>
      <c r="Q40" s="65" t="str">
        <f ca="1" t="shared" si="345" ref="Q40">IFERROR(INDIRECT("第"&amp;VLOOKUP(DATEVALUE($A$7&amp;"-"&amp;$A39&amp;"-"&amp;Q$7),INDIRECT($A$7&amp;"!A:D"),2,FALSE)&amp;"周!"&amp;ADDRESS(MATCH($A$5,INDIRECT("第"&amp;VLOOKUP(DATEVALUE($A$7&amp;"-"&amp;$A39&amp;"-"&amp;Q$7),INDIRECT($A$7&amp;"!A:D"),2,FALSE)&amp;"周!B:B"),0)+1,VLOOKUP(DATEVALUE($A$7&amp;"-"&amp;$A39&amp;"-"&amp;Q$7),INDIRECT($A$7&amp;"!A:D"),4,FALSE)+4)),"")</f>
        <v/>
      </c>
      <c r="R40" s="65" t="str">
        <f ca="1" t="shared" si="346" ref="R40">IFERROR(INDIRECT("第"&amp;VLOOKUP(DATEVALUE($A$7&amp;"-"&amp;$A39&amp;"-"&amp;R$7),INDIRECT($A$7&amp;"!A:D"),2,FALSE)&amp;"周!"&amp;ADDRESS(MATCH($A$5,INDIRECT("第"&amp;VLOOKUP(DATEVALUE($A$7&amp;"-"&amp;$A39&amp;"-"&amp;R$7),INDIRECT($A$7&amp;"!A:D"),2,FALSE)&amp;"周!B:B"),0)+1,VLOOKUP(DATEVALUE($A$7&amp;"-"&amp;$A39&amp;"-"&amp;R$7),INDIRECT($A$7&amp;"!A:D"),4,FALSE)+4)),"")</f>
        <v/>
      </c>
      <c r="S40" s="65" t="str">
        <f ca="1" t="shared" si="347" ref="S40">IFERROR(INDIRECT("第"&amp;VLOOKUP(DATEVALUE($A$7&amp;"-"&amp;$A39&amp;"-"&amp;S$7),INDIRECT($A$7&amp;"!A:D"),2,FALSE)&amp;"周!"&amp;ADDRESS(MATCH($A$5,INDIRECT("第"&amp;VLOOKUP(DATEVALUE($A$7&amp;"-"&amp;$A39&amp;"-"&amp;S$7),INDIRECT($A$7&amp;"!A:D"),2,FALSE)&amp;"周!B:B"),0)+1,VLOOKUP(DATEVALUE($A$7&amp;"-"&amp;$A39&amp;"-"&amp;S$7),INDIRECT($A$7&amp;"!A:D"),4,FALSE)+4)),"")</f>
        <v/>
      </c>
      <c r="T40" s="65" t="str">
        <f ca="1" t="shared" si="348" ref="T40">IFERROR(INDIRECT("第"&amp;VLOOKUP(DATEVALUE($A$7&amp;"-"&amp;$A39&amp;"-"&amp;T$7),INDIRECT($A$7&amp;"!A:D"),2,FALSE)&amp;"周!"&amp;ADDRESS(MATCH($A$5,INDIRECT("第"&amp;VLOOKUP(DATEVALUE($A$7&amp;"-"&amp;$A39&amp;"-"&amp;T$7),INDIRECT($A$7&amp;"!A:D"),2,FALSE)&amp;"周!B:B"),0)+1,VLOOKUP(DATEVALUE($A$7&amp;"-"&amp;$A39&amp;"-"&amp;T$7),INDIRECT($A$7&amp;"!A:D"),4,FALSE)+4)),"")</f>
        <v/>
      </c>
      <c r="U40" s="65" t="str">
        <f ca="1" t="shared" si="349" ref="U40">IFERROR(INDIRECT("第"&amp;VLOOKUP(DATEVALUE($A$7&amp;"-"&amp;$A39&amp;"-"&amp;U$7),INDIRECT($A$7&amp;"!A:D"),2,FALSE)&amp;"周!"&amp;ADDRESS(MATCH($A$5,INDIRECT("第"&amp;VLOOKUP(DATEVALUE($A$7&amp;"-"&amp;$A39&amp;"-"&amp;U$7),INDIRECT($A$7&amp;"!A:D"),2,FALSE)&amp;"周!B:B"),0)+1,VLOOKUP(DATEVALUE($A$7&amp;"-"&amp;$A39&amp;"-"&amp;U$7),INDIRECT($A$7&amp;"!A:D"),4,FALSE)+4)),"")</f>
        <v/>
      </c>
      <c r="V40" s="65" t="str">
        <f ca="1" t="shared" si="350" ref="V40">IFERROR(INDIRECT("第"&amp;VLOOKUP(DATEVALUE($A$7&amp;"-"&amp;$A39&amp;"-"&amp;V$7),INDIRECT($A$7&amp;"!A:D"),2,FALSE)&amp;"周!"&amp;ADDRESS(MATCH($A$5,INDIRECT("第"&amp;VLOOKUP(DATEVALUE($A$7&amp;"-"&amp;$A39&amp;"-"&amp;V$7),INDIRECT($A$7&amp;"!A:D"),2,FALSE)&amp;"周!B:B"),0)+1,VLOOKUP(DATEVALUE($A$7&amp;"-"&amp;$A39&amp;"-"&amp;V$7),INDIRECT($A$7&amp;"!A:D"),4,FALSE)+4)),"")</f>
        <v/>
      </c>
      <c r="W40" s="65" t="str">
        <f ca="1" t="shared" si="351" ref="W40">IFERROR(INDIRECT("第"&amp;VLOOKUP(DATEVALUE($A$7&amp;"-"&amp;$A39&amp;"-"&amp;W$7),INDIRECT($A$7&amp;"!A:D"),2,FALSE)&amp;"周!"&amp;ADDRESS(MATCH($A$5,INDIRECT("第"&amp;VLOOKUP(DATEVALUE($A$7&amp;"-"&amp;$A39&amp;"-"&amp;W$7),INDIRECT($A$7&amp;"!A:D"),2,FALSE)&amp;"周!B:B"),0)+1,VLOOKUP(DATEVALUE($A$7&amp;"-"&amp;$A39&amp;"-"&amp;W$7),INDIRECT($A$7&amp;"!A:D"),4,FALSE)+4)),"")</f>
        <v/>
      </c>
      <c r="X40" s="65" t="str">
        <f ca="1" t="shared" si="352" ref="X40">IFERROR(INDIRECT("第"&amp;VLOOKUP(DATEVALUE($A$7&amp;"-"&amp;$A39&amp;"-"&amp;X$7),INDIRECT($A$7&amp;"!A:D"),2,FALSE)&amp;"周!"&amp;ADDRESS(MATCH($A$5,INDIRECT("第"&amp;VLOOKUP(DATEVALUE($A$7&amp;"-"&amp;$A39&amp;"-"&amp;X$7),INDIRECT($A$7&amp;"!A:D"),2,FALSE)&amp;"周!B:B"),0)+1,VLOOKUP(DATEVALUE($A$7&amp;"-"&amp;$A39&amp;"-"&amp;X$7),INDIRECT($A$7&amp;"!A:D"),4,FALSE)+4)),"")</f>
        <v/>
      </c>
      <c r="Y40" s="65" t="str">
        <f ca="1" t="shared" si="353" ref="Y40">IFERROR(INDIRECT("第"&amp;VLOOKUP(DATEVALUE($A$7&amp;"-"&amp;$A39&amp;"-"&amp;Y$7),INDIRECT($A$7&amp;"!A:D"),2,FALSE)&amp;"周!"&amp;ADDRESS(MATCH($A$5,INDIRECT("第"&amp;VLOOKUP(DATEVALUE($A$7&amp;"-"&amp;$A39&amp;"-"&amp;Y$7),INDIRECT($A$7&amp;"!A:D"),2,FALSE)&amp;"周!B:B"),0)+1,VLOOKUP(DATEVALUE($A$7&amp;"-"&amp;$A39&amp;"-"&amp;Y$7),INDIRECT($A$7&amp;"!A:D"),4,FALSE)+4)),"")</f>
        <v/>
      </c>
      <c r="Z40" s="65" t="str">
        <f ca="1" t="shared" si="354" ref="Z40">IFERROR(INDIRECT("第"&amp;VLOOKUP(DATEVALUE($A$7&amp;"-"&amp;$A39&amp;"-"&amp;Z$7),INDIRECT($A$7&amp;"!A:D"),2,FALSE)&amp;"周!"&amp;ADDRESS(MATCH($A$5,INDIRECT("第"&amp;VLOOKUP(DATEVALUE($A$7&amp;"-"&amp;$A39&amp;"-"&amp;Z$7),INDIRECT($A$7&amp;"!A:D"),2,FALSE)&amp;"周!B:B"),0)+1,VLOOKUP(DATEVALUE($A$7&amp;"-"&amp;$A39&amp;"-"&amp;Z$7),INDIRECT($A$7&amp;"!A:D"),4,FALSE)+4)),"")</f>
        <v/>
      </c>
      <c r="AA40" s="65" t="str">
        <f ca="1" t="shared" si="355" ref="AA40">IFERROR(INDIRECT("第"&amp;VLOOKUP(DATEVALUE($A$7&amp;"-"&amp;$A39&amp;"-"&amp;AA$7),INDIRECT($A$7&amp;"!A:D"),2,FALSE)&amp;"周!"&amp;ADDRESS(MATCH($A$5,INDIRECT("第"&amp;VLOOKUP(DATEVALUE($A$7&amp;"-"&amp;$A39&amp;"-"&amp;AA$7),INDIRECT($A$7&amp;"!A:D"),2,FALSE)&amp;"周!B:B"),0)+1,VLOOKUP(DATEVALUE($A$7&amp;"-"&amp;$A39&amp;"-"&amp;AA$7),INDIRECT($A$7&amp;"!A:D"),4,FALSE)+4)),"")</f>
        <v/>
      </c>
      <c r="AB40" s="65" t="str">
        <f ca="1" t="shared" si="356" ref="AB40">IFERROR(INDIRECT("第"&amp;VLOOKUP(DATEVALUE($A$7&amp;"-"&amp;$A39&amp;"-"&amp;AB$7),INDIRECT($A$7&amp;"!A:D"),2,FALSE)&amp;"周!"&amp;ADDRESS(MATCH($A$5,INDIRECT("第"&amp;VLOOKUP(DATEVALUE($A$7&amp;"-"&amp;$A39&amp;"-"&amp;AB$7),INDIRECT($A$7&amp;"!A:D"),2,FALSE)&amp;"周!B:B"),0)+1,VLOOKUP(DATEVALUE($A$7&amp;"-"&amp;$A39&amp;"-"&amp;AB$7),INDIRECT($A$7&amp;"!A:D"),4,FALSE)+4)),"")</f>
        <v/>
      </c>
      <c r="AC40" s="65" t="str">
        <f ca="1" t="shared" si="357" ref="AC40">IFERROR(INDIRECT("第"&amp;VLOOKUP(DATEVALUE($A$7&amp;"-"&amp;$A39&amp;"-"&amp;AC$7),INDIRECT($A$7&amp;"!A:D"),2,FALSE)&amp;"周!"&amp;ADDRESS(MATCH($A$5,INDIRECT("第"&amp;VLOOKUP(DATEVALUE($A$7&amp;"-"&amp;$A39&amp;"-"&amp;AC$7),INDIRECT($A$7&amp;"!A:D"),2,FALSE)&amp;"周!B:B"),0)+1,VLOOKUP(DATEVALUE($A$7&amp;"-"&amp;$A39&amp;"-"&amp;AC$7),INDIRECT($A$7&amp;"!A:D"),4,FALSE)+4)),"")</f>
        <v/>
      </c>
      <c r="AD40" s="65" t="str">
        <f ca="1" t="shared" si="358" ref="AD40">IFERROR(INDIRECT("第"&amp;VLOOKUP(DATEVALUE($A$7&amp;"-"&amp;$A39&amp;"-"&amp;AD$7),INDIRECT($A$7&amp;"!A:D"),2,FALSE)&amp;"周!"&amp;ADDRESS(MATCH($A$5,INDIRECT("第"&amp;VLOOKUP(DATEVALUE($A$7&amp;"-"&amp;$A39&amp;"-"&amp;AD$7),INDIRECT($A$7&amp;"!A:D"),2,FALSE)&amp;"周!B:B"),0)+1,VLOOKUP(DATEVALUE($A$7&amp;"-"&amp;$A39&amp;"-"&amp;AD$7),INDIRECT($A$7&amp;"!A:D"),4,FALSE)+4)),"")</f>
        <v/>
      </c>
      <c r="AE40" s="65" t="str">
        <f ca="1" t="shared" si="359" ref="AE40">IFERROR(INDIRECT("第"&amp;VLOOKUP(DATEVALUE($A$7&amp;"-"&amp;$A39&amp;"-"&amp;AE$7),INDIRECT($A$7&amp;"!A:D"),2,FALSE)&amp;"周!"&amp;ADDRESS(MATCH($A$5,INDIRECT("第"&amp;VLOOKUP(DATEVALUE($A$7&amp;"-"&amp;$A39&amp;"-"&amp;AE$7),INDIRECT($A$7&amp;"!A:D"),2,FALSE)&amp;"周!B:B"),0)+1,VLOOKUP(DATEVALUE($A$7&amp;"-"&amp;$A39&amp;"-"&amp;AE$7),INDIRECT($A$7&amp;"!A:D"),4,FALSE)+4)),"")</f>
        <v/>
      </c>
      <c r="AF40" s="65" t="str">
        <f ca="1" t="shared" si="360" ref="AF40">IFERROR(INDIRECT("第"&amp;VLOOKUP(DATEVALUE($A$7&amp;"-"&amp;$A39&amp;"-"&amp;AF$7),INDIRECT($A$7&amp;"!A:D"),2,FALSE)&amp;"周!"&amp;ADDRESS(MATCH($A$5,INDIRECT("第"&amp;VLOOKUP(DATEVALUE($A$7&amp;"-"&amp;$A39&amp;"-"&amp;AF$7),INDIRECT($A$7&amp;"!A:D"),2,FALSE)&amp;"周!B:B"),0)+1,VLOOKUP(DATEVALUE($A$7&amp;"-"&amp;$A39&amp;"-"&amp;AF$7),INDIRECT($A$7&amp;"!A:D"),4,FALSE)+4)),"")</f>
        <v/>
      </c>
      <c r="AG40" s="65" t="str">
        <f ca="1" t="shared" si="361" ref="AG40">IFERROR(INDIRECT("第"&amp;VLOOKUP(DATEVALUE($A$7&amp;"-"&amp;$A39&amp;"-"&amp;AG$7),INDIRECT($A$7&amp;"!A:D"),2,FALSE)&amp;"周!"&amp;ADDRESS(MATCH($A$5,INDIRECT("第"&amp;VLOOKUP(DATEVALUE($A$7&amp;"-"&amp;$A39&amp;"-"&amp;AG$7),INDIRECT($A$7&amp;"!A:D"),2,FALSE)&amp;"周!B:B"),0)+1,VLOOKUP(DATEVALUE($A$7&amp;"-"&amp;$A39&amp;"-"&amp;AG$7),INDIRECT($A$7&amp;"!A:D"),4,FALSE)+4)),"")</f>
        <v/>
      </c>
      <c r="AH40" s="65" t="str">
        <f ca="1" t="shared" si="362" ref="AH40">IFERROR(INDIRECT("第"&amp;VLOOKUP(DATEVALUE($A$7&amp;"-"&amp;$A39&amp;"-"&amp;AH$7),INDIRECT($A$7&amp;"!A:D"),2,FALSE)&amp;"周!"&amp;ADDRESS(MATCH($A$5,INDIRECT("第"&amp;VLOOKUP(DATEVALUE($A$7&amp;"-"&amp;$A39&amp;"-"&amp;AH$7),INDIRECT($A$7&amp;"!A:D"),2,FALSE)&amp;"周!B:B"),0)+1,VLOOKUP(DATEVALUE($A$7&amp;"-"&amp;$A39&amp;"-"&amp;AH$7),INDIRECT($A$7&amp;"!A:D"),4,FALSE)+4)),"")</f>
        <v/>
      </c>
      <c r="AI40" s="98"/>
      <c r="AJ40" s="98"/>
      <c r="AK40" s="98"/>
      <c r="AL40" s="98"/>
      <c r="AM40" s="98"/>
      <c r="AN40" s="98"/>
      <c r="AO40" s="98"/>
      <c r="AP40" s="98"/>
      <c r="AQ40" s="98"/>
    </row>
    <row r="41" spans="1:43" ht="18" customHeight="1">
      <c r="A41" s="14"/>
      <c r="B41" s="91"/>
      <c r="C41" s="92" t="s">
        <v>26</v>
      </c>
      <c r="D41" s="65" t="str">
        <f ca="1" t="shared" si="363" ref="D41:AH41">IFERROR(INDIRECT("第"&amp;VLOOKUP(DATEVALUE($A$7&amp;"-"&amp;$A39&amp;"-"&amp;D$7),INDIRECT($A$7&amp;"!A:D"),2,FALSE)&amp;"周!"&amp;ADDRESS(MATCH($A$5,INDIRECT("第"&amp;VLOOKUP(DATEVALUE($A$7&amp;"-"&amp;$A39&amp;"-"&amp;D$7),INDIRECT($A$7&amp;"!A:D"),2,FALSE)&amp;"周!B:B"),0)+2,VLOOKUP(DATEVALUE($A$7&amp;"-"&amp;$A39&amp;"-"&amp;D$7),INDIRECT($A$7&amp;"!A:D"),4,FALSE)+4)),"")</f>
        <v/>
      </c>
      <c r="E41" s="65" t="str">
        <f t="shared" ca="1" si="363"/>
        <v/>
      </c>
      <c r="F41" s="65" t="str">
        <f t="shared" ca="1" si="363"/>
        <v/>
      </c>
      <c r="G41" s="65" t="str">
        <f t="shared" ca="1" si="363"/>
        <v/>
      </c>
      <c r="H41" s="65" t="str">
        <f t="shared" ca="1" si="363"/>
        <v/>
      </c>
      <c r="I41" s="65" t="str">
        <f t="shared" ca="1" si="363"/>
        <v/>
      </c>
      <c r="J41" s="65" t="str">
        <f t="shared" ca="1" si="363"/>
        <v/>
      </c>
      <c r="K41" s="65" t="str">
        <f t="shared" ca="1" si="363"/>
        <v/>
      </c>
      <c r="L41" s="65" t="str">
        <f t="shared" ca="1" si="363"/>
        <v/>
      </c>
      <c r="M41" s="65" t="str">
        <f t="shared" ca="1" si="363"/>
        <v/>
      </c>
      <c r="N41" s="65" t="str">
        <f t="shared" ca="1" si="363"/>
        <v/>
      </c>
      <c r="O41" s="65" t="str">
        <f t="shared" ca="1" si="363"/>
        <v/>
      </c>
      <c r="P41" s="65" t="str">
        <f t="shared" ca="1" si="363"/>
        <v/>
      </c>
      <c r="Q41" s="65" t="str">
        <f t="shared" ca="1" si="363"/>
        <v/>
      </c>
      <c r="R41" s="65" t="str">
        <f t="shared" ca="1" si="363"/>
        <v/>
      </c>
      <c r="S41" s="65" t="str">
        <f t="shared" ca="1" si="363"/>
        <v/>
      </c>
      <c r="T41" s="65" t="str">
        <f t="shared" ca="1" si="363"/>
        <v/>
      </c>
      <c r="U41" s="65" t="str">
        <f t="shared" ca="1" si="363"/>
        <v/>
      </c>
      <c r="V41" s="65" t="str">
        <f t="shared" ca="1" si="363"/>
        <v/>
      </c>
      <c r="W41" s="65" t="str">
        <f t="shared" ca="1" si="363"/>
        <v/>
      </c>
      <c r="X41" s="65" t="str">
        <f t="shared" ca="1" si="363"/>
        <v/>
      </c>
      <c r="Y41" s="65" t="str">
        <f t="shared" ca="1" si="363"/>
        <v/>
      </c>
      <c r="Z41" s="65" t="str">
        <f t="shared" ca="1" si="363"/>
        <v/>
      </c>
      <c r="AA41" s="65" t="str">
        <f t="shared" ca="1" si="363"/>
        <v/>
      </c>
      <c r="AB41" s="65" t="str">
        <f t="shared" ca="1" si="363"/>
        <v/>
      </c>
      <c r="AC41" s="65" t="str">
        <f t="shared" ca="1" si="363"/>
        <v/>
      </c>
      <c r="AD41" s="65" t="str">
        <f t="shared" ca="1" si="363"/>
        <v/>
      </c>
      <c r="AE41" s="65" t="str">
        <f t="shared" ca="1" si="363"/>
        <v/>
      </c>
      <c r="AF41" s="65" t="str">
        <f t="shared" ca="1" si="363"/>
        <v/>
      </c>
      <c r="AG41" s="65" t="str">
        <f t="shared" ca="1" si="363"/>
        <v/>
      </c>
      <c r="AH41" s="65" t="str">
        <f t="shared" ca="1" si="363"/>
        <v/>
      </c>
      <c r="AI41" s="98"/>
      <c r="AJ41" s="98"/>
      <c r="AK41" s="98"/>
      <c r="AL41" s="98"/>
      <c r="AM41" s="98"/>
      <c r="AN41" s="98"/>
      <c r="AO41" s="98"/>
      <c r="AP41" s="98"/>
      <c r="AQ41" s="98"/>
    </row>
    <row r="42" spans="1:43" ht="18" customHeight="1">
      <c r="A42" s="14">
        <v>12</v>
      </c>
      <c r="B42" s="91" t="str">
        <f t="shared" si="364" ref="B42">A42&amp;"月"</f>
        <v>12月</v>
      </c>
      <c r="C42" s="92" t="s">
        <v>24</v>
      </c>
      <c r="D42" s="65" t="str">
        <f ca="1" t="shared" si="365" ref="D42:S42">IFERROR(INDIRECT("第"&amp;VLOOKUP(DATEVALUE($A$7&amp;"-"&amp;$A42&amp;"-"&amp;D$7),INDIRECT($A$7&amp;"!A:D"),2,FALSE)&amp;"周!"&amp;ADDRESS(MATCH($A$5,INDIRECT("第"&amp;VLOOKUP(DATEVALUE($A$7&amp;"-"&amp;$A42&amp;"-"&amp;D$7),INDIRECT($A$7&amp;"!A:D"),2,FALSE)&amp;"周!B:B"),0),VLOOKUP(DATEVALUE($A$7&amp;"-"&amp;$A42&amp;"-"&amp;D$7),INDIRECT($A$7&amp;"!A:D"),4,FALSE)+4)),"")</f>
        <v/>
      </c>
      <c r="E42" s="65" t="str">
        <f t="shared" ca="1" si="365"/>
        <v/>
      </c>
      <c r="F42" s="65" t="str">
        <f t="shared" ca="1" si="365"/>
        <v/>
      </c>
      <c r="G42" s="65" t="str">
        <f t="shared" ca="1" si="365"/>
        <v/>
      </c>
      <c r="H42" s="65" t="str">
        <f t="shared" ca="1" si="365"/>
        <v/>
      </c>
      <c r="I42" s="65" t="str">
        <f t="shared" ca="1" si="365"/>
        <v/>
      </c>
      <c r="J42" s="65" t="str">
        <f t="shared" ca="1" si="365"/>
        <v/>
      </c>
      <c r="K42" s="65" t="str">
        <f t="shared" ca="1" si="365"/>
        <v/>
      </c>
      <c r="L42" s="65" t="str">
        <f t="shared" ca="1" si="365"/>
        <v/>
      </c>
      <c r="M42" s="65" t="str">
        <f t="shared" ca="1" si="365"/>
        <v/>
      </c>
      <c r="N42" s="65" t="str">
        <f t="shared" ca="1" si="365"/>
        <v/>
      </c>
      <c r="O42" s="65" t="str">
        <f t="shared" ca="1" si="365"/>
        <v/>
      </c>
      <c r="P42" s="65" t="str">
        <f t="shared" ca="1" si="365"/>
        <v/>
      </c>
      <c r="Q42" s="65" t="str">
        <f t="shared" ca="1" si="365"/>
        <v/>
      </c>
      <c r="R42" s="65" t="str">
        <f t="shared" ca="1" si="365"/>
        <v/>
      </c>
      <c r="S42" s="65" t="str">
        <f t="shared" ca="1" si="365"/>
        <v/>
      </c>
      <c r="T42" s="65" t="str">
        <f ca="1" t="shared" si="366" ref="T42:AH42">IFERROR(INDIRECT("第"&amp;VLOOKUP(DATEVALUE($A$7&amp;"-"&amp;$A42&amp;"-"&amp;T$7),INDIRECT($A$7&amp;"!A:D"),2,FALSE)&amp;"周!"&amp;ADDRESS(MATCH($A$5,INDIRECT("第"&amp;VLOOKUP(DATEVALUE($A$7&amp;"-"&amp;$A42&amp;"-"&amp;T$7),INDIRECT($A$7&amp;"!A:D"),2,FALSE)&amp;"周!B:B"),0),VLOOKUP(DATEVALUE($A$7&amp;"-"&amp;$A42&amp;"-"&amp;T$7),INDIRECT($A$7&amp;"!A:D"),4,FALSE)+4)),"")</f>
        <v/>
      </c>
      <c r="U42" s="65" t="str">
        <f t="shared" ca="1" si="366"/>
        <v/>
      </c>
      <c r="V42" s="65" t="str">
        <f t="shared" ca="1" si="366"/>
        <v/>
      </c>
      <c r="W42" s="65" t="str">
        <f t="shared" ca="1" si="366"/>
        <v/>
      </c>
      <c r="X42" s="65" t="str">
        <f t="shared" ca="1" si="366"/>
        <v/>
      </c>
      <c r="Y42" s="65" t="str">
        <f t="shared" ca="1" si="366"/>
        <v/>
      </c>
      <c r="Z42" s="65" t="str">
        <f t="shared" ca="1" si="366"/>
        <v/>
      </c>
      <c r="AA42" s="65" t="str">
        <f t="shared" ca="1" si="366"/>
        <v/>
      </c>
      <c r="AB42" s="65" t="str">
        <f t="shared" ca="1" si="366"/>
        <v/>
      </c>
      <c r="AC42" s="65" t="str">
        <f t="shared" ca="1" si="366"/>
        <v/>
      </c>
      <c r="AD42" s="65" t="str">
        <f t="shared" ca="1" si="366"/>
        <v/>
      </c>
      <c r="AE42" s="65" t="str">
        <f t="shared" ca="1" si="366"/>
        <v/>
      </c>
      <c r="AF42" s="65" t="str">
        <f t="shared" ca="1" si="366"/>
        <v/>
      </c>
      <c r="AG42" s="65" t="str">
        <f t="shared" ca="1" si="366"/>
        <v/>
      </c>
      <c r="AH42" s="65" t="str">
        <f t="shared" ca="1" si="366"/>
        <v/>
      </c>
      <c r="AI42" s="98">
        <f ca="1" t="shared" si="367" ref="AI42:AQ42">COUNTIF($D42:$AH44,AI$8)</f>
        <v>0</v>
      </c>
      <c r="AJ42" s="98">
        <f t="shared" ca="1" si="367"/>
        <v>0</v>
      </c>
      <c r="AK42" s="98">
        <f t="shared" ca="1" si="367"/>
        <v>0</v>
      </c>
      <c r="AL42" s="98">
        <f t="shared" ca="1" si="367"/>
        <v>0</v>
      </c>
      <c r="AM42" s="98">
        <f t="shared" ca="1" si="367"/>
        <v>0</v>
      </c>
      <c r="AN42" s="98">
        <f t="shared" ca="1" si="367"/>
        <v>0</v>
      </c>
      <c r="AO42" s="98">
        <f t="shared" ca="1" si="367"/>
        <v>0</v>
      </c>
      <c r="AP42" s="98">
        <f t="shared" ca="1" si="367"/>
        <v>0</v>
      </c>
      <c r="AQ42" s="98">
        <f t="shared" ca="1" si="367"/>
        <v>0</v>
      </c>
    </row>
    <row r="43" spans="1:43" ht="18" customHeight="1">
      <c r="A43" s="14"/>
      <c r="B43" s="91"/>
      <c r="C43" s="92" t="s">
        <v>25</v>
      </c>
      <c r="D43" s="65" t="str">
        <f ca="1" t="shared" si="368" ref="D43">IFERROR(INDIRECT("第"&amp;VLOOKUP(DATEVALUE($A$7&amp;"-"&amp;$A42&amp;"-"&amp;D$7),INDIRECT($A$7&amp;"!A:D"),2,FALSE)&amp;"周!"&amp;ADDRESS(MATCH($A$5,INDIRECT("第"&amp;VLOOKUP(DATEVALUE($A$7&amp;"-"&amp;$A42&amp;"-"&amp;D$7),INDIRECT($A$7&amp;"!A:D"),2,FALSE)&amp;"周!B:B"),0)+1,VLOOKUP(DATEVALUE($A$7&amp;"-"&amp;$A42&amp;"-"&amp;D$7),INDIRECT($A$7&amp;"!A:D"),4,FALSE)+4)),"")</f>
        <v/>
      </c>
      <c r="E43" s="65" t="str">
        <f ca="1" t="shared" si="369" ref="E43">IFERROR(INDIRECT("第"&amp;VLOOKUP(DATEVALUE($A$7&amp;"-"&amp;$A42&amp;"-"&amp;E$7),INDIRECT($A$7&amp;"!A:D"),2,FALSE)&amp;"周!"&amp;ADDRESS(MATCH($A$5,INDIRECT("第"&amp;VLOOKUP(DATEVALUE($A$7&amp;"-"&amp;$A42&amp;"-"&amp;E$7),INDIRECT($A$7&amp;"!A:D"),2,FALSE)&amp;"周!B:B"),0)+1,VLOOKUP(DATEVALUE($A$7&amp;"-"&amp;$A42&amp;"-"&amp;E$7),INDIRECT($A$7&amp;"!A:D"),4,FALSE)+4)),"")</f>
        <v/>
      </c>
      <c r="F43" s="65" t="str">
        <f ca="1" t="shared" si="370" ref="F43">IFERROR(INDIRECT("第"&amp;VLOOKUP(DATEVALUE($A$7&amp;"-"&amp;$A42&amp;"-"&amp;F$7),INDIRECT($A$7&amp;"!A:D"),2,FALSE)&amp;"周!"&amp;ADDRESS(MATCH($A$5,INDIRECT("第"&amp;VLOOKUP(DATEVALUE($A$7&amp;"-"&amp;$A42&amp;"-"&amp;F$7),INDIRECT($A$7&amp;"!A:D"),2,FALSE)&amp;"周!B:B"),0)+1,VLOOKUP(DATEVALUE($A$7&amp;"-"&amp;$A42&amp;"-"&amp;F$7),INDIRECT($A$7&amp;"!A:D"),4,FALSE)+4)),"")</f>
        <v/>
      </c>
      <c r="G43" s="65" t="str">
        <f ca="1" t="shared" si="371" ref="G43">IFERROR(INDIRECT("第"&amp;VLOOKUP(DATEVALUE($A$7&amp;"-"&amp;$A42&amp;"-"&amp;G$7),INDIRECT($A$7&amp;"!A:D"),2,FALSE)&amp;"周!"&amp;ADDRESS(MATCH($A$5,INDIRECT("第"&amp;VLOOKUP(DATEVALUE($A$7&amp;"-"&amp;$A42&amp;"-"&amp;G$7),INDIRECT($A$7&amp;"!A:D"),2,FALSE)&amp;"周!B:B"),0)+1,VLOOKUP(DATEVALUE($A$7&amp;"-"&amp;$A42&amp;"-"&amp;G$7),INDIRECT($A$7&amp;"!A:D"),4,FALSE)+4)),"")</f>
        <v/>
      </c>
      <c r="H43" s="65" t="str">
        <f ca="1" t="shared" si="372" ref="H43">IFERROR(INDIRECT("第"&amp;VLOOKUP(DATEVALUE($A$7&amp;"-"&amp;$A42&amp;"-"&amp;H$7),INDIRECT($A$7&amp;"!A:D"),2,FALSE)&amp;"周!"&amp;ADDRESS(MATCH($A$5,INDIRECT("第"&amp;VLOOKUP(DATEVALUE($A$7&amp;"-"&amp;$A42&amp;"-"&amp;H$7),INDIRECT($A$7&amp;"!A:D"),2,FALSE)&amp;"周!B:B"),0)+1,VLOOKUP(DATEVALUE($A$7&amp;"-"&amp;$A42&amp;"-"&amp;H$7),INDIRECT($A$7&amp;"!A:D"),4,FALSE)+4)),"")</f>
        <v/>
      </c>
      <c r="I43" s="65" t="str">
        <f ca="1" t="shared" si="373" ref="I43">IFERROR(INDIRECT("第"&amp;VLOOKUP(DATEVALUE($A$7&amp;"-"&amp;$A42&amp;"-"&amp;I$7),INDIRECT($A$7&amp;"!A:D"),2,FALSE)&amp;"周!"&amp;ADDRESS(MATCH($A$5,INDIRECT("第"&amp;VLOOKUP(DATEVALUE($A$7&amp;"-"&amp;$A42&amp;"-"&amp;I$7),INDIRECT($A$7&amp;"!A:D"),2,FALSE)&amp;"周!B:B"),0)+1,VLOOKUP(DATEVALUE($A$7&amp;"-"&amp;$A42&amp;"-"&amp;I$7),INDIRECT($A$7&amp;"!A:D"),4,FALSE)+4)),"")</f>
        <v/>
      </c>
      <c r="J43" s="65" t="str">
        <f ca="1" t="shared" si="374" ref="J43">IFERROR(INDIRECT("第"&amp;VLOOKUP(DATEVALUE($A$7&amp;"-"&amp;$A42&amp;"-"&amp;J$7),INDIRECT($A$7&amp;"!A:D"),2,FALSE)&amp;"周!"&amp;ADDRESS(MATCH($A$5,INDIRECT("第"&amp;VLOOKUP(DATEVALUE($A$7&amp;"-"&amp;$A42&amp;"-"&amp;J$7),INDIRECT($A$7&amp;"!A:D"),2,FALSE)&amp;"周!B:B"),0)+1,VLOOKUP(DATEVALUE($A$7&amp;"-"&amp;$A42&amp;"-"&amp;J$7),INDIRECT($A$7&amp;"!A:D"),4,FALSE)+4)),"")</f>
        <v/>
      </c>
      <c r="K43" s="65" t="str">
        <f ca="1" t="shared" si="375" ref="K43">IFERROR(INDIRECT("第"&amp;VLOOKUP(DATEVALUE($A$7&amp;"-"&amp;$A42&amp;"-"&amp;K$7),INDIRECT($A$7&amp;"!A:D"),2,FALSE)&amp;"周!"&amp;ADDRESS(MATCH($A$5,INDIRECT("第"&amp;VLOOKUP(DATEVALUE($A$7&amp;"-"&amp;$A42&amp;"-"&amp;K$7),INDIRECT($A$7&amp;"!A:D"),2,FALSE)&amp;"周!B:B"),0)+1,VLOOKUP(DATEVALUE($A$7&amp;"-"&amp;$A42&amp;"-"&amp;K$7),INDIRECT($A$7&amp;"!A:D"),4,FALSE)+4)),"")</f>
        <v/>
      </c>
      <c r="L43" s="65" t="str">
        <f ca="1" t="shared" si="376" ref="L43">IFERROR(INDIRECT("第"&amp;VLOOKUP(DATEVALUE($A$7&amp;"-"&amp;$A42&amp;"-"&amp;L$7),INDIRECT($A$7&amp;"!A:D"),2,FALSE)&amp;"周!"&amp;ADDRESS(MATCH($A$5,INDIRECT("第"&amp;VLOOKUP(DATEVALUE($A$7&amp;"-"&amp;$A42&amp;"-"&amp;L$7),INDIRECT($A$7&amp;"!A:D"),2,FALSE)&amp;"周!B:B"),0)+1,VLOOKUP(DATEVALUE($A$7&amp;"-"&amp;$A42&amp;"-"&amp;L$7),INDIRECT($A$7&amp;"!A:D"),4,FALSE)+4)),"")</f>
        <v/>
      </c>
      <c r="M43" s="65" t="str">
        <f ca="1" t="shared" si="377" ref="M43">IFERROR(INDIRECT("第"&amp;VLOOKUP(DATEVALUE($A$7&amp;"-"&amp;$A42&amp;"-"&amp;M$7),INDIRECT($A$7&amp;"!A:D"),2,FALSE)&amp;"周!"&amp;ADDRESS(MATCH($A$5,INDIRECT("第"&amp;VLOOKUP(DATEVALUE($A$7&amp;"-"&amp;$A42&amp;"-"&amp;M$7),INDIRECT($A$7&amp;"!A:D"),2,FALSE)&amp;"周!B:B"),0)+1,VLOOKUP(DATEVALUE($A$7&amp;"-"&amp;$A42&amp;"-"&amp;M$7),INDIRECT($A$7&amp;"!A:D"),4,FALSE)+4)),"")</f>
        <v/>
      </c>
      <c r="N43" s="65" t="str">
        <f ca="1" t="shared" si="378" ref="N43">IFERROR(INDIRECT("第"&amp;VLOOKUP(DATEVALUE($A$7&amp;"-"&amp;$A42&amp;"-"&amp;N$7),INDIRECT($A$7&amp;"!A:D"),2,FALSE)&amp;"周!"&amp;ADDRESS(MATCH($A$5,INDIRECT("第"&amp;VLOOKUP(DATEVALUE($A$7&amp;"-"&amp;$A42&amp;"-"&amp;N$7),INDIRECT($A$7&amp;"!A:D"),2,FALSE)&amp;"周!B:B"),0)+1,VLOOKUP(DATEVALUE($A$7&amp;"-"&amp;$A42&amp;"-"&amp;N$7),INDIRECT($A$7&amp;"!A:D"),4,FALSE)+4)),"")</f>
        <v/>
      </c>
      <c r="O43" s="65" t="str">
        <f ca="1" t="shared" si="379" ref="O43">IFERROR(INDIRECT("第"&amp;VLOOKUP(DATEVALUE($A$7&amp;"-"&amp;$A42&amp;"-"&amp;O$7),INDIRECT($A$7&amp;"!A:D"),2,FALSE)&amp;"周!"&amp;ADDRESS(MATCH($A$5,INDIRECT("第"&amp;VLOOKUP(DATEVALUE($A$7&amp;"-"&amp;$A42&amp;"-"&amp;O$7),INDIRECT($A$7&amp;"!A:D"),2,FALSE)&amp;"周!B:B"),0)+1,VLOOKUP(DATEVALUE($A$7&amp;"-"&amp;$A42&amp;"-"&amp;O$7),INDIRECT($A$7&amp;"!A:D"),4,FALSE)+4)),"")</f>
        <v/>
      </c>
      <c r="P43" s="65" t="str">
        <f ca="1" t="shared" si="380" ref="P43">IFERROR(INDIRECT("第"&amp;VLOOKUP(DATEVALUE($A$7&amp;"-"&amp;$A42&amp;"-"&amp;P$7),INDIRECT($A$7&amp;"!A:D"),2,FALSE)&amp;"周!"&amp;ADDRESS(MATCH($A$5,INDIRECT("第"&amp;VLOOKUP(DATEVALUE($A$7&amp;"-"&amp;$A42&amp;"-"&amp;P$7),INDIRECT($A$7&amp;"!A:D"),2,FALSE)&amp;"周!B:B"),0)+1,VLOOKUP(DATEVALUE($A$7&amp;"-"&amp;$A42&amp;"-"&amp;P$7),INDIRECT($A$7&amp;"!A:D"),4,FALSE)+4)),"")</f>
        <v/>
      </c>
      <c r="Q43" s="65" t="str">
        <f ca="1" t="shared" si="381" ref="Q43">IFERROR(INDIRECT("第"&amp;VLOOKUP(DATEVALUE($A$7&amp;"-"&amp;$A42&amp;"-"&amp;Q$7),INDIRECT($A$7&amp;"!A:D"),2,FALSE)&amp;"周!"&amp;ADDRESS(MATCH($A$5,INDIRECT("第"&amp;VLOOKUP(DATEVALUE($A$7&amp;"-"&amp;$A42&amp;"-"&amp;Q$7),INDIRECT($A$7&amp;"!A:D"),2,FALSE)&amp;"周!B:B"),0)+1,VLOOKUP(DATEVALUE($A$7&amp;"-"&amp;$A42&amp;"-"&amp;Q$7),INDIRECT($A$7&amp;"!A:D"),4,FALSE)+4)),"")</f>
        <v/>
      </c>
      <c r="R43" s="65" t="str">
        <f ca="1" t="shared" si="382" ref="R43">IFERROR(INDIRECT("第"&amp;VLOOKUP(DATEVALUE($A$7&amp;"-"&amp;$A42&amp;"-"&amp;R$7),INDIRECT($A$7&amp;"!A:D"),2,FALSE)&amp;"周!"&amp;ADDRESS(MATCH($A$5,INDIRECT("第"&amp;VLOOKUP(DATEVALUE($A$7&amp;"-"&amp;$A42&amp;"-"&amp;R$7),INDIRECT($A$7&amp;"!A:D"),2,FALSE)&amp;"周!B:B"),0)+1,VLOOKUP(DATEVALUE($A$7&amp;"-"&amp;$A42&amp;"-"&amp;R$7),INDIRECT($A$7&amp;"!A:D"),4,FALSE)+4)),"")</f>
        <v/>
      </c>
      <c r="S43" s="65" t="str">
        <f ca="1" t="shared" si="383" ref="S43">IFERROR(INDIRECT("第"&amp;VLOOKUP(DATEVALUE($A$7&amp;"-"&amp;$A42&amp;"-"&amp;S$7),INDIRECT($A$7&amp;"!A:D"),2,FALSE)&amp;"周!"&amp;ADDRESS(MATCH($A$5,INDIRECT("第"&amp;VLOOKUP(DATEVALUE($A$7&amp;"-"&amp;$A42&amp;"-"&amp;S$7),INDIRECT($A$7&amp;"!A:D"),2,FALSE)&amp;"周!B:B"),0)+1,VLOOKUP(DATEVALUE($A$7&amp;"-"&amp;$A42&amp;"-"&amp;S$7),INDIRECT($A$7&amp;"!A:D"),4,FALSE)+4)),"")</f>
        <v/>
      </c>
      <c r="T43" s="65" t="str">
        <f ca="1" t="shared" si="384" ref="T43">IFERROR(INDIRECT("第"&amp;VLOOKUP(DATEVALUE($A$7&amp;"-"&amp;$A42&amp;"-"&amp;T$7),INDIRECT($A$7&amp;"!A:D"),2,FALSE)&amp;"周!"&amp;ADDRESS(MATCH($A$5,INDIRECT("第"&amp;VLOOKUP(DATEVALUE($A$7&amp;"-"&amp;$A42&amp;"-"&amp;T$7),INDIRECT($A$7&amp;"!A:D"),2,FALSE)&amp;"周!B:B"),0)+1,VLOOKUP(DATEVALUE($A$7&amp;"-"&amp;$A42&amp;"-"&amp;T$7),INDIRECT($A$7&amp;"!A:D"),4,FALSE)+4)),"")</f>
        <v/>
      </c>
      <c r="U43" s="65" t="str">
        <f ca="1" t="shared" si="385" ref="U43">IFERROR(INDIRECT("第"&amp;VLOOKUP(DATEVALUE($A$7&amp;"-"&amp;$A42&amp;"-"&amp;U$7),INDIRECT($A$7&amp;"!A:D"),2,FALSE)&amp;"周!"&amp;ADDRESS(MATCH($A$5,INDIRECT("第"&amp;VLOOKUP(DATEVALUE($A$7&amp;"-"&amp;$A42&amp;"-"&amp;U$7),INDIRECT($A$7&amp;"!A:D"),2,FALSE)&amp;"周!B:B"),0)+1,VLOOKUP(DATEVALUE($A$7&amp;"-"&amp;$A42&amp;"-"&amp;U$7),INDIRECT($A$7&amp;"!A:D"),4,FALSE)+4)),"")</f>
        <v/>
      </c>
      <c r="V43" s="65" t="str">
        <f ca="1" t="shared" si="386" ref="V43">IFERROR(INDIRECT("第"&amp;VLOOKUP(DATEVALUE($A$7&amp;"-"&amp;$A42&amp;"-"&amp;V$7),INDIRECT($A$7&amp;"!A:D"),2,FALSE)&amp;"周!"&amp;ADDRESS(MATCH($A$5,INDIRECT("第"&amp;VLOOKUP(DATEVALUE($A$7&amp;"-"&amp;$A42&amp;"-"&amp;V$7),INDIRECT($A$7&amp;"!A:D"),2,FALSE)&amp;"周!B:B"),0)+1,VLOOKUP(DATEVALUE($A$7&amp;"-"&amp;$A42&amp;"-"&amp;V$7),INDIRECT($A$7&amp;"!A:D"),4,FALSE)+4)),"")</f>
        <v/>
      </c>
      <c r="W43" s="65" t="str">
        <f ca="1" t="shared" si="387" ref="W43">IFERROR(INDIRECT("第"&amp;VLOOKUP(DATEVALUE($A$7&amp;"-"&amp;$A42&amp;"-"&amp;W$7),INDIRECT($A$7&amp;"!A:D"),2,FALSE)&amp;"周!"&amp;ADDRESS(MATCH($A$5,INDIRECT("第"&amp;VLOOKUP(DATEVALUE($A$7&amp;"-"&amp;$A42&amp;"-"&amp;W$7),INDIRECT($A$7&amp;"!A:D"),2,FALSE)&amp;"周!B:B"),0)+1,VLOOKUP(DATEVALUE($A$7&amp;"-"&amp;$A42&amp;"-"&amp;W$7),INDIRECT($A$7&amp;"!A:D"),4,FALSE)+4)),"")</f>
        <v/>
      </c>
      <c r="X43" s="65" t="str">
        <f ca="1" t="shared" si="388" ref="X43">IFERROR(INDIRECT("第"&amp;VLOOKUP(DATEVALUE($A$7&amp;"-"&amp;$A42&amp;"-"&amp;X$7),INDIRECT($A$7&amp;"!A:D"),2,FALSE)&amp;"周!"&amp;ADDRESS(MATCH($A$5,INDIRECT("第"&amp;VLOOKUP(DATEVALUE($A$7&amp;"-"&amp;$A42&amp;"-"&amp;X$7),INDIRECT($A$7&amp;"!A:D"),2,FALSE)&amp;"周!B:B"),0)+1,VLOOKUP(DATEVALUE($A$7&amp;"-"&amp;$A42&amp;"-"&amp;X$7),INDIRECT($A$7&amp;"!A:D"),4,FALSE)+4)),"")</f>
        <v/>
      </c>
      <c r="Y43" s="65" t="str">
        <f ca="1" t="shared" si="389" ref="Y43">IFERROR(INDIRECT("第"&amp;VLOOKUP(DATEVALUE($A$7&amp;"-"&amp;$A42&amp;"-"&amp;Y$7),INDIRECT($A$7&amp;"!A:D"),2,FALSE)&amp;"周!"&amp;ADDRESS(MATCH($A$5,INDIRECT("第"&amp;VLOOKUP(DATEVALUE($A$7&amp;"-"&amp;$A42&amp;"-"&amp;Y$7),INDIRECT($A$7&amp;"!A:D"),2,FALSE)&amp;"周!B:B"),0)+1,VLOOKUP(DATEVALUE($A$7&amp;"-"&amp;$A42&amp;"-"&amp;Y$7),INDIRECT($A$7&amp;"!A:D"),4,FALSE)+4)),"")</f>
        <v/>
      </c>
      <c r="Z43" s="65" t="str">
        <f ca="1" t="shared" si="390" ref="Z43">IFERROR(INDIRECT("第"&amp;VLOOKUP(DATEVALUE($A$7&amp;"-"&amp;$A42&amp;"-"&amp;Z$7),INDIRECT($A$7&amp;"!A:D"),2,FALSE)&amp;"周!"&amp;ADDRESS(MATCH($A$5,INDIRECT("第"&amp;VLOOKUP(DATEVALUE($A$7&amp;"-"&amp;$A42&amp;"-"&amp;Z$7),INDIRECT($A$7&amp;"!A:D"),2,FALSE)&amp;"周!B:B"),0)+1,VLOOKUP(DATEVALUE($A$7&amp;"-"&amp;$A42&amp;"-"&amp;Z$7),INDIRECT($A$7&amp;"!A:D"),4,FALSE)+4)),"")</f>
        <v/>
      </c>
      <c r="AA43" s="65" t="str">
        <f ca="1" t="shared" si="391" ref="AA43">IFERROR(INDIRECT("第"&amp;VLOOKUP(DATEVALUE($A$7&amp;"-"&amp;$A42&amp;"-"&amp;AA$7),INDIRECT($A$7&amp;"!A:D"),2,FALSE)&amp;"周!"&amp;ADDRESS(MATCH($A$5,INDIRECT("第"&amp;VLOOKUP(DATEVALUE($A$7&amp;"-"&amp;$A42&amp;"-"&amp;AA$7),INDIRECT($A$7&amp;"!A:D"),2,FALSE)&amp;"周!B:B"),0)+1,VLOOKUP(DATEVALUE($A$7&amp;"-"&amp;$A42&amp;"-"&amp;AA$7),INDIRECT($A$7&amp;"!A:D"),4,FALSE)+4)),"")</f>
        <v/>
      </c>
      <c r="AB43" s="65" t="str">
        <f ca="1" t="shared" si="392" ref="AB43">IFERROR(INDIRECT("第"&amp;VLOOKUP(DATEVALUE($A$7&amp;"-"&amp;$A42&amp;"-"&amp;AB$7),INDIRECT($A$7&amp;"!A:D"),2,FALSE)&amp;"周!"&amp;ADDRESS(MATCH($A$5,INDIRECT("第"&amp;VLOOKUP(DATEVALUE($A$7&amp;"-"&amp;$A42&amp;"-"&amp;AB$7),INDIRECT($A$7&amp;"!A:D"),2,FALSE)&amp;"周!B:B"),0)+1,VLOOKUP(DATEVALUE($A$7&amp;"-"&amp;$A42&amp;"-"&amp;AB$7),INDIRECT($A$7&amp;"!A:D"),4,FALSE)+4)),"")</f>
        <v/>
      </c>
      <c r="AC43" s="65" t="str">
        <f ca="1" t="shared" si="393" ref="AC43">IFERROR(INDIRECT("第"&amp;VLOOKUP(DATEVALUE($A$7&amp;"-"&amp;$A42&amp;"-"&amp;AC$7),INDIRECT($A$7&amp;"!A:D"),2,FALSE)&amp;"周!"&amp;ADDRESS(MATCH($A$5,INDIRECT("第"&amp;VLOOKUP(DATEVALUE($A$7&amp;"-"&amp;$A42&amp;"-"&amp;AC$7),INDIRECT($A$7&amp;"!A:D"),2,FALSE)&amp;"周!B:B"),0)+1,VLOOKUP(DATEVALUE($A$7&amp;"-"&amp;$A42&amp;"-"&amp;AC$7),INDIRECT($A$7&amp;"!A:D"),4,FALSE)+4)),"")</f>
        <v/>
      </c>
      <c r="AD43" s="65" t="str">
        <f ca="1" t="shared" si="394" ref="AD43">IFERROR(INDIRECT("第"&amp;VLOOKUP(DATEVALUE($A$7&amp;"-"&amp;$A42&amp;"-"&amp;AD$7),INDIRECT($A$7&amp;"!A:D"),2,FALSE)&amp;"周!"&amp;ADDRESS(MATCH($A$5,INDIRECT("第"&amp;VLOOKUP(DATEVALUE($A$7&amp;"-"&amp;$A42&amp;"-"&amp;AD$7),INDIRECT($A$7&amp;"!A:D"),2,FALSE)&amp;"周!B:B"),0)+1,VLOOKUP(DATEVALUE($A$7&amp;"-"&amp;$A42&amp;"-"&amp;AD$7),INDIRECT($A$7&amp;"!A:D"),4,FALSE)+4)),"")</f>
        <v/>
      </c>
      <c r="AE43" s="65" t="str">
        <f ca="1" t="shared" si="395" ref="AE43">IFERROR(INDIRECT("第"&amp;VLOOKUP(DATEVALUE($A$7&amp;"-"&amp;$A42&amp;"-"&amp;AE$7),INDIRECT($A$7&amp;"!A:D"),2,FALSE)&amp;"周!"&amp;ADDRESS(MATCH($A$5,INDIRECT("第"&amp;VLOOKUP(DATEVALUE($A$7&amp;"-"&amp;$A42&amp;"-"&amp;AE$7),INDIRECT($A$7&amp;"!A:D"),2,FALSE)&amp;"周!B:B"),0)+1,VLOOKUP(DATEVALUE($A$7&amp;"-"&amp;$A42&amp;"-"&amp;AE$7),INDIRECT($A$7&amp;"!A:D"),4,FALSE)+4)),"")</f>
        <v/>
      </c>
      <c r="AF43" s="65" t="str">
        <f ca="1" t="shared" si="396" ref="AF43">IFERROR(INDIRECT("第"&amp;VLOOKUP(DATEVALUE($A$7&amp;"-"&amp;$A42&amp;"-"&amp;AF$7),INDIRECT($A$7&amp;"!A:D"),2,FALSE)&amp;"周!"&amp;ADDRESS(MATCH($A$5,INDIRECT("第"&amp;VLOOKUP(DATEVALUE($A$7&amp;"-"&amp;$A42&amp;"-"&amp;AF$7),INDIRECT($A$7&amp;"!A:D"),2,FALSE)&amp;"周!B:B"),0)+1,VLOOKUP(DATEVALUE($A$7&amp;"-"&amp;$A42&amp;"-"&amp;AF$7),INDIRECT($A$7&amp;"!A:D"),4,FALSE)+4)),"")</f>
        <v/>
      </c>
      <c r="AG43" s="65" t="str">
        <f ca="1" t="shared" si="397" ref="AG43">IFERROR(INDIRECT("第"&amp;VLOOKUP(DATEVALUE($A$7&amp;"-"&amp;$A42&amp;"-"&amp;AG$7),INDIRECT($A$7&amp;"!A:D"),2,FALSE)&amp;"周!"&amp;ADDRESS(MATCH($A$5,INDIRECT("第"&amp;VLOOKUP(DATEVALUE($A$7&amp;"-"&amp;$A42&amp;"-"&amp;AG$7),INDIRECT($A$7&amp;"!A:D"),2,FALSE)&amp;"周!B:B"),0)+1,VLOOKUP(DATEVALUE($A$7&amp;"-"&amp;$A42&amp;"-"&amp;AG$7),INDIRECT($A$7&amp;"!A:D"),4,FALSE)+4)),"")</f>
        <v/>
      </c>
      <c r="AH43" s="65" t="str">
        <f ca="1" t="shared" si="398" ref="AH43">IFERROR(INDIRECT("第"&amp;VLOOKUP(DATEVALUE($A$7&amp;"-"&amp;$A42&amp;"-"&amp;AH$7),INDIRECT($A$7&amp;"!A:D"),2,FALSE)&amp;"周!"&amp;ADDRESS(MATCH($A$5,INDIRECT("第"&amp;VLOOKUP(DATEVALUE($A$7&amp;"-"&amp;$A42&amp;"-"&amp;AH$7),INDIRECT($A$7&amp;"!A:D"),2,FALSE)&amp;"周!B:B"),0)+1,VLOOKUP(DATEVALUE($A$7&amp;"-"&amp;$A42&amp;"-"&amp;AH$7),INDIRECT($A$7&amp;"!A:D"),4,FALSE)+4)),"")</f>
        <v/>
      </c>
      <c r="AI43" s="98"/>
      <c r="AJ43" s="98"/>
      <c r="AK43" s="98"/>
      <c r="AL43" s="98"/>
      <c r="AM43" s="98"/>
      <c r="AN43" s="98"/>
      <c r="AO43" s="98"/>
      <c r="AP43" s="98"/>
      <c r="AQ43" s="98"/>
    </row>
    <row r="44" spans="1:43" ht="18" customHeight="1">
      <c r="A44" s="14"/>
      <c r="B44" s="91"/>
      <c r="C44" s="92" t="s">
        <v>26</v>
      </c>
      <c r="D44" s="65" t="str">
        <f ca="1" t="shared" si="399" ref="D44:AH44">IFERROR(INDIRECT("第"&amp;VLOOKUP(DATEVALUE($A$7&amp;"-"&amp;$A42&amp;"-"&amp;D$7),INDIRECT($A$7&amp;"!A:D"),2,FALSE)&amp;"周!"&amp;ADDRESS(MATCH($A$5,INDIRECT("第"&amp;VLOOKUP(DATEVALUE($A$7&amp;"-"&amp;$A42&amp;"-"&amp;D$7),INDIRECT($A$7&amp;"!A:D"),2,FALSE)&amp;"周!B:B"),0)+2,VLOOKUP(DATEVALUE($A$7&amp;"-"&amp;$A42&amp;"-"&amp;D$7),INDIRECT($A$7&amp;"!A:D"),4,FALSE)+4)),"")</f>
        <v/>
      </c>
      <c r="E44" s="65" t="str">
        <f t="shared" ca="1" si="399"/>
        <v/>
      </c>
      <c r="F44" s="65" t="str">
        <f t="shared" ca="1" si="399"/>
        <v/>
      </c>
      <c r="G44" s="65" t="str">
        <f t="shared" ca="1" si="399"/>
        <v/>
      </c>
      <c r="H44" s="65" t="str">
        <f t="shared" ca="1" si="399"/>
        <v/>
      </c>
      <c r="I44" s="65" t="str">
        <f t="shared" ca="1" si="399"/>
        <v/>
      </c>
      <c r="J44" s="65" t="str">
        <f t="shared" ca="1" si="399"/>
        <v/>
      </c>
      <c r="K44" s="65" t="str">
        <f t="shared" ca="1" si="399"/>
        <v/>
      </c>
      <c r="L44" s="65" t="str">
        <f t="shared" ca="1" si="399"/>
        <v/>
      </c>
      <c r="M44" s="65" t="str">
        <f t="shared" ca="1" si="399"/>
        <v/>
      </c>
      <c r="N44" s="65" t="str">
        <f t="shared" ca="1" si="399"/>
        <v/>
      </c>
      <c r="O44" s="65" t="str">
        <f t="shared" ca="1" si="399"/>
        <v/>
      </c>
      <c r="P44" s="65" t="str">
        <f t="shared" ca="1" si="399"/>
        <v/>
      </c>
      <c r="Q44" s="65" t="str">
        <f t="shared" ca="1" si="399"/>
        <v/>
      </c>
      <c r="R44" s="65" t="str">
        <f t="shared" ca="1" si="399"/>
        <v/>
      </c>
      <c r="S44" s="65" t="str">
        <f t="shared" ca="1" si="399"/>
        <v/>
      </c>
      <c r="T44" s="65" t="str">
        <f t="shared" ca="1" si="399"/>
        <v/>
      </c>
      <c r="U44" s="65" t="str">
        <f t="shared" ca="1" si="399"/>
        <v/>
      </c>
      <c r="V44" s="65" t="str">
        <f t="shared" ca="1" si="399"/>
        <v/>
      </c>
      <c r="W44" s="65" t="str">
        <f t="shared" ca="1" si="399"/>
        <v/>
      </c>
      <c r="X44" s="65" t="str">
        <f t="shared" ca="1" si="399"/>
        <v/>
      </c>
      <c r="Y44" s="65" t="str">
        <f t="shared" ca="1" si="399"/>
        <v/>
      </c>
      <c r="Z44" s="65" t="str">
        <f t="shared" ca="1" si="399"/>
        <v/>
      </c>
      <c r="AA44" s="65" t="str">
        <f t="shared" ca="1" si="399"/>
        <v/>
      </c>
      <c r="AB44" s="65" t="str">
        <f t="shared" ca="1" si="399"/>
        <v/>
      </c>
      <c r="AC44" s="65" t="str">
        <f t="shared" ca="1" si="399"/>
        <v/>
      </c>
      <c r="AD44" s="65" t="str">
        <f t="shared" ca="1" si="399"/>
        <v/>
      </c>
      <c r="AE44" s="65" t="str">
        <f t="shared" ca="1" si="399"/>
        <v/>
      </c>
      <c r="AF44" s="65" t="str">
        <f t="shared" ca="1" si="399"/>
        <v/>
      </c>
      <c r="AG44" s="65" t="str">
        <f t="shared" ca="1" si="399"/>
        <v/>
      </c>
      <c r="AH44" s="65" t="str">
        <f t="shared" ca="1" si="399"/>
        <v/>
      </c>
      <c r="AI44" s="98"/>
      <c r="AJ44" s="98"/>
      <c r="AK44" s="98"/>
      <c r="AL44" s="98"/>
      <c r="AM44" s="98"/>
      <c r="AN44" s="98"/>
      <c r="AO44" s="98"/>
      <c r="AP44" s="98"/>
      <c r="AQ44" s="98"/>
    </row>
    <row r="45" spans="1:43" s="82" customFormat="1" ht="24.75">
      <c r="A45" s="93"/>
      <c r="B45" s="94" t="s">
        <v>32</v>
      </c>
      <c r="C45" s="95"/>
      <c r="D45" s="95"/>
      <c r="E45" s="95"/>
      <c r="F45" s="95"/>
      <c r="G45" s="95"/>
      <c r="H45" s="95"/>
      <c r="I45" s="95"/>
      <c r="J45" s="95"/>
      <c r="K45" s="95"/>
      <c r="L45" s="95"/>
      <c r="M45" s="95"/>
      <c r="N45" s="95"/>
      <c r="O45" s="95"/>
      <c r="P45" s="95"/>
      <c r="Q45" s="95"/>
      <c r="R45" s="95"/>
      <c r="S45" s="95"/>
      <c r="T45" s="95"/>
      <c r="U45" s="95"/>
      <c r="V45" s="95"/>
      <c r="W45" s="95"/>
      <c r="X45" s="95"/>
      <c r="Y45" s="95"/>
      <c r="Z45" s="95"/>
      <c r="AA45" s="95"/>
      <c r="AB45" s="95"/>
      <c r="AC45" s="95"/>
      <c r="AD45" s="95"/>
      <c r="AE45" s="95"/>
      <c r="AF45" s="95"/>
      <c r="AG45" s="95"/>
      <c r="AH45" s="95"/>
      <c r="AI45" s="99">
        <f ca="1">SUM(AI9:AI44)</f>
        <v>0</v>
      </c>
      <c r="AJ45" s="99">
        <f ca="1" t="shared" si="400" ref="AJ45:AQ45">SUM(AJ9:AJ44)</f>
        <v>0</v>
      </c>
      <c r="AK45" s="99">
        <f t="shared" ca="1" si="400"/>
        <v>0</v>
      </c>
      <c r="AL45" s="99">
        <f t="shared" ca="1" si="400"/>
        <v>0</v>
      </c>
      <c r="AM45" s="99">
        <f t="shared" ca="1" si="400"/>
        <v>0</v>
      </c>
      <c r="AN45" s="99">
        <f t="shared" ca="1" si="400"/>
        <v>0</v>
      </c>
      <c r="AO45" s="99">
        <f t="shared" ca="1" si="400"/>
        <v>0</v>
      </c>
      <c r="AP45" s="99">
        <f t="shared" ca="1" si="400"/>
        <v>0</v>
      </c>
      <c r="AQ45" s="101">
        <f t="shared" ca="1" si="400"/>
        <v>0</v>
      </c>
    </row>
  </sheetData>
  <sheetProtection selectLockedCells="1"/>
  <mergeCells count="170">
    <mergeCell ref="D5:F5"/>
    <mergeCell ref="G5:I5"/>
    <mergeCell ref="J5:N5"/>
    <mergeCell ref="O5:AG5"/>
    <mergeCell ref="AI7:AQ7"/>
    <mergeCell ref="B45:AH45"/>
    <mergeCell ref="A9:A11"/>
    <mergeCell ref="A12:A14"/>
    <mergeCell ref="A15:A17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C7:C8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  <mergeCell ref="R7:R8"/>
    <mergeCell ref="S7:S8"/>
    <mergeCell ref="T7:T8"/>
    <mergeCell ref="U7:U8"/>
    <mergeCell ref="V7:V8"/>
    <mergeCell ref="W7:W8"/>
    <mergeCell ref="X7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9:AI11"/>
    <mergeCell ref="AI12:AI14"/>
    <mergeCell ref="AI15:AI17"/>
    <mergeCell ref="AI18:AI20"/>
    <mergeCell ref="AI21:AI23"/>
    <mergeCell ref="AI24:AI26"/>
    <mergeCell ref="AI27:AI29"/>
    <mergeCell ref="AI30:AI32"/>
    <mergeCell ref="AI33:AI35"/>
    <mergeCell ref="AI36:AI38"/>
    <mergeCell ref="AI39:AI41"/>
    <mergeCell ref="AI42:AI44"/>
    <mergeCell ref="AJ9:AJ11"/>
    <mergeCell ref="AJ12:AJ14"/>
    <mergeCell ref="AJ15:AJ17"/>
    <mergeCell ref="AJ18:AJ20"/>
    <mergeCell ref="AJ21:AJ23"/>
    <mergeCell ref="AJ24:AJ26"/>
    <mergeCell ref="AJ27:AJ29"/>
    <mergeCell ref="AJ30:AJ32"/>
    <mergeCell ref="AJ33:AJ35"/>
    <mergeCell ref="AJ36:AJ38"/>
    <mergeCell ref="AJ39:AJ41"/>
    <mergeCell ref="AJ42:AJ44"/>
    <mergeCell ref="AK9:AK11"/>
    <mergeCell ref="AK12:AK14"/>
    <mergeCell ref="AK15:AK17"/>
    <mergeCell ref="AK18:AK20"/>
    <mergeCell ref="AK21:AK23"/>
    <mergeCell ref="AK24:AK26"/>
    <mergeCell ref="AK27:AK29"/>
    <mergeCell ref="AK30:AK32"/>
    <mergeCell ref="AK33:AK35"/>
    <mergeCell ref="AK36:AK38"/>
    <mergeCell ref="AK39:AK41"/>
    <mergeCell ref="AK42:AK44"/>
    <mergeCell ref="AL9:AL11"/>
    <mergeCell ref="AL12:AL14"/>
    <mergeCell ref="AL15:AL17"/>
    <mergeCell ref="AL18:AL20"/>
    <mergeCell ref="AL21:AL23"/>
    <mergeCell ref="AL24:AL26"/>
    <mergeCell ref="AL27:AL29"/>
    <mergeCell ref="AL30:AL32"/>
    <mergeCell ref="AL33:AL35"/>
    <mergeCell ref="AL36:AL38"/>
    <mergeCell ref="AL39:AL41"/>
    <mergeCell ref="AL42:AL44"/>
    <mergeCell ref="AM9:AM11"/>
    <mergeCell ref="AM12:AM14"/>
    <mergeCell ref="AM15:AM17"/>
    <mergeCell ref="AM18:AM20"/>
    <mergeCell ref="AM21:AM23"/>
    <mergeCell ref="AM24:AM26"/>
    <mergeCell ref="AM27:AM29"/>
    <mergeCell ref="AM30:AM32"/>
    <mergeCell ref="AM33:AM35"/>
    <mergeCell ref="AM36:AM38"/>
    <mergeCell ref="AM39:AM41"/>
    <mergeCell ref="AM42:AM44"/>
    <mergeCell ref="AN9:AN11"/>
    <mergeCell ref="AN12:AN14"/>
    <mergeCell ref="AN15:AN17"/>
    <mergeCell ref="AN18:AN20"/>
    <mergeCell ref="AN21:AN23"/>
    <mergeCell ref="AN24:AN26"/>
    <mergeCell ref="AN27:AN29"/>
    <mergeCell ref="AN30:AN32"/>
    <mergeCell ref="AN33:AN35"/>
    <mergeCell ref="AN36:AN38"/>
    <mergeCell ref="AN39:AN41"/>
    <mergeCell ref="AN42:AN44"/>
    <mergeCell ref="AO9:AO11"/>
    <mergeCell ref="AO12:AO14"/>
    <mergeCell ref="AO15:AO17"/>
    <mergeCell ref="AO18:AO20"/>
    <mergeCell ref="AO21:AO23"/>
    <mergeCell ref="AO24:AO26"/>
    <mergeCell ref="AO27:AO29"/>
    <mergeCell ref="AO30:AO32"/>
    <mergeCell ref="AO33:AO35"/>
    <mergeCell ref="AO36:AO38"/>
    <mergeCell ref="AO39:AO41"/>
    <mergeCell ref="AO42:AO44"/>
    <mergeCell ref="AP9:AP11"/>
    <mergeCell ref="AP12:AP14"/>
    <mergeCell ref="AP15:AP17"/>
    <mergeCell ref="AP18:AP20"/>
    <mergeCell ref="AP21:AP23"/>
    <mergeCell ref="AP24:AP26"/>
    <mergeCell ref="AP27:AP29"/>
    <mergeCell ref="AP30:AP32"/>
    <mergeCell ref="AP33:AP35"/>
    <mergeCell ref="AP36:AP38"/>
    <mergeCell ref="AP39:AP41"/>
    <mergeCell ref="AP42:AP44"/>
    <mergeCell ref="AQ9:AQ11"/>
    <mergeCell ref="AQ12:AQ14"/>
    <mergeCell ref="AQ15:AQ17"/>
    <mergeCell ref="AQ18:AQ20"/>
    <mergeCell ref="AQ21:AQ23"/>
    <mergeCell ref="AQ24:AQ26"/>
    <mergeCell ref="AQ27:AQ29"/>
    <mergeCell ref="AQ30:AQ32"/>
    <mergeCell ref="AQ33:AQ35"/>
    <mergeCell ref="AQ36:AQ38"/>
    <mergeCell ref="AQ39:AQ41"/>
    <mergeCell ref="AQ42:AQ44"/>
  </mergeCells>
  <conditionalFormatting sqref="B9:AQ44">
    <cfRule type="expression" priority="6" dxfId="2">
      <formula>1</formula>
    </cfRule>
    <cfRule type="expression" priority="7" dxfId="3">
      <formula>MOD(ROW(),6)&lt;3</formula>
    </cfRule>
  </conditionalFormatting>
  <conditionalFormatting sqref="D9:AH44">
    <cfRule type="expression" priority="1" dxfId="8">
      <formula>D9="加班"</formula>
    </cfRule>
    <cfRule type="expression" priority="2" dxfId="5">
      <formula>D9="休假"</formula>
    </cfRule>
    <cfRule type="expression" priority="3" dxfId="6">
      <formula>D9="出差"</formula>
    </cfRule>
    <cfRule type="expression" priority="4" dxfId="7">
      <formula>OR(D9="事假",D9="病假",D9="缺勤",D9="迟到",D9="早退")</formula>
    </cfRule>
    <cfRule type="expression" priority="5" dxfId="1">
      <formula>D9=0</formula>
    </cfRule>
  </conditionalFormatting>
  <dataValidations count="1">
    <dataValidation type="list" allowBlank="1" showInputMessage="1" showErrorMessage="1" sqref="G5:I5">
      <formula1>员工信息表!$C$4:$C$191</formula1>
    </dataValidation>
  </dataValidations>
  <pageMargins left="0.55" right="0.432638888888889" top="0.751388888888889" bottom="0.751388888888889" header="0.297916666666667" footer="0.297916666666667"/>
  <pageSetup fitToHeight="0" orientation="landscape" paperSize="9" scale="61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400-000000000000}">
  <dimension ref="B1:O191"/>
  <sheetViews>
    <sheetView showGridLines="0" workbookViewId="0" topLeftCell="A1">
      <pane xSplit="3" ySplit="3" topLeftCell="D4" activePane="bottomRight" state="frozen"/>
      <selection pane="topLeft" activeCell="A1" sqref="A1"/>
      <selection pane="bottomLeft" activeCell="A1" sqref="A1"/>
      <selection pane="topRight" activeCell="A1" sqref="A1"/>
      <selection pane="bottomRight" activeCell="C4" sqref="C4"/>
    </sheetView>
  </sheetViews>
  <sheetFormatPr defaultColWidth="9" defaultRowHeight="20.1" customHeight="1"/>
  <cols>
    <col min="1" max="1" width="1.6" style="8" customWidth="1"/>
    <col min="2" max="2" width="6.5" style="8" customWidth="1"/>
    <col min="3" max="3" width="9" style="8"/>
    <col min="4" max="4" width="19.3" style="8" customWidth="1"/>
    <col min="5" max="5" width="5.4" style="8" customWidth="1"/>
    <col min="6" max="6" width="10.6" style="8" customWidth="1"/>
    <col min="7" max="7" width="5.1" style="8" customWidth="1"/>
    <col min="8" max="8" width="12.3" style="8" customWidth="1"/>
    <col min="9" max="9" width="11" style="8" customWidth="1"/>
    <col min="10" max="10" width="19.3" style="8" customWidth="1"/>
    <col min="11" max="11" width="10.6" style="8" customWidth="1"/>
    <col min="12" max="12" width="9.5" style="8" customWidth="1"/>
    <col min="13" max="16384" width="9" style="8"/>
  </cols>
  <sheetData>
    <row r="1" spans="2:15" ht="34.5" customHeight="1">
      <c r="B1" s="57"/>
      <c r="C1" s="57"/>
      <c r="D1" s="13" t="s">
        <v>6</v>
      </c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2:15" s="56" customFormat="1" ht="20.1" customHeight="1">
      <c r="B2" s="58" t="s">
        <v>11</v>
      </c>
      <c r="C2" s="59" t="s">
        <v>12</v>
      </c>
      <c r="D2" s="59" t="s">
        <v>33</v>
      </c>
      <c r="E2" s="59"/>
      <c r="F2" s="59"/>
      <c r="G2" s="59"/>
      <c r="H2" s="59"/>
      <c r="I2" s="59"/>
      <c r="J2" s="59"/>
      <c r="K2" s="59" t="s">
        <v>34</v>
      </c>
      <c r="L2" s="59"/>
      <c r="M2" s="59"/>
      <c r="N2" s="59"/>
      <c r="O2" s="70"/>
    </row>
    <row r="3" spans="2:15" s="56" customFormat="1" ht="20.1" customHeight="1">
      <c r="B3" s="60"/>
      <c r="C3" s="61"/>
      <c r="D3" s="61" t="s">
        <v>35</v>
      </c>
      <c r="E3" s="61" t="s">
        <v>36</v>
      </c>
      <c r="F3" s="61" t="s">
        <v>37</v>
      </c>
      <c r="G3" s="61" t="s">
        <v>38</v>
      </c>
      <c r="H3" s="61" t="s">
        <v>39</v>
      </c>
      <c r="I3" s="61" t="s">
        <v>40</v>
      </c>
      <c r="J3" s="61" t="s">
        <v>41</v>
      </c>
      <c r="K3" s="61" t="s">
        <v>42</v>
      </c>
      <c r="L3" s="61" t="s">
        <v>43</v>
      </c>
      <c r="M3" s="61" t="s">
        <v>44</v>
      </c>
      <c r="N3" s="61" t="s">
        <v>45</v>
      </c>
      <c r="O3" s="71" t="s">
        <v>46</v>
      </c>
    </row>
    <row r="4" spans="2:15" ht="27.95" customHeight="1">
      <c r="B4" s="62">
        <v>1</v>
      </c>
      <c r="C4" s="63"/>
      <c r="D4" s="64"/>
      <c r="E4" s="65" t="str">
        <f>IFERROR(IF(MOD(MID(D4,15,3),2),"男","女"),"")</f>
        <v/>
      </c>
      <c r="F4" s="66" t="str">
        <f>IF(D4="","",IFERROR(MID(D4,7,4)&amp;"/"&amp;MID(D4,11,2)&amp;"/"&amp;MID(D4,13,2),""))</f>
        <v/>
      </c>
      <c r="G4" s="67" t="str">
        <f ca="1">IFERROR(YEAR(TODAY())-MID(D4,7,4),"")</f>
        <v/>
      </c>
      <c r="H4" s="68"/>
      <c r="I4" s="68"/>
      <c r="J4" s="72"/>
      <c r="K4" s="72"/>
      <c r="L4" s="68"/>
      <c r="M4" s="73"/>
      <c r="N4" s="73"/>
      <c r="O4" s="74"/>
    </row>
    <row r="5" spans="2:15" ht="27.95" customHeight="1">
      <c r="B5" s="69" t="str">
        <f>IF(C5&lt;&gt;"",ROW()-3,"")</f>
        <v/>
      </c>
      <c r="C5" s="63"/>
      <c r="D5" s="64"/>
      <c r="E5" s="65" t="str">
        <f t="shared" si="0" ref="E5:E68">IFERROR(IF(MOD(MID(D5,15,3),2),"男","女"),"")</f>
        <v/>
      </c>
      <c r="F5" s="66" t="str">
        <f t="shared" si="1" ref="F5:F68">IF(D5="","",IFERROR(MID(D5,7,4)&amp;"/"&amp;MID(D5,11,2)&amp;"/"&amp;MID(D5,13,2),""))</f>
        <v/>
      </c>
      <c r="G5" s="67" t="str">
        <f ca="1" t="shared" si="2" ref="G5:G68">IFERROR(YEAR(TODAY())-MID(D5,7,4),"")</f>
        <v/>
      </c>
      <c r="H5" s="68"/>
      <c r="I5" s="68"/>
      <c r="J5" s="72"/>
      <c r="K5" s="72"/>
      <c r="L5" s="68"/>
      <c r="M5" s="73"/>
      <c r="N5" s="73"/>
      <c r="O5" s="74"/>
    </row>
    <row r="6" spans="2:15" ht="27.95" customHeight="1">
      <c r="B6" s="69" t="str">
        <f t="shared" si="3" ref="B6:B69">IF(C6&lt;&gt;"",ROW()-3,"")</f>
        <v/>
      </c>
      <c r="C6" s="63"/>
      <c r="D6" s="68"/>
      <c r="E6" s="65" t="str">
        <f t="shared" si="0"/>
        <v/>
      </c>
      <c r="F6" s="66" t="str">
        <f t="shared" si="1"/>
        <v/>
      </c>
      <c r="G6" s="67" t="str">
        <f t="shared" ca="1" si="2"/>
        <v/>
      </c>
      <c r="H6" s="68"/>
      <c r="I6" s="68"/>
      <c r="J6" s="72"/>
      <c r="K6" s="72"/>
      <c r="L6" s="68"/>
      <c r="M6" s="73"/>
      <c r="N6" s="73"/>
      <c r="O6" s="74"/>
    </row>
    <row r="7" spans="2:15" ht="27.95" customHeight="1">
      <c r="B7" s="69" t="str">
        <f t="shared" si="3"/>
        <v/>
      </c>
      <c r="C7" s="63"/>
      <c r="D7" s="68"/>
      <c r="E7" s="65" t="str">
        <f t="shared" si="0"/>
        <v/>
      </c>
      <c r="F7" s="66" t="str">
        <f t="shared" si="1"/>
        <v/>
      </c>
      <c r="G7" s="67" t="str">
        <f t="shared" ca="1" si="2"/>
        <v/>
      </c>
      <c r="H7" s="68"/>
      <c r="I7" s="68"/>
      <c r="J7" s="72"/>
      <c r="K7" s="72"/>
      <c r="L7" s="68"/>
      <c r="M7" s="73"/>
      <c r="N7" s="73"/>
      <c r="O7" s="74"/>
    </row>
    <row r="8" spans="2:15" ht="27.95" customHeight="1">
      <c r="B8" s="69" t="str">
        <f t="shared" si="3"/>
        <v/>
      </c>
      <c r="C8" s="63"/>
      <c r="D8" s="68"/>
      <c r="E8" s="65" t="str">
        <f t="shared" si="0"/>
        <v/>
      </c>
      <c r="F8" s="66" t="str">
        <f t="shared" si="1"/>
        <v/>
      </c>
      <c r="G8" s="67" t="str">
        <f t="shared" ca="1" si="2"/>
        <v/>
      </c>
      <c r="H8" s="68"/>
      <c r="I8" s="68"/>
      <c r="J8" s="72"/>
      <c r="K8" s="72"/>
      <c r="L8" s="68"/>
      <c r="M8" s="73"/>
      <c r="N8" s="73"/>
      <c r="O8" s="74"/>
    </row>
    <row r="9" spans="2:15" ht="27.95" customHeight="1">
      <c r="B9" s="69" t="str">
        <f t="shared" si="3"/>
        <v/>
      </c>
      <c r="C9" s="63"/>
      <c r="D9" s="68"/>
      <c r="E9" s="65" t="str">
        <f t="shared" si="0"/>
        <v/>
      </c>
      <c r="F9" s="66" t="str">
        <f t="shared" si="1"/>
        <v/>
      </c>
      <c r="G9" s="67" t="str">
        <f t="shared" ca="1" si="2"/>
        <v/>
      </c>
      <c r="H9" s="68"/>
      <c r="I9" s="68"/>
      <c r="J9" s="72"/>
      <c r="K9" s="72"/>
      <c r="L9" s="68"/>
      <c r="M9" s="73"/>
      <c r="N9" s="73"/>
      <c r="O9" s="74"/>
    </row>
    <row r="10" spans="2:15" ht="27.95" customHeight="1">
      <c r="B10" s="69" t="str">
        <f t="shared" si="3"/>
        <v/>
      </c>
      <c r="C10" s="63"/>
      <c r="D10" s="68"/>
      <c r="E10" s="65" t="str">
        <f t="shared" si="0"/>
        <v/>
      </c>
      <c r="F10" s="66" t="str">
        <f t="shared" si="1"/>
        <v/>
      </c>
      <c r="G10" s="67" t="str">
        <f t="shared" ca="1" si="2"/>
        <v/>
      </c>
      <c r="H10" s="68"/>
      <c r="I10" s="68"/>
      <c r="J10" s="72"/>
      <c r="K10" s="72"/>
      <c r="L10" s="68"/>
      <c r="M10" s="73"/>
      <c r="N10" s="73"/>
      <c r="O10" s="74"/>
    </row>
    <row r="11" spans="2:15" ht="27.95" customHeight="1">
      <c r="B11" s="69" t="str">
        <f t="shared" si="3"/>
        <v/>
      </c>
      <c r="C11" s="63"/>
      <c r="D11" s="68"/>
      <c r="E11" s="65" t="str">
        <f t="shared" si="0"/>
        <v/>
      </c>
      <c r="F11" s="66" t="str">
        <f t="shared" si="1"/>
        <v/>
      </c>
      <c r="G11" s="67" t="str">
        <f t="shared" ca="1" si="2"/>
        <v/>
      </c>
      <c r="H11" s="68"/>
      <c r="I11" s="68"/>
      <c r="J11" s="72"/>
      <c r="K11" s="72"/>
      <c r="L11" s="68"/>
      <c r="M11" s="73"/>
      <c r="N11" s="73"/>
      <c r="O11" s="74"/>
    </row>
    <row r="12" spans="2:15" ht="27.95" customHeight="1">
      <c r="B12" s="69" t="str">
        <f t="shared" si="3"/>
        <v/>
      </c>
      <c r="C12" s="63"/>
      <c r="D12" s="68"/>
      <c r="E12" s="65" t="str">
        <f t="shared" si="0"/>
        <v/>
      </c>
      <c r="F12" s="66" t="str">
        <f t="shared" si="1"/>
        <v/>
      </c>
      <c r="G12" s="67" t="str">
        <f t="shared" ca="1" si="2"/>
        <v/>
      </c>
      <c r="H12" s="68"/>
      <c r="I12" s="68"/>
      <c r="J12" s="72"/>
      <c r="K12" s="72"/>
      <c r="L12" s="68"/>
      <c r="M12" s="73"/>
      <c r="N12" s="73"/>
      <c r="O12" s="74"/>
    </row>
    <row r="13" spans="2:15" ht="27.95" customHeight="1">
      <c r="B13" s="69" t="str">
        <f t="shared" si="3"/>
        <v/>
      </c>
      <c r="C13" s="63"/>
      <c r="D13" s="68"/>
      <c r="E13" s="65" t="str">
        <f t="shared" si="0"/>
        <v/>
      </c>
      <c r="F13" s="66" t="str">
        <f t="shared" si="1"/>
        <v/>
      </c>
      <c r="G13" s="67" t="str">
        <f t="shared" ca="1" si="2"/>
        <v/>
      </c>
      <c r="H13" s="68"/>
      <c r="I13" s="68"/>
      <c r="J13" s="72"/>
      <c r="K13" s="72"/>
      <c r="L13" s="68"/>
      <c r="M13" s="73"/>
      <c r="N13" s="73"/>
      <c r="O13" s="74"/>
    </row>
    <row r="14" spans="2:15" ht="27.95" customHeight="1">
      <c r="B14" s="69" t="str">
        <f t="shared" si="3"/>
        <v/>
      </c>
      <c r="C14" s="63"/>
      <c r="D14" s="68"/>
      <c r="E14" s="65" t="str">
        <f t="shared" si="0"/>
        <v/>
      </c>
      <c r="F14" s="66" t="str">
        <f t="shared" si="1"/>
        <v/>
      </c>
      <c r="G14" s="67" t="str">
        <f t="shared" ca="1" si="2"/>
        <v/>
      </c>
      <c r="H14" s="68"/>
      <c r="I14" s="68"/>
      <c r="J14" s="72"/>
      <c r="K14" s="72"/>
      <c r="L14" s="68"/>
      <c r="M14" s="73"/>
      <c r="N14" s="73"/>
      <c r="O14" s="74"/>
    </row>
    <row r="15" spans="2:15" ht="27.95" customHeight="1">
      <c r="B15" s="69" t="str">
        <f t="shared" si="3"/>
        <v/>
      </c>
      <c r="C15" s="63"/>
      <c r="D15" s="68"/>
      <c r="E15" s="65" t="str">
        <f t="shared" si="0"/>
        <v/>
      </c>
      <c r="F15" s="66" t="str">
        <f t="shared" si="1"/>
        <v/>
      </c>
      <c r="G15" s="67" t="str">
        <f t="shared" ca="1" si="2"/>
        <v/>
      </c>
      <c r="H15" s="68"/>
      <c r="I15" s="68"/>
      <c r="J15" s="72"/>
      <c r="K15" s="72"/>
      <c r="L15" s="68"/>
      <c r="M15" s="73"/>
      <c r="N15" s="73"/>
      <c r="O15" s="74"/>
    </row>
    <row r="16" spans="2:15" ht="27.95" customHeight="1">
      <c r="B16" s="69" t="str">
        <f t="shared" si="3"/>
        <v/>
      </c>
      <c r="C16" s="63"/>
      <c r="D16" s="68"/>
      <c r="E16" s="65" t="str">
        <f t="shared" si="0"/>
        <v/>
      </c>
      <c r="F16" s="66" t="str">
        <f t="shared" si="1"/>
        <v/>
      </c>
      <c r="G16" s="67" t="str">
        <f t="shared" ca="1" si="2"/>
        <v/>
      </c>
      <c r="H16" s="68"/>
      <c r="I16" s="68"/>
      <c r="J16" s="72"/>
      <c r="K16" s="72"/>
      <c r="L16" s="68"/>
      <c r="M16" s="73"/>
      <c r="N16" s="73"/>
      <c r="O16" s="74"/>
    </row>
    <row r="17" spans="2:15" ht="27.95" customHeight="1">
      <c r="B17" s="69" t="str">
        <f t="shared" si="3"/>
        <v/>
      </c>
      <c r="C17" s="63"/>
      <c r="D17" s="68"/>
      <c r="E17" s="65" t="str">
        <f t="shared" si="0"/>
        <v/>
      </c>
      <c r="F17" s="66" t="str">
        <f t="shared" si="1"/>
        <v/>
      </c>
      <c r="G17" s="67" t="str">
        <f t="shared" ca="1" si="2"/>
        <v/>
      </c>
      <c r="H17" s="68"/>
      <c r="I17" s="68"/>
      <c r="J17" s="72"/>
      <c r="K17" s="72"/>
      <c r="L17" s="68"/>
      <c r="M17" s="73"/>
      <c r="N17" s="73"/>
      <c r="O17" s="74"/>
    </row>
    <row r="18" spans="2:15" ht="27.95" customHeight="1">
      <c r="B18" s="69" t="str">
        <f t="shared" si="3"/>
        <v/>
      </c>
      <c r="C18" s="63"/>
      <c r="D18" s="68"/>
      <c r="E18" s="65" t="str">
        <f t="shared" si="0"/>
        <v/>
      </c>
      <c r="F18" s="66" t="str">
        <f t="shared" si="1"/>
        <v/>
      </c>
      <c r="G18" s="67" t="str">
        <f t="shared" ca="1" si="2"/>
        <v/>
      </c>
      <c r="H18" s="68"/>
      <c r="I18" s="68"/>
      <c r="J18" s="72"/>
      <c r="K18" s="72"/>
      <c r="L18" s="68"/>
      <c r="M18" s="73"/>
      <c r="N18" s="73"/>
      <c r="O18" s="74"/>
    </row>
    <row r="19" spans="2:15" ht="27.95" customHeight="1">
      <c r="B19" s="69" t="str">
        <f t="shared" si="3"/>
        <v/>
      </c>
      <c r="C19" s="63"/>
      <c r="D19" s="68"/>
      <c r="E19" s="65" t="str">
        <f t="shared" si="0"/>
        <v/>
      </c>
      <c r="F19" s="66" t="str">
        <f t="shared" si="1"/>
        <v/>
      </c>
      <c r="G19" s="67" t="str">
        <f t="shared" ca="1" si="2"/>
        <v/>
      </c>
      <c r="H19" s="68"/>
      <c r="I19" s="68"/>
      <c r="J19" s="72"/>
      <c r="K19" s="72"/>
      <c r="L19" s="68"/>
      <c r="M19" s="73"/>
      <c r="N19" s="73"/>
      <c r="O19" s="74"/>
    </row>
    <row r="20" spans="2:15" ht="27.95" customHeight="1">
      <c r="B20" s="69" t="str">
        <f t="shared" si="3"/>
        <v/>
      </c>
      <c r="C20" s="63"/>
      <c r="D20" s="68"/>
      <c r="E20" s="65" t="str">
        <f t="shared" si="0"/>
        <v/>
      </c>
      <c r="F20" s="66" t="str">
        <f t="shared" si="1"/>
        <v/>
      </c>
      <c r="G20" s="67" t="str">
        <f t="shared" ca="1" si="2"/>
        <v/>
      </c>
      <c r="H20" s="68"/>
      <c r="I20" s="68"/>
      <c r="J20" s="72"/>
      <c r="K20" s="72"/>
      <c r="L20" s="68"/>
      <c r="M20" s="73"/>
      <c r="N20" s="73"/>
      <c r="O20" s="74"/>
    </row>
    <row r="21" spans="2:15" ht="27.95" customHeight="1">
      <c r="B21" s="69" t="str">
        <f t="shared" si="3"/>
        <v/>
      </c>
      <c r="C21" s="63"/>
      <c r="D21" s="68"/>
      <c r="E21" s="65" t="str">
        <f t="shared" si="0"/>
        <v/>
      </c>
      <c r="F21" s="66" t="str">
        <f t="shared" si="1"/>
        <v/>
      </c>
      <c r="G21" s="67" t="str">
        <f t="shared" ca="1" si="2"/>
        <v/>
      </c>
      <c r="H21" s="68"/>
      <c r="I21" s="68"/>
      <c r="J21" s="72"/>
      <c r="K21" s="72"/>
      <c r="L21" s="68"/>
      <c r="M21" s="73"/>
      <c r="N21" s="73"/>
      <c r="O21" s="74"/>
    </row>
    <row r="22" spans="2:15" ht="27.95" customHeight="1">
      <c r="B22" s="69" t="str">
        <f t="shared" si="3"/>
        <v/>
      </c>
      <c r="C22" s="63"/>
      <c r="D22" s="68"/>
      <c r="E22" s="65" t="str">
        <f t="shared" si="0"/>
        <v/>
      </c>
      <c r="F22" s="66" t="str">
        <f t="shared" si="1"/>
        <v/>
      </c>
      <c r="G22" s="67" t="str">
        <f t="shared" ca="1" si="2"/>
        <v/>
      </c>
      <c r="H22" s="68"/>
      <c r="I22" s="68"/>
      <c r="J22" s="72"/>
      <c r="K22" s="72"/>
      <c r="L22" s="68"/>
      <c r="M22" s="73"/>
      <c r="N22" s="73"/>
      <c r="O22" s="74"/>
    </row>
    <row r="23" spans="2:15" ht="27.95" customHeight="1">
      <c r="B23" s="69" t="str">
        <f t="shared" si="3"/>
        <v/>
      </c>
      <c r="C23" s="63"/>
      <c r="D23" s="68"/>
      <c r="E23" s="65" t="str">
        <f t="shared" si="0"/>
        <v/>
      </c>
      <c r="F23" s="66" t="str">
        <f t="shared" si="1"/>
        <v/>
      </c>
      <c r="G23" s="67" t="str">
        <f t="shared" ca="1" si="2"/>
        <v/>
      </c>
      <c r="H23" s="68"/>
      <c r="I23" s="68"/>
      <c r="J23" s="72"/>
      <c r="K23" s="72"/>
      <c r="L23" s="68"/>
      <c r="M23" s="73"/>
      <c r="N23" s="73"/>
      <c r="O23" s="74"/>
    </row>
    <row r="24" spans="2:15" ht="27.95" customHeight="1">
      <c r="B24" s="69" t="str">
        <f t="shared" si="3"/>
        <v/>
      </c>
      <c r="C24" s="63"/>
      <c r="D24" s="68"/>
      <c r="E24" s="65" t="str">
        <f t="shared" si="0"/>
        <v/>
      </c>
      <c r="F24" s="66" t="str">
        <f t="shared" si="1"/>
        <v/>
      </c>
      <c r="G24" s="67" t="str">
        <f t="shared" ca="1" si="2"/>
        <v/>
      </c>
      <c r="H24" s="68"/>
      <c r="I24" s="68"/>
      <c r="J24" s="72"/>
      <c r="K24" s="72"/>
      <c r="L24" s="68"/>
      <c r="M24" s="73"/>
      <c r="N24" s="73"/>
      <c r="O24" s="74"/>
    </row>
    <row r="25" spans="2:15" ht="27.95" customHeight="1">
      <c r="B25" s="69" t="str">
        <f t="shared" si="3"/>
        <v/>
      </c>
      <c r="C25" s="63"/>
      <c r="D25" s="68"/>
      <c r="E25" s="65" t="str">
        <f t="shared" si="0"/>
        <v/>
      </c>
      <c r="F25" s="66" t="str">
        <f t="shared" si="1"/>
        <v/>
      </c>
      <c r="G25" s="67" t="str">
        <f t="shared" ca="1" si="2"/>
        <v/>
      </c>
      <c r="H25" s="68"/>
      <c r="I25" s="68"/>
      <c r="J25" s="72"/>
      <c r="K25" s="72"/>
      <c r="L25" s="68"/>
      <c r="M25" s="73"/>
      <c r="N25" s="73"/>
      <c r="O25" s="74"/>
    </row>
    <row r="26" spans="2:15" ht="27.95" customHeight="1">
      <c r="B26" s="69" t="str">
        <f t="shared" si="3"/>
        <v/>
      </c>
      <c r="C26" s="63"/>
      <c r="D26" s="68"/>
      <c r="E26" s="65" t="str">
        <f t="shared" si="0"/>
        <v/>
      </c>
      <c r="F26" s="66" t="str">
        <f t="shared" si="1"/>
        <v/>
      </c>
      <c r="G26" s="67" t="str">
        <f t="shared" ca="1" si="2"/>
        <v/>
      </c>
      <c r="H26" s="68"/>
      <c r="I26" s="68"/>
      <c r="J26" s="72"/>
      <c r="K26" s="72"/>
      <c r="L26" s="68"/>
      <c r="M26" s="73"/>
      <c r="N26" s="73"/>
      <c r="O26" s="74"/>
    </row>
    <row r="27" spans="2:15" ht="27.95" customHeight="1">
      <c r="B27" s="69" t="str">
        <f t="shared" si="3"/>
        <v/>
      </c>
      <c r="C27" s="63"/>
      <c r="D27" s="68"/>
      <c r="E27" s="65" t="str">
        <f t="shared" si="0"/>
        <v/>
      </c>
      <c r="F27" s="66" t="str">
        <f t="shared" si="1"/>
        <v/>
      </c>
      <c r="G27" s="67" t="str">
        <f t="shared" ca="1" si="2"/>
        <v/>
      </c>
      <c r="H27" s="68"/>
      <c r="I27" s="68"/>
      <c r="J27" s="72"/>
      <c r="K27" s="72"/>
      <c r="L27" s="68"/>
      <c r="M27" s="73"/>
      <c r="N27" s="73"/>
      <c r="O27" s="74"/>
    </row>
    <row r="28" spans="2:15" ht="27.95" customHeight="1">
      <c r="B28" s="69" t="str">
        <f t="shared" si="3"/>
        <v/>
      </c>
      <c r="C28" s="63"/>
      <c r="D28" s="68"/>
      <c r="E28" s="65" t="str">
        <f t="shared" si="0"/>
        <v/>
      </c>
      <c r="F28" s="66" t="str">
        <f t="shared" si="1"/>
        <v/>
      </c>
      <c r="G28" s="67" t="str">
        <f t="shared" ca="1" si="2"/>
        <v/>
      </c>
      <c r="H28" s="68"/>
      <c r="I28" s="68"/>
      <c r="J28" s="72"/>
      <c r="K28" s="72"/>
      <c r="L28" s="68"/>
      <c r="M28" s="73"/>
      <c r="N28" s="73"/>
      <c r="O28" s="74"/>
    </row>
    <row r="29" spans="2:15" ht="27.95" customHeight="1">
      <c r="B29" s="69" t="str">
        <f t="shared" si="3"/>
        <v/>
      </c>
      <c r="C29" s="63"/>
      <c r="D29" s="68"/>
      <c r="E29" s="65" t="str">
        <f t="shared" si="0"/>
        <v/>
      </c>
      <c r="F29" s="66" t="str">
        <f t="shared" si="1"/>
        <v/>
      </c>
      <c r="G29" s="67" t="str">
        <f t="shared" ca="1" si="2"/>
        <v/>
      </c>
      <c r="H29" s="68"/>
      <c r="I29" s="68"/>
      <c r="J29" s="72"/>
      <c r="K29" s="72"/>
      <c r="L29" s="68"/>
      <c r="M29" s="73"/>
      <c r="N29" s="73"/>
      <c r="O29" s="74"/>
    </row>
    <row r="30" spans="2:15" ht="27.95" customHeight="1">
      <c r="B30" s="69" t="str">
        <f t="shared" si="3"/>
        <v/>
      </c>
      <c r="C30" s="63"/>
      <c r="D30" s="68"/>
      <c r="E30" s="65" t="str">
        <f t="shared" si="0"/>
        <v/>
      </c>
      <c r="F30" s="66" t="str">
        <f t="shared" si="1"/>
        <v/>
      </c>
      <c r="G30" s="67" t="str">
        <f t="shared" ca="1" si="2"/>
        <v/>
      </c>
      <c r="H30" s="68"/>
      <c r="I30" s="68"/>
      <c r="J30" s="72"/>
      <c r="K30" s="72"/>
      <c r="L30" s="68"/>
      <c r="M30" s="73"/>
      <c r="N30" s="73"/>
      <c r="O30" s="74"/>
    </row>
    <row r="31" spans="2:15" ht="27.95" customHeight="1">
      <c r="B31" s="69" t="str">
        <f t="shared" si="3"/>
        <v/>
      </c>
      <c r="C31" s="63"/>
      <c r="D31" s="68"/>
      <c r="E31" s="65" t="str">
        <f t="shared" si="0"/>
        <v/>
      </c>
      <c r="F31" s="66" t="str">
        <f t="shared" si="1"/>
        <v/>
      </c>
      <c r="G31" s="67" t="str">
        <f t="shared" ca="1" si="2"/>
        <v/>
      </c>
      <c r="H31" s="68"/>
      <c r="I31" s="68"/>
      <c r="J31" s="72"/>
      <c r="K31" s="72"/>
      <c r="L31" s="68"/>
      <c r="M31" s="73"/>
      <c r="N31" s="73"/>
      <c r="O31" s="74"/>
    </row>
    <row r="32" spans="2:15" ht="27.95" customHeight="1">
      <c r="B32" s="69" t="str">
        <f t="shared" si="3"/>
        <v/>
      </c>
      <c r="C32" s="63"/>
      <c r="D32" s="68"/>
      <c r="E32" s="65" t="str">
        <f t="shared" si="0"/>
        <v/>
      </c>
      <c r="F32" s="66" t="str">
        <f t="shared" si="1"/>
        <v/>
      </c>
      <c r="G32" s="67" t="str">
        <f t="shared" ca="1" si="2"/>
        <v/>
      </c>
      <c r="H32" s="68"/>
      <c r="I32" s="68"/>
      <c r="J32" s="72"/>
      <c r="K32" s="72"/>
      <c r="L32" s="68"/>
      <c r="M32" s="73"/>
      <c r="N32" s="73"/>
      <c r="O32" s="74"/>
    </row>
    <row r="33" spans="2:15" ht="27.95" customHeight="1">
      <c r="B33" s="69" t="str">
        <f t="shared" si="3"/>
        <v/>
      </c>
      <c r="C33" s="63"/>
      <c r="D33" s="68"/>
      <c r="E33" s="65" t="str">
        <f t="shared" si="0"/>
        <v/>
      </c>
      <c r="F33" s="66" t="str">
        <f t="shared" si="1"/>
        <v/>
      </c>
      <c r="G33" s="67" t="str">
        <f t="shared" ca="1" si="2"/>
        <v/>
      </c>
      <c r="H33" s="68"/>
      <c r="I33" s="68"/>
      <c r="J33" s="72"/>
      <c r="K33" s="72"/>
      <c r="L33" s="68"/>
      <c r="M33" s="73"/>
      <c r="N33" s="73"/>
      <c r="O33" s="74"/>
    </row>
    <row r="34" spans="2:15" ht="27.95" customHeight="1">
      <c r="B34" s="69" t="str">
        <f t="shared" si="3"/>
        <v/>
      </c>
      <c r="C34" s="63"/>
      <c r="D34" s="68"/>
      <c r="E34" s="65" t="str">
        <f t="shared" si="0"/>
        <v/>
      </c>
      <c r="F34" s="66" t="str">
        <f t="shared" si="1"/>
        <v/>
      </c>
      <c r="G34" s="67" t="str">
        <f t="shared" ca="1" si="2"/>
        <v/>
      </c>
      <c r="H34" s="68"/>
      <c r="I34" s="68"/>
      <c r="J34" s="72"/>
      <c r="K34" s="72"/>
      <c r="L34" s="68"/>
      <c r="M34" s="73"/>
      <c r="N34" s="73"/>
      <c r="O34" s="74"/>
    </row>
    <row r="35" spans="2:15" ht="27.95" customHeight="1">
      <c r="B35" s="69" t="str">
        <f t="shared" si="3"/>
        <v/>
      </c>
      <c r="C35" s="63"/>
      <c r="D35" s="68"/>
      <c r="E35" s="65" t="str">
        <f t="shared" si="0"/>
        <v/>
      </c>
      <c r="F35" s="66" t="str">
        <f t="shared" si="1"/>
        <v/>
      </c>
      <c r="G35" s="67" t="str">
        <f t="shared" ca="1" si="2"/>
        <v/>
      </c>
      <c r="H35" s="68"/>
      <c r="I35" s="68"/>
      <c r="J35" s="72"/>
      <c r="K35" s="72"/>
      <c r="L35" s="68"/>
      <c r="M35" s="73"/>
      <c r="N35" s="73"/>
      <c r="O35" s="74"/>
    </row>
    <row r="36" spans="2:15" ht="27.95" customHeight="1">
      <c r="B36" s="69" t="str">
        <f t="shared" si="3"/>
        <v/>
      </c>
      <c r="C36" s="63"/>
      <c r="D36" s="68"/>
      <c r="E36" s="65" t="str">
        <f t="shared" si="0"/>
        <v/>
      </c>
      <c r="F36" s="66" t="str">
        <f t="shared" si="1"/>
        <v/>
      </c>
      <c r="G36" s="67" t="str">
        <f t="shared" ca="1" si="2"/>
        <v/>
      </c>
      <c r="H36" s="68"/>
      <c r="I36" s="68"/>
      <c r="J36" s="72"/>
      <c r="K36" s="72"/>
      <c r="L36" s="68"/>
      <c r="M36" s="73"/>
      <c r="N36" s="73"/>
      <c r="O36" s="74"/>
    </row>
    <row r="37" spans="2:15" ht="27.95" customHeight="1">
      <c r="B37" s="69" t="str">
        <f t="shared" si="3"/>
        <v/>
      </c>
      <c r="C37" s="63"/>
      <c r="D37" s="68"/>
      <c r="E37" s="65" t="str">
        <f t="shared" si="0"/>
        <v/>
      </c>
      <c r="F37" s="66" t="str">
        <f t="shared" si="1"/>
        <v/>
      </c>
      <c r="G37" s="67" t="str">
        <f t="shared" ca="1" si="2"/>
        <v/>
      </c>
      <c r="H37" s="68"/>
      <c r="I37" s="68"/>
      <c r="J37" s="72"/>
      <c r="K37" s="72"/>
      <c r="L37" s="68"/>
      <c r="M37" s="73"/>
      <c r="N37" s="73"/>
      <c r="O37" s="74"/>
    </row>
    <row r="38" spans="2:15" ht="27.95" customHeight="1">
      <c r="B38" s="69" t="str">
        <f t="shared" si="3"/>
        <v/>
      </c>
      <c r="C38" s="63"/>
      <c r="D38" s="68"/>
      <c r="E38" s="65" t="str">
        <f t="shared" si="0"/>
        <v/>
      </c>
      <c r="F38" s="66" t="str">
        <f t="shared" si="1"/>
        <v/>
      </c>
      <c r="G38" s="67" t="str">
        <f t="shared" ca="1" si="2"/>
        <v/>
      </c>
      <c r="H38" s="68"/>
      <c r="I38" s="68"/>
      <c r="J38" s="72"/>
      <c r="K38" s="72"/>
      <c r="L38" s="68"/>
      <c r="M38" s="73"/>
      <c r="N38" s="73"/>
      <c r="O38" s="74"/>
    </row>
    <row r="39" spans="2:15" ht="27.95" customHeight="1">
      <c r="B39" s="69" t="str">
        <f t="shared" si="3"/>
        <v/>
      </c>
      <c r="C39" s="63"/>
      <c r="D39" s="68"/>
      <c r="E39" s="65" t="str">
        <f t="shared" si="0"/>
        <v/>
      </c>
      <c r="F39" s="66" t="str">
        <f t="shared" si="1"/>
        <v/>
      </c>
      <c r="G39" s="67" t="str">
        <f t="shared" ca="1" si="2"/>
        <v/>
      </c>
      <c r="H39" s="68"/>
      <c r="I39" s="68"/>
      <c r="J39" s="72"/>
      <c r="K39" s="72"/>
      <c r="L39" s="68"/>
      <c r="M39" s="73"/>
      <c r="N39" s="73"/>
      <c r="O39" s="74"/>
    </row>
    <row r="40" spans="2:15" ht="27.95" customHeight="1">
      <c r="B40" s="69" t="str">
        <f t="shared" si="3"/>
        <v/>
      </c>
      <c r="C40" s="63"/>
      <c r="D40" s="68"/>
      <c r="E40" s="65" t="str">
        <f t="shared" si="0"/>
        <v/>
      </c>
      <c r="F40" s="66" t="str">
        <f t="shared" si="1"/>
        <v/>
      </c>
      <c r="G40" s="67" t="str">
        <f t="shared" ca="1" si="2"/>
        <v/>
      </c>
      <c r="H40" s="68"/>
      <c r="I40" s="68"/>
      <c r="J40" s="72"/>
      <c r="K40" s="72"/>
      <c r="L40" s="68"/>
      <c r="M40" s="73"/>
      <c r="N40" s="73"/>
      <c r="O40" s="74"/>
    </row>
    <row r="41" spans="2:15" ht="27.95" customHeight="1">
      <c r="B41" s="69" t="str">
        <f t="shared" si="3"/>
        <v/>
      </c>
      <c r="C41" s="63"/>
      <c r="D41" s="68"/>
      <c r="E41" s="65" t="str">
        <f t="shared" si="0"/>
        <v/>
      </c>
      <c r="F41" s="66" t="str">
        <f t="shared" si="1"/>
        <v/>
      </c>
      <c r="G41" s="67" t="str">
        <f t="shared" ca="1" si="2"/>
        <v/>
      </c>
      <c r="H41" s="68"/>
      <c r="I41" s="68"/>
      <c r="J41" s="72"/>
      <c r="K41" s="72"/>
      <c r="L41" s="68"/>
      <c r="M41" s="73"/>
      <c r="N41" s="73"/>
      <c r="O41" s="74"/>
    </row>
    <row r="42" spans="2:15" ht="27.95" customHeight="1">
      <c r="B42" s="69" t="str">
        <f t="shared" si="3"/>
        <v/>
      </c>
      <c r="C42" s="63"/>
      <c r="D42" s="68"/>
      <c r="E42" s="65" t="str">
        <f t="shared" si="0"/>
        <v/>
      </c>
      <c r="F42" s="66" t="str">
        <f t="shared" si="1"/>
        <v/>
      </c>
      <c r="G42" s="67" t="str">
        <f t="shared" ca="1" si="2"/>
        <v/>
      </c>
      <c r="H42" s="68"/>
      <c r="I42" s="68"/>
      <c r="J42" s="72"/>
      <c r="K42" s="72"/>
      <c r="L42" s="68"/>
      <c r="M42" s="73"/>
      <c r="N42" s="73"/>
      <c r="O42" s="74"/>
    </row>
    <row r="43" spans="2:15" ht="27.95" customHeight="1">
      <c r="B43" s="69" t="str">
        <f t="shared" si="3"/>
        <v/>
      </c>
      <c r="C43" s="63"/>
      <c r="D43" s="68"/>
      <c r="E43" s="65" t="str">
        <f t="shared" si="0"/>
        <v/>
      </c>
      <c r="F43" s="66" t="str">
        <f t="shared" si="1"/>
        <v/>
      </c>
      <c r="G43" s="67" t="str">
        <f t="shared" ca="1" si="2"/>
        <v/>
      </c>
      <c r="H43" s="68"/>
      <c r="I43" s="68"/>
      <c r="J43" s="72"/>
      <c r="K43" s="72"/>
      <c r="L43" s="68"/>
      <c r="M43" s="73"/>
      <c r="N43" s="73"/>
      <c r="O43" s="74"/>
    </row>
    <row r="44" spans="2:15" ht="27.95" customHeight="1">
      <c r="B44" s="69" t="str">
        <f t="shared" si="3"/>
        <v/>
      </c>
      <c r="C44" s="63"/>
      <c r="D44" s="68"/>
      <c r="E44" s="65" t="str">
        <f t="shared" si="0"/>
        <v/>
      </c>
      <c r="F44" s="66" t="str">
        <f t="shared" si="1"/>
        <v/>
      </c>
      <c r="G44" s="67" t="str">
        <f t="shared" ca="1" si="2"/>
        <v/>
      </c>
      <c r="H44" s="68"/>
      <c r="I44" s="68"/>
      <c r="J44" s="72"/>
      <c r="K44" s="72"/>
      <c r="L44" s="68"/>
      <c r="M44" s="73"/>
      <c r="N44" s="73"/>
      <c r="O44" s="74"/>
    </row>
    <row r="45" spans="2:15" ht="27.95" customHeight="1">
      <c r="B45" s="69" t="str">
        <f t="shared" si="3"/>
        <v/>
      </c>
      <c r="C45" s="63"/>
      <c r="D45" s="68"/>
      <c r="E45" s="65" t="str">
        <f t="shared" si="0"/>
        <v/>
      </c>
      <c r="F45" s="66" t="str">
        <f t="shared" si="1"/>
        <v/>
      </c>
      <c r="G45" s="67" t="str">
        <f t="shared" ca="1" si="2"/>
        <v/>
      </c>
      <c r="H45" s="68"/>
      <c r="I45" s="68"/>
      <c r="J45" s="72"/>
      <c r="K45" s="72"/>
      <c r="L45" s="68"/>
      <c r="M45" s="73"/>
      <c r="N45" s="73"/>
      <c r="O45" s="74"/>
    </row>
    <row r="46" spans="2:15" ht="27.95" customHeight="1">
      <c r="B46" s="69" t="str">
        <f t="shared" si="3"/>
        <v/>
      </c>
      <c r="C46" s="63"/>
      <c r="D46" s="68"/>
      <c r="E46" s="65" t="str">
        <f t="shared" si="0"/>
        <v/>
      </c>
      <c r="F46" s="66" t="str">
        <f t="shared" si="1"/>
        <v/>
      </c>
      <c r="G46" s="67" t="str">
        <f t="shared" ca="1" si="2"/>
        <v/>
      </c>
      <c r="H46" s="68"/>
      <c r="I46" s="68"/>
      <c r="J46" s="72"/>
      <c r="K46" s="72"/>
      <c r="L46" s="68"/>
      <c r="M46" s="73"/>
      <c r="N46" s="73"/>
      <c r="O46" s="74"/>
    </row>
    <row r="47" spans="2:15" ht="27.95" customHeight="1">
      <c r="B47" s="69" t="str">
        <f t="shared" si="3"/>
        <v/>
      </c>
      <c r="C47" s="63"/>
      <c r="D47" s="68"/>
      <c r="E47" s="65" t="str">
        <f t="shared" si="0"/>
        <v/>
      </c>
      <c r="F47" s="66" t="str">
        <f t="shared" si="1"/>
        <v/>
      </c>
      <c r="G47" s="67" t="str">
        <f t="shared" ca="1" si="2"/>
        <v/>
      </c>
      <c r="H47" s="68"/>
      <c r="I47" s="68"/>
      <c r="J47" s="72"/>
      <c r="K47" s="72"/>
      <c r="L47" s="68"/>
      <c r="M47" s="73"/>
      <c r="N47" s="73"/>
      <c r="O47" s="74"/>
    </row>
    <row r="48" spans="2:15" ht="27.95" customHeight="1">
      <c r="B48" s="69" t="str">
        <f t="shared" si="3"/>
        <v/>
      </c>
      <c r="C48" s="63"/>
      <c r="D48" s="68"/>
      <c r="E48" s="65" t="str">
        <f t="shared" si="0"/>
        <v/>
      </c>
      <c r="F48" s="66" t="str">
        <f t="shared" si="1"/>
        <v/>
      </c>
      <c r="G48" s="67" t="str">
        <f t="shared" ca="1" si="2"/>
        <v/>
      </c>
      <c r="H48" s="68"/>
      <c r="I48" s="68"/>
      <c r="J48" s="72"/>
      <c r="K48" s="72"/>
      <c r="L48" s="68"/>
      <c r="M48" s="73"/>
      <c r="N48" s="73"/>
      <c r="O48" s="74"/>
    </row>
    <row r="49" spans="2:15" ht="27.95" customHeight="1">
      <c r="B49" s="69" t="str">
        <f t="shared" si="3"/>
        <v/>
      </c>
      <c r="C49" s="63"/>
      <c r="D49" s="68"/>
      <c r="E49" s="65" t="str">
        <f t="shared" si="0"/>
        <v/>
      </c>
      <c r="F49" s="66" t="str">
        <f t="shared" si="1"/>
        <v/>
      </c>
      <c r="G49" s="67" t="str">
        <f t="shared" ca="1" si="2"/>
        <v/>
      </c>
      <c r="H49" s="68"/>
      <c r="I49" s="68"/>
      <c r="J49" s="72"/>
      <c r="K49" s="72"/>
      <c r="L49" s="68"/>
      <c r="M49" s="73"/>
      <c r="N49" s="73"/>
      <c r="O49" s="74"/>
    </row>
    <row r="50" spans="2:15" ht="27.95" customHeight="1">
      <c r="B50" s="69" t="str">
        <f t="shared" si="3"/>
        <v/>
      </c>
      <c r="C50" s="63"/>
      <c r="D50" s="68"/>
      <c r="E50" s="65" t="str">
        <f t="shared" si="0"/>
        <v/>
      </c>
      <c r="F50" s="66" t="str">
        <f t="shared" si="1"/>
        <v/>
      </c>
      <c r="G50" s="67" t="str">
        <f t="shared" ca="1" si="2"/>
        <v/>
      </c>
      <c r="H50" s="68"/>
      <c r="I50" s="68"/>
      <c r="J50" s="72"/>
      <c r="K50" s="72"/>
      <c r="L50" s="68"/>
      <c r="M50" s="73"/>
      <c r="N50" s="73"/>
      <c r="O50" s="74"/>
    </row>
    <row r="51" spans="2:15" ht="27.95" customHeight="1">
      <c r="B51" s="69" t="str">
        <f t="shared" si="3"/>
        <v/>
      </c>
      <c r="C51" s="63"/>
      <c r="D51" s="68"/>
      <c r="E51" s="65" t="str">
        <f t="shared" si="0"/>
        <v/>
      </c>
      <c r="F51" s="66" t="str">
        <f t="shared" si="1"/>
        <v/>
      </c>
      <c r="G51" s="67" t="str">
        <f t="shared" ca="1" si="2"/>
        <v/>
      </c>
      <c r="H51" s="68"/>
      <c r="I51" s="68"/>
      <c r="J51" s="72"/>
      <c r="K51" s="72"/>
      <c r="L51" s="68"/>
      <c r="M51" s="73"/>
      <c r="N51" s="73"/>
      <c r="O51" s="74"/>
    </row>
    <row r="52" spans="2:15" ht="27.95" customHeight="1">
      <c r="B52" s="69" t="str">
        <f t="shared" si="3"/>
        <v/>
      </c>
      <c r="C52" s="63"/>
      <c r="D52" s="68"/>
      <c r="E52" s="65" t="str">
        <f t="shared" si="0"/>
        <v/>
      </c>
      <c r="F52" s="66" t="str">
        <f t="shared" si="1"/>
        <v/>
      </c>
      <c r="G52" s="67" t="str">
        <f t="shared" ca="1" si="2"/>
        <v/>
      </c>
      <c r="H52" s="68"/>
      <c r="I52" s="68"/>
      <c r="J52" s="72"/>
      <c r="K52" s="72"/>
      <c r="L52" s="68"/>
      <c r="M52" s="73"/>
      <c r="N52" s="73"/>
      <c r="O52" s="74"/>
    </row>
    <row r="53" spans="2:15" ht="27.95" customHeight="1">
      <c r="B53" s="69" t="str">
        <f t="shared" si="3"/>
        <v/>
      </c>
      <c r="C53" s="63"/>
      <c r="D53" s="68"/>
      <c r="E53" s="65" t="str">
        <f t="shared" si="0"/>
        <v/>
      </c>
      <c r="F53" s="66" t="str">
        <f t="shared" si="1"/>
        <v/>
      </c>
      <c r="G53" s="67" t="str">
        <f t="shared" ca="1" si="2"/>
        <v/>
      </c>
      <c r="H53" s="68"/>
      <c r="I53" s="68"/>
      <c r="J53" s="72"/>
      <c r="K53" s="72"/>
      <c r="L53" s="68"/>
      <c r="M53" s="73"/>
      <c r="N53" s="73"/>
      <c r="O53" s="74"/>
    </row>
    <row r="54" spans="2:15" ht="27.95" customHeight="1">
      <c r="B54" s="69" t="str">
        <f t="shared" si="3"/>
        <v/>
      </c>
      <c r="C54" s="63"/>
      <c r="D54" s="68"/>
      <c r="E54" s="65" t="str">
        <f t="shared" si="0"/>
        <v/>
      </c>
      <c r="F54" s="66" t="str">
        <f t="shared" si="1"/>
        <v/>
      </c>
      <c r="G54" s="67" t="str">
        <f t="shared" ca="1" si="2"/>
        <v/>
      </c>
      <c r="H54" s="68"/>
      <c r="I54" s="68"/>
      <c r="J54" s="72"/>
      <c r="K54" s="72"/>
      <c r="L54" s="68"/>
      <c r="M54" s="73"/>
      <c r="N54" s="73"/>
      <c r="O54" s="74"/>
    </row>
    <row r="55" spans="2:15" ht="27.95" customHeight="1">
      <c r="B55" s="69" t="str">
        <f t="shared" si="3"/>
        <v/>
      </c>
      <c r="C55" s="63"/>
      <c r="D55" s="68"/>
      <c r="E55" s="65" t="str">
        <f t="shared" si="0"/>
        <v/>
      </c>
      <c r="F55" s="66" t="str">
        <f t="shared" si="1"/>
        <v/>
      </c>
      <c r="G55" s="67" t="str">
        <f t="shared" ca="1" si="2"/>
        <v/>
      </c>
      <c r="H55" s="68"/>
      <c r="I55" s="68"/>
      <c r="J55" s="72"/>
      <c r="K55" s="72"/>
      <c r="L55" s="68"/>
      <c r="M55" s="73"/>
      <c r="N55" s="73"/>
      <c r="O55" s="74"/>
    </row>
    <row r="56" spans="2:15" ht="27.95" customHeight="1">
      <c r="B56" s="69" t="str">
        <f t="shared" si="3"/>
        <v/>
      </c>
      <c r="C56" s="63"/>
      <c r="D56" s="68"/>
      <c r="E56" s="65" t="str">
        <f t="shared" si="0"/>
        <v/>
      </c>
      <c r="F56" s="66" t="str">
        <f t="shared" si="1"/>
        <v/>
      </c>
      <c r="G56" s="67" t="str">
        <f t="shared" ca="1" si="2"/>
        <v/>
      </c>
      <c r="H56" s="68"/>
      <c r="I56" s="68"/>
      <c r="J56" s="72"/>
      <c r="K56" s="72"/>
      <c r="L56" s="68"/>
      <c r="M56" s="73"/>
      <c r="N56" s="73"/>
      <c r="O56" s="74"/>
    </row>
    <row r="57" spans="2:15" ht="27.95" customHeight="1">
      <c r="B57" s="69" t="str">
        <f t="shared" si="3"/>
        <v/>
      </c>
      <c r="C57" s="63"/>
      <c r="D57" s="68"/>
      <c r="E57" s="65" t="str">
        <f t="shared" si="0"/>
        <v/>
      </c>
      <c r="F57" s="66" t="str">
        <f t="shared" si="1"/>
        <v/>
      </c>
      <c r="G57" s="67" t="str">
        <f t="shared" ca="1" si="2"/>
        <v/>
      </c>
      <c r="H57" s="68"/>
      <c r="I57" s="68"/>
      <c r="J57" s="72"/>
      <c r="K57" s="72"/>
      <c r="L57" s="68"/>
      <c r="M57" s="73"/>
      <c r="N57" s="73"/>
      <c r="O57" s="74"/>
    </row>
    <row r="58" spans="2:15" ht="27.95" customHeight="1">
      <c r="B58" s="69" t="str">
        <f t="shared" si="3"/>
        <v/>
      </c>
      <c r="C58" s="63"/>
      <c r="D58" s="68"/>
      <c r="E58" s="65" t="str">
        <f t="shared" si="0"/>
        <v/>
      </c>
      <c r="F58" s="66" t="str">
        <f t="shared" si="1"/>
        <v/>
      </c>
      <c r="G58" s="67" t="str">
        <f t="shared" ca="1" si="2"/>
        <v/>
      </c>
      <c r="H58" s="68"/>
      <c r="I58" s="68"/>
      <c r="J58" s="72"/>
      <c r="K58" s="72"/>
      <c r="L58" s="68"/>
      <c r="M58" s="73"/>
      <c r="N58" s="73"/>
      <c r="O58" s="74"/>
    </row>
    <row r="59" spans="2:15" ht="27.95" customHeight="1">
      <c r="B59" s="69" t="str">
        <f t="shared" si="3"/>
        <v/>
      </c>
      <c r="C59" s="63"/>
      <c r="D59" s="68"/>
      <c r="E59" s="65" t="str">
        <f t="shared" si="0"/>
        <v/>
      </c>
      <c r="F59" s="66" t="str">
        <f t="shared" si="1"/>
        <v/>
      </c>
      <c r="G59" s="67" t="str">
        <f t="shared" ca="1" si="2"/>
        <v/>
      </c>
      <c r="H59" s="68"/>
      <c r="I59" s="68"/>
      <c r="J59" s="72"/>
      <c r="K59" s="72"/>
      <c r="L59" s="68"/>
      <c r="M59" s="73"/>
      <c r="N59" s="73"/>
      <c r="O59" s="74"/>
    </row>
    <row r="60" spans="2:15" ht="27.95" customHeight="1">
      <c r="B60" s="69" t="str">
        <f t="shared" si="3"/>
        <v/>
      </c>
      <c r="C60" s="63"/>
      <c r="D60" s="68"/>
      <c r="E60" s="65" t="str">
        <f t="shared" si="0"/>
        <v/>
      </c>
      <c r="F60" s="66" t="str">
        <f t="shared" si="1"/>
        <v/>
      </c>
      <c r="G60" s="67" t="str">
        <f t="shared" ca="1" si="2"/>
        <v/>
      </c>
      <c r="H60" s="68"/>
      <c r="I60" s="68"/>
      <c r="J60" s="72"/>
      <c r="K60" s="72"/>
      <c r="L60" s="68"/>
      <c r="M60" s="73"/>
      <c r="N60" s="73"/>
      <c r="O60" s="74"/>
    </row>
    <row r="61" spans="2:15" ht="27.95" customHeight="1">
      <c r="B61" s="69" t="str">
        <f t="shared" si="3"/>
        <v/>
      </c>
      <c r="C61" s="63"/>
      <c r="D61" s="68"/>
      <c r="E61" s="65" t="str">
        <f t="shared" si="0"/>
        <v/>
      </c>
      <c r="F61" s="66" t="str">
        <f t="shared" si="1"/>
        <v/>
      </c>
      <c r="G61" s="67" t="str">
        <f t="shared" ca="1" si="2"/>
        <v/>
      </c>
      <c r="H61" s="68"/>
      <c r="I61" s="68"/>
      <c r="J61" s="72"/>
      <c r="K61" s="72"/>
      <c r="L61" s="68"/>
      <c r="M61" s="73"/>
      <c r="N61" s="73"/>
      <c r="O61" s="74"/>
    </row>
    <row r="62" spans="2:15" ht="27.95" customHeight="1">
      <c r="B62" s="69" t="str">
        <f t="shared" si="3"/>
        <v/>
      </c>
      <c r="C62" s="63"/>
      <c r="D62" s="68"/>
      <c r="E62" s="65" t="str">
        <f t="shared" si="0"/>
        <v/>
      </c>
      <c r="F62" s="66" t="str">
        <f t="shared" si="1"/>
        <v/>
      </c>
      <c r="G62" s="67" t="str">
        <f t="shared" ca="1" si="2"/>
        <v/>
      </c>
      <c r="H62" s="68"/>
      <c r="I62" s="68"/>
      <c r="J62" s="72"/>
      <c r="K62" s="72"/>
      <c r="L62" s="68"/>
      <c r="M62" s="73"/>
      <c r="N62" s="73"/>
      <c r="O62" s="74"/>
    </row>
    <row r="63" spans="2:15" ht="27.95" customHeight="1">
      <c r="B63" s="69" t="str">
        <f t="shared" si="3"/>
        <v/>
      </c>
      <c r="C63" s="63"/>
      <c r="D63" s="68"/>
      <c r="E63" s="65" t="str">
        <f t="shared" si="0"/>
        <v/>
      </c>
      <c r="F63" s="66" t="str">
        <f t="shared" si="1"/>
        <v/>
      </c>
      <c r="G63" s="67" t="str">
        <f t="shared" ca="1" si="2"/>
        <v/>
      </c>
      <c r="H63" s="68"/>
      <c r="I63" s="68"/>
      <c r="J63" s="72"/>
      <c r="K63" s="72"/>
      <c r="L63" s="68"/>
      <c r="M63" s="73"/>
      <c r="N63" s="73"/>
      <c r="O63" s="74"/>
    </row>
    <row r="64" spans="2:15" ht="27.95" customHeight="1">
      <c r="B64" s="69" t="str">
        <f t="shared" si="3"/>
        <v/>
      </c>
      <c r="C64" s="63"/>
      <c r="D64" s="68"/>
      <c r="E64" s="65" t="str">
        <f t="shared" si="0"/>
        <v/>
      </c>
      <c r="F64" s="66" t="str">
        <f t="shared" si="1"/>
        <v/>
      </c>
      <c r="G64" s="67" t="str">
        <f t="shared" ca="1" si="2"/>
        <v/>
      </c>
      <c r="H64" s="68"/>
      <c r="I64" s="68"/>
      <c r="J64" s="72"/>
      <c r="K64" s="72"/>
      <c r="L64" s="68"/>
      <c r="M64" s="73"/>
      <c r="N64" s="73"/>
      <c r="O64" s="74"/>
    </row>
    <row r="65" spans="2:15" ht="27.95" customHeight="1">
      <c r="B65" s="69" t="str">
        <f t="shared" si="3"/>
        <v/>
      </c>
      <c r="C65" s="63"/>
      <c r="D65" s="68"/>
      <c r="E65" s="65" t="str">
        <f t="shared" si="0"/>
        <v/>
      </c>
      <c r="F65" s="66" t="str">
        <f t="shared" si="1"/>
        <v/>
      </c>
      <c r="G65" s="67" t="str">
        <f t="shared" ca="1" si="2"/>
        <v/>
      </c>
      <c r="H65" s="68"/>
      <c r="I65" s="68"/>
      <c r="J65" s="72"/>
      <c r="K65" s="72"/>
      <c r="L65" s="68"/>
      <c r="M65" s="73"/>
      <c r="N65" s="73"/>
      <c r="O65" s="74"/>
    </row>
    <row r="66" spans="2:15" ht="27.95" customHeight="1">
      <c r="B66" s="69" t="str">
        <f t="shared" si="3"/>
        <v/>
      </c>
      <c r="C66" s="63"/>
      <c r="D66" s="68"/>
      <c r="E66" s="65" t="str">
        <f t="shared" si="0"/>
        <v/>
      </c>
      <c r="F66" s="66" t="str">
        <f t="shared" si="1"/>
        <v/>
      </c>
      <c r="G66" s="67" t="str">
        <f t="shared" ca="1" si="2"/>
        <v/>
      </c>
      <c r="H66" s="68"/>
      <c r="I66" s="68"/>
      <c r="J66" s="72"/>
      <c r="K66" s="72"/>
      <c r="L66" s="68"/>
      <c r="M66" s="73"/>
      <c r="N66" s="73"/>
      <c r="O66" s="74"/>
    </row>
    <row r="67" spans="2:15" ht="27.95" customHeight="1">
      <c r="B67" s="69" t="str">
        <f t="shared" si="3"/>
        <v/>
      </c>
      <c r="C67" s="63"/>
      <c r="D67" s="68"/>
      <c r="E67" s="65" t="str">
        <f t="shared" si="0"/>
        <v/>
      </c>
      <c r="F67" s="66" t="str">
        <f t="shared" si="1"/>
        <v/>
      </c>
      <c r="G67" s="67" t="str">
        <f t="shared" ca="1" si="2"/>
        <v/>
      </c>
      <c r="H67" s="68"/>
      <c r="I67" s="68"/>
      <c r="J67" s="72"/>
      <c r="K67" s="72"/>
      <c r="L67" s="68"/>
      <c r="M67" s="73"/>
      <c r="N67" s="73"/>
      <c r="O67" s="74"/>
    </row>
    <row r="68" spans="2:15" ht="27.95" customHeight="1">
      <c r="B68" s="69" t="str">
        <f t="shared" si="3"/>
        <v/>
      </c>
      <c r="C68" s="63"/>
      <c r="D68" s="68"/>
      <c r="E68" s="65" t="str">
        <f t="shared" si="0"/>
        <v/>
      </c>
      <c r="F68" s="66" t="str">
        <f t="shared" si="1"/>
        <v/>
      </c>
      <c r="G68" s="67" t="str">
        <f t="shared" ca="1" si="2"/>
        <v/>
      </c>
      <c r="H68" s="68"/>
      <c r="I68" s="68"/>
      <c r="J68" s="72"/>
      <c r="K68" s="72"/>
      <c r="L68" s="68"/>
      <c r="M68" s="73"/>
      <c r="N68" s="73"/>
      <c r="O68" s="74"/>
    </row>
    <row r="69" spans="2:15" ht="27.95" customHeight="1">
      <c r="B69" s="69" t="str">
        <f t="shared" si="3"/>
        <v/>
      </c>
      <c r="C69" s="63"/>
      <c r="D69" s="68"/>
      <c r="E69" s="65" t="str">
        <f t="shared" si="4" ref="E69:E132">IFERROR(IF(MOD(MID(D69,15,3),2),"男","女"),"")</f>
        <v/>
      </c>
      <c r="F69" s="66" t="str">
        <f t="shared" si="5" ref="F69:F132">IF(D69="","",IFERROR(MID(D69,7,4)&amp;"/"&amp;MID(D69,11,2)&amp;"/"&amp;MID(D69,13,2),""))</f>
        <v/>
      </c>
      <c r="G69" s="67" t="str">
        <f ca="1" t="shared" si="6" ref="G69:G132">IFERROR(YEAR(TODAY())-MID(D69,7,4),"")</f>
        <v/>
      </c>
      <c r="H69" s="68"/>
      <c r="I69" s="68"/>
      <c r="J69" s="72"/>
      <c r="K69" s="72"/>
      <c r="L69" s="68"/>
      <c r="M69" s="73"/>
      <c r="N69" s="73"/>
      <c r="O69" s="74"/>
    </row>
    <row r="70" spans="2:15" ht="27.95" customHeight="1">
      <c r="B70" s="69" t="str">
        <f t="shared" si="7" ref="B70:B133">IF(C70&lt;&gt;"",ROW()-3,"")</f>
        <v/>
      </c>
      <c r="C70" s="63"/>
      <c r="D70" s="68"/>
      <c r="E70" s="65" t="str">
        <f t="shared" si="4"/>
        <v/>
      </c>
      <c r="F70" s="66" t="str">
        <f t="shared" si="5"/>
        <v/>
      </c>
      <c r="G70" s="67" t="str">
        <f t="shared" ca="1" si="6"/>
        <v/>
      </c>
      <c r="H70" s="68"/>
      <c r="I70" s="68"/>
      <c r="J70" s="72"/>
      <c r="K70" s="72"/>
      <c r="L70" s="68"/>
      <c r="M70" s="73"/>
      <c r="N70" s="73"/>
      <c r="O70" s="74"/>
    </row>
    <row r="71" spans="2:15" ht="27.95" customHeight="1">
      <c r="B71" s="69" t="str">
        <f t="shared" si="7"/>
        <v/>
      </c>
      <c r="C71" s="63"/>
      <c r="D71" s="68"/>
      <c r="E71" s="65" t="str">
        <f t="shared" si="4"/>
        <v/>
      </c>
      <c r="F71" s="66" t="str">
        <f t="shared" si="5"/>
        <v/>
      </c>
      <c r="G71" s="67" t="str">
        <f t="shared" ca="1" si="6"/>
        <v/>
      </c>
      <c r="H71" s="68"/>
      <c r="I71" s="68"/>
      <c r="J71" s="72"/>
      <c r="K71" s="72"/>
      <c r="L71" s="68"/>
      <c r="M71" s="73"/>
      <c r="N71" s="73"/>
      <c r="O71" s="74"/>
    </row>
    <row r="72" spans="2:15" ht="27.95" customHeight="1">
      <c r="B72" s="69" t="str">
        <f t="shared" si="7"/>
        <v/>
      </c>
      <c r="C72" s="63"/>
      <c r="D72" s="68"/>
      <c r="E72" s="65" t="str">
        <f t="shared" si="4"/>
        <v/>
      </c>
      <c r="F72" s="66" t="str">
        <f t="shared" si="5"/>
        <v/>
      </c>
      <c r="G72" s="67" t="str">
        <f t="shared" ca="1" si="6"/>
        <v/>
      </c>
      <c r="H72" s="68"/>
      <c r="I72" s="68"/>
      <c r="J72" s="72"/>
      <c r="K72" s="72"/>
      <c r="L72" s="68"/>
      <c r="M72" s="73"/>
      <c r="N72" s="73"/>
      <c r="O72" s="74"/>
    </row>
    <row r="73" spans="2:15" ht="27.95" customHeight="1">
      <c r="B73" s="69" t="str">
        <f t="shared" si="7"/>
        <v/>
      </c>
      <c r="C73" s="63"/>
      <c r="D73" s="68"/>
      <c r="E73" s="65" t="str">
        <f t="shared" si="4"/>
        <v/>
      </c>
      <c r="F73" s="66" t="str">
        <f t="shared" si="5"/>
        <v/>
      </c>
      <c r="G73" s="67" t="str">
        <f t="shared" ca="1" si="6"/>
        <v/>
      </c>
      <c r="H73" s="68"/>
      <c r="I73" s="68"/>
      <c r="J73" s="72"/>
      <c r="K73" s="72"/>
      <c r="L73" s="68"/>
      <c r="M73" s="73"/>
      <c r="N73" s="73"/>
      <c r="O73" s="74"/>
    </row>
    <row r="74" spans="2:15" ht="27.95" customHeight="1">
      <c r="B74" s="69" t="str">
        <f t="shared" si="7"/>
        <v/>
      </c>
      <c r="C74" s="63"/>
      <c r="D74" s="68"/>
      <c r="E74" s="65" t="str">
        <f t="shared" si="4"/>
        <v/>
      </c>
      <c r="F74" s="66" t="str">
        <f t="shared" si="5"/>
        <v/>
      </c>
      <c r="G74" s="67" t="str">
        <f t="shared" ca="1" si="6"/>
        <v/>
      </c>
      <c r="H74" s="68"/>
      <c r="I74" s="68"/>
      <c r="J74" s="72"/>
      <c r="K74" s="72"/>
      <c r="L74" s="68"/>
      <c r="M74" s="73"/>
      <c r="N74" s="73"/>
      <c r="O74" s="74"/>
    </row>
    <row r="75" spans="2:15" ht="27.95" customHeight="1">
      <c r="B75" s="69" t="str">
        <f t="shared" si="7"/>
        <v/>
      </c>
      <c r="C75" s="63"/>
      <c r="D75" s="68"/>
      <c r="E75" s="65" t="str">
        <f t="shared" si="4"/>
        <v/>
      </c>
      <c r="F75" s="66" t="str">
        <f t="shared" si="5"/>
        <v/>
      </c>
      <c r="G75" s="67" t="str">
        <f t="shared" ca="1" si="6"/>
        <v/>
      </c>
      <c r="H75" s="68"/>
      <c r="I75" s="68"/>
      <c r="J75" s="72"/>
      <c r="K75" s="72"/>
      <c r="L75" s="68"/>
      <c r="M75" s="73"/>
      <c r="N75" s="73"/>
      <c r="O75" s="74"/>
    </row>
    <row r="76" spans="2:15" ht="27.95" customHeight="1">
      <c r="B76" s="69" t="str">
        <f t="shared" si="7"/>
        <v/>
      </c>
      <c r="C76" s="63"/>
      <c r="D76" s="68"/>
      <c r="E76" s="65" t="str">
        <f t="shared" si="4"/>
        <v/>
      </c>
      <c r="F76" s="66" t="str">
        <f t="shared" si="5"/>
        <v/>
      </c>
      <c r="G76" s="67" t="str">
        <f t="shared" ca="1" si="6"/>
        <v/>
      </c>
      <c r="H76" s="68"/>
      <c r="I76" s="68"/>
      <c r="J76" s="72"/>
      <c r="K76" s="72"/>
      <c r="L76" s="68"/>
      <c r="M76" s="73"/>
      <c r="N76" s="73"/>
      <c r="O76" s="74"/>
    </row>
    <row r="77" spans="2:15" ht="27.95" customHeight="1">
      <c r="B77" s="69" t="str">
        <f t="shared" si="7"/>
        <v/>
      </c>
      <c r="C77" s="63"/>
      <c r="D77" s="68"/>
      <c r="E77" s="65" t="str">
        <f t="shared" si="4"/>
        <v/>
      </c>
      <c r="F77" s="66" t="str">
        <f t="shared" si="5"/>
        <v/>
      </c>
      <c r="G77" s="67" t="str">
        <f t="shared" ca="1" si="6"/>
        <v/>
      </c>
      <c r="H77" s="68"/>
      <c r="I77" s="68"/>
      <c r="J77" s="72"/>
      <c r="K77" s="72"/>
      <c r="L77" s="68"/>
      <c r="M77" s="73"/>
      <c r="N77" s="73"/>
      <c r="O77" s="74"/>
    </row>
    <row r="78" spans="2:15" ht="27.95" customHeight="1">
      <c r="B78" s="69" t="str">
        <f t="shared" si="7"/>
        <v/>
      </c>
      <c r="C78" s="63"/>
      <c r="D78" s="68"/>
      <c r="E78" s="65" t="str">
        <f t="shared" si="4"/>
        <v/>
      </c>
      <c r="F78" s="66" t="str">
        <f t="shared" si="5"/>
        <v/>
      </c>
      <c r="G78" s="67" t="str">
        <f t="shared" ca="1" si="6"/>
        <v/>
      </c>
      <c r="H78" s="68"/>
      <c r="I78" s="68"/>
      <c r="J78" s="72"/>
      <c r="K78" s="72"/>
      <c r="L78" s="68"/>
      <c r="M78" s="73"/>
      <c r="N78" s="73"/>
      <c r="O78" s="74"/>
    </row>
    <row r="79" spans="2:15" ht="27.95" customHeight="1">
      <c r="B79" s="69" t="str">
        <f t="shared" si="7"/>
        <v/>
      </c>
      <c r="C79" s="63"/>
      <c r="D79" s="68"/>
      <c r="E79" s="65" t="str">
        <f t="shared" si="4"/>
        <v/>
      </c>
      <c r="F79" s="66" t="str">
        <f t="shared" si="5"/>
        <v/>
      </c>
      <c r="G79" s="67" t="str">
        <f t="shared" ca="1" si="6"/>
        <v/>
      </c>
      <c r="H79" s="68"/>
      <c r="I79" s="68"/>
      <c r="J79" s="72"/>
      <c r="K79" s="72"/>
      <c r="L79" s="68"/>
      <c r="M79" s="73"/>
      <c r="N79" s="73"/>
      <c r="O79" s="74"/>
    </row>
    <row r="80" spans="2:15" ht="27.95" customHeight="1">
      <c r="B80" s="69" t="str">
        <f t="shared" si="7"/>
        <v/>
      </c>
      <c r="C80" s="63"/>
      <c r="D80" s="68"/>
      <c r="E80" s="65" t="str">
        <f t="shared" si="4"/>
        <v/>
      </c>
      <c r="F80" s="66" t="str">
        <f t="shared" si="5"/>
        <v/>
      </c>
      <c r="G80" s="67" t="str">
        <f t="shared" ca="1" si="6"/>
        <v/>
      </c>
      <c r="H80" s="68"/>
      <c r="I80" s="68"/>
      <c r="J80" s="72"/>
      <c r="K80" s="72"/>
      <c r="L80" s="68"/>
      <c r="M80" s="73"/>
      <c r="N80" s="73"/>
      <c r="O80" s="74"/>
    </row>
    <row r="81" spans="2:15" ht="27.95" customHeight="1">
      <c r="B81" s="69" t="str">
        <f t="shared" si="7"/>
        <v/>
      </c>
      <c r="C81" s="63"/>
      <c r="D81" s="68"/>
      <c r="E81" s="65" t="str">
        <f t="shared" si="4"/>
        <v/>
      </c>
      <c r="F81" s="66" t="str">
        <f t="shared" si="5"/>
        <v/>
      </c>
      <c r="G81" s="67" t="str">
        <f t="shared" ca="1" si="6"/>
        <v/>
      </c>
      <c r="H81" s="68"/>
      <c r="I81" s="68"/>
      <c r="J81" s="72"/>
      <c r="K81" s="72"/>
      <c r="L81" s="68"/>
      <c r="M81" s="73"/>
      <c r="N81" s="73"/>
      <c r="O81" s="74"/>
    </row>
    <row r="82" spans="2:15" ht="27.95" customHeight="1">
      <c r="B82" s="69" t="str">
        <f t="shared" si="7"/>
        <v/>
      </c>
      <c r="C82" s="63"/>
      <c r="D82" s="68"/>
      <c r="E82" s="65" t="str">
        <f t="shared" si="4"/>
        <v/>
      </c>
      <c r="F82" s="66" t="str">
        <f t="shared" si="5"/>
        <v/>
      </c>
      <c r="G82" s="67" t="str">
        <f t="shared" ca="1" si="6"/>
        <v/>
      </c>
      <c r="H82" s="68"/>
      <c r="I82" s="68"/>
      <c r="J82" s="72"/>
      <c r="K82" s="72"/>
      <c r="L82" s="68"/>
      <c r="M82" s="73"/>
      <c r="N82" s="73"/>
      <c r="O82" s="74"/>
    </row>
    <row r="83" spans="2:15" ht="27.95" customHeight="1">
      <c r="B83" s="69" t="str">
        <f t="shared" si="7"/>
        <v/>
      </c>
      <c r="C83" s="63"/>
      <c r="D83" s="68"/>
      <c r="E83" s="65" t="str">
        <f t="shared" si="4"/>
        <v/>
      </c>
      <c r="F83" s="66" t="str">
        <f t="shared" si="5"/>
        <v/>
      </c>
      <c r="G83" s="67" t="str">
        <f t="shared" ca="1" si="6"/>
        <v/>
      </c>
      <c r="H83" s="68"/>
      <c r="I83" s="68"/>
      <c r="J83" s="72"/>
      <c r="K83" s="72"/>
      <c r="L83" s="68"/>
      <c r="M83" s="73"/>
      <c r="N83" s="73"/>
      <c r="O83" s="74"/>
    </row>
    <row r="84" spans="2:15" ht="27.95" customHeight="1">
      <c r="B84" s="69" t="str">
        <f t="shared" si="7"/>
        <v/>
      </c>
      <c r="C84" s="63"/>
      <c r="D84" s="68"/>
      <c r="E84" s="65" t="str">
        <f t="shared" si="4"/>
        <v/>
      </c>
      <c r="F84" s="66" t="str">
        <f t="shared" si="5"/>
        <v/>
      </c>
      <c r="G84" s="67" t="str">
        <f t="shared" ca="1" si="6"/>
        <v/>
      </c>
      <c r="H84" s="68"/>
      <c r="I84" s="68"/>
      <c r="J84" s="72"/>
      <c r="K84" s="72"/>
      <c r="L84" s="68"/>
      <c r="M84" s="73"/>
      <c r="N84" s="73"/>
      <c r="O84" s="74"/>
    </row>
    <row r="85" spans="2:15" ht="27.95" customHeight="1">
      <c r="B85" s="69" t="str">
        <f t="shared" si="7"/>
        <v/>
      </c>
      <c r="C85" s="63"/>
      <c r="D85" s="68"/>
      <c r="E85" s="65" t="str">
        <f t="shared" si="4"/>
        <v/>
      </c>
      <c r="F85" s="66" t="str">
        <f t="shared" si="5"/>
        <v/>
      </c>
      <c r="G85" s="67" t="str">
        <f t="shared" ca="1" si="6"/>
        <v/>
      </c>
      <c r="H85" s="68"/>
      <c r="I85" s="68"/>
      <c r="J85" s="72"/>
      <c r="K85" s="72"/>
      <c r="L85" s="68"/>
      <c r="M85" s="73"/>
      <c r="N85" s="73"/>
      <c r="O85" s="74"/>
    </row>
    <row r="86" spans="2:15" ht="27.95" customHeight="1">
      <c r="B86" s="69" t="str">
        <f t="shared" si="7"/>
        <v/>
      </c>
      <c r="C86" s="63"/>
      <c r="D86" s="68"/>
      <c r="E86" s="65" t="str">
        <f t="shared" si="4"/>
        <v/>
      </c>
      <c r="F86" s="66" t="str">
        <f t="shared" si="5"/>
        <v/>
      </c>
      <c r="G86" s="67" t="str">
        <f t="shared" ca="1" si="6"/>
        <v/>
      </c>
      <c r="H86" s="68"/>
      <c r="I86" s="68"/>
      <c r="J86" s="72"/>
      <c r="K86" s="72"/>
      <c r="L86" s="68"/>
      <c r="M86" s="73"/>
      <c r="N86" s="73"/>
      <c r="O86" s="74"/>
    </row>
    <row r="87" spans="2:15" ht="27.95" customHeight="1">
      <c r="B87" s="69" t="str">
        <f t="shared" si="7"/>
        <v/>
      </c>
      <c r="C87" s="63"/>
      <c r="D87" s="68"/>
      <c r="E87" s="65" t="str">
        <f t="shared" si="4"/>
        <v/>
      </c>
      <c r="F87" s="66" t="str">
        <f t="shared" si="5"/>
        <v/>
      </c>
      <c r="G87" s="67" t="str">
        <f t="shared" ca="1" si="6"/>
        <v/>
      </c>
      <c r="H87" s="68"/>
      <c r="I87" s="68"/>
      <c r="J87" s="72"/>
      <c r="K87" s="72"/>
      <c r="L87" s="68"/>
      <c r="M87" s="73"/>
      <c r="N87" s="73"/>
      <c r="O87" s="74"/>
    </row>
    <row r="88" spans="2:15" ht="27.95" customHeight="1">
      <c r="B88" s="69" t="str">
        <f t="shared" si="7"/>
        <v/>
      </c>
      <c r="C88" s="63"/>
      <c r="D88" s="68"/>
      <c r="E88" s="65" t="str">
        <f t="shared" si="4"/>
        <v/>
      </c>
      <c r="F88" s="66" t="str">
        <f t="shared" si="5"/>
        <v/>
      </c>
      <c r="G88" s="67" t="str">
        <f t="shared" ca="1" si="6"/>
        <v/>
      </c>
      <c r="H88" s="68"/>
      <c r="I88" s="68"/>
      <c r="J88" s="72"/>
      <c r="K88" s="72"/>
      <c r="L88" s="68"/>
      <c r="M88" s="73"/>
      <c r="N88" s="73"/>
      <c r="O88" s="74"/>
    </row>
    <row r="89" spans="2:15" ht="27.95" customHeight="1">
      <c r="B89" s="69" t="str">
        <f t="shared" si="7"/>
        <v/>
      </c>
      <c r="C89" s="63"/>
      <c r="D89" s="68"/>
      <c r="E89" s="65" t="str">
        <f t="shared" si="4"/>
        <v/>
      </c>
      <c r="F89" s="66" t="str">
        <f t="shared" si="5"/>
        <v/>
      </c>
      <c r="G89" s="67" t="str">
        <f t="shared" ca="1" si="6"/>
        <v/>
      </c>
      <c r="H89" s="68"/>
      <c r="I89" s="68"/>
      <c r="J89" s="72"/>
      <c r="K89" s="72"/>
      <c r="L89" s="68"/>
      <c r="M89" s="73"/>
      <c r="N89" s="73"/>
      <c r="O89" s="74"/>
    </row>
    <row r="90" spans="2:15" ht="27.95" customHeight="1">
      <c r="B90" s="69" t="str">
        <f t="shared" si="7"/>
        <v/>
      </c>
      <c r="C90" s="63"/>
      <c r="D90" s="68"/>
      <c r="E90" s="65" t="str">
        <f t="shared" si="4"/>
        <v/>
      </c>
      <c r="F90" s="66" t="str">
        <f t="shared" si="5"/>
        <v/>
      </c>
      <c r="G90" s="67" t="str">
        <f t="shared" ca="1" si="6"/>
        <v/>
      </c>
      <c r="H90" s="68"/>
      <c r="I90" s="68"/>
      <c r="J90" s="72"/>
      <c r="K90" s="72"/>
      <c r="L90" s="68"/>
      <c r="M90" s="73"/>
      <c r="N90" s="73"/>
      <c r="O90" s="74"/>
    </row>
    <row r="91" spans="2:15" ht="27.95" customHeight="1">
      <c r="B91" s="69" t="str">
        <f t="shared" si="7"/>
        <v/>
      </c>
      <c r="C91" s="63"/>
      <c r="D91" s="68"/>
      <c r="E91" s="65" t="str">
        <f t="shared" si="4"/>
        <v/>
      </c>
      <c r="F91" s="66" t="str">
        <f t="shared" si="5"/>
        <v/>
      </c>
      <c r="G91" s="67" t="str">
        <f t="shared" ca="1" si="6"/>
        <v/>
      </c>
      <c r="H91" s="68"/>
      <c r="I91" s="68"/>
      <c r="J91" s="72"/>
      <c r="K91" s="72"/>
      <c r="L91" s="68"/>
      <c r="M91" s="73"/>
      <c r="N91" s="73"/>
      <c r="O91" s="74"/>
    </row>
    <row r="92" spans="2:15" ht="27.95" customHeight="1">
      <c r="B92" s="69" t="str">
        <f t="shared" si="7"/>
        <v/>
      </c>
      <c r="C92" s="63"/>
      <c r="D92" s="68"/>
      <c r="E92" s="65" t="str">
        <f t="shared" si="4"/>
        <v/>
      </c>
      <c r="F92" s="66" t="str">
        <f t="shared" si="5"/>
        <v/>
      </c>
      <c r="G92" s="67" t="str">
        <f t="shared" ca="1" si="6"/>
        <v/>
      </c>
      <c r="H92" s="68"/>
      <c r="I92" s="68"/>
      <c r="J92" s="72"/>
      <c r="K92" s="72"/>
      <c r="L92" s="68"/>
      <c r="M92" s="73"/>
      <c r="N92" s="73"/>
      <c r="O92" s="74"/>
    </row>
    <row r="93" spans="2:15" ht="27.95" customHeight="1">
      <c r="B93" s="69" t="str">
        <f t="shared" si="7"/>
        <v/>
      </c>
      <c r="C93" s="63"/>
      <c r="D93" s="68"/>
      <c r="E93" s="65" t="str">
        <f t="shared" si="4"/>
        <v/>
      </c>
      <c r="F93" s="66" t="str">
        <f t="shared" si="5"/>
        <v/>
      </c>
      <c r="G93" s="67" t="str">
        <f t="shared" ca="1" si="6"/>
        <v/>
      </c>
      <c r="H93" s="68"/>
      <c r="I93" s="68"/>
      <c r="J93" s="72"/>
      <c r="K93" s="72"/>
      <c r="L93" s="68"/>
      <c r="M93" s="73"/>
      <c r="N93" s="73"/>
      <c r="O93" s="74"/>
    </row>
    <row r="94" spans="2:15" ht="27.95" customHeight="1">
      <c r="B94" s="69" t="str">
        <f t="shared" si="7"/>
        <v/>
      </c>
      <c r="C94" s="63"/>
      <c r="D94" s="68"/>
      <c r="E94" s="65" t="str">
        <f t="shared" si="4"/>
        <v/>
      </c>
      <c r="F94" s="66" t="str">
        <f t="shared" si="5"/>
        <v/>
      </c>
      <c r="G94" s="67" t="str">
        <f t="shared" ca="1" si="6"/>
        <v/>
      </c>
      <c r="H94" s="68"/>
      <c r="I94" s="68"/>
      <c r="J94" s="72"/>
      <c r="K94" s="72"/>
      <c r="L94" s="68"/>
      <c r="M94" s="73"/>
      <c r="N94" s="73"/>
      <c r="O94" s="74"/>
    </row>
    <row r="95" spans="2:15" ht="27.95" customHeight="1">
      <c r="B95" s="69" t="str">
        <f t="shared" si="7"/>
        <v/>
      </c>
      <c r="C95" s="63"/>
      <c r="D95" s="68"/>
      <c r="E95" s="65" t="str">
        <f t="shared" si="4"/>
        <v/>
      </c>
      <c r="F95" s="66" t="str">
        <f t="shared" si="5"/>
        <v/>
      </c>
      <c r="G95" s="67" t="str">
        <f t="shared" ca="1" si="6"/>
        <v/>
      </c>
      <c r="H95" s="68"/>
      <c r="I95" s="68"/>
      <c r="J95" s="72"/>
      <c r="K95" s="72"/>
      <c r="L95" s="68"/>
      <c r="M95" s="73"/>
      <c r="N95" s="73"/>
      <c r="O95" s="74"/>
    </row>
    <row r="96" spans="2:15" ht="27.95" customHeight="1">
      <c r="B96" s="69" t="str">
        <f t="shared" si="7"/>
        <v/>
      </c>
      <c r="C96" s="63"/>
      <c r="D96" s="68"/>
      <c r="E96" s="65" t="str">
        <f t="shared" si="4"/>
        <v/>
      </c>
      <c r="F96" s="66" t="str">
        <f t="shared" si="5"/>
        <v/>
      </c>
      <c r="G96" s="67" t="str">
        <f t="shared" ca="1" si="6"/>
        <v/>
      </c>
      <c r="H96" s="68"/>
      <c r="I96" s="68"/>
      <c r="J96" s="72"/>
      <c r="K96" s="72"/>
      <c r="L96" s="68"/>
      <c r="M96" s="73"/>
      <c r="N96" s="73"/>
      <c r="O96" s="74"/>
    </row>
    <row r="97" spans="2:15" ht="27.95" customHeight="1">
      <c r="B97" s="69" t="str">
        <f t="shared" si="7"/>
        <v/>
      </c>
      <c r="C97" s="63"/>
      <c r="D97" s="68"/>
      <c r="E97" s="65" t="str">
        <f t="shared" si="4"/>
        <v/>
      </c>
      <c r="F97" s="66" t="str">
        <f t="shared" si="5"/>
        <v/>
      </c>
      <c r="G97" s="67" t="str">
        <f t="shared" ca="1" si="6"/>
        <v/>
      </c>
      <c r="H97" s="68"/>
      <c r="I97" s="68"/>
      <c r="J97" s="72"/>
      <c r="K97" s="72"/>
      <c r="L97" s="68"/>
      <c r="M97" s="73"/>
      <c r="N97" s="73"/>
      <c r="O97" s="74"/>
    </row>
    <row r="98" spans="2:15" ht="27.95" customHeight="1">
      <c r="B98" s="69" t="str">
        <f t="shared" si="7"/>
        <v/>
      </c>
      <c r="C98" s="63"/>
      <c r="D98" s="68"/>
      <c r="E98" s="65" t="str">
        <f t="shared" si="4"/>
        <v/>
      </c>
      <c r="F98" s="66" t="str">
        <f t="shared" si="5"/>
        <v/>
      </c>
      <c r="G98" s="67" t="str">
        <f t="shared" ca="1" si="6"/>
        <v/>
      </c>
      <c r="H98" s="68"/>
      <c r="I98" s="68"/>
      <c r="J98" s="72"/>
      <c r="K98" s="72"/>
      <c r="L98" s="68"/>
      <c r="M98" s="73"/>
      <c r="N98" s="73"/>
      <c r="O98" s="74"/>
    </row>
    <row r="99" spans="2:15" ht="27.95" customHeight="1">
      <c r="B99" s="69" t="str">
        <f t="shared" si="7"/>
        <v/>
      </c>
      <c r="C99" s="63"/>
      <c r="D99" s="68"/>
      <c r="E99" s="65" t="str">
        <f t="shared" si="4"/>
        <v/>
      </c>
      <c r="F99" s="66" t="str">
        <f t="shared" si="5"/>
        <v/>
      </c>
      <c r="G99" s="67" t="str">
        <f t="shared" ca="1" si="6"/>
        <v/>
      </c>
      <c r="H99" s="68"/>
      <c r="I99" s="68"/>
      <c r="J99" s="72"/>
      <c r="K99" s="72"/>
      <c r="L99" s="68"/>
      <c r="M99" s="73"/>
      <c r="N99" s="73"/>
      <c r="O99" s="74"/>
    </row>
    <row r="100" spans="2:15" ht="27.95" customHeight="1">
      <c r="B100" s="69" t="str">
        <f t="shared" si="7"/>
        <v/>
      </c>
      <c r="C100" s="63"/>
      <c r="D100" s="68"/>
      <c r="E100" s="65" t="str">
        <f t="shared" si="4"/>
        <v/>
      </c>
      <c r="F100" s="66" t="str">
        <f t="shared" si="5"/>
        <v/>
      </c>
      <c r="G100" s="67" t="str">
        <f t="shared" ca="1" si="6"/>
        <v/>
      </c>
      <c r="H100" s="68"/>
      <c r="I100" s="68"/>
      <c r="J100" s="72"/>
      <c r="K100" s="72"/>
      <c r="L100" s="68"/>
      <c r="M100" s="73"/>
      <c r="N100" s="73"/>
      <c r="O100" s="74"/>
    </row>
    <row r="101" spans="2:15" ht="27.95" customHeight="1">
      <c r="B101" s="69" t="str">
        <f t="shared" si="7"/>
        <v/>
      </c>
      <c r="C101" s="63"/>
      <c r="D101" s="68"/>
      <c r="E101" s="65" t="str">
        <f t="shared" si="4"/>
        <v/>
      </c>
      <c r="F101" s="66" t="str">
        <f t="shared" si="5"/>
        <v/>
      </c>
      <c r="G101" s="67" t="str">
        <f t="shared" ca="1" si="6"/>
        <v/>
      </c>
      <c r="H101" s="68"/>
      <c r="I101" s="68"/>
      <c r="J101" s="72"/>
      <c r="K101" s="72"/>
      <c r="L101" s="68"/>
      <c r="M101" s="73"/>
      <c r="N101" s="73"/>
      <c r="O101" s="74"/>
    </row>
    <row r="102" spans="2:15" ht="27.95" customHeight="1">
      <c r="B102" s="69" t="str">
        <f t="shared" si="7"/>
        <v/>
      </c>
      <c r="C102" s="63"/>
      <c r="D102" s="68"/>
      <c r="E102" s="65" t="str">
        <f t="shared" si="4"/>
        <v/>
      </c>
      <c r="F102" s="66" t="str">
        <f t="shared" si="5"/>
        <v/>
      </c>
      <c r="G102" s="67" t="str">
        <f t="shared" ca="1" si="6"/>
        <v/>
      </c>
      <c r="H102" s="68"/>
      <c r="I102" s="68"/>
      <c r="J102" s="72"/>
      <c r="K102" s="72"/>
      <c r="L102" s="68"/>
      <c r="M102" s="73"/>
      <c r="N102" s="73"/>
      <c r="O102" s="74"/>
    </row>
    <row r="103" spans="2:15" ht="27.95" customHeight="1">
      <c r="B103" s="69" t="str">
        <f t="shared" si="7"/>
        <v/>
      </c>
      <c r="C103" s="63"/>
      <c r="D103" s="68"/>
      <c r="E103" s="65" t="str">
        <f t="shared" si="4"/>
        <v/>
      </c>
      <c r="F103" s="66" t="str">
        <f t="shared" si="5"/>
        <v/>
      </c>
      <c r="G103" s="67" t="str">
        <f t="shared" ca="1" si="6"/>
        <v/>
      </c>
      <c r="H103" s="68"/>
      <c r="I103" s="68"/>
      <c r="J103" s="72"/>
      <c r="K103" s="72"/>
      <c r="L103" s="68"/>
      <c r="M103" s="73"/>
      <c r="N103" s="73"/>
      <c r="O103" s="74"/>
    </row>
    <row r="104" spans="2:15" ht="27.95" customHeight="1">
      <c r="B104" s="69" t="str">
        <f t="shared" si="7"/>
        <v/>
      </c>
      <c r="C104" s="63"/>
      <c r="D104" s="68"/>
      <c r="E104" s="65" t="str">
        <f t="shared" si="4"/>
        <v/>
      </c>
      <c r="F104" s="66" t="str">
        <f t="shared" si="5"/>
        <v/>
      </c>
      <c r="G104" s="67" t="str">
        <f t="shared" ca="1" si="6"/>
        <v/>
      </c>
      <c r="H104" s="68"/>
      <c r="I104" s="68"/>
      <c r="J104" s="72"/>
      <c r="K104" s="72"/>
      <c r="L104" s="68"/>
      <c r="M104" s="73"/>
      <c r="N104" s="73"/>
      <c r="O104" s="74"/>
    </row>
    <row r="105" spans="2:15" ht="27.95" customHeight="1">
      <c r="B105" s="69" t="str">
        <f t="shared" si="7"/>
        <v/>
      </c>
      <c r="C105" s="63"/>
      <c r="D105" s="68"/>
      <c r="E105" s="65" t="str">
        <f t="shared" si="4"/>
        <v/>
      </c>
      <c r="F105" s="66" t="str">
        <f t="shared" si="5"/>
        <v/>
      </c>
      <c r="G105" s="67" t="str">
        <f t="shared" ca="1" si="6"/>
        <v/>
      </c>
      <c r="H105" s="68"/>
      <c r="I105" s="68"/>
      <c r="J105" s="72"/>
      <c r="K105" s="72"/>
      <c r="L105" s="68"/>
      <c r="M105" s="73"/>
      <c r="N105" s="73"/>
      <c r="O105" s="74"/>
    </row>
    <row r="106" spans="2:15" ht="27.95" customHeight="1">
      <c r="B106" s="69" t="str">
        <f t="shared" si="7"/>
        <v/>
      </c>
      <c r="C106" s="63"/>
      <c r="D106" s="68"/>
      <c r="E106" s="65" t="str">
        <f t="shared" si="4"/>
        <v/>
      </c>
      <c r="F106" s="66" t="str">
        <f t="shared" si="5"/>
        <v/>
      </c>
      <c r="G106" s="67" t="str">
        <f t="shared" ca="1" si="6"/>
        <v/>
      </c>
      <c r="H106" s="68"/>
      <c r="I106" s="68"/>
      <c r="J106" s="72"/>
      <c r="K106" s="72"/>
      <c r="L106" s="68"/>
      <c r="M106" s="73"/>
      <c r="N106" s="73"/>
      <c r="O106" s="74"/>
    </row>
    <row r="107" spans="2:15" ht="27.95" customHeight="1">
      <c r="B107" s="69" t="str">
        <f t="shared" si="7"/>
        <v/>
      </c>
      <c r="C107" s="63"/>
      <c r="D107" s="68"/>
      <c r="E107" s="65" t="str">
        <f t="shared" si="4"/>
        <v/>
      </c>
      <c r="F107" s="66" t="str">
        <f t="shared" si="5"/>
        <v/>
      </c>
      <c r="G107" s="67" t="str">
        <f t="shared" ca="1" si="6"/>
        <v/>
      </c>
      <c r="H107" s="68"/>
      <c r="I107" s="68"/>
      <c r="J107" s="72"/>
      <c r="K107" s="72"/>
      <c r="L107" s="68"/>
      <c r="M107" s="73"/>
      <c r="N107" s="73"/>
      <c r="O107" s="74"/>
    </row>
    <row r="108" spans="2:15" ht="27.95" customHeight="1">
      <c r="B108" s="69" t="str">
        <f t="shared" si="7"/>
        <v/>
      </c>
      <c r="C108" s="63"/>
      <c r="D108" s="68"/>
      <c r="E108" s="65" t="str">
        <f t="shared" si="4"/>
        <v/>
      </c>
      <c r="F108" s="66" t="str">
        <f t="shared" si="5"/>
        <v/>
      </c>
      <c r="G108" s="67" t="str">
        <f t="shared" ca="1" si="6"/>
        <v/>
      </c>
      <c r="H108" s="68"/>
      <c r="I108" s="68"/>
      <c r="J108" s="72"/>
      <c r="K108" s="72"/>
      <c r="L108" s="68"/>
      <c r="M108" s="73"/>
      <c r="N108" s="73"/>
      <c r="O108" s="74"/>
    </row>
    <row r="109" spans="2:15" ht="27.95" customHeight="1">
      <c r="B109" s="69" t="str">
        <f t="shared" si="7"/>
        <v/>
      </c>
      <c r="C109" s="63"/>
      <c r="D109" s="68"/>
      <c r="E109" s="65" t="str">
        <f t="shared" si="4"/>
        <v/>
      </c>
      <c r="F109" s="66" t="str">
        <f t="shared" si="5"/>
        <v/>
      </c>
      <c r="G109" s="67" t="str">
        <f t="shared" ca="1" si="6"/>
        <v/>
      </c>
      <c r="H109" s="68"/>
      <c r="I109" s="68"/>
      <c r="J109" s="72"/>
      <c r="K109" s="72"/>
      <c r="L109" s="68"/>
      <c r="M109" s="73"/>
      <c r="N109" s="73"/>
      <c r="O109" s="74"/>
    </row>
    <row r="110" spans="2:15" ht="27.95" customHeight="1">
      <c r="B110" s="69" t="str">
        <f t="shared" si="7"/>
        <v/>
      </c>
      <c r="C110" s="63"/>
      <c r="D110" s="68"/>
      <c r="E110" s="65" t="str">
        <f t="shared" si="4"/>
        <v/>
      </c>
      <c r="F110" s="66" t="str">
        <f t="shared" si="5"/>
        <v/>
      </c>
      <c r="G110" s="67" t="str">
        <f t="shared" ca="1" si="6"/>
        <v/>
      </c>
      <c r="H110" s="68"/>
      <c r="I110" s="68"/>
      <c r="J110" s="72"/>
      <c r="K110" s="72"/>
      <c r="L110" s="68"/>
      <c r="M110" s="73"/>
      <c r="N110" s="73"/>
      <c r="O110" s="74"/>
    </row>
    <row r="111" spans="2:15" ht="27.95" customHeight="1">
      <c r="B111" s="69" t="str">
        <f t="shared" si="7"/>
        <v/>
      </c>
      <c r="C111" s="63"/>
      <c r="D111" s="68"/>
      <c r="E111" s="65" t="str">
        <f t="shared" si="4"/>
        <v/>
      </c>
      <c r="F111" s="66" t="str">
        <f t="shared" si="5"/>
        <v/>
      </c>
      <c r="G111" s="67" t="str">
        <f t="shared" ca="1" si="6"/>
        <v/>
      </c>
      <c r="H111" s="68"/>
      <c r="I111" s="68"/>
      <c r="J111" s="72"/>
      <c r="K111" s="72"/>
      <c r="L111" s="68"/>
      <c r="M111" s="73"/>
      <c r="N111" s="73"/>
      <c r="O111" s="74"/>
    </row>
    <row r="112" spans="2:15" ht="27.95" customHeight="1">
      <c r="B112" s="69" t="str">
        <f t="shared" si="7"/>
        <v/>
      </c>
      <c r="C112" s="63"/>
      <c r="D112" s="68"/>
      <c r="E112" s="65" t="str">
        <f t="shared" si="4"/>
        <v/>
      </c>
      <c r="F112" s="66" t="str">
        <f t="shared" si="5"/>
        <v/>
      </c>
      <c r="G112" s="67" t="str">
        <f t="shared" ca="1" si="6"/>
        <v/>
      </c>
      <c r="H112" s="68"/>
      <c r="I112" s="68"/>
      <c r="J112" s="72"/>
      <c r="K112" s="72"/>
      <c r="L112" s="68"/>
      <c r="M112" s="73"/>
      <c r="N112" s="73"/>
      <c r="O112" s="74"/>
    </row>
    <row r="113" spans="2:15" ht="27.95" customHeight="1">
      <c r="B113" s="69" t="str">
        <f t="shared" si="7"/>
        <v/>
      </c>
      <c r="C113" s="63"/>
      <c r="D113" s="68"/>
      <c r="E113" s="65" t="str">
        <f t="shared" si="4"/>
        <v/>
      </c>
      <c r="F113" s="66" t="str">
        <f t="shared" si="5"/>
        <v/>
      </c>
      <c r="G113" s="67" t="str">
        <f t="shared" ca="1" si="6"/>
        <v/>
      </c>
      <c r="H113" s="68"/>
      <c r="I113" s="68"/>
      <c r="J113" s="72"/>
      <c r="K113" s="72"/>
      <c r="L113" s="68"/>
      <c r="M113" s="73"/>
      <c r="N113" s="73"/>
      <c r="O113" s="74"/>
    </row>
    <row r="114" spans="2:15" ht="27.95" customHeight="1">
      <c r="B114" s="69" t="str">
        <f t="shared" si="7"/>
        <v/>
      </c>
      <c r="C114" s="63"/>
      <c r="D114" s="68"/>
      <c r="E114" s="65" t="str">
        <f t="shared" si="4"/>
        <v/>
      </c>
      <c r="F114" s="66" t="str">
        <f t="shared" si="5"/>
        <v/>
      </c>
      <c r="G114" s="67" t="str">
        <f t="shared" ca="1" si="6"/>
        <v/>
      </c>
      <c r="H114" s="68"/>
      <c r="I114" s="68"/>
      <c r="J114" s="72"/>
      <c r="K114" s="72"/>
      <c r="L114" s="68"/>
      <c r="M114" s="73"/>
      <c r="N114" s="73"/>
      <c r="O114" s="74"/>
    </row>
    <row r="115" spans="2:15" ht="27.95" customHeight="1">
      <c r="B115" s="69" t="str">
        <f t="shared" si="7"/>
        <v/>
      </c>
      <c r="C115" s="63"/>
      <c r="D115" s="68"/>
      <c r="E115" s="65" t="str">
        <f t="shared" si="4"/>
        <v/>
      </c>
      <c r="F115" s="66" t="str">
        <f t="shared" si="5"/>
        <v/>
      </c>
      <c r="G115" s="67" t="str">
        <f t="shared" ca="1" si="6"/>
        <v/>
      </c>
      <c r="H115" s="68"/>
      <c r="I115" s="68"/>
      <c r="J115" s="72"/>
      <c r="K115" s="72"/>
      <c r="L115" s="68"/>
      <c r="M115" s="73"/>
      <c r="N115" s="73"/>
      <c r="O115" s="74"/>
    </row>
    <row r="116" spans="2:15" ht="27.95" customHeight="1">
      <c r="B116" s="69" t="str">
        <f t="shared" si="7"/>
        <v/>
      </c>
      <c r="C116" s="63"/>
      <c r="D116" s="68"/>
      <c r="E116" s="65" t="str">
        <f t="shared" si="4"/>
        <v/>
      </c>
      <c r="F116" s="66" t="str">
        <f t="shared" si="5"/>
        <v/>
      </c>
      <c r="G116" s="67" t="str">
        <f t="shared" ca="1" si="6"/>
        <v/>
      </c>
      <c r="H116" s="68"/>
      <c r="I116" s="68"/>
      <c r="J116" s="72"/>
      <c r="K116" s="72"/>
      <c r="L116" s="68"/>
      <c r="M116" s="73"/>
      <c r="N116" s="73"/>
      <c r="O116" s="74"/>
    </row>
    <row r="117" spans="2:15" ht="27.95" customHeight="1">
      <c r="B117" s="69" t="str">
        <f t="shared" si="7"/>
        <v/>
      </c>
      <c r="C117" s="63"/>
      <c r="D117" s="68"/>
      <c r="E117" s="65" t="str">
        <f t="shared" si="4"/>
        <v/>
      </c>
      <c r="F117" s="66" t="str">
        <f t="shared" si="5"/>
        <v/>
      </c>
      <c r="G117" s="67" t="str">
        <f t="shared" ca="1" si="6"/>
        <v/>
      </c>
      <c r="H117" s="68"/>
      <c r="I117" s="68"/>
      <c r="J117" s="72"/>
      <c r="K117" s="72"/>
      <c r="L117" s="68"/>
      <c r="M117" s="73"/>
      <c r="N117" s="73"/>
      <c r="O117" s="74"/>
    </row>
    <row r="118" spans="2:15" ht="27.95" customHeight="1">
      <c r="B118" s="69" t="str">
        <f t="shared" si="7"/>
        <v/>
      </c>
      <c r="C118" s="63"/>
      <c r="D118" s="68"/>
      <c r="E118" s="65" t="str">
        <f t="shared" si="4"/>
        <v/>
      </c>
      <c r="F118" s="66" t="str">
        <f t="shared" si="5"/>
        <v/>
      </c>
      <c r="G118" s="67" t="str">
        <f t="shared" ca="1" si="6"/>
        <v/>
      </c>
      <c r="H118" s="68"/>
      <c r="I118" s="68"/>
      <c r="J118" s="72"/>
      <c r="K118" s="72"/>
      <c r="L118" s="68"/>
      <c r="M118" s="73"/>
      <c r="N118" s="73"/>
      <c r="O118" s="74"/>
    </row>
    <row r="119" spans="2:15" ht="27.95" customHeight="1">
      <c r="B119" s="69" t="str">
        <f t="shared" si="7"/>
        <v/>
      </c>
      <c r="C119" s="63"/>
      <c r="D119" s="68"/>
      <c r="E119" s="65" t="str">
        <f t="shared" si="4"/>
        <v/>
      </c>
      <c r="F119" s="66" t="str">
        <f t="shared" si="5"/>
        <v/>
      </c>
      <c r="G119" s="67" t="str">
        <f t="shared" ca="1" si="6"/>
        <v/>
      </c>
      <c r="H119" s="68"/>
      <c r="I119" s="68"/>
      <c r="J119" s="72"/>
      <c r="K119" s="72"/>
      <c r="L119" s="68"/>
      <c r="M119" s="73"/>
      <c r="N119" s="73"/>
      <c r="O119" s="74"/>
    </row>
    <row r="120" spans="2:15" ht="27.95" customHeight="1">
      <c r="B120" s="69" t="str">
        <f t="shared" si="7"/>
        <v/>
      </c>
      <c r="C120" s="63"/>
      <c r="D120" s="68"/>
      <c r="E120" s="65" t="str">
        <f t="shared" si="4"/>
        <v/>
      </c>
      <c r="F120" s="66" t="str">
        <f t="shared" si="5"/>
        <v/>
      </c>
      <c r="G120" s="67" t="str">
        <f t="shared" ca="1" si="6"/>
        <v/>
      </c>
      <c r="H120" s="68"/>
      <c r="I120" s="68"/>
      <c r="J120" s="72"/>
      <c r="K120" s="72"/>
      <c r="L120" s="68"/>
      <c r="M120" s="73"/>
      <c r="N120" s="73"/>
      <c r="O120" s="74"/>
    </row>
    <row r="121" spans="2:15" ht="27.95" customHeight="1">
      <c r="B121" s="69" t="str">
        <f t="shared" si="7"/>
        <v/>
      </c>
      <c r="C121" s="63"/>
      <c r="D121" s="68"/>
      <c r="E121" s="65" t="str">
        <f t="shared" si="4"/>
        <v/>
      </c>
      <c r="F121" s="66" t="str">
        <f t="shared" si="5"/>
        <v/>
      </c>
      <c r="G121" s="67" t="str">
        <f t="shared" ca="1" si="6"/>
        <v/>
      </c>
      <c r="H121" s="68"/>
      <c r="I121" s="68"/>
      <c r="J121" s="72"/>
      <c r="K121" s="72"/>
      <c r="L121" s="68"/>
      <c r="M121" s="73"/>
      <c r="N121" s="73"/>
      <c r="O121" s="74"/>
    </row>
    <row r="122" spans="2:15" ht="27.95" customHeight="1">
      <c r="B122" s="69" t="str">
        <f t="shared" si="7"/>
        <v/>
      </c>
      <c r="C122" s="63"/>
      <c r="D122" s="68"/>
      <c r="E122" s="65" t="str">
        <f t="shared" si="4"/>
        <v/>
      </c>
      <c r="F122" s="66" t="str">
        <f t="shared" si="5"/>
        <v/>
      </c>
      <c r="G122" s="67" t="str">
        <f t="shared" ca="1" si="6"/>
        <v/>
      </c>
      <c r="H122" s="68"/>
      <c r="I122" s="68"/>
      <c r="J122" s="72"/>
      <c r="K122" s="72"/>
      <c r="L122" s="68"/>
      <c r="M122" s="73"/>
      <c r="N122" s="73"/>
      <c r="O122" s="74"/>
    </row>
    <row r="123" spans="2:15" ht="27.95" customHeight="1">
      <c r="B123" s="69" t="str">
        <f t="shared" si="7"/>
        <v/>
      </c>
      <c r="C123" s="63"/>
      <c r="D123" s="68"/>
      <c r="E123" s="65" t="str">
        <f t="shared" si="4"/>
        <v/>
      </c>
      <c r="F123" s="66" t="str">
        <f t="shared" si="5"/>
        <v/>
      </c>
      <c r="G123" s="67" t="str">
        <f t="shared" ca="1" si="6"/>
        <v/>
      </c>
      <c r="H123" s="68"/>
      <c r="I123" s="68"/>
      <c r="J123" s="72"/>
      <c r="K123" s="72"/>
      <c r="L123" s="68"/>
      <c r="M123" s="73"/>
      <c r="N123" s="73"/>
      <c r="O123" s="74"/>
    </row>
    <row r="124" spans="2:15" ht="27.95" customHeight="1">
      <c r="B124" s="69" t="str">
        <f t="shared" si="7"/>
        <v/>
      </c>
      <c r="C124" s="63"/>
      <c r="D124" s="68"/>
      <c r="E124" s="65" t="str">
        <f t="shared" si="4"/>
        <v/>
      </c>
      <c r="F124" s="66" t="str">
        <f t="shared" si="5"/>
        <v/>
      </c>
      <c r="G124" s="67" t="str">
        <f t="shared" ca="1" si="6"/>
        <v/>
      </c>
      <c r="H124" s="68"/>
      <c r="I124" s="68"/>
      <c r="J124" s="72"/>
      <c r="K124" s="72"/>
      <c r="L124" s="68"/>
      <c r="M124" s="73"/>
      <c r="N124" s="73"/>
      <c r="O124" s="74"/>
    </row>
    <row r="125" spans="2:15" ht="27.95" customHeight="1">
      <c r="B125" s="69" t="str">
        <f t="shared" si="7"/>
        <v/>
      </c>
      <c r="C125" s="63"/>
      <c r="D125" s="68"/>
      <c r="E125" s="65" t="str">
        <f t="shared" si="4"/>
        <v/>
      </c>
      <c r="F125" s="66" t="str">
        <f t="shared" si="5"/>
        <v/>
      </c>
      <c r="G125" s="67" t="str">
        <f t="shared" ca="1" si="6"/>
        <v/>
      </c>
      <c r="H125" s="68"/>
      <c r="I125" s="68"/>
      <c r="J125" s="72"/>
      <c r="K125" s="72"/>
      <c r="L125" s="68"/>
      <c r="M125" s="73"/>
      <c r="N125" s="73"/>
      <c r="O125" s="74"/>
    </row>
    <row r="126" spans="2:15" ht="27.95" customHeight="1">
      <c r="B126" s="69" t="str">
        <f t="shared" si="7"/>
        <v/>
      </c>
      <c r="C126" s="63"/>
      <c r="D126" s="68"/>
      <c r="E126" s="65" t="str">
        <f t="shared" si="4"/>
        <v/>
      </c>
      <c r="F126" s="66" t="str">
        <f t="shared" si="5"/>
        <v/>
      </c>
      <c r="G126" s="67" t="str">
        <f t="shared" ca="1" si="6"/>
        <v/>
      </c>
      <c r="H126" s="68"/>
      <c r="I126" s="68"/>
      <c r="J126" s="72"/>
      <c r="K126" s="72"/>
      <c r="L126" s="68"/>
      <c r="M126" s="73"/>
      <c r="N126" s="73"/>
      <c r="O126" s="74"/>
    </row>
    <row r="127" spans="2:15" ht="27.95" customHeight="1">
      <c r="B127" s="69" t="str">
        <f t="shared" si="7"/>
        <v/>
      </c>
      <c r="C127" s="63"/>
      <c r="D127" s="68"/>
      <c r="E127" s="65" t="str">
        <f t="shared" si="4"/>
        <v/>
      </c>
      <c r="F127" s="66" t="str">
        <f t="shared" si="5"/>
        <v/>
      </c>
      <c r="G127" s="67" t="str">
        <f t="shared" ca="1" si="6"/>
        <v/>
      </c>
      <c r="H127" s="68"/>
      <c r="I127" s="68"/>
      <c r="J127" s="72"/>
      <c r="K127" s="72"/>
      <c r="L127" s="68"/>
      <c r="M127" s="73"/>
      <c r="N127" s="73"/>
      <c r="O127" s="74"/>
    </row>
    <row r="128" spans="2:15" ht="27.95" customHeight="1">
      <c r="B128" s="69" t="str">
        <f t="shared" si="7"/>
        <v/>
      </c>
      <c r="C128" s="63"/>
      <c r="D128" s="68"/>
      <c r="E128" s="65" t="str">
        <f t="shared" si="4"/>
        <v/>
      </c>
      <c r="F128" s="66" t="str">
        <f t="shared" si="5"/>
        <v/>
      </c>
      <c r="G128" s="67" t="str">
        <f t="shared" ca="1" si="6"/>
        <v/>
      </c>
      <c r="H128" s="68"/>
      <c r="I128" s="68"/>
      <c r="J128" s="72"/>
      <c r="K128" s="72"/>
      <c r="L128" s="68"/>
      <c r="M128" s="73"/>
      <c r="N128" s="73"/>
      <c r="O128" s="74"/>
    </row>
    <row r="129" spans="2:15" ht="27.95" customHeight="1">
      <c r="B129" s="69" t="str">
        <f t="shared" si="7"/>
        <v/>
      </c>
      <c r="C129" s="63"/>
      <c r="D129" s="68"/>
      <c r="E129" s="65" t="str">
        <f t="shared" si="4"/>
        <v/>
      </c>
      <c r="F129" s="66" t="str">
        <f t="shared" si="5"/>
        <v/>
      </c>
      <c r="G129" s="67" t="str">
        <f t="shared" ca="1" si="6"/>
        <v/>
      </c>
      <c r="H129" s="68"/>
      <c r="I129" s="68"/>
      <c r="J129" s="72"/>
      <c r="K129" s="72"/>
      <c r="L129" s="68"/>
      <c r="M129" s="73"/>
      <c r="N129" s="73"/>
      <c r="O129" s="74"/>
    </row>
    <row r="130" spans="2:15" ht="27.95" customHeight="1">
      <c r="B130" s="69" t="str">
        <f t="shared" si="7"/>
        <v/>
      </c>
      <c r="C130" s="63"/>
      <c r="D130" s="68"/>
      <c r="E130" s="65" t="str">
        <f t="shared" si="4"/>
        <v/>
      </c>
      <c r="F130" s="66" t="str">
        <f t="shared" si="5"/>
        <v/>
      </c>
      <c r="G130" s="67" t="str">
        <f t="shared" ca="1" si="6"/>
        <v/>
      </c>
      <c r="H130" s="68"/>
      <c r="I130" s="68"/>
      <c r="J130" s="72"/>
      <c r="K130" s="72"/>
      <c r="L130" s="68"/>
      <c r="M130" s="73"/>
      <c r="N130" s="73"/>
      <c r="O130" s="74"/>
    </row>
    <row r="131" spans="2:15" ht="27.95" customHeight="1">
      <c r="B131" s="69" t="str">
        <f t="shared" si="7"/>
        <v/>
      </c>
      <c r="C131" s="63"/>
      <c r="D131" s="68"/>
      <c r="E131" s="65" t="str">
        <f t="shared" si="4"/>
        <v/>
      </c>
      <c r="F131" s="66" t="str">
        <f t="shared" si="5"/>
        <v/>
      </c>
      <c r="G131" s="67" t="str">
        <f t="shared" ca="1" si="6"/>
        <v/>
      </c>
      <c r="H131" s="68"/>
      <c r="I131" s="68"/>
      <c r="J131" s="72"/>
      <c r="K131" s="72"/>
      <c r="L131" s="68"/>
      <c r="M131" s="73"/>
      <c r="N131" s="73"/>
      <c r="O131" s="74"/>
    </row>
    <row r="132" spans="2:15" ht="27.95" customHeight="1">
      <c r="B132" s="69" t="str">
        <f t="shared" si="7"/>
        <v/>
      </c>
      <c r="C132" s="63"/>
      <c r="D132" s="68"/>
      <c r="E132" s="65" t="str">
        <f t="shared" si="4"/>
        <v/>
      </c>
      <c r="F132" s="66" t="str">
        <f t="shared" si="5"/>
        <v/>
      </c>
      <c r="G132" s="67" t="str">
        <f t="shared" ca="1" si="6"/>
        <v/>
      </c>
      <c r="H132" s="68"/>
      <c r="I132" s="68"/>
      <c r="J132" s="72"/>
      <c r="K132" s="72"/>
      <c r="L132" s="68"/>
      <c r="M132" s="73"/>
      <c r="N132" s="73"/>
      <c r="O132" s="74"/>
    </row>
    <row r="133" spans="2:15" ht="27.95" customHeight="1">
      <c r="B133" s="69" t="str">
        <f t="shared" si="7"/>
        <v/>
      </c>
      <c r="C133" s="63"/>
      <c r="D133" s="68"/>
      <c r="E133" s="65" t="str">
        <f t="shared" si="8" ref="E133:E191">IFERROR(IF(MOD(MID(D133,15,3),2),"男","女"),"")</f>
        <v/>
      </c>
      <c r="F133" s="66" t="str">
        <f t="shared" si="9" ref="F133:F191">IF(D133="","",IFERROR(MID(D133,7,4)&amp;"/"&amp;MID(D133,11,2)&amp;"/"&amp;MID(D133,13,2),""))</f>
        <v/>
      </c>
      <c r="G133" s="67" t="str">
        <f ca="1" t="shared" si="10" ref="G133:G191">IFERROR(YEAR(TODAY())-MID(D133,7,4),"")</f>
        <v/>
      </c>
      <c r="H133" s="68"/>
      <c r="I133" s="68"/>
      <c r="J133" s="72"/>
      <c r="K133" s="72"/>
      <c r="L133" s="68"/>
      <c r="M133" s="73"/>
      <c r="N133" s="73"/>
      <c r="O133" s="74"/>
    </row>
    <row r="134" spans="2:15" ht="27.95" customHeight="1">
      <c r="B134" s="69" t="str">
        <f t="shared" si="11" ref="B134:B191">IF(C134&lt;&gt;"",ROW()-3,"")</f>
        <v/>
      </c>
      <c r="C134" s="63"/>
      <c r="D134" s="68"/>
      <c r="E134" s="65" t="str">
        <f t="shared" si="8"/>
        <v/>
      </c>
      <c r="F134" s="66" t="str">
        <f t="shared" si="9"/>
        <v/>
      </c>
      <c r="G134" s="67" t="str">
        <f t="shared" ca="1" si="10"/>
        <v/>
      </c>
      <c r="H134" s="68"/>
      <c r="I134" s="68"/>
      <c r="J134" s="72"/>
      <c r="K134" s="72"/>
      <c r="L134" s="68"/>
      <c r="M134" s="73"/>
      <c r="N134" s="73"/>
      <c r="O134" s="74"/>
    </row>
    <row r="135" spans="2:15" ht="27.95" customHeight="1">
      <c r="B135" s="69" t="str">
        <f t="shared" si="11"/>
        <v/>
      </c>
      <c r="C135" s="63"/>
      <c r="D135" s="68"/>
      <c r="E135" s="65" t="str">
        <f t="shared" si="8"/>
        <v/>
      </c>
      <c r="F135" s="66" t="str">
        <f t="shared" si="9"/>
        <v/>
      </c>
      <c r="G135" s="67" t="str">
        <f t="shared" ca="1" si="10"/>
        <v/>
      </c>
      <c r="H135" s="68"/>
      <c r="I135" s="68"/>
      <c r="J135" s="72"/>
      <c r="K135" s="72"/>
      <c r="L135" s="68"/>
      <c r="M135" s="73"/>
      <c r="N135" s="73"/>
      <c r="O135" s="74"/>
    </row>
    <row r="136" spans="2:15" ht="27.95" customHeight="1">
      <c r="B136" s="69" t="str">
        <f t="shared" si="11"/>
        <v/>
      </c>
      <c r="C136" s="63"/>
      <c r="D136" s="68"/>
      <c r="E136" s="65" t="str">
        <f t="shared" si="8"/>
        <v/>
      </c>
      <c r="F136" s="66" t="str">
        <f t="shared" si="9"/>
        <v/>
      </c>
      <c r="G136" s="67" t="str">
        <f t="shared" ca="1" si="10"/>
        <v/>
      </c>
      <c r="H136" s="68"/>
      <c r="I136" s="68"/>
      <c r="J136" s="72"/>
      <c r="K136" s="72"/>
      <c r="L136" s="68"/>
      <c r="M136" s="73"/>
      <c r="N136" s="73"/>
      <c r="O136" s="74"/>
    </row>
    <row r="137" spans="2:15" ht="27.95" customHeight="1">
      <c r="B137" s="69" t="str">
        <f t="shared" si="11"/>
        <v/>
      </c>
      <c r="C137" s="63"/>
      <c r="D137" s="68"/>
      <c r="E137" s="65" t="str">
        <f t="shared" si="8"/>
        <v/>
      </c>
      <c r="F137" s="66" t="str">
        <f t="shared" si="9"/>
        <v/>
      </c>
      <c r="G137" s="67" t="str">
        <f t="shared" ca="1" si="10"/>
        <v/>
      </c>
      <c r="H137" s="68"/>
      <c r="I137" s="68"/>
      <c r="J137" s="72"/>
      <c r="K137" s="72"/>
      <c r="L137" s="68"/>
      <c r="M137" s="73"/>
      <c r="N137" s="73"/>
      <c r="O137" s="74"/>
    </row>
    <row r="138" spans="2:15" ht="27.95" customHeight="1">
      <c r="B138" s="69" t="str">
        <f t="shared" si="11"/>
        <v/>
      </c>
      <c r="C138" s="63"/>
      <c r="D138" s="68"/>
      <c r="E138" s="65" t="str">
        <f t="shared" si="8"/>
        <v/>
      </c>
      <c r="F138" s="66" t="str">
        <f t="shared" si="9"/>
        <v/>
      </c>
      <c r="G138" s="67" t="str">
        <f t="shared" ca="1" si="10"/>
        <v/>
      </c>
      <c r="H138" s="68"/>
      <c r="I138" s="68"/>
      <c r="J138" s="72"/>
      <c r="K138" s="72"/>
      <c r="L138" s="68"/>
      <c r="M138" s="73"/>
      <c r="N138" s="73"/>
      <c r="O138" s="74"/>
    </row>
    <row r="139" spans="2:15" ht="27.95" customHeight="1">
      <c r="B139" s="69" t="str">
        <f t="shared" si="11"/>
        <v/>
      </c>
      <c r="C139" s="63"/>
      <c r="D139" s="68"/>
      <c r="E139" s="65" t="str">
        <f t="shared" si="8"/>
        <v/>
      </c>
      <c r="F139" s="66" t="str">
        <f t="shared" si="9"/>
        <v/>
      </c>
      <c r="G139" s="67" t="str">
        <f t="shared" ca="1" si="10"/>
        <v/>
      </c>
      <c r="H139" s="68"/>
      <c r="I139" s="68"/>
      <c r="J139" s="72"/>
      <c r="K139" s="72"/>
      <c r="L139" s="68"/>
      <c r="M139" s="73"/>
      <c r="N139" s="73"/>
      <c r="O139" s="74"/>
    </row>
    <row r="140" spans="2:15" ht="27.95" customHeight="1">
      <c r="B140" s="69" t="str">
        <f t="shared" si="11"/>
        <v/>
      </c>
      <c r="C140" s="63"/>
      <c r="D140" s="68"/>
      <c r="E140" s="65" t="str">
        <f t="shared" si="8"/>
        <v/>
      </c>
      <c r="F140" s="66" t="str">
        <f t="shared" si="9"/>
        <v/>
      </c>
      <c r="G140" s="67" t="str">
        <f t="shared" ca="1" si="10"/>
        <v/>
      </c>
      <c r="H140" s="68"/>
      <c r="I140" s="68"/>
      <c r="J140" s="72"/>
      <c r="K140" s="72"/>
      <c r="L140" s="68"/>
      <c r="M140" s="73"/>
      <c r="N140" s="73"/>
      <c r="O140" s="74"/>
    </row>
    <row r="141" spans="2:15" ht="27.95" customHeight="1">
      <c r="B141" s="69" t="str">
        <f t="shared" si="11"/>
        <v/>
      </c>
      <c r="C141" s="63"/>
      <c r="D141" s="68"/>
      <c r="E141" s="65" t="str">
        <f t="shared" si="8"/>
        <v/>
      </c>
      <c r="F141" s="66" t="str">
        <f t="shared" si="9"/>
        <v/>
      </c>
      <c r="G141" s="67" t="str">
        <f t="shared" ca="1" si="10"/>
        <v/>
      </c>
      <c r="H141" s="68"/>
      <c r="I141" s="68"/>
      <c r="J141" s="72"/>
      <c r="K141" s="72"/>
      <c r="L141" s="68"/>
      <c r="M141" s="73"/>
      <c r="N141" s="73"/>
      <c r="O141" s="74"/>
    </row>
    <row r="142" spans="2:15" ht="27.95" customHeight="1">
      <c r="B142" s="69" t="str">
        <f t="shared" si="11"/>
        <v/>
      </c>
      <c r="C142" s="63"/>
      <c r="D142" s="68"/>
      <c r="E142" s="65" t="str">
        <f t="shared" si="8"/>
        <v/>
      </c>
      <c r="F142" s="66" t="str">
        <f t="shared" si="9"/>
        <v/>
      </c>
      <c r="G142" s="67" t="str">
        <f t="shared" ca="1" si="10"/>
        <v/>
      </c>
      <c r="H142" s="68"/>
      <c r="I142" s="68"/>
      <c r="J142" s="72"/>
      <c r="K142" s="72"/>
      <c r="L142" s="68"/>
      <c r="M142" s="73"/>
      <c r="N142" s="73"/>
      <c r="O142" s="74"/>
    </row>
    <row r="143" spans="2:15" ht="27.95" customHeight="1">
      <c r="B143" s="69" t="str">
        <f t="shared" si="11"/>
        <v/>
      </c>
      <c r="C143" s="63"/>
      <c r="D143" s="68"/>
      <c r="E143" s="65" t="str">
        <f t="shared" si="8"/>
        <v/>
      </c>
      <c r="F143" s="66" t="str">
        <f t="shared" si="9"/>
        <v/>
      </c>
      <c r="G143" s="67" t="str">
        <f t="shared" ca="1" si="10"/>
        <v/>
      </c>
      <c r="H143" s="68"/>
      <c r="I143" s="68"/>
      <c r="J143" s="72"/>
      <c r="K143" s="72"/>
      <c r="L143" s="68"/>
      <c r="M143" s="73"/>
      <c r="N143" s="73"/>
      <c r="O143" s="74"/>
    </row>
    <row r="144" spans="2:15" ht="27.95" customHeight="1">
      <c r="B144" s="69" t="str">
        <f t="shared" si="11"/>
        <v/>
      </c>
      <c r="C144" s="63"/>
      <c r="D144" s="68"/>
      <c r="E144" s="65" t="str">
        <f t="shared" si="8"/>
        <v/>
      </c>
      <c r="F144" s="66" t="str">
        <f t="shared" si="9"/>
        <v/>
      </c>
      <c r="G144" s="67" t="str">
        <f t="shared" ca="1" si="10"/>
        <v/>
      </c>
      <c r="H144" s="68"/>
      <c r="I144" s="68"/>
      <c r="J144" s="72"/>
      <c r="K144" s="72"/>
      <c r="L144" s="68"/>
      <c r="M144" s="73"/>
      <c r="N144" s="73"/>
      <c r="O144" s="74"/>
    </row>
    <row r="145" spans="2:15" ht="27.95" customHeight="1">
      <c r="B145" s="69" t="str">
        <f t="shared" si="11"/>
        <v/>
      </c>
      <c r="C145" s="63"/>
      <c r="D145" s="68"/>
      <c r="E145" s="65" t="str">
        <f t="shared" si="8"/>
        <v/>
      </c>
      <c r="F145" s="66" t="str">
        <f t="shared" si="9"/>
        <v/>
      </c>
      <c r="G145" s="67" t="str">
        <f t="shared" ca="1" si="10"/>
        <v/>
      </c>
      <c r="H145" s="68"/>
      <c r="I145" s="68"/>
      <c r="J145" s="72"/>
      <c r="K145" s="72"/>
      <c r="L145" s="68"/>
      <c r="M145" s="73"/>
      <c r="N145" s="73"/>
      <c r="O145" s="74"/>
    </row>
    <row r="146" spans="2:15" ht="27.95" customHeight="1">
      <c r="B146" s="69" t="str">
        <f t="shared" si="11"/>
        <v/>
      </c>
      <c r="C146" s="63"/>
      <c r="D146" s="68"/>
      <c r="E146" s="65" t="str">
        <f t="shared" si="8"/>
        <v/>
      </c>
      <c r="F146" s="66" t="str">
        <f t="shared" si="9"/>
        <v/>
      </c>
      <c r="G146" s="67" t="str">
        <f t="shared" ca="1" si="10"/>
        <v/>
      </c>
      <c r="H146" s="68"/>
      <c r="I146" s="68"/>
      <c r="J146" s="72"/>
      <c r="K146" s="72"/>
      <c r="L146" s="68"/>
      <c r="M146" s="73"/>
      <c r="N146" s="73"/>
      <c r="O146" s="74"/>
    </row>
    <row r="147" spans="2:15" ht="27.95" customHeight="1">
      <c r="B147" s="69" t="str">
        <f t="shared" si="11"/>
        <v/>
      </c>
      <c r="C147" s="63"/>
      <c r="D147" s="68"/>
      <c r="E147" s="65" t="str">
        <f t="shared" si="8"/>
        <v/>
      </c>
      <c r="F147" s="66" t="str">
        <f t="shared" si="9"/>
        <v/>
      </c>
      <c r="G147" s="67" t="str">
        <f t="shared" ca="1" si="10"/>
        <v/>
      </c>
      <c r="H147" s="68"/>
      <c r="I147" s="68"/>
      <c r="J147" s="72"/>
      <c r="K147" s="72"/>
      <c r="L147" s="68"/>
      <c r="M147" s="73"/>
      <c r="N147" s="73"/>
      <c r="O147" s="74"/>
    </row>
    <row r="148" spans="2:15" ht="27.95" customHeight="1">
      <c r="B148" s="69" t="str">
        <f t="shared" si="11"/>
        <v/>
      </c>
      <c r="C148" s="63"/>
      <c r="D148" s="68"/>
      <c r="E148" s="65" t="str">
        <f t="shared" si="8"/>
        <v/>
      </c>
      <c r="F148" s="66" t="str">
        <f t="shared" si="9"/>
        <v/>
      </c>
      <c r="G148" s="67" t="str">
        <f t="shared" ca="1" si="10"/>
        <v/>
      </c>
      <c r="H148" s="68"/>
      <c r="I148" s="68"/>
      <c r="J148" s="72"/>
      <c r="K148" s="72"/>
      <c r="L148" s="68"/>
      <c r="M148" s="73"/>
      <c r="N148" s="73"/>
      <c r="O148" s="74"/>
    </row>
    <row r="149" spans="2:15" ht="27.95" customHeight="1">
      <c r="B149" s="69" t="str">
        <f t="shared" si="11"/>
        <v/>
      </c>
      <c r="C149" s="63"/>
      <c r="D149" s="68"/>
      <c r="E149" s="65" t="str">
        <f t="shared" si="8"/>
        <v/>
      </c>
      <c r="F149" s="66" t="str">
        <f t="shared" si="9"/>
        <v/>
      </c>
      <c r="G149" s="67" t="str">
        <f t="shared" ca="1" si="10"/>
        <v/>
      </c>
      <c r="H149" s="68"/>
      <c r="I149" s="68"/>
      <c r="J149" s="72"/>
      <c r="K149" s="72"/>
      <c r="L149" s="68"/>
      <c r="M149" s="73"/>
      <c r="N149" s="73"/>
      <c r="O149" s="74"/>
    </row>
    <row r="150" spans="2:15" ht="27.95" customHeight="1">
      <c r="B150" s="69" t="str">
        <f t="shared" si="11"/>
        <v/>
      </c>
      <c r="C150" s="63"/>
      <c r="D150" s="68"/>
      <c r="E150" s="65" t="str">
        <f t="shared" si="8"/>
        <v/>
      </c>
      <c r="F150" s="66" t="str">
        <f t="shared" si="9"/>
        <v/>
      </c>
      <c r="G150" s="67" t="str">
        <f t="shared" ca="1" si="10"/>
        <v/>
      </c>
      <c r="H150" s="68"/>
      <c r="I150" s="68"/>
      <c r="J150" s="72"/>
      <c r="K150" s="72"/>
      <c r="L150" s="68"/>
      <c r="M150" s="73"/>
      <c r="N150" s="73"/>
      <c r="O150" s="74"/>
    </row>
    <row r="151" spans="2:15" ht="27.95" customHeight="1">
      <c r="B151" s="69" t="str">
        <f t="shared" si="11"/>
        <v/>
      </c>
      <c r="C151" s="63"/>
      <c r="D151" s="68"/>
      <c r="E151" s="65" t="str">
        <f t="shared" si="8"/>
        <v/>
      </c>
      <c r="F151" s="66" t="str">
        <f t="shared" si="9"/>
        <v/>
      </c>
      <c r="G151" s="67" t="str">
        <f t="shared" ca="1" si="10"/>
        <v/>
      </c>
      <c r="H151" s="68"/>
      <c r="I151" s="68"/>
      <c r="J151" s="72"/>
      <c r="K151" s="72"/>
      <c r="L151" s="68"/>
      <c r="M151" s="73"/>
      <c r="N151" s="73"/>
      <c r="O151" s="74"/>
    </row>
    <row r="152" spans="2:15" ht="27.95" customHeight="1">
      <c r="B152" s="69" t="str">
        <f t="shared" si="11"/>
        <v/>
      </c>
      <c r="C152" s="63"/>
      <c r="D152" s="68"/>
      <c r="E152" s="65" t="str">
        <f t="shared" si="8"/>
        <v/>
      </c>
      <c r="F152" s="66" t="str">
        <f t="shared" si="9"/>
        <v/>
      </c>
      <c r="G152" s="67" t="str">
        <f t="shared" ca="1" si="10"/>
        <v/>
      </c>
      <c r="H152" s="68"/>
      <c r="I152" s="68"/>
      <c r="J152" s="72"/>
      <c r="K152" s="72"/>
      <c r="L152" s="68"/>
      <c r="M152" s="73"/>
      <c r="N152" s="73"/>
      <c r="O152" s="74"/>
    </row>
    <row r="153" spans="2:15" ht="27.95" customHeight="1">
      <c r="B153" s="69" t="str">
        <f t="shared" si="11"/>
        <v/>
      </c>
      <c r="C153" s="63"/>
      <c r="D153" s="68"/>
      <c r="E153" s="65" t="str">
        <f t="shared" si="8"/>
        <v/>
      </c>
      <c r="F153" s="66" t="str">
        <f t="shared" si="9"/>
        <v/>
      </c>
      <c r="G153" s="67" t="str">
        <f t="shared" ca="1" si="10"/>
        <v/>
      </c>
      <c r="H153" s="68"/>
      <c r="I153" s="68"/>
      <c r="J153" s="72"/>
      <c r="K153" s="72"/>
      <c r="L153" s="68"/>
      <c r="M153" s="73"/>
      <c r="N153" s="73"/>
      <c r="O153" s="74"/>
    </row>
    <row r="154" spans="2:15" ht="27.95" customHeight="1">
      <c r="B154" s="69" t="str">
        <f t="shared" si="11"/>
        <v/>
      </c>
      <c r="C154" s="63"/>
      <c r="D154" s="68"/>
      <c r="E154" s="65" t="str">
        <f t="shared" si="8"/>
        <v/>
      </c>
      <c r="F154" s="66" t="str">
        <f t="shared" si="9"/>
        <v/>
      </c>
      <c r="G154" s="67" t="str">
        <f t="shared" ca="1" si="10"/>
        <v/>
      </c>
      <c r="H154" s="68"/>
      <c r="I154" s="68"/>
      <c r="J154" s="72"/>
      <c r="K154" s="72"/>
      <c r="L154" s="68"/>
      <c r="M154" s="73"/>
      <c r="N154" s="73"/>
      <c r="O154" s="74"/>
    </row>
    <row r="155" spans="2:15" ht="27.95" customHeight="1">
      <c r="B155" s="69" t="str">
        <f t="shared" si="11"/>
        <v/>
      </c>
      <c r="C155" s="63"/>
      <c r="D155" s="68"/>
      <c r="E155" s="65" t="str">
        <f t="shared" si="8"/>
        <v/>
      </c>
      <c r="F155" s="66" t="str">
        <f t="shared" si="9"/>
        <v/>
      </c>
      <c r="G155" s="67" t="str">
        <f t="shared" ca="1" si="10"/>
        <v/>
      </c>
      <c r="H155" s="68"/>
      <c r="I155" s="68"/>
      <c r="J155" s="72"/>
      <c r="K155" s="72"/>
      <c r="L155" s="68"/>
      <c r="M155" s="73"/>
      <c r="N155" s="73"/>
      <c r="O155" s="74"/>
    </row>
    <row r="156" spans="2:15" ht="27.95" customHeight="1">
      <c r="B156" s="69" t="str">
        <f t="shared" si="11"/>
        <v/>
      </c>
      <c r="C156" s="63"/>
      <c r="D156" s="68"/>
      <c r="E156" s="65" t="str">
        <f t="shared" si="8"/>
        <v/>
      </c>
      <c r="F156" s="66" t="str">
        <f t="shared" si="9"/>
        <v/>
      </c>
      <c r="G156" s="67" t="str">
        <f t="shared" ca="1" si="10"/>
        <v/>
      </c>
      <c r="H156" s="68"/>
      <c r="I156" s="68"/>
      <c r="J156" s="72"/>
      <c r="K156" s="72"/>
      <c r="L156" s="68"/>
      <c r="M156" s="73"/>
      <c r="N156" s="73"/>
      <c r="O156" s="74"/>
    </row>
    <row r="157" spans="2:15" ht="27.95" customHeight="1">
      <c r="B157" s="69" t="str">
        <f t="shared" si="11"/>
        <v/>
      </c>
      <c r="C157" s="63"/>
      <c r="D157" s="68"/>
      <c r="E157" s="65" t="str">
        <f t="shared" si="8"/>
        <v/>
      </c>
      <c r="F157" s="66" t="str">
        <f t="shared" si="9"/>
        <v/>
      </c>
      <c r="G157" s="67" t="str">
        <f t="shared" ca="1" si="10"/>
        <v/>
      </c>
      <c r="H157" s="68"/>
      <c r="I157" s="68"/>
      <c r="J157" s="72"/>
      <c r="K157" s="72"/>
      <c r="L157" s="68"/>
      <c r="M157" s="73"/>
      <c r="N157" s="73"/>
      <c r="O157" s="74"/>
    </row>
    <row r="158" spans="2:15" ht="27.95" customHeight="1">
      <c r="B158" s="69" t="str">
        <f t="shared" si="11"/>
        <v/>
      </c>
      <c r="C158" s="63"/>
      <c r="D158" s="68"/>
      <c r="E158" s="65" t="str">
        <f t="shared" si="8"/>
        <v/>
      </c>
      <c r="F158" s="66" t="str">
        <f t="shared" si="9"/>
        <v/>
      </c>
      <c r="G158" s="67" t="str">
        <f t="shared" ca="1" si="10"/>
        <v/>
      </c>
      <c r="H158" s="68"/>
      <c r="I158" s="68"/>
      <c r="J158" s="72"/>
      <c r="K158" s="72"/>
      <c r="L158" s="68"/>
      <c r="M158" s="73"/>
      <c r="N158" s="73"/>
      <c r="O158" s="74"/>
    </row>
    <row r="159" spans="2:15" ht="27.95" customHeight="1">
      <c r="B159" s="69" t="str">
        <f t="shared" si="11"/>
        <v/>
      </c>
      <c r="C159" s="63"/>
      <c r="D159" s="68"/>
      <c r="E159" s="65" t="str">
        <f t="shared" si="8"/>
        <v/>
      </c>
      <c r="F159" s="66" t="str">
        <f t="shared" si="9"/>
        <v/>
      </c>
      <c r="G159" s="67" t="str">
        <f t="shared" ca="1" si="10"/>
        <v/>
      </c>
      <c r="H159" s="68"/>
      <c r="I159" s="68"/>
      <c r="J159" s="72"/>
      <c r="K159" s="72"/>
      <c r="L159" s="68"/>
      <c r="M159" s="73"/>
      <c r="N159" s="73"/>
      <c r="O159" s="74"/>
    </row>
    <row r="160" spans="2:15" ht="27.95" customHeight="1">
      <c r="B160" s="69" t="str">
        <f t="shared" si="11"/>
        <v/>
      </c>
      <c r="C160" s="63"/>
      <c r="D160" s="68"/>
      <c r="E160" s="65" t="str">
        <f t="shared" si="8"/>
        <v/>
      </c>
      <c r="F160" s="66" t="str">
        <f t="shared" si="9"/>
        <v/>
      </c>
      <c r="G160" s="67" t="str">
        <f t="shared" ca="1" si="10"/>
        <v/>
      </c>
      <c r="H160" s="68"/>
      <c r="I160" s="68"/>
      <c r="J160" s="72"/>
      <c r="K160" s="72"/>
      <c r="L160" s="68"/>
      <c r="M160" s="73"/>
      <c r="N160" s="73"/>
      <c r="O160" s="74"/>
    </row>
    <row r="161" spans="2:15" ht="27.95" customHeight="1">
      <c r="B161" s="69" t="str">
        <f t="shared" si="11"/>
        <v/>
      </c>
      <c r="C161" s="63"/>
      <c r="D161" s="68"/>
      <c r="E161" s="65" t="str">
        <f t="shared" si="8"/>
        <v/>
      </c>
      <c r="F161" s="66" t="str">
        <f t="shared" si="9"/>
        <v/>
      </c>
      <c r="G161" s="67" t="str">
        <f t="shared" ca="1" si="10"/>
        <v/>
      </c>
      <c r="H161" s="68"/>
      <c r="I161" s="68"/>
      <c r="J161" s="72"/>
      <c r="K161" s="72"/>
      <c r="L161" s="68"/>
      <c r="M161" s="73"/>
      <c r="N161" s="73"/>
      <c r="O161" s="74"/>
    </row>
    <row r="162" spans="2:15" ht="27.95" customHeight="1">
      <c r="B162" s="69" t="str">
        <f t="shared" si="11"/>
        <v/>
      </c>
      <c r="C162" s="63"/>
      <c r="D162" s="68"/>
      <c r="E162" s="65" t="str">
        <f t="shared" si="8"/>
        <v/>
      </c>
      <c r="F162" s="66" t="str">
        <f t="shared" si="9"/>
        <v/>
      </c>
      <c r="G162" s="67" t="str">
        <f t="shared" ca="1" si="10"/>
        <v/>
      </c>
      <c r="H162" s="68"/>
      <c r="I162" s="68"/>
      <c r="J162" s="72"/>
      <c r="K162" s="72"/>
      <c r="L162" s="68"/>
      <c r="M162" s="73"/>
      <c r="N162" s="73"/>
      <c r="O162" s="74"/>
    </row>
    <row r="163" spans="2:15" ht="27.95" customHeight="1">
      <c r="B163" s="69" t="str">
        <f t="shared" si="11"/>
        <v/>
      </c>
      <c r="C163" s="63"/>
      <c r="D163" s="68"/>
      <c r="E163" s="65" t="str">
        <f t="shared" si="8"/>
        <v/>
      </c>
      <c r="F163" s="66" t="str">
        <f t="shared" si="9"/>
        <v/>
      </c>
      <c r="G163" s="67" t="str">
        <f t="shared" ca="1" si="10"/>
        <v/>
      </c>
      <c r="H163" s="68"/>
      <c r="I163" s="68"/>
      <c r="J163" s="72"/>
      <c r="K163" s="72"/>
      <c r="L163" s="68"/>
      <c r="M163" s="73"/>
      <c r="N163" s="73"/>
      <c r="O163" s="74"/>
    </row>
    <row r="164" spans="2:15" ht="27.95" customHeight="1">
      <c r="B164" s="69" t="str">
        <f t="shared" si="11"/>
        <v/>
      </c>
      <c r="C164" s="63"/>
      <c r="D164" s="68"/>
      <c r="E164" s="65" t="str">
        <f t="shared" si="8"/>
        <v/>
      </c>
      <c r="F164" s="66" t="str">
        <f t="shared" si="9"/>
        <v/>
      </c>
      <c r="G164" s="67" t="str">
        <f t="shared" ca="1" si="10"/>
        <v/>
      </c>
      <c r="H164" s="68"/>
      <c r="I164" s="68"/>
      <c r="J164" s="72"/>
      <c r="K164" s="72"/>
      <c r="L164" s="68"/>
      <c r="M164" s="73"/>
      <c r="N164" s="73"/>
      <c r="O164" s="74"/>
    </row>
    <row r="165" spans="2:15" ht="27.95" customHeight="1">
      <c r="B165" s="69" t="str">
        <f t="shared" si="11"/>
        <v/>
      </c>
      <c r="C165" s="63"/>
      <c r="D165" s="68"/>
      <c r="E165" s="65" t="str">
        <f t="shared" si="8"/>
        <v/>
      </c>
      <c r="F165" s="66" t="str">
        <f t="shared" si="9"/>
        <v/>
      </c>
      <c r="G165" s="67" t="str">
        <f t="shared" ca="1" si="10"/>
        <v/>
      </c>
      <c r="H165" s="68"/>
      <c r="I165" s="68"/>
      <c r="J165" s="72"/>
      <c r="K165" s="72"/>
      <c r="L165" s="68"/>
      <c r="M165" s="73"/>
      <c r="N165" s="73"/>
      <c r="O165" s="74"/>
    </row>
    <row r="166" spans="2:15" ht="27.95" customHeight="1">
      <c r="B166" s="69" t="str">
        <f t="shared" si="11"/>
        <v/>
      </c>
      <c r="C166" s="63"/>
      <c r="D166" s="68"/>
      <c r="E166" s="65" t="str">
        <f t="shared" si="8"/>
        <v/>
      </c>
      <c r="F166" s="66" t="str">
        <f t="shared" si="9"/>
        <v/>
      </c>
      <c r="G166" s="67" t="str">
        <f t="shared" ca="1" si="10"/>
        <v/>
      </c>
      <c r="H166" s="68"/>
      <c r="I166" s="68"/>
      <c r="J166" s="72"/>
      <c r="K166" s="72"/>
      <c r="L166" s="68"/>
      <c r="M166" s="73"/>
      <c r="N166" s="73"/>
      <c r="O166" s="74"/>
    </row>
    <row r="167" spans="2:15" ht="27.95" customHeight="1">
      <c r="B167" s="69" t="str">
        <f t="shared" si="11"/>
        <v/>
      </c>
      <c r="C167" s="63"/>
      <c r="D167" s="68"/>
      <c r="E167" s="65" t="str">
        <f t="shared" si="8"/>
        <v/>
      </c>
      <c r="F167" s="66" t="str">
        <f t="shared" si="9"/>
        <v/>
      </c>
      <c r="G167" s="67" t="str">
        <f t="shared" ca="1" si="10"/>
        <v/>
      </c>
      <c r="H167" s="68"/>
      <c r="I167" s="68"/>
      <c r="J167" s="72"/>
      <c r="K167" s="72"/>
      <c r="L167" s="68"/>
      <c r="M167" s="73"/>
      <c r="N167" s="73"/>
      <c r="O167" s="74"/>
    </row>
    <row r="168" spans="2:15" ht="27.95" customHeight="1">
      <c r="B168" s="69" t="str">
        <f t="shared" si="11"/>
        <v/>
      </c>
      <c r="C168" s="63"/>
      <c r="D168" s="68"/>
      <c r="E168" s="65" t="str">
        <f t="shared" si="8"/>
        <v/>
      </c>
      <c r="F168" s="66" t="str">
        <f t="shared" si="9"/>
        <v/>
      </c>
      <c r="G168" s="67" t="str">
        <f t="shared" ca="1" si="10"/>
        <v/>
      </c>
      <c r="H168" s="68"/>
      <c r="I168" s="68"/>
      <c r="J168" s="72"/>
      <c r="K168" s="72"/>
      <c r="L168" s="68"/>
      <c r="M168" s="73"/>
      <c r="N168" s="73"/>
      <c r="O168" s="74"/>
    </row>
    <row r="169" spans="2:15" ht="27.95" customHeight="1">
      <c r="B169" s="69" t="str">
        <f t="shared" si="11"/>
        <v/>
      </c>
      <c r="C169" s="63"/>
      <c r="D169" s="68"/>
      <c r="E169" s="65" t="str">
        <f t="shared" si="8"/>
        <v/>
      </c>
      <c r="F169" s="66" t="str">
        <f t="shared" si="9"/>
        <v/>
      </c>
      <c r="G169" s="67" t="str">
        <f t="shared" ca="1" si="10"/>
        <v/>
      </c>
      <c r="H169" s="68"/>
      <c r="I169" s="68"/>
      <c r="J169" s="72"/>
      <c r="K169" s="72"/>
      <c r="L169" s="68"/>
      <c r="M169" s="73"/>
      <c r="N169" s="73"/>
      <c r="O169" s="74"/>
    </row>
    <row r="170" spans="2:15" ht="27.95" customHeight="1">
      <c r="B170" s="69" t="str">
        <f t="shared" si="11"/>
        <v/>
      </c>
      <c r="C170" s="63"/>
      <c r="D170" s="68"/>
      <c r="E170" s="65" t="str">
        <f t="shared" si="8"/>
        <v/>
      </c>
      <c r="F170" s="66" t="str">
        <f t="shared" si="9"/>
        <v/>
      </c>
      <c r="G170" s="67" t="str">
        <f t="shared" ca="1" si="10"/>
        <v/>
      </c>
      <c r="H170" s="68"/>
      <c r="I170" s="68"/>
      <c r="J170" s="72"/>
      <c r="K170" s="72"/>
      <c r="L170" s="68"/>
      <c r="M170" s="73"/>
      <c r="N170" s="73"/>
      <c r="O170" s="74"/>
    </row>
    <row r="171" spans="2:15" ht="27.95" customHeight="1">
      <c r="B171" s="69" t="str">
        <f t="shared" si="11"/>
        <v/>
      </c>
      <c r="C171" s="63"/>
      <c r="D171" s="68"/>
      <c r="E171" s="65" t="str">
        <f t="shared" si="8"/>
        <v/>
      </c>
      <c r="F171" s="66" t="str">
        <f t="shared" si="9"/>
        <v/>
      </c>
      <c r="G171" s="67" t="str">
        <f t="shared" ca="1" si="10"/>
        <v/>
      </c>
      <c r="H171" s="68"/>
      <c r="I171" s="68"/>
      <c r="J171" s="72"/>
      <c r="K171" s="72"/>
      <c r="L171" s="68"/>
      <c r="M171" s="73"/>
      <c r="N171" s="73"/>
      <c r="O171" s="74"/>
    </row>
    <row r="172" spans="2:15" ht="27.95" customHeight="1">
      <c r="B172" s="69" t="str">
        <f t="shared" si="11"/>
        <v/>
      </c>
      <c r="C172" s="63"/>
      <c r="D172" s="68"/>
      <c r="E172" s="65" t="str">
        <f t="shared" si="8"/>
        <v/>
      </c>
      <c r="F172" s="66" t="str">
        <f t="shared" si="9"/>
        <v/>
      </c>
      <c r="G172" s="67" t="str">
        <f t="shared" ca="1" si="10"/>
        <v/>
      </c>
      <c r="H172" s="68"/>
      <c r="I172" s="68"/>
      <c r="J172" s="72"/>
      <c r="K172" s="72"/>
      <c r="L172" s="68"/>
      <c r="M172" s="73"/>
      <c r="N172" s="73"/>
      <c r="O172" s="74"/>
    </row>
    <row r="173" spans="2:15" ht="27.95" customHeight="1">
      <c r="B173" s="69" t="str">
        <f t="shared" si="11"/>
        <v/>
      </c>
      <c r="C173" s="63"/>
      <c r="D173" s="68"/>
      <c r="E173" s="65" t="str">
        <f t="shared" si="8"/>
        <v/>
      </c>
      <c r="F173" s="66" t="str">
        <f t="shared" si="9"/>
        <v/>
      </c>
      <c r="G173" s="67" t="str">
        <f t="shared" ca="1" si="10"/>
        <v/>
      </c>
      <c r="H173" s="68"/>
      <c r="I173" s="68"/>
      <c r="J173" s="72"/>
      <c r="K173" s="72"/>
      <c r="L173" s="68"/>
      <c r="M173" s="73"/>
      <c r="N173" s="73"/>
      <c r="O173" s="74"/>
    </row>
    <row r="174" spans="2:15" ht="27.95" customHeight="1">
      <c r="B174" s="69" t="str">
        <f t="shared" si="11"/>
        <v/>
      </c>
      <c r="C174" s="63"/>
      <c r="D174" s="68"/>
      <c r="E174" s="65" t="str">
        <f t="shared" si="8"/>
        <v/>
      </c>
      <c r="F174" s="66" t="str">
        <f t="shared" si="9"/>
        <v/>
      </c>
      <c r="G174" s="67" t="str">
        <f t="shared" ca="1" si="10"/>
        <v/>
      </c>
      <c r="H174" s="68"/>
      <c r="I174" s="68"/>
      <c r="J174" s="72"/>
      <c r="K174" s="72"/>
      <c r="L174" s="68"/>
      <c r="M174" s="73"/>
      <c r="N174" s="73"/>
      <c r="O174" s="74"/>
    </row>
    <row r="175" spans="2:15" ht="27.95" customHeight="1">
      <c r="B175" s="69" t="str">
        <f t="shared" si="11"/>
        <v/>
      </c>
      <c r="C175" s="63"/>
      <c r="D175" s="68"/>
      <c r="E175" s="65" t="str">
        <f t="shared" si="8"/>
        <v/>
      </c>
      <c r="F175" s="66" t="str">
        <f t="shared" si="9"/>
        <v/>
      </c>
      <c r="G175" s="67" t="str">
        <f t="shared" ca="1" si="10"/>
        <v/>
      </c>
      <c r="H175" s="68"/>
      <c r="I175" s="68"/>
      <c r="J175" s="72"/>
      <c r="K175" s="72"/>
      <c r="L175" s="68"/>
      <c r="M175" s="73"/>
      <c r="N175" s="73"/>
      <c r="O175" s="74"/>
    </row>
    <row r="176" spans="2:15" ht="27.95" customHeight="1">
      <c r="B176" s="69" t="str">
        <f t="shared" si="11"/>
        <v/>
      </c>
      <c r="C176" s="63"/>
      <c r="D176" s="68"/>
      <c r="E176" s="65" t="str">
        <f t="shared" si="8"/>
        <v/>
      </c>
      <c r="F176" s="66" t="str">
        <f t="shared" si="9"/>
        <v/>
      </c>
      <c r="G176" s="67" t="str">
        <f t="shared" ca="1" si="10"/>
        <v/>
      </c>
      <c r="H176" s="68"/>
      <c r="I176" s="68"/>
      <c r="J176" s="72"/>
      <c r="K176" s="72"/>
      <c r="L176" s="68"/>
      <c r="M176" s="73"/>
      <c r="N176" s="73"/>
      <c r="O176" s="74"/>
    </row>
    <row r="177" spans="2:15" ht="27.95" customHeight="1">
      <c r="B177" s="69" t="str">
        <f t="shared" si="11"/>
        <v/>
      </c>
      <c r="C177" s="63"/>
      <c r="D177" s="68"/>
      <c r="E177" s="65" t="str">
        <f t="shared" si="8"/>
        <v/>
      </c>
      <c r="F177" s="66" t="str">
        <f t="shared" si="9"/>
        <v/>
      </c>
      <c r="G177" s="67" t="str">
        <f t="shared" ca="1" si="10"/>
        <v/>
      </c>
      <c r="H177" s="68"/>
      <c r="I177" s="68"/>
      <c r="J177" s="72"/>
      <c r="K177" s="72"/>
      <c r="L177" s="68"/>
      <c r="M177" s="73"/>
      <c r="N177" s="73"/>
      <c r="O177" s="74"/>
    </row>
    <row r="178" spans="2:15" ht="27.95" customHeight="1">
      <c r="B178" s="69" t="str">
        <f t="shared" si="11"/>
        <v/>
      </c>
      <c r="C178" s="63"/>
      <c r="D178" s="68"/>
      <c r="E178" s="65" t="str">
        <f t="shared" si="8"/>
        <v/>
      </c>
      <c r="F178" s="66" t="str">
        <f t="shared" si="9"/>
        <v/>
      </c>
      <c r="G178" s="67" t="str">
        <f t="shared" ca="1" si="10"/>
        <v/>
      </c>
      <c r="H178" s="68"/>
      <c r="I178" s="68"/>
      <c r="J178" s="72"/>
      <c r="K178" s="72"/>
      <c r="L178" s="68"/>
      <c r="M178" s="73"/>
      <c r="N178" s="73"/>
      <c r="O178" s="74"/>
    </row>
    <row r="179" spans="2:15" ht="27.95" customHeight="1">
      <c r="B179" s="69" t="str">
        <f t="shared" si="11"/>
        <v/>
      </c>
      <c r="C179" s="63"/>
      <c r="D179" s="68"/>
      <c r="E179" s="65" t="str">
        <f t="shared" si="8"/>
        <v/>
      </c>
      <c r="F179" s="66" t="str">
        <f t="shared" si="9"/>
        <v/>
      </c>
      <c r="G179" s="67" t="str">
        <f t="shared" ca="1" si="10"/>
        <v/>
      </c>
      <c r="H179" s="68"/>
      <c r="I179" s="68"/>
      <c r="J179" s="72"/>
      <c r="K179" s="72"/>
      <c r="L179" s="68"/>
      <c r="M179" s="73"/>
      <c r="N179" s="73"/>
      <c r="O179" s="74"/>
    </row>
    <row r="180" spans="2:15" ht="27.95" customHeight="1">
      <c r="B180" s="69" t="str">
        <f t="shared" si="11"/>
        <v/>
      </c>
      <c r="C180" s="63"/>
      <c r="D180" s="68"/>
      <c r="E180" s="65" t="str">
        <f t="shared" si="8"/>
        <v/>
      </c>
      <c r="F180" s="66" t="str">
        <f t="shared" si="9"/>
        <v/>
      </c>
      <c r="G180" s="67" t="str">
        <f t="shared" ca="1" si="10"/>
        <v/>
      </c>
      <c r="H180" s="68"/>
      <c r="I180" s="68"/>
      <c r="J180" s="72"/>
      <c r="K180" s="72"/>
      <c r="L180" s="68"/>
      <c r="M180" s="73"/>
      <c r="N180" s="73"/>
      <c r="O180" s="74"/>
    </row>
    <row r="181" spans="2:15" ht="27.95" customHeight="1">
      <c r="B181" s="69" t="str">
        <f t="shared" si="11"/>
        <v/>
      </c>
      <c r="C181" s="63"/>
      <c r="D181" s="68"/>
      <c r="E181" s="65" t="str">
        <f t="shared" si="8"/>
        <v/>
      </c>
      <c r="F181" s="66" t="str">
        <f t="shared" si="9"/>
        <v/>
      </c>
      <c r="G181" s="67" t="str">
        <f t="shared" ca="1" si="10"/>
        <v/>
      </c>
      <c r="H181" s="68"/>
      <c r="I181" s="68"/>
      <c r="J181" s="72"/>
      <c r="K181" s="72"/>
      <c r="L181" s="68"/>
      <c r="M181" s="73"/>
      <c r="N181" s="73"/>
      <c r="O181" s="74"/>
    </row>
    <row r="182" spans="2:15" ht="27.95" customHeight="1">
      <c r="B182" s="69" t="str">
        <f t="shared" si="11"/>
        <v/>
      </c>
      <c r="C182" s="63"/>
      <c r="D182" s="68"/>
      <c r="E182" s="65" t="str">
        <f t="shared" si="8"/>
        <v/>
      </c>
      <c r="F182" s="66" t="str">
        <f t="shared" si="9"/>
        <v/>
      </c>
      <c r="G182" s="67" t="str">
        <f t="shared" ca="1" si="10"/>
        <v/>
      </c>
      <c r="H182" s="68"/>
      <c r="I182" s="68"/>
      <c r="J182" s="72"/>
      <c r="K182" s="72"/>
      <c r="L182" s="68"/>
      <c r="M182" s="73"/>
      <c r="N182" s="73"/>
      <c r="O182" s="74"/>
    </row>
    <row r="183" spans="2:15" ht="27.95" customHeight="1">
      <c r="B183" s="69" t="str">
        <f t="shared" si="11"/>
        <v/>
      </c>
      <c r="C183" s="63"/>
      <c r="D183" s="68"/>
      <c r="E183" s="65" t="str">
        <f t="shared" si="8"/>
        <v/>
      </c>
      <c r="F183" s="66" t="str">
        <f t="shared" si="9"/>
        <v/>
      </c>
      <c r="G183" s="67" t="str">
        <f t="shared" ca="1" si="10"/>
        <v/>
      </c>
      <c r="H183" s="68"/>
      <c r="I183" s="68"/>
      <c r="J183" s="72"/>
      <c r="K183" s="72"/>
      <c r="L183" s="68"/>
      <c r="M183" s="73"/>
      <c r="N183" s="73"/>
      <c r="O183" s="74"/>
    </row>
    <row r="184" spans="2:15" ht="27.95" customHeight="1">
      <c r="B184" s="69" t="str">
        <f t="shared" si="11"/>
        <v/>
      </c>
      <c r="C184" s="63"/>
      <c r="D184" s="68"/>
      <c r="E184" s="65" t="str">
        <f t="shared" si="8"/>
        <v/>
      </c>
      <c r="F184" s="66" t="str">
        <f t="shared" si="9"/>
        <v/>
      </c>
      <c r="G184" s="67" t="str">
        <f t="shared" ca="1" si="10"/>
        <v/>
      </c>
      <c r="H184" s="68"/>
      <c r="I184" s="68"/>
      <c r="J184" s="72"/>
      <c r="K184" s="72"/>
      <c r="L184" s="68"/>
      <c r="M184" s="73"/>
      <c r="N184" s="73"/>
      <c r="O184" s="74"/>
    </row>
    <row r="185" spans="2:15" ht="27.95" customHeight="1">
      <c r="B185" s="69" t="str">
        <f t="shared" si="11"/>
        <v/>
      </c>
      <c r="C185" s="63"/>
      <c r="D185" s="68"/>
      <c r="E185" s="65" t="str">
        <f t="shared" si="8"/>
        <v/>
      </c>
      <c r="F185" s="66" t="str">
        <f t="shared" si="9"/>
        <v/>
      </c>
      <c r="G185" s="67" t="str">
        <f t="shared" ca="1" si="10"/>
        <v/>
      </c>
      <c r="H185" s="68"/>
      <c r="I185" s="68"/>
      <c r="J185" s="72"/>
      <c r="K185" s="72"/>
      <c r="L185" s="68"/>
      <c r="M185" s="73"/>
      <c r="N185" s="73"/>
      <c r="O185" s="74"/>
    </row>
    <row r="186" spans="2:15" ht="27.95" customHeight="1">
      <c r="B186" s="69" t="str">
        <f t="shared" si="11"/>
        <v/>
      </c>
      <c r="C186" s="63"/>
      <c r="D186" s="68"/>
      <c r="E186" s="65" t="str">
        <f t="shared" si="8"/>
        <v/>
      </c>
      <c r="F186" s="66" t="str">
        <f t="shared" si="9"/>
        <v/>
      </c>
      <c r="G186" s="67" t="str">
        <f t="shared" ca="1" si="10"/>
        <v/>
      </c>
      <c r="H186" s="68"/>
      <c r="I186" s="68"/>
      <c r="J186" s="72"/>
      <c r="K186" s="72"/>
      <c r="L186" s="68"/>
      <c r="M186" s="73"/>
      <c r="N186" s="73"/>
      <c r="O186" s="74"/>
    </row>
    <row r="187" spans="2:15" ht="27.95" customHeight="1">
      <c r="B187" s="69" t="str">
        <f t="shared" si="11"/>
        <v/>
      </c>
      <c r="C187" s="63"/>
      <c r="D187" s="68"/>
      <c r="E187" s="65" t="str">
        <f t="shared" si="8"/>
        <v/>
      </c>
      <c r="F187" s="66" t="str">
        <f t="shared" si="9"/>
        <v/>
      </c>
      <c r="G187" s="67" t="str">
        <f t="shared" ca="1" si="10"/>
        <v/>
      </c>
      <c r="H187" s="68"/>
      <c r="I187" s="68"/>
      <c r="J187" s="72"/>
      <c r="K187" s="72"/>
      <c r="L187" s="68"/>
      <c r="M187" s="73"/>
      <c r="N187" s="73"/>
      <c r="O187" s="74"/>
    </row>
    <row r="188" spans="2:15" ht="27.95" customHeight="1">
      <c r="B188" s="69" t="str">
        <f t="shared" si="11"/>
        <v/>
      </c>
      <c r="C188" s="63"/>
      <c r="D188" s="68"/>
      <c r="E188" s="65" t="str">
        <f t="shared" si="8"/>
        <v/>
      </c>
      <c r="F188" s="66" t="str">
        <f t="shared" si="9"/>
        <v/>
      </c>
      <c r="G188" s="67" t="str">
        <f t="shared" ca="1" si="10"/>
        <v/>
      </c>
      <c r="H188" s="68"/>
      <c r="I188" s="68"/>
      <c r="J188" s="72"/>
      <c r="K188" s="72"/>
      <c r="L188" s="68"/>
      <c r="M188" s="73"/>
      <c r="N188" s="73"/>
      <c r="O188" s="74"/>
    </row>
    <row r="189" spans="2:15" ht="27.95" customHeight="1">
      <c r="B189" s="69" t="str">
        <f t="shared" si="11"/>
        <v/>
      </c>
      <c r="C189" s="63"/>
      <c r="D189" s="68"/>
      <c r="E189" s="65" t="str">
        <f t="shared" si="8"/>
        <v/>
      </c>
      <c r="F189" s="66" t="str">
        <f t="shared" si="9"/>
        <v/>
      </c>
      <c r="G189" s="67" t="str">
        <f t="shared" ca="1" si="10"/>
        <v/>
      </c>
      <c r="H189" s="68"/>
      <c r="I189" s="68"/>
      <c r="J189" s="72"/>
      <c r="K189" s="72"/>
      <c r="L189" s="68"/>
      <c r="M189" s="73"/>
      <c r="N189" s="73"/>
      <c r="O189" s="74"/>
    </row>
    <row r="190" spans="2:15" ht="27.95" customHeight="1">
      <c r="B190" s="69" t="str">
        <f t="shared" si="11"/>
        <v/>
      </c>
      <c r="C190" s="63"/>
      <c r="D190" s="68"/>
      <c r="E190" s="65" t="str">
        <f t="shared" si="8"/>
        <v/>
      </c>
      <c r="F190" s="66" t="str">
        <f t="shared" si="9"/>
        <v/>
      </c>
      <c r="G190" s="67" t="str">
        <f t="shared" ca="1" si="10"/>
        <v/>
      </c>
      <c r="H190" s="68"/>
      <c r="I190" s="68"/>
      <c r="J190" s="72"/>
      <c r="K190" s="72"/>
      <c r="L190" s="68"/>
      <c r="M190" s="73"/>
      <c r="N190" s="73"/>
      <c r="O190" s="74"/>
    </row>
    <row r="191" spans="2:15" ht="27.95" customHeight="1" thickBot="1">
      <c r="B191" s="69" t="str">
        <f t="shared" si="11"/>
        <v/>
      </c>
      <c r="C191" s="75"/>
      <c r="D191" s="76"/>
      <c r="E191" s="65" t="str">
        <f t="shared" si="8"/>
        <v/>
      </c>
      <c r="F191" s="66" t="str">
        <f t="shared" si="9"/>
        <v/>
      </c>
      <c r="G191" s="67" t="str">
        <f t="shared" ca="1" si="10"/>
        <v/>
      </c>
      <c r="H191" s="76"/>
      <c r="I191" s="76"/>
      <c r="J191" s="77"/>
      <c r="K191" s="77"/>
      <c r="L191" s="76"/>
      <c r="M191" s="78"/>
      <c r="N191" s="78"/>
      <c r="O191" s="79"/>
    </row>
  </sheetData>
  <sheetProtection selectLockedCells="1"/>
  <mergeCells count="5">
    <mergeCell ref="D1:O1"/>
    <mergeCell ref="D2:J2"/>
    <mergeCell ref="K2:O2"/>
    <mergeCell ref="B2:B3"/>
    <mergeCell ref="C2:C3"/>
  </mergeCells>
  <conditionalFormatting sqref="B4:O191">
    <cfRule type="expression" priority="8" dxfId="2">
      <formula>1</formula>
    </cfRule>
    <cfRule type="expression" priority="78" dxfId="3">
      <formula>MOD(ROW($C4),2)=1</formula>
    </cfRule>
  </conditionalFormatting>
  <dataValidations count="2">
    <dataValidation allowBlank="1" showInputMessage="1" showErrorMessage="1" promptTitle="提示" prompt="日期输入格式为 yyyy-mm-dd，例如：1988-08-08。" sqref="M4:N191"/>
    <dataValidation type="list" allowBlank="1" showInputMessage="1" showErrorMessage="1" errorTitle="提示" error="请正确输入在职状态。" sqref="O4:O191">
      <formula1>参数表!$C$1:$C$2</formula1>
    </dataValidation>
  </dataValidations>
  <pageMargins left="0.699305555555556" right="0.699305555555556" top="0.75" bottom="0.75" header="0.3" footer="0.3"/>
  <pageSetup orientation="portrait" paperSize="9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5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D10" sqref="D10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1</v>
      </c>
      <c r="B5" s="10" t="s">
        <v>47</v>
      </c>
      <c r="C5" s="11"/>
      <c r="D5" s="12"/>
      <c r="E5" s="13" t="str">
        <f ca="1">A7&amp;"年第"&amp;A5&amp;"周"</f>
        <v>2018年第1周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43101</v>
      </c>
      <c r="F8" s="18">
        <f t="array" ca="1" ref="F8">IFERROR(VLOOKUP($A$5&amp;F7,IF({1,0},INDIRECT($A$7&amp;"!$B$1:$B$366")&amp;INDIRECT($A$7&amp;"!$C$1:$C$366"),INDIRECT($A$7&amp;"!$A$1:$A$366")),2,FALSE),"")</f>
        <v>43102</v>
      </c>
      <c r="G8" s="18">
        <f t="array" ca="1" ref="G8">IFERROR(VLOOKUP($A$5&amp;G7,IF({1,0},INDIRECT($A$7&amp;"!$B$1:$B$366")&amp;INDIRECT($A$7&amp;"!$C$1:$C$366"),INDIRECT($A$7&amp;"!$A$1:$A$366")),2,FALSE),"")</f>
        <v>43103</v>
      </c>
      <c r="H8" s="18">
        <f t="array" ca="1" ref="H8">IFERROR(VLOOKUP($A$5&amp;H7,IF({1,0},INDIRECT($A$7&amp;"!$B$1:$B$366")&amp;INDIRECT($A$7&amp;"!$C$1:$C$366"),INDIRECT($A$7&amp;"!$A$1:$A$366")),2,FALSE),"")</f>
        <v>43104</v>
      </c>
      <c r="I8" s="18">
        <f t="array" ca="1" ref="I8">IFERROR(VLOOKUP($A$5&amp;I7,IF({1,0},INDIRECT($A$7&amp;"!$B$1:$B$366")&amp;INDIRECT($A$7&amp;"!$C$1:$C$366"),INDIRECT($A$7&amp;"!$A$1:$A$366")),2,FALSE),"")</f>
        <v>43105</v>
      </c>
      <c r="J8" s="18">
        <f t="array" ca="1" ref="J8">IFERROR(VLOOKUP($A$5&amp;J7,IF({1,0},INDIRECT($A$7&amp;"!$B$1:$B$366")&amp;INDIRECT($A$7&amp;"!$C$1:$C$366"),INDIRECT($A$7&amp;"!$A$1:$A$366")),2,FALSE),"")</f>
        <v>43106</v>
      </c>
      <c r="K8" s="36">
        <f t="array" ca="1" ref="K8">IFERROR(VLOOKUP($A$5&amp;K7,IF({1,0},INDIRECT($A$7&amp;"!$B$1:$B$366")&amp;INDIRECT($A$7&amp;"!$C$1:$C$366"),INDIRECT($A$7&amp;"!$A$1:$A$366")),2,FALSE),"")</f>
        <v>43107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M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1" ref="N25:N27">HYPERLINK("#B"&amp;(8+((Y25-1)*3)+1),Y25)</f>
        <v>162</v>
      </c>
      <c r="O25" s="40" t="str">
        <f t="shared" si="12" ref="O25:O27">HYPERLINK("#B"&amp;(8+((Z25-1)*3)+1),Z25)</f>
        <v>163</v>
      </c>
      <c r="P25" s="40" t="str">
        <f t="shared" si="13" ref="P25:P27">HYPERLINK("#B"&amp;(8+((AA25-1)*3)+1),AA25)</f>
        <v>164</v>
      </c>
      <c r="Q25" s="40" t="str">
        <f t="shared" si="14" ref="Q25:Q27">HYPERLINK("#B"&amp;(8+((AB25-1)*3)+1),AB25)</f>
        <v>165</v>
      </c>
      <c r="R25" s="40" t="str">
        <f t="shared" si="15" ref="R25:R27">HYPERLINK("#B"&amp;(8+((AC25-1)*3)+1),AC25)</f>
        <v>166</v>
      </c>
      <c r="S25" s="40" t="str">
        <f t="shared" si="16" ref="S25:S27">HYPERLINK("#B"&amp;(8+((AD25-1)*3)+1),AD25)</f>
        <v>167</v>
      </c>
      <c r="T25" s="40" t="str">
        <f t="shared" si="17" ref="T25:T27">HYPERLINK("#B"&amp;(8+((AE25-1)*3)+1),AE25)</f>
        <v>168</v>
      </c>
      <c r="U25" s="40" t="str">
        <f t="shared" si="18" ref="U25:U26">HYPERLINK("#B"&amp;(8+((AF25-1)*3)+1),AF25)</f>
        <v>169</v>
      </c>
      <c r="V25" s="40" t="str">
        <f t="shared" si="19" ref="V25:V26">HYPERLINK("#B"&amp;(8+((AG25-1)*3)+1),AG25)</f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1"/>
        <v>172</v>
      </c>
      <c r="O26" s="40" t="str">
        <f t="shared" si="12"/>
        <v>173</v>
      </c>
      <c r="P26" s="40" t="str">
        <f t="shared" si="13"/>
        <v>174</v>
      </c>
      <c r="Q26" s="40" t="str">
        <f t="shared" si="14"/>
        <v>175</v>
      </c>
      <c r="R26" s="40" t="str">
        <f t="shared" si="15"/>
        <v>176</v>
      </c>
      <c r="S26" s="40" t="str">
        <f t="shared" si="16"/>
        <v>177</v>
      </c>
      <c r="T26" s="40" t="str">
        <f t="shared" si="17"/>
        <v>178</v>
      </c>
      <c r="U26" s="40" t="str">
        <f t="shared" si="18"/>
        <v>179</v>
      </c>
      <c r="V26" s="40" t="str">
        <f t="shared" si="19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20" ref="B27">ROW()/3-2</f>
        <v>7</v>
      </c>
      <c r="C27" s="28" t="str">
        <f ca="1" t="shared" si="21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1"/>
        <v>182</v>
      </c>
      <c r="O27" s="40" t="str">
        <f t="shared" si="12"/>
        <v>183</v>
      </c>
      <c r="P27" s="40" t="str">
        <f t="shared" si="13"/>
        <v>184</v>
      </c>
      <c r="Q27" s="40" t="str">
        <f t="shared" si="14"/>
        <v>185</v>
      </c>
      <c r="R27" s="40" t="str">
        <f t="shared" si="15"/>
        <v>186</v>
      </c>
      <c r="S27" s="40" t="str">
        <f t="shared" si="16"/>
        <v>187</v>
      </c>
      <c r="T27" s="40" t="str">
        <f t="shared" si="17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22" ref="B30">ROW()/3-2</f>
        <v>8</v>
      </c>
      <c r="C30" s="28" t="str">
        <f ca="1" t="shared" si="23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24" ref="B33">ROW()/3-2</f>
        <v>9</v>
      </c>
      <c r="C33" s="28" t="str">
        <f ca="1" t="shared" si="25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26" ref="B36">ROW()/3-2</f>
        <v>10</v>
      </c>
      <c r="C36" s="28" t="str">
        <f ca="1" t="shared" si="27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28" ref="B39">ROW()/3-2</f>
        <v>11</v>
      </c>
      <c r="C39" s="28" t="str">
        <f ca="1" t="shared" si="29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30" ref="B42">ROW()/3-2</f>
        <v>12</v>
      </c>
      <c r="C42" s="28" t="str">
        <f ca="1" t="shared" si="31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32" ref="B45">ROW()/3-2</f>
        <v>13</v>
      </c>
      <c r="C45" s="28" t="str">
        <f ca="1" t="shared" si="33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34" ref="B48">ROW()/3-2</f>
        <v>14</v>
      </c>
      <c r="C48" s="28" t="str">
        <f ca="1" t="shared" si="35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36" ref="B51">ROW()/3-2</f>
        <v>15</v>
      </c>
      <c r="C51" s="28" t="str">
        <f ca="1" t="shared" si="37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38" ref="B54">ROW()/3-2</f>
        <v>16</v>
      </c>
      <c r="C54" s="28" t="str">
        <f ca="1" t="shared" si="39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40" ref="B57">ROW()/3-2</f>
        <v>17</v>
      </c>
      <c r="C57" s="28" t="str">
        <f ca="1" t="shared" si="41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42" ref="B60">ROW()/3-2</f>
        <v>18</v>
      </c>
      <c r="C60" s="28" t="str">
        <f ca="1" t="shared" si="43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44" ref="B63">ROW()/3-2</f>
        <v>19</v>
      </c>
      <c r="C63" s="28" t="str">
        <f ca="1" t="shared" si="45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46" ref="B66">ROW()/3-2</f>
        <v>20</v>
      </c>
      <c r="C66" s="28" t="str">
        <f ca="1" t="shared" si="47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48" ref="B69">ROW()/3-2</f>
        <v>21</v>
      </c>
      <c r="C69" s="28" t="str">
        <f ca="1" t="shared" si="49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50" ref="B72">ROW()/3-2</f>
        <v>22</v>
      </c>
      <c r="C72" s="28" t="str">
        <f ca="1" t="shared" si="51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52" ref="B75">ROW()/3-2</f>
        <v>23</v>
      </c>
      <c r="C75" s="28" t="str">
        <f ca="1" t="shared" si="53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54" ref="B78">ROW()/3-2</f>
        <v>24</v>
      </c>
      <c r="C78" s="28" t="str">
        <f ca="1" t="shared" si="55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56" ref="B81">ROW()/3-2</f>
        <v>25</v>
      </c>
      <c r="C81" s="28" t="str">
        <f ca="1" t="shared" si="57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58" ref="B84">ROW()/3-2</f>
        <v>26</v>
      </c>
      <c r="C84" s="28" t="str">
        <f ca="1" t="shared" si="59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60" ref="B87">ROW()/3-2</f>
        <v>27</v>
      </c>
      <c r="C87" s="28" t="str">
        <f ca="1" t="shared" si="61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62" ref="B90">ROW()/3-2</f>
        <v>28</v>
      </c>
      <c r="C90" s="28" t="str">
        <f ca="1" t="shared" si="63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64" ref="B93">ROW()/3-2</f>
        <v>29</v>
      </c>
      <c r="C93" s="28" t="str">
        <f ca="1" t="shared" si="65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66" ref="B96">ROW()/3-2</f>
        <v>30</v>
      </c>
      <c r="C96" s="28" t="str">
        <f ca="1" t="shared" si="67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68" ref="B99">ROW()/3-2</f>
        <v>31</v>
      </c>
      <c r="C99" s="28" t="str">
        <f ca="1" t="shared" si="69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70" ref="B102">ROW()/3-2</f>
        <v>32</v>
      </c>
      <c r="C102" s="28" t="str">
        <f ca="1" t="shared" si="71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72" ref="B105">ROW()/3-2</f>
        <v>33</v>
      </c>
      <c r="C105" s="28" t="str">
        <f ca="1" t="shared" si="73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74" ref="B108">ROW()/3-2</f>
        <v>34</v>
      </c>
      <c r="C108" s="28" t="str">
        <f ca="1" t="shared" si="75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76" ref="B111">ROW()/3-2</f>
        <v>35</v>
      </c>
      <c r="C111" s="28" t="str">
        <f ca="1" t="shared" si="77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78" ref="B114">ROW()/3-2</f>
        <v>36</v>
      </c>
      <c r="C114" s="28" t="str">
        <f ca="1" t="shared" si="79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80" ref="B117">ROW()/3-2</f>
        <v>37</v>
      </c>
      <c r="C117" s="28" t="str">
        <f ca="1" t="shared" si="81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82" ref="B120">ROW()/3-2</f>
        <v>38</v>
      </c>
      <c r="C120" s="28" t="str">
        <f ca="1" t="shared" si="83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84" ref="B123">ROW()/3-2</f>
        <v>39</v>
      </c>
      <c r="C123" s="28" t="str">
        <f ca="1" t="shared" si="85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86" ref="B126">ROW()/3-2</f>
        <v>40</v>
      </c>
      <c r="C126" s="28" t="str">
        <f ca="1" t="shared" si="87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88" ref="B129">ROW()/3-2</f>
        <v>41</v>
      </c>
      <c r="C129" s="28" t="str">
        <f ca="1" t="shared" si="89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90" ref="B132">ROW()/3-2</f>
        <v>42</v>
      </c>
      <c r="C132" s="28" t="str">
        <f ca="1" t="shared" si="91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92" ref="B135">ROW()/3-2</f>
        <v>43</v>
      </c>
      <c r="C135" s="28" t="str">
        <f ca="1" t="shared" si="93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94" ref="B138">ROW()/3-2</f>
        <v>44</v>
      </c>
      <c r="C138" s="28" t="str">
        <f ca="1" t="shared" si="95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96" ref="B141">ROW()/3-2</f>
        <v>45</v>
      </c>
      <c r="C141" s="28" t="str">
        <f ca="1" t="shared" si="97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98" ref="B144">ROW()/3-2</f>
        <v>46</v>
      </c>
      <c r="C144" s="28" t="str">
        <f ca="1" t="shared" si="99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100" ref="B147">ROW()/3-2</f>
        <v>47</v>
      </c>
      <c r="C147" s="28" t="str">
        <f ca="1" t="shared" si="101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102" ref="B150">ROW()/3-2</f>
        <v>48</v>
      </c>
      <c r="C150" s="28" t="str">
        <f ca="1" t="shared" si="103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104" ref="B153">ROW()/3-2</f>
        <v>49</v>
      </c>
      <c r="C153" s="28" t="str">
        <f ca="1" t="shared" si="105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106" ref="B156">ROW()/3-2</f>
        <v>50</v>
      </c>
      <c r="C156" s="28" t="str">
        <f ca="1" t="shared" si="107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108" ref="B159">ROW()/3-2</f>
        <v>51</v>
      </c>
      <c r="C159" s="28" t="str">
        <f ca="1" t="shared" si="109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10" ref="B162">ROW()/3-2</f>
        <v>52</v>
      </c>
      <c r="C162" s="28" t="str">
        <f ca="1" t="shared" si="111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12" ref="B165">ROW()/3-2</f>
        <v>53</v>
      </c>
      <c r="C165" s="28" t="str">
        <f ca="1" t="shared" si="113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14" ref="B168">ROW()/3-2</f>
        <v>54</v>
      </c>
      <c r="C168" s="28" t="str">
        <f ca="1" t="shared" si="115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16" ref="B171">ROW()/3-2</f>
        <v>55</v>
      </c>
      <c r="C171" s="28" t="str">
        <f ca="1" t="shared" si="117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18" ref="B174">ROW()/3-2</f>
        <v>56</v>
      </c>
      <c r="C174" s="28" t="str">
        <f ca="1" t="shared" si="119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20" ref="B177">ROW()/3-2</f>
        <v>57</v>
      </c>
      <c r="C177" s="28" t="str">
        <f ca="1" t="shared" si="121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22" ref="B180">ROW()/3-2</f>
        <v>58</v>
      </c>
      <c r="C180" s="28" t="str">
        <f ca="1" t="shared" si="123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24" ref="B183">ROW()/3-2</f>
        <v>59</v>
      </c>
      <c r="C183" s="28" t="str">
        <f ca="1" t="shared" si="125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26" ref="B186">ROW()/3-2</f>
        <v>60</v>
      </c>
      <c r="C186" s="28" t="str">
        <f ca="1" t="shared" si="127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28" ref="B189">ROW()/3-2</f>
        <v>61</v>
      </c>
      <c r="C189" s="28" t="str">
        <f ca="1" t="shared" si="129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30" ref="B192">ROW()/3-2</f>
        <v>62</v>
      </c>
      <c r="C192" s="28" t="str">
        <f ca="1" t="shared" si="131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32" ref="B195">ROW()/3-2</f>
        <v>63</v>
      </c>
      <c r="C195" s="28" t="str">
        <f ca="1" t="shared" si="133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34" ref="B198">ROW()/3-2</f>
        <v>64</v>
      </c>
      <c r="C198" s="28" t="str">
        <f ca="1" t="shared" si="135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36" ref="B201">ROW()/3-2</f>
        <v>65</v>
      </c>
      <c r="C201" s="28" t="str">
        <f ca="1" t="shared" si="137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38" ref="B204">ROW()/3-2</f>
        <v>66</v>
      </c>
      <c r="C204" s="28" t="str">
        <f ca="1" t="shared" si="139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40" ref="B207">ROW()/3-2</f>
        <v>67</v>
      </c>
      <c r="C207" s="28" t="str">
        <f ca="1" t="shared" si="141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42" ref="B210">ROW()/3-2</f>
        <v>68</v>
      </c>
      <c r="C210" s="28" t="str">
        <f ca="1" t="shared" si="143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44" ref="B213">ROW()/3-2</f>
        <v>69</v>
      </c>
      <c r="C213" s="28" t="str">
        <f ca="1" t="shared" si="145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46" ref="B216">ROW()/3-2</f>
        <v>70</v>
      </c>
      <c r="C216" s="28" t="str">
        <f ca="1" t="shared" si="147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48" ref="B219">ROW()/3-2</f>
        <v>71</v>
      </c>
      <c r="C219" s="28" t="str">
        <f ca="1" t="shared" si="149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50" ref="B222">ROW()/3-2</f>
        <v>72</v>
      </c>
      <c r="C222" s="28" t="str">
        <f ca="1" t="shared" si="151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52" ref="B225">ROW()/3-2</f>
        <v>73</v>
      </c>
      <c r="C225" s="28" t="str">
        <f ca="1" t="shared" si="153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54" ref="B228">ROW()/3-2</f>
        <v>74</v>
      </c>
      <c r="C228" s="28" t="str">
        <f ca="1" t="shared" si="155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56" ref="B231">ROW()/3-2</f>
        <v>75</v>
      </c>
      <c r="C231" s="28" t="str">
        <f ca="1" t="shared" si="157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58" ref="B234">ROW()/3-2</f>
        <v>76</v>
      </c>
      <c r="C234" s="28" t="str">
        <f ca="1" t="shared" si="159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60" ref="B237">ROW()/3-2</f>
        <v>77</v>
      </c>
      <c r="C237" s="28" t="str">
        <f ca="1" t="shared" si="161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62" ref="B240">ROW()/3-2</f>
        <v>78</v>
      </c>
      <c r="C240" s="28" t="str">
        <f ca="1" t="shared" si="163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64" ref="B243">ROW()/3-2</f>
        <v>79</v>
      </c>
      <c r="C243" s="28" t="str">
        <f ca="1" t="shared" si="165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66" ref="B246">ROW()/3-2</f>
        <v>80</v>
      </c>
      <c r="C246" s="28" t="str">
        <f ca="1" t="shared" si="167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68" ref="B249">ROW()/3-2</f>
        <v>81</v>
      </c>
      <c r="C249" s="28" t="str">
        <f ca="1" t="shared" si="169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70" ref="B252">ROW()/3-2</f>
        <v>82</v>
      </c>
      <c r="C252" s="28" t="str">
        <f ca="1" t="shared" si="171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72" ref="B255">ROW()/3-2</f>
        <v>83</v>
      </c>
      <c r="C255" s="28" t="str">
        <f ca="1" t="shared" si="173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74" ref="B258">ROW()/3-2</f>
        <v>84</v>
      </c>
      <c r="C258" s="28" t="str">
        <f ca="1" t="shared" si="175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76" ref="B261">ROW()/3-2</f>
        <v>85</v>
      </c>
      <c r="C261" s="28" t="str">
        <f ca="1" t="shared" si="177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78" ref="B264">ROW()/3-2</f>
        <v>86</v>
      </c>
      <c r="C264" s="28" t="str">
        <f ca="1" t="shared" si="179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80" ref="B267">ROW()/3-2</f>
        <v>87</v>
      </c>
      <c r="C267" s="28" t="str">
        <f ca="1" t="shared" si="181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82" ref="B270">ROW()/3-2</f>
        <v>88</v>
      </c>
      <c r="C270" s="28" t="str">
        <f ca="1" t="shared" si="183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84" ref="B273">ROW()/3-2</f>
        <v>89</v>
      </c>
      <c r="C273" s="28" t="str">
        <f ca="1" t="shared" si="185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86" ref="B276">ROW()/3-2</f>
        <v>90</v>
      </c>
      <c r="C276" s="28" t="str">
        <f ca="1" t="shared" si="187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88" ref="B279">ROW()/3-2</f>
        <v>91</v>
      </c>
      <c r="C279" s="28" t="str">
        <f ca="1" t="shared" si="189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90" ref="B282">ROW()/3-2</f>
        <v>92</v>
      </c>
      <c r="C282" s="28" t="str">
        <f ca="1" t="shared" si="191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92" ref="B285">ROW()/3-2</f>
        <v>93</v>
      </c>
      <c r="C285" s="28" t="str">
        <f ca="1" t="shared" si="193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94" ref="B288">ROW()/3-2</f>
        <v>94</v>
      </c>
      <c r="C288" s="28" t="str">
        <f ca="1" t="shared" si="195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96" ref="B291">ROW()/3-2</f>
        <v>95</v>
      </c>
      <c r="C291" s="28" t="str">
        <f ca="1" t="shared" si="197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98" ref="B294">ROW()/3-2</f>
        <v>96</v>
      </c>
      <c r="C294" s="28" t="str">
        <f ca="1" t="shared" si="199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200" ref="B297">ROW()/3-2</f>
        <v>97</v>
      </c>
      <c r="C297" s="28" t="str">
        <f ca="1" t="shared" si="201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202" ref="B300">ROW()/3-2</f>
        <v>98</v>
      </c>
      <c r="C300" s="28" t="str">
        <f ca="1" t="shared" si="203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204" ref="B303">ROW()/3-2</f>
        <v>99</v>
      </c>
      <c r="C303" s="28" t="str">
        <f ca="1" t="shared" si="205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206" ref="B306">ROW()/3-2</f>
        <v>100</v>
      </c>
      <c r="C306" s="28" t="str">
        <f ca="1" t="shared" si="207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208" ref="B309">ROW()/3-2</f>
        <v>101</v>
      </c>
      <c r="C309" s="28" t="str">
        <f ca="1" t="shared" si="209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10" ref="B312">ROW()/3-2</f>
        <v>102</v>
      </c>
      <c r="C312" s="28" t="str">
        <f ca="1" t="shared" si="211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12" ref="B315">ROW()/3-2</f>
        <v>103</v>
      </c>
      <c r="C315" s="28" t="str">
        <f ca="1" t="shared" si="213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14" ref="B318">ROW()/3-2</f>
        <v>104</v>
      </c>
      <c r="C318" s="28" t="str">
        <f ca="1" t="shared" si="215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16" ref="B321">ROW()/3-2</f>
        <v>105</v>
      </c>
      <c r="C321" s="28" t="str">
        <f ca="1" t="shared" si="217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18" ref="B324">ROW()/3-2</f>
        <v>106</v>
      </c>
      <c r="C324" s="28" t="str">
        <f ca="1" t="shared" si="219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20" ref="B327">ROW()/3-2</f>
        <v>107</v>
      </c>
      <c r="C327" s="28" t="str">
        <f ca="1" t="shared" si="221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22" ref="B330">ROW()/3-2</f>
        <v>108</v>
      </c>
      <c r="C330" s="28" t="str">
        <f ca="1" t="shared" si="223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24" ref="B333">ROW()/3-2</f>
        <v>109</v>
      </c>
      <c r="C333" s="28" t="str">
        <f ca="1" t="shared" si="225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26" ref="B336">ROW()/3-2</f>
        <v>110</v>
      </c>
      <c r="C336" s="28" t="str">
        <f ca="1" t="shared" si="227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28" ref="B339">ROW()/3-2</f>
        <v>111</v>
      </c>
      <c r="C339" s="28" t="str">
        <f ca="1" t="shared" si="229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30" ref="B342">ROW()/3-2</f>
        <v>112</v>
      </c>
      <c r="C342" s="28" t="str">
        <f ca="1" t="shared" si="231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32" ref="B345">ROW()/3-2</f>
        <v>113</v>
      </c>
      <c r="C345" s="28" t="str">
        <f ca="1" t="shared" si="233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34" ref="B348">ROW()/3-2</f>
        <v>114</v>
      </c>
      <c r="C348" s="28" t="str">
        <f ca="1" t="shared" si="235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36" ref="B351">ROW()/3-2</f>
        <v>115</v>
      </c>
      <c r="C351" s="28" t="str">
        <f ca="1" t="shared" si="237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38" ref="B354">ROW()/3-2</f>
        <v>116</v>
      </c>
      <c r="C354" s="28" t="str">
        <f ca="1" t="shared" si="239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40" ref="B357">ROW()/3-2</f>
        <v>117</v>
      </c>
      <c r="C357" s="28" t="str">
        <f ca="1" t="shared" si="241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42" ref="B360">ROW()/3-2</f>
        <v>118</v>
      </c>
      <c r="C360" s="28" t="str">
        <f ca="1" t="shared" si="243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44" ref="B363">ROW()/3-2</f>
        <v>119</v>
      </c>
      <c r="C363" s="28" t="str">
        <f ca="1" t="shared" si="245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46" ref="B366">ROW()/3-2</f>
        <v>120</v>
      </c>
      <c r="C366" s="28" t="str">
        <f ca="1" t="shared" si="247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48" ref="B369">ROW()/3-2</f>
        <v>121</v>
      </c>
      <c r="C369" s="28" t="str">
        <f ca="1" t="shared" si="249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50" ref="B372">ROW()/3-2</f>
        <v>122</v>
      </c>
      <c r="C372" s="28" t="str">
        <f ca="1" t="shared" si="251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52" ref="B375">ROW()/3-2</f>
        <v>123</v>
      </c>
      <c r="C375" s="28" t="str">
        <f ca="1" t="shared" si="253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54" ref="B378">ROW()/3-2</f>
        <v>124</v>
      </c>
      <c r="C378" s="28" t="str">
        <f ca="1" t="shared" si="255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56" ref="B381">ROW()/3-2</f>
        <v>125</v>
      </c>
      <c r="C381" s="28" t="str">
        <f ca="1" t="shared" si="257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58" ref="B384">ROW()/3-2</f>
        <v>126</v>
      </c>
      <c r="C384" s="28" t="str">
        <f ca="1" t="shared" si="259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60" ref="B387">ROW()/3-2</f>
        <v>127</v>
      </c>
      <c r="C387" s="28" t="str">
        <f ca="1" t="shared" si="261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62" ref="B390">ROW()/3-2</f>
        <v>128</v>
      </c>
      <c r="C390" s="28" t="str">
        <f ca="1" t="shared" si="263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64" ref="B393">ROW()/3-2</f>
        <v>129</v>
      </c>
      <c r="C393" s="28" t="str">
        <f ca="1" t="shared" si="265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66" ref="B396">ROW()/3-2</f>
        <v>130</v>
      </c>
      <c r="C396" s="28" t="str">
        <f ca="1" t="shared" si="267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68" ref="B399">ROW()/3-2</f>
        <v>131</v>
      </c>
      <c r="C399" s="28" t="str">
        <f ca="1" t="shared" si="269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70" ref="B402">ROW()/3-2</f>
        <v>132</v>
      </c>
      <c r="C402" s="28" t="str">
        <f ca="1" t="shared" si="271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72" ref="B405">ROW()/3-2</f>
        <v>133</v>
      </c>
      <c r="C405" s="28" t="str">
        <f ca="1" t="shared" si="273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74" ref="B408">ROW()/3-2</f>
        <v>134</v>
      </c>
      <c r="C408" s="28" t="str">
        <f ca="1" t="shared" si="275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76" ref="B411">ROW()/3-2</f>
        <v>135</v>
      </c>
      <c r="C411" s="28" t="str">
        <f ca="1" t="shared" si="277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78" ref="B414">ROW()/3-2</f>
        <v>136</v>
      </c>
      <c r="C414" s="28" t="str">
        <f ca="1" t="shared" si="279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80" ref="B417">ROW()/3-2</f>
        <v>137</v>
      </c>
      <c r="C417" s="28" t="str">
        <f ca="1" t="shared" si="281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82" ref="B420">ROW()/3-2</f>
        <v>138</v>
      </c>
      <c r="C420" s="28" t="str">
        <f ca="1" t="shared" si="283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84" ref="B423">ROW()/3-2</f>
        <v>139</v>
      </c>
      <c r="C423" s="28" t="str">
        <f ca="1" t="shared" si="285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86" ref="B426">ROW()/3-2</f>
        <v>140</v>
      </c>
      <c r="C426" s="28" t="str">
        <f ca="1" t="shared" si="287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88" ref="B429">ROW()/3-2</f>
        <v>141</v>
      </c>
      <c r="C429" s="28" t="str">
        <f ca="1" t="shared" si="289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90" ref="B432">ROW()/3-2</f>
        <v>142</v>
      </c>
      <c r="C432" s="28" t="str">
        <f ca="1" t="shared" si="291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92" ref="B435">ROW()/3-2</f>
        <v>143</v>
      </c>
      <c r="C435" s="28" t="str">
        <f ca="1" t="shared" si="293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94" ref="B438">ROW()/3-2</f>
        <v>144</v>
      </c>
      <c r="C438" s="28" t="str">
        <f ca="1" t="shared" si="295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96" ref="B441">ROW()/3-2</f>
        <v>145</v>
      </c>
      <c r="C441" s="28" t="str">
        <f ca="1" t="shared" si="297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98" ref="B444">ROW()/3-2</f>
        <v>146</v>
      </c>
      <c r="C444" s="28" t="str">
        <f ca="1" t="shared" si="299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300" ref="B447">ROW()/3-2</f>
        <v>147</v>
      </c>
      <c r="C447" s="28" t="str">
        <f ca="1" t="shared" si="301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302" ref="B450">ROW()/3-2</f>
        <v>148</v>
      </c>
      <c r="C450" s="28" t="str">
        <f ca="1" t="shared" si="303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304" ref="B453">ROW()/3-2</f>
        <v>149</v>
      </c>
      <c r="C453" s="28" t="str">
        <f ca="1" t="shared" si="305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306" ref="B456">ROW()/3-2</f>
        <v>150</v>
      </c>
      <c r="C456" s="28" t="str">
        <f ca="1" t="shared" si="307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308" ref="B459">ROW()/3-2</f>
        <v>151</v>
      </c>
      <c r="C459" s="28" t="str">
        <f ca="1" t="shared" si="309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10" ref="B462">ROW()/3-2</f>
        <v>152</v>
      </c>
      <c r="C462" s="28" t="str">
        <f ca="1" t="shared" si="311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12" ref="B465">ROW()/3-2</f>
        <v>153</v>
      </c>
      <c r="C465" s="28" t="str">
        <f ca="1" t="shared" si="313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14" ref="B468">ROW()/3-2</f>
        <v>154</v>
      </c>
      <c r="C468" s="28" t="str">
        <f ca="1" t="shared" si="315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16" ref="B471">ROW()/3-2</f>
        <v>155</v>
      </c>
      <c r="C471" s="28" t="str">
        <f ca="1" t="shared" si="317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18" ref="B474">ROW()/3-2</f>
        <v>156</v>
      </c>
      <c r="C474" s="28" t="str">
        <f ca="1" t="shared" si="319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20" ref="B477">ROW()/3-2</f>
        <v>157</v>
      </c>
      <c r="C477" s="28" t="str">
        <f ca="1" t="shared" si="321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22" ref="B480">ROW()/3-2</f>
        <v>158</v>
      </c>
      <c r="C480" s="28" t="str">
        <f ca="1" t="shared" si="323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24" ref="B483">ROW()/3-2</f>
        <v>159</v>
      </c>
      <c r="C483" s="28" t="str">
        <f ca="1" t="shared" si="325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26" ref="B486">ROW()/3-2</f>
        <v>160</v>
      </c>
      <c r="C486" s="28" t="str">
        <f ca="1" t="shared" si="327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28" ref="B489">ROW()/3-2</f>
        <v>161</v>
      </c>
      <c r="C489" s="28" t="str">
        <f ca="1" t="shared" si="329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30" ref="B492">ROW()/3-2</f>
        <v>162</v>
      </c>
      <c r="C492" s="28" t="str">
        <f ca="1" t="shared" si="331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32" ref="B495">ROW()/3-2</f>
        <v>163</v>
      </c>
      <c r="C495" s="28" t="str">
        <f ca="1" t="shared" si="333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34" ref="B498">ROW()/3-2</f>
        <v>164</v>
      </c>
      <c r="C498" s="28" t="str">
        <f ca="1" t="shared" si="335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36" ref="B501">ROW()/3-2</f>
        <v>165</v>
      </c>
      <c r="C501" s="28" t="str">
        <f ca="1" t="shared" si="337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38" ref="B504">ROW()/3-2</f>
        <v>166</v>
      </c>
      <c r="C504" s="28" t="str">
        <f ca="1" t="shared" si="339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40" ref="B507">ROW()/3-2</f>
        <v>167</v>
      </c>
      <c r="C507" s="28" t="str">
        <f ca="1" t="shared" si="341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42" ref="B510">ROW()/3-2</f>
        <v>168</v>
      </c>
      <c r="C510" s="28" t="str">
        <f ca="1" t="shared" si="343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44" ref="B513">ROW()/3-2</f>
        <v>169</v>
      </c>
      <c r="C513" s="28" t="str">
        <f ca="1" t="shared" si="345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46" ref="B516">ROW()/3-2</f>
        <v>170</v>
      </c>
      <c r="C516" s="28" t="str">
        <f ca="1" t="shared" si="347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48" ref="B519">ROW()/3-2</f>
        <v>171</v>
      </c>
      <c r="C519" s="28" t="str">
        <f ca="1" t="shared" si="349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50" ref="B522">ROW()/3-2</f>
        <v>172</v>
      </c>
      <c r="C522" s="28" t="str">
        <f ca="1" t="shared" si="351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52" ref="B525">ROW()/3-2</f>
        <v>173</v>
      </c>
      <c r="C525" s="28" t="str">
        <f ca="1" t="shared" si="353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54" ref="B528">ROW()/3-2</f>
        <v>174</v>
      </c>
      <c r="C528" s="28" t="str">
        <f ca="1" t="shared" si="355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56" ref="B531">ROW()/3-2</f>
        <v>175</v>
      </c>
      <c r="C531" s="28" t="str">
        <f ca="1" t="shared" si="357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58" ref="B534">ROW()/3-2</f>
        <v>176</v>
      </c>
      <c r="C534" s="28" t="str">
        <f ca="1" t="shared" si="359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60" ref="B537">ROW()/3-2</f>
        <v>177</v>
      </c>
      <c r="C537" s="28" t="str">
        <f ca="1" t="shared" si="361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62" ref="B540">ROW()/3-2</f>
        <v>178</v>
      </c>
      <c r="C540" s="28" t="str">
        <f ca="1" t="shared" si="363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64" ref="B543">ROW()/3-2</f>
        <v>179</v>
      </c>
      <c r="C543" s="28" t="str">
        <f ca="1" t="shared" si="365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66" ref="B546">ROW()/3-2</f>
        <v>180</v>
      </c>
      <c r="C546" s="28" t="str">
        <f ca="1" t="shared" si="367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68" ref="B549">ROW()/3-2</f>
        <v>181</v>
      </c>
      <c r="C549" s="28" t="str">
        <f ca="1" t="shared" si="369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70" ref="B552">ROW()/3-2</f>
        <v>182</v>
      </c>
      <c r="C552" s="28" t="str">
        <f ca="1" t="shared" si="371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72" ref="B555">ROW()/3-2</f>
        <v>183</v>
      </c>
      <c r="C555" s="28" t="str">
        <f ca="1" t="shared" si="373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74" ref="B558">ROW()/3-2</f>
        <v>184</v>
      </c>
      <c r="C558" s="28" t="str">
        <f ca="1" t="shared" si="375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76" ref="B561">ROW()/3-2</f>
        <v>185</v>
      </c>
      <c r="C561" s="28" t="str">
        <f ca="1" t="shared" si="377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78" ref="B564">ROW()/3-2</f>
        <v>186</v>
      </c>
      <c r="C564" s="28" t="str">
        <f ca="1" t="shared" si="379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80" ref="B567">ROW()/3-2</f>
        <v>187</v>
      </c>
      <c r="C567" s="28" t="str">
        <f ca="1" t="shared" si="381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82" ref="B570">ROW()/3-2</f>
        <v>188</v>
      </c>
      <c r="C570" s="28" t="str">
        <f ca="1" t="shared" si="383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24" dxfId="9">
      <formula>E$8=TODAY()</formula>
    </cfRule>
  </conditionalFormatting>
  <conditionalFormatting sqref="B9:K572">
    <cfRule type="expression" priority="4" dxfId="2">
      <formula>1</formula>
    </cfRule>
    <cfRule type="expression" priority="23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8" dxfId="12">
      <formula>E9="出差"</formula>
    </cfRule>
    <cfRule type="expression" priority="9" dxfId="5">
      <formula>E9="休假"</formula>
    </cfRule>
    <cfRule type="expression" priority="10" dxfId="8">
      <formula>E9="加班"</formula>
    </cfRule>
    <cfRule type="expression" priority="22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6" dxfId="13">
      <formula>MOD(ROW($M9),2)&lt;&gt;1</formula>
    </cfRule>
    <cfRule type="expression" priority="7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6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2</v>
      </c>
      <c r="B5" s="10" t="s">
        <v>47</v>
      </c>
      <c r="C5" s="11"/>
      <c r="D5" s="12"/>
      <c r="E5" s="13" t="str">
        <f ca="1">A7&amp;"年第"&amp;A5&amp;"周"</f>
        <v>2018年第2周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43108</v>
      </c>
      <c r="F8" s="18">
        <f t="array" ca="1" ref="F8">IFERROR(VLOOKUP($A$5&amp;F7,IF({1,0},INDIRECT($A$7&amp;"!$B$1:$B$366")&amp;INDIRECT($A$7&amp;"!$C$1:$C$366"),INDIRECT($A$7&amp;"!$A$1:$A$366")),2,FALSE),"")</f>
        <v>43109</v>
      </c>
      <c r="G8" s="18">
        <f t="array" ca="1" ref="G8">IFERROR(VLOOKUP($A$5&amp;G7,IF({1,0},INDIRECT($A$7&amp;"!$B$1:$B$366")&amp;INDIRECT($A$7&amp;"!$C$1:$C$366"),INDIRECT($A$7&amp;"!$A$1:$A$366")),2,FALSE),"")</f>
        <v>43110</v>
      </c>
      <c r="H8" s="18">
        <f t="array" ca="1" ref="H8">IFERROR(VLOOKUP($A$5&amp;H7,IF({1,0},INDIRECT($A$7&amp;"!$B$1:$B$366")&amp;INDIRECT($A$7&amp;"!$C$1:$C$366"),INDIRECT($A$7&amp;"!$A$1:$A$366")),2,FALSE),"")</f>
        <v>43111</v>
      </c>
      <c r="I8" s="18">
        <f t="array" ca="1" ref="I8">IFERROR(VLOOKUP($A$5&amp;I7,IF({1,0},INDIRECT($A$7&amp;"!$B$1:$B$366")&amp;INDIRECT($A$7&amp;"!$C$1:$C$366"),INDIRECT($A$7&amp;"!$A$1:$A$366")),2,FALSE),"")</f>
        <v>43112</v>
      </c>
      <c r="J8" s="18">
        <f t="array" ca="1" ref="J8">IFERROR(VLOOKUP($A$5&amp;J7,IF({1,0},INDIRECT($A$7&amp;"!$B$1:$B$366")&amp;INDIRECT($A$7&amp;"!$C$1:$C$366"),INDIRECT($A$7&amp;"!$A$1:$A$366")),2,FALSE),"")</f>
        <v>43113</v>
      </c>
      <c r="K8" s="36">
        <f t="array" ca="1" ref="K8">IFERROR(VLOOKUP($A$5&amp;K7,IF({1,0},INDIRECT($A$7&amp;"!$B$1:$B$366")&amp;INDIRECT($A$7&amp;"!$C$1:$C$366"),INDIRECT($A$7&amp;"!$A$1:$A$366")),2,FALSE),"")</f>
        <v>43114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7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3</v>
      </c>
      <c r="B5" s="10" t="s">
        <v>47</v>
      </c>
      <c r="C5" s="11"/>
      <c r="D5" s="12"/>
      <c r="E5" s="13" t="str">
        <f ca="1">A7&amp;"年第"&amp;A5&amp;"周"</f>
        <v>2018年第3周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43115</v>
      </c>
      <c r="F8" s="18">
        <f t="array" ca="1" ref="F8">IFERROR(VLOOKUP($A$5&amp;F7,IF({1,0},INDIRECT($A$7&amp;"!$B$1:$B$366")&amp;INDIRECT($A$7&amp;"!$C$1:$C$366"),INDIRECT($A$7&amp;"!$A$1:$A$366")),2,FALSE),"")</f>
        <v>43116</v>
      </c>
      <c r="G8" s="18">
        <f t="array" ca="1" ref="G8">IFERROR(VLOOKUP($A$5&amp;G7,IF({1,0},INDIRECT($A$7&amp;"!$B$1:$B$366")&amp;INDIRECT($A$7&amp;"!$C$1:$C$366"),INDIRECT($A$7&amp;"!$A$1:$A$366")),2,FALSE),"")</f>
        <v>43117</v>
      </c>
      <c r="H8" s="18">
        <f t="array" ca="1" ref="H8">IFERROR(VLOOKUP($A$5&amp;H7,IF({1,0},INDIRECT($A$7&amp;"!$B$1:$B$366")&amp;INDIRECT($A$7&amp;"!$C$1:$C$366"),INDIRECT($A$7&amp;"!$A$1:$A$366")),2,FALSE),"")</f>
        <v>43118</v>
      </c>
      <c r="I8" s="18">
        <f t="array" ca="1" ref="I8">IFERROR(VLOOKUP($A$5&amp;I7,IF({1,0},INDIRECT($A$7&amp;"!$B$1:$B$366")&amp;INDIRECT($A$7&amp;"!$C$1:$C$366"),INDIRECT($A$7&amp;"!$A$1:$A$366")),2,FALSE),"")</f>
        <v>43119</v>
      </c>
      <c r="J8" s="18">
        <f t="array" ca="1" ref="J8">IFERROR(VLOOKUP($A$5&amp;J7,IF({1,0},INDIRECT($A$7&amp;"!$B$1:$B$366")&amp;INDIRECT($A$7&amp;"!$C$1:$C$366"),INDIRECT($A$7&amp;"!$A$1:$A$366")),2,FALSE),"")</f>
        <v>43120</v>
      </c>
      <c r="K8" s="36">
        <f t="array" ca="1" ref="K8">IFERROR(VLOOKUP($A$5&amp;K7,IF({1,0},INDIRECT($A$7&amp;"!$B$1:$B$366")&amp;INDIRECT($A$7&amp;"!$C$1:$C$366"),INDIRECT($A$7&amp;"!$A$1:$A$366")),2,FALSE),"")</f>
        <v>43121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8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4</v>
      </c>
      <c r="B5" s="10" t="s">
        <v>47</v>
      </c>
      <c r="C5" s="11"/>
      <c r="D5" s="12"/>
      <c r="E5" s="13" t="str">
        <f ca="1">A7&amp;"年第"&amp;A5&amp;"周"</f>
        <v>2018年第4周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43122</v>
      </c>
      <c r="F8" s="18">
        <f t="array" ca="1" ref="F8">IFERROR(VLOOKUP($A$5&amp;F7,IF({1,0},INDIRECT($A$7&amp;"!$B$1:$B$366")&amp;INDIRECT($A$7&amp;"!$C$1:$C$366"),INDIRECT($A$7&amp;"!$A$1:$A$366")),2,FALSE),"")</f>
        <v>43123</v>
      </c>
      <c r="G8" s="18">
        <f t="array" ca="1" ref="G8">IFERROR(VLOOKUP($A$5&amp;G7,IF({1,0},INDIRECT($A$7&amp;"!$B$1:$B$366")&amp;INDIRECT($A$7&amp;"!$C$1:$C$366"),INDIRECT($A$7&amp;"!$A$1:$A$366")),2,FALSE),"")</f>
        <v>43124</v>
      </c>
      <c r="H8" s="18">
        <f t="array" ca="1" ref="H8">IFERROR(VLOOKUP($A$5&amp;H7,IF({1,0},INDIRECT($A$7&amp;"!$B$1:$B$366")&amp;INDIRECT($A$7&amp;"!$C$1:$C$366"),INDIRECT($A$7&amp;"!$A$1:$A$366")),2,FALSE),"")</f>
        <v>43125</v>
      </c>
      <c r="I8" s="18">
        <f t="array" ca="1" ref="I8">IFERROR(VLOOKUP($A$5&amp;I7,IF({1,0},INDIRECT($A$7&amp;"!$B$1:$B$366")&amp;INDIRECT($A$7&amp;"!$C$1:$C$366"),INDIRECT($A$7&amp;"!$A$1:$A$366")),2,FALSE),"")</f>
        <v>43126</v>
      </c>
      <c r="J8" s="18">
        <f t="array" ca="1" ref="J8">IFERROR(VLOOKUP($A$5&amp;J7,IF({1,0},INDIRECT($A$7&amp;"!$B$1:$B$366")&amp;INDIRECT($A$7&amp;"!$C$1:$C$366"),INDIRECT($A$7&amp;"!$A$1:$A$366")),2,FALSE),"")</f>
        <v>43127</v>
      </c>
      <c r="K8" s="36">
        <f t="array" ca="1" ref="K8">IFERROR(VLOOKUP($A$5&amp;K7,IF({1,0},INDIRECT($A$7&amp;"!$B$1:$B$366")&amp;INDIRECT($A$7&amp;"!$C$1:$C$366"),INDIRECT($A$7&amp;"!$A$1:$A$366")),2,FALSE),"")</f>
        <v>43128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9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5</v>
      </c>
      <c r="B5" s="10" t="s">
        <v>47</v>
      </c>
      <c r="C5" s="11"/>
      <c r="D5" s="12"/>
      <c r="E5" s="13" t="str">
        <f ca="1">A7&amp;"年第"&amp;A5&amp;"周"</f>
        <v>2018年第5周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43129</v>
      </c>
      <c r="F8" s="18">
        <f t="array" ca="1" ref="F8">IFERROR(VLOOKUP($A$5&amp;F7,IF({1,0},INDIRECT($A$7&amp;"!$B$1:$B$366")&amp;INDIRECT($A$7&amp;"!$C$1:$C$366"),INDIRECT($A$7&amp;"!$A$1:$A$366")),2,FALSE),"")</f>
        <v>43130</v>
      </c>
      <c r="G8" s="18">
        <f t="array" ca="1" ref="G8">IFERROR(VLOOKUP($A$5&amp;G7,IF({1,0},INDIRECT($A$7&amp;"!$B$1:$B$366")&amp;INDIRECT($A$7&amp;"!$C$1:$C$366"),INDIRECT($A$7&amp;"!$A$1:$A$366")),2,FALSE),"")</f>
        <v>43131</v>
      </c>
      <c r="H8" s="18">
        <f t="array" ca="1" ref="H8">IFERROR(VLOOKUP($A$5&amp;H7,IF({1,0},INDIRECT($A$7&amp;"!$B$1:$B$366")&amp;INDIRECT($A$7&amp;"!$C$1:$C$366"),INDIRECT($A$7&amp;"!$A$1:$A$366")),2,FALSE),"")</f>
        <v>43132</v>
      </c>
      <c r="I8" s="18">
        <f t="array" ca="1" ref="I8">IFERROR(VLOOKUP($A$5&amp;I7,IF({1,0},INDIRECT($A$7&amp;"!$B$1:$B$366")&amp;INDIRECT($A$7&amp;"!$C$1:$C$366"),INDIRECT($A$7&amp;"!$A$1:$A$366")),2,FALSE),"")</f>
        <v>43133</v>
      </c>
      <c r="J8" s="18">
        <f t="array" ca="1" ref="J8">IFERROR(VLOOKUP($A$5&amp;J7,IF({1,0},INDIRECT($A$7&amp;"!$B$1:$B$366")&amp;INDIRECT($A$7&amp;"!$C$1:$C$366"),INDIRECT($A$7&amp;"!$A$1:$A$366")),2,FALSE),"")</f>
        <v>43134</v>
      </c>
      <c r="K8" s="36">
        <f t="array" ca="1" ref="K8">IFERROR(VLOOKUP($A$5&amp;K7,IF({1,0},INDIRECT($A$7&amp;"!$B$1:$B$366")&amp;INDIRECT($A$7&amp;"!$C$1:$C$366"),INDIRECT($A$7&amp;"!$A$1:$A$366")),2,FALSE),"")</f>
        <v>43135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A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6</v>
      </c>
      <c r="B5" s="10" t="s">
        <v>47</v>
      </c>
      <c r="C5" s="11"/>
      <c r="D5" s="12"/>
      <c r="E5" s="13" t="str">
        <f ca="1">A7&amp;"年第"&amp;A5&amp;"周"</f>
        <v>2018年第6周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43136</v>
      </c>
      <c r="F8" s="18">
        <f t="array" ca="1" ref="F8">IFERROR(VLOOKUP($A$5&amp;F7,IF({1,0},INDIRECT($A$7&amp;"!$B$1:$B$366")&amp;INDIRECT($A$7&amp;"!$C$1:$C$366"),INDIRECT($A$7&amp;"!$A$1:$A$366")),2,FALSE),"")</f>
        <v>43137</v>
      </c>
      <c r="G8" s="18">
        <f t="array" ca="1" ref="G8">IFERROR(VLOOKUP($A$5&amp;G7,IF({1,0},INDIRECT($A$7&amp;"!$B$1:$B$366")&amp;INDIRECT($A$7&amp;"!$C$1:$C$366"),INDIRECT($A$7&amp;"!$A$1:$A$366")),2,FALSE),"")</f>
        <v>43138</v>
      </c>
      <c r="H8" s="18">
        <f t="array" ca="1" ref="H8">IFERROR(VLOOKUP($A$5&amp;H7,IF({1,0},INDIRECT($A$7&amp;"!$B$1:$B$366")&amp;INDIRECT($A$7&amp;"!$C$1:$C$366"),INDIRECT($A$7&amp;"!$A$1:$A$366")),2,FALSE),"")</f>
        <v>43139</v>
      </c>
      <c r="I8" s="18">
        <f t="array" ca="1" ref="I8">IFERROR(VLOOKUP($A$5&amp;I7,IF({1,0},INDIRECT($A$7&amp;"!$B$1:$B$366")&amp;INDIRECT($A$7&amp;"!$C$1:$C$366"),INDIRECT($A$7&amp;"!$A$1:$A$366")),2,FALSE),"")</f>
        <v>43140</v>
      </c>
      <c r="J8" s="18">
        <f t="array" ca="1" ref="J8">IFERROR(VLOOKUP($A$5&amp;J7,IF({1,0},INDIRECT($A$7&amp;"!$B$1:$B$366")&amp;INDIRECT($A$7&amp;"!$C$1:$C$366"),INDIRECT($A$7&amp;"!$A$1:$A$366")),2,FALSE),"")</f>
        <v>43141</v>
      </c>
      <c r="K8" s="36">
        <f t="array" ca="1" ref="K8">IFERROR(VLOOKUP($A$5&amp;K7,IF({1,0},INDIRECT($A$7&amp;"!$B$1:$B$366")&amp;INDIRECT($A$7&amp;"!$C$1:$C$366"),INDIRECT($A$7&amp;"!$A$1:$A$366")),2,FALSE),"")</f>
        <v>43142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B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7</v>
      </c>
      <c r="B5" s="10" t="s">
        <v>47</v>
      </c>
      <c r="C5" s="11"/>
      <c r="D5" s="12"/>
      <c r="E5" s="13" t="str">
        <f ca="1">A7&amp;"年第"&amp;A5&amp;"周"</f>
        <v>2018年第7周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43143</v>
      </c>
      <c r="F8" s="18">
        <f t="array" ca="1" ref="F8">IFERROR(VLOOKUP($A$5&amp;F7,IF({1,0},INDIRECT($A$7&amp;"!$B$1:$B$366")&amp;INDIRECT($A$7&amp;"!$C$1:$C$366"),INDIRECT($A$7&amp;"!$A$1:$A$366")),2,FALSE),"")</f>
        <v>43144</v>
      </c>
      <c r="G8" s="18">
        <f t="array" ca="1" ref="G8">IFERROR(VLOOKUP($A$5&amp;G7,IF({1,0},INDIRECT($A$7&amp;"!$B$1:$B$366")&amp;INDIRECT($A$7&amp;"!$C$1:$C$366"),INDIRECT($A$7&amp;"!$A$1:$A$366")),2,FALSE),"")</f>
        <v>43145</v>
      </c>
      <c r="H8" s="18">
        <f t="array" ca="1" ref="H8">IFERROR(VLOOKUP($A$5&amp;H7,IF({1,0},INDIRECT($A$7&amp;"!$B$1:$B$366")&amp;INDIRECT($A$7&amp;"!$C$1:$C$366"),INDIRECT($A$7&amp;"!$A$1:$A$366")),2,FALSE),"")</f>
        <v>43146</v>
      </c>
      <c r="I8" s="18">
        <f t="array" ca="1" ref="I8">IFERROR(VLOOKUP($A$5&amp;I7,IF({1,0},INDIRECT($A$7&amp;"!$B$1:$B$366")&amp;INDIRECT($A$7&amp;"!$C$1:$C$366"),INDIRECT($A$7&amp;"!$A$1:$A$366")),2,FALSE),"")</f>
        <v>43147</v>
      </c>
      <c r="J8" s="18">
        <f t="array" ca="1" ref="J8">IFERROR(VLOOKUP($A$5&amp;J7,IF({1,0},INDIRECT($A$7&amp;"!$B$1:$B$366")&amp;INDIRECT($A$7&amp;"!$C$1:$C$366"),INDIRECT($A$7&amp;"!$A$1:$A$366")),2,FALSE),"")</f>
        <v>43148</v>
      </c>
      <c r="K8" s="36">
        <f t="array" ca="1" ref="K8">IFERROR(VLOOKUP($A$5&amp;K7,IF({1,0},INDIRECT($A$7&amp;"!$B$1:$B$366")&amp;INDIRECT($A$7&amp;"!$C$1:$C$366"),INDIRECT($A$7&amp;"!$A$1:$A$366")),2,FALSE),"")</f>
        <v>43149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C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8</v>
      </c>
      <c r="B5" s="10" t="s">
        <v>47</v>
      </c>
      <c r="C5" s="11"/>
      <c r="D5" s="12"/>
      <c r="E5" s="13" t="str">
        <f ca="1">A7&amp;"年第"&amp;A5&amp;"周"</f>
        <v>2018年第8周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43150</v>
      </c>
      <c r="F8" s="18">
        <f t="array" ca="1" ref="F8">IFERROR(VLOOKUP($A$5&amp;F7,IF({1,0},INDIRECT($A$7&amp;"!$B$1:$B$366")&amp;INDIRECT($A$7&amp;"!$C$1:$C$366"),INDIRECT($A$7&amp;"!$A$1:$A$366")),2,FALSE),"")</f>
        <v>43151</v>
      </c>
      <c r="G8" s="18">
        <f t="array" ca="1" ref="G8">IFERROR(VLOOKUP($A$5&amp;G7,IF({1,0},INDIRECT($A$7&amp;"!$B$1:$B$366")&amp;INDIRECT($A$7&amp;"!$C$1:$C$366"),INDIRECT($A$7&amp;"!$A$1:$A$366")),2,FALSE),"")</f>
        <v>43152</v>
      </c>
      <c r="H8" s="18">
        <f t="array" ca="1" ref="H8">IFERROR(VLOOKUP($A$5&amp;H7,IF({1,0},INDIRECT($A$7&amp;"!$B$1:$B$366")&amp;INDIRECT($A$7&amp;"!$C$1:$C$366"),INDIRECT($A$7&amp;"!$A$1:$A$366")),2,FALSE),"")</f>
        <v>43153</v>
      </c>
      <c r="I8" s="18">
        <f t="array" ca="1" ref="I8">IFERROR(VLOOKUP($A$5&amp;I7,IF({1,0},INDIRECT($A$7&amp;"!$B$1:$B$366")&amp;INDIRECT($A$7&amp;"!$C$1:$C$366"),INDIRECT($A$7&amp;"!$A$1:$A$366")),2,FALSE),"")</f>
        <v>43154</v>
      </c>
      <c r="J8" s="18">
        <f t="array" ca="1" ref="J8">IFERROR(VLOOKUP($A$5&amp;J7,IF({1,0},INDIRECT($A$7&amp;"!$B$1:$B$366")&amp;INDIRECT($A$7&amp;"!$C$1:$C$366"),INDIRECT($A$7&amp;"!$A$1:$A$366")),2,FALSE),"")</f>
        <v>43155</v>
      </c>
      <c r="K8" s="36">
        <f t="array" ca="1" ref="K8">IFERROR(VLOOKUP($A$5&amp;K7,IF({1,0},INDIRECT($A$7&amp;"!$B$1:$B$366")&amp;INDIRECT($A$7&amp;"!$C$1:$C$366"),INDIRECT($A$7&amp;"!$A$1:$A$366")),2,FALSE),"")</f>
        <v>43156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D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9</v>
      </c>
      <c r="B5" s="10" t="s">
        <v>47</v>
      </c>
      <c r="C5" s="11"/>
      <c r="D5" s="12"/>
      <c r="E5" s="13" t="str">
        <f ca="1">A7&amp;"年第"&amp;A5&amp;"周"</f>
        <v>2018年第9周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43157</v>
      </c>
      <c r="F8" s="18">
        <f t="array" ca="1" ref="F8">IFERROR(VLOOKUP($A$5&amp;F7,IF({1,0},INDIRECT($A$7&amp;"!$B$1:$B$366")&amp;INDIRECT($A$7&amp;"!$C$1:$C$366"),INDIRECT($A$7&amp;"!$A$1:$A$366")),2,FALSE),"")</f>
        <v>43158</v>
      </c>
      <c r="G8" s="18">
        <f t="array" ca="1" ref="G8">IFERROR(VLOOKUP($A$5&amp;G7,IF({1,0},INDIRECT($A$7&amp;"!$B$1:$B$366")&amp;INDIRECT($A$7&amp;"!$C$1:$C$366"),INDIRECT($A$7&amp;"!$A$1:$A$366")),2,FALSE),"")</f>
        <v>43159</v>
      </c>
      <c r="H8" s="18">
        <f t="array" ca="1" ref="H8">IFERROR(VLOOKUP($A$5&amp;H7,IF({1,0},INDIRECT($A$7&amp;"!$B$1:$B$366")&amp;INDIRECT($A$7&amp;"!$C$1:$C$366"),INDIRECT($A$7&amp;"!$A$1:$A$366")),2,FALSE),"")</f>
        <v>43160</v>
      </c>
      <c r="I8" s="18">
        <f t="array" ca="1" ref="I8">IFERROR(VLOOKUP($A$5&amp;I7,IF({1,0},INDIRECT($A$7&amp;"!$B$1:$B$366")&amp;INDIRECT($A$7&amp;"!$C$1:$C$366"),INDIRECT($A$7&amp;"!$A$1:$A$366")),2,FALSE),"")</f>
        <v>43161</v>
      </c>
      <c r="J8" s="18">
        <f t="array" ca="1" ref="J8">IFERROR(VLOOKUP($A$5&amp;J7,IF({1,0},INDIRECT($A$7&amp;"!$B$1:$B$366")&amp;INDIRECT($A$7&amp;"!$C$1:$C$366"),INDIRECT($A$7&amp;"!$A$1:$A$366")),2,FALSE),"")</f>
        <v>43162</v>
      </c>
      <c r="K8" s="36">
        <f t="array" ca="1" ref="K8">IFERROR(VLOOKUP($A$5&amp;K7,IF({1,0},INDIRECT($A$7&amp;"!$B$1:$B$366")&amp;INDIRECT($A$7&amp;"!$C$1:$C$366"),INDIRECT($A$7&amp;"!$A$1:$A$366")),2,FALSE),"")</f>
        <v>43163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E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10</v>
      </c>
      <c r="B5" s="10" t="s">
        <v>47</v>
      </c>
      <c r="C5" s="11"/>
      <c r="D5" s="12"/>
      <c r="E5" s="13" t="str">
        <f ca="1">A7&amp;"年第"&amp;A5&amp;"周"</f>
        <v>2018年第10周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43164</v>
      </c>
      <c r="F8" s="18">
        <f t="array" ca="1" ref="F8">IFERROR(VLOOKUP($A$5&amp;F7,IF({1,0},INDIRECT($A$7&amp;"!$B$1:$B$366")&amp;INDIRECT($A$7&amp;"!$C$1:$C$366"),INDIRECT($A$7&amp;"!$A$1:$A$366")),2,FALSE),"")</f>
        <v>43165</v>
      </c>
      <c r="G8" s="18">
        <f t="array" ca="1" ref="G8">IFERROR(VLOOKUP($A$5&amp;G7,IF({1,0},INDIRECT($A$7&amp;"!$B$1:$B$366")&amp;INDIRECT($A$7&amp;"!$C$1:$C$366"),INDIRECT($A$7&amp;"!$A$1:$A$366")),2,FALSE),"")</f>
        <v>43166</v>
      </c>
      <c r="H8" s="18">
        <f t="array" ca="1" ref="H8">IFERROR(VLOOKUP($A$5&amp;H7,IF({1,0},INDIRECT($A$7&amp;"!$B$1:$B$366")&amp;INDIRECT($A$7&amp;"!$C$1:$C$366"),INDIRECT($A$7&amp;"!$A$1:$A$366")),2,FALSE),"")</f>
        <v>43167</v>
      </c>
      <c r="I8" s="18">
        <f t="array" ca="1" ref="I8">IFERROR(VLOOKUP($A$5&amp;I7,IF({1,0},INDIRECT($A$7&amp;"!$B$1:$B$366")&amp;INDIRECT($A$7&amp;"!$C$1:$C$366"),INDIRECT($A$7&amp;"!$A$1:$A$366")),2,FALSE),"")</f>
        <v>43168</v>
      </c>
      <c r="J8" s="18">
        <f t="array" ca="1" ref="J8">IFERROR(VLOOKUP($A$5&amp;J7,IF({1,0},INDIRECT($A$7&amp;"!$B$1:$B$366")&amp;INDIRECT($A$7&amp;"!$C$1:$C$366"),INDIRECT($A$7&amp;"!$A$1:$A$366")),2,FALSE),"")</f>
        <v>43169</v>
      </c>
      <c r="K8" s="36">
        <f t="array" ca="1" ref="K8">IFERROR(VLOOKUP($A$5&amp;K7,IF({1,0},INDIRECT($A$7&amp;"!$B$1:$B$366")&amp;INDIRECT($A$7&amp;"!$C$1:$C$366"),INDIRECT($A$7&amp;"!$A$1:$A$366")),2,FALSE),"")</f>
        <v>43170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F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11</v>
      </c>
      <c r="B5" s="10" t="s">
        <v>47</v>
      </c>
      <c r="C5" s="11"/>
      <c r="D5" s="12"/>
      <c r="E5" s="13" t="str">
        <f ca="1">A7&amp;"年第"&amp;A5&amp;"周"</f>
        <v>2018年第11周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43171</v>
      </c>
      <c r="F8" s="18">
        <f t="array" ca="1" ref="F8">IFERROR(VLOOKUP($A$5&amp;F7,IF({1,0},INDIRECT($A$7&amp;"!$B$1:$B$366")&amp;INDIRECT($A$7&amp;"!$C$1:$C$366"),INDIRECT($A$7&amp;"!$A$1:$A$366")),2,FALSE),"")</f>
        <v>43172</v>
      </c>
      <c r="G8" s="18">
        <f t="array" ca="1" ref="G8">IFERROR(VLOOKUP($A$5&amp;G7,IF({1,0},INDIRECT($A$7&amp;"!$B$1:$B$366")&amp;INDIRECT($A$7&amp;"!$C$1:$C$366"),INDIRECT($A$7&amp;"!$A$1:$A$366")),2,FALSE),"")</f>
        <v>43173</v>
      </c>
      <c r="H8" s="18">
        <f t="array" ca="1" ref="H8">IFERROR(VLOOKUP($A$5&amp;H7,IF({1,0},INDIRECT($A$7&amp;"!$B$1:$B$366")&amp;INDIRECT($A$7&amp;"!$C$1:$C$366"),INDIRECT($A$7&amp;"!$A$1:$A$366")),2,FALSE),"")</f>
        <v>43174</v>
      </c>
      <c r="I8" s="18">
        <f t="array" ca="1" ref="I8">IFERROR(VLOOKUP($A$5&amp;I7,IF({1,0},INDIRECT($A$7&amp;"!$B$1:$B$366")&amp;INDIRECT($A$7&amp;"!$C$1:$C$366"),INDIRECT($A$7&amp;"!$A$1:$A$366")),2,FALSE),"")</f>
        <v>43175</v>
      </c>
      <c r="J8" s="18">
        <f t="array" ca="1" ref="J8">IFERROR(VLOOKUP($A$5&amp;J7,IF({1,0},INDIRECT($A$7&amp;"!$B$1:$B$366")&amp;INDIRECT($A$7&amp;"!$C$1:$C$366"),INDIRECT($A$7&amp;"!$A$1:$A$366")),2,FALSE),"")</f>
        <v>43176</v>
      </c>
      <c r="K8" s="36">
        <f t="array" ca="1" ref="K8">IFERROR(VLOOKUP($A$5&amp;K7,IF({1,0},INDIRECT($A$7&amp;"!$B$1:$B$366")&amp;INDIRECT($A$7&amp;"!$C$1:$C$366"),INDIRECT($A$7&amp;"!$A$1:$A$366")),2,FALSE),"")</f>
        <v>43177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0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F20" sqref="F20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12</v>
      </c>
      <c r="B5" s="10" t="s">
        <v>47</v>
      </c>
      <c r="C5" s="11"/>
      <c r="D5" s="12"/>
      <c r="E5" s="13" t="str">
        <f ca="1">A7&amp;"年第"&amp;A5&amp;"周"</f>
        <v>2018年第12周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43178</v>
      </c>
      <c r="F8" s="18">
        <f t="array" ca="1" ref="F8">IFERROR(VLOOKUP($A$5&amp;F7,IF({1,0},INDIRECT($A$7&amp;"!$B$1:$B$366")&amp;INDIRECT($A$7&amp;"!$C$1:$C$366"),INDIRECT($A$7&amp;"!$A$1:$A$366")),2,FALSE),"")</f>
        <v>43179</v>
      </c>
      <c r="G8" s="18">
        <f t="array" ca="1" ref="G8">IFERROR(VLOOKUP($A$5&amp;G7,IF({1,0},INDIRECT($A$7&amp;"!$B$1:$B$366")&amp;INDIRECT($A$7&amp;"!$C$1:$C$366"),INDIRECT($A$7&amp;"!$A$1:$A$366")),2,FALSE),"")</f>
        <v>43180</v>
      </c>
      <c r="H8" s="18">
        <f t="array" ca="1" ref="H8">IFERROR(VLOOKUP($A$5&amp;H7,IF({1,0},INDIRECT($A$7&amp;"!$B$1:$B$366")&amp;INDIRECT($A$7&amp;"!$C$1:$C$366"),INDIRECT($A$7&amp;"!$A$1:$A$366")),2,FALSE),"")</f>
        <v>43181</v>
      </c>
      <c r="I8" s="18">
        <f t="array" ca="1" ref="I8">IFERROR(VLOOKUP($A$5&amp;I7,IF({1,0},INDIRECT($A$7&amp;"!$B$1:$B$366")&amp;INDIRECT($A$7&amp;"!$C$1:$C$366"),INDIRECT($A$7&amp;"!$A$1:$A$366")),2,FALSE),"")</f>
        <v>43182</v>
      </c>
      <c r="J8" s="18">
        <f t="array" ca="1" ref="J8">IFERROR(VLOOKUP($A$5&amp;J7,IF({1,0},INDIRECT($A$7&amp;"!$B$1:$B$366")&amp;INDIRECT($A$7&amp;"!$C$1:$C$366"),INDIRECT($A$7&amp;"!$A$1:$A$366")),2,FALSE),"")</f>
        <v>43183</v>
      </c>
      <c r="K8" s="36">
        <f t="array" ca="1" ref="K8">IFERROR(VLOOKUP($A$5&amp;K7,IF({1,0},INDIRECT($A$7&amp;"!$B$1:$B$366")&amp;INDIRECT($A$7&amp;"!$C$1:$C$366"),INDIRECT($A$7&amp;"!$A$1:$A$366")),2,FALSE),"")</f>
        <v>43184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1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13</v>
      </c>
      <c r="B5" s="10" t="s">
        <v>47</v>
      </c>
      <c r="C5" s="11"/>
      <c r="D5" s="12"/>
      <c r="E5" s="13" t="str">
        <f ca="1">A7&amp;"年第"&amp;A5&amp;"周"</f>
        <v>2018年第13周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43185</v>
      </c>
      <c r="F8" s="18">
        <f t="array" ca="1" ref="F8">IFERROR(VLOOKUP($A$5&amp;F7,IF({1,0},INDIRECT($A$7&amp;"!$B$1:$B$366")&amp;INDIRECT($A$7&amp;"!$C$1:$C$366"),INDIRECT($A$7&amp;"!$A$1:$A$366")),2,FALSE),"")</f>
        <v>43186</v>
      </c>
      <c r="G8" s="18">
        <f t="array" ca="1" ref="G8">IFERROR(VLOOKUP($A$5&amp;G7,IF({1,0},INDIRECT($A$7&amp;"!$B$1:$B$366")&amp;INDIRECT($A$7&amp;"!$C$1:$C$366"),INDIRECT($A$7&amp;"!$A$1:$A$366")),2,FALSE),"")</f>
        <v>43187</v>
      </c>
      <c r="H8" s="18">
        <f t="array" ca="1" ref="H8">IFERROR(VLOOKUP($A$5&amp;H7,IF({1,0},INDIRECT($A$7&amp;"!$B$1:$B$366")&amp;INDIRECT($A$7&amp;"!$C$1:$C$366"),INDIRECT($A$7&amp;"!$A$1:$A$366")),2,FALSE),"")</f>
        <v>43188</v>
      </c>
      <c r="I8" s="18">
        <f t="array" ca="1" ref="I8">IFERROR(VLOOKUP($A$5&amp;I7,IF({1,0},INDIRECT($A$7&amp;"!$B$1:$B$366")&amp;INDIRECT($A$7&amp;"!$C$1:$C$366"),INDIRECT($A$7&amp;"!$A$1:$A$366")),2,FALSE),"")</f>
        <v>43189</v>
      </c>
      <c r="J8" s="18">
        <f t="array" ca="1" ref="J8">IFERROR(VLOOKUP($A$5&amp;J7,IF({1,0},INDIRECT($A$7&amp;"!$B$1:$B$366")&amp;INDIRECT($A$7&amp;"!$C$1:$C$366"),INDIRECT($A$7&amp;"!$A$1:$A$366")),2,FALSE),"")</f>
        <v>43190</v>
      </c>
      <c r="K8" s="36">
        <f t="array" ca="1" ref="K8">IFERROR(VLOOKUP($A$5&amp;K7,IF({1,0},INDIRECT($A$7&amp;"!$B$1:$B$366")&amp;INDIRECT($A$7&amp;"!$C$1:$C$366"),INDIRECT($A$7&amp;"!$A$1:$A$366")),2,FALSE),"")</f>
        <v>43191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2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14</v>
      </c>
      <c r="B5" s="10" t="s">
        <v>47</v>
      </c>
      <c r="C5" s="11"/>
      <c r="D5" s="12"/>
      <c r="E5" s="13" t="str">
        <f ca="1">A7&amp;"年第"&amp;A5&amp;"周"</f>
        <v>2018年第14周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43192</v>
      </c>
      <c r="F8" s="18">
        <f t="array" ca="1" ref="F8">IFERROR(VLOOKUP($A$5&amp;F7,IF({1,0},INDIRECT($A$7&amp;"!$B$1:$B$366")&amp;INDIRECT($A$7&amp;"!$C$1:$C$366"),INDIRECT($A$7&amp;"!$A$1:$A$366")),2,FALSE),"")</f>
        <v>43193</v>
      </c>
      <c r="G8" s="18">
        <f t="array" ca="1" ref="G8">IFERROR(VLOOKUP($A$5&amp;G7,IF({1,0},INDIRECT($A$7&amp;"!$B$1:$B$366")&amp;INDIRECT($A$7&amp;"!$C$1:$C$366"),INDIRECT($A$7&amp;"!$A$1:$A$366")),2,FALSE),"")</f>
        <v>43194</v>
      </c>
      <c r="H8" s="18">
        <f t="array" ca="1" ref="H8">IFERROR(VLOOKUP($A$5&amp;H7,IF({1,0},INDIRECT($A$7&amp;"!$B$1:$B$366")&amp;INDIRECT($A$7&amp;"!$C$1:$C$366"),INDIRECT($A$7&amp;"!$A$1:$A$366")),2,FALSE),"")</f>
        <v>43195</v>
      </c>
      <c r="I8" s="18">
        <f t="array" ca="1" ref="I8">IFERROR(VLOOKUP($A$5&amp;I7,IF({1,0},INDIRECT($A$7&amp;"!$B$1:$B$366")&amp;INDIRECT($A$7&amp;"!$C$1:$C$366"),INDIRECT($A$7&amp;"!$A$1:$A$366")),2,FALSE),"")</f>
        <v>43196</v>
      </c>
      <c r="J8" s="18">
        <f t="array" ca="1" ref="J8">IFERROR(VLOOKUP($A$5&amp;J7,IF({1,0},INDIRECT($A$7&amp;"!$B$1:$B$366")&amp;INDIRECT($A$7&amp;"!$C$1:$C$366"),INDIRECT($A$7&amp;"!$A$1:$A$366")),2,FALSE),"")</f>
        <v>43197</v>
      </c>
      <c r="K8" s="36">
        <f t="array" ca="1" ref="K8">IFERROR(VLOOKUP($A$5&amp;K7,IF({1,0},INDIRECT($A$7&amp;"!$B$1:$B$366")&amp;INDIRECT($A$7&amp;"!$C$1:$C$366"),INDIRECT($A$7&amp;"!$A$1:$A$366")),2,FALSE),"")</f>
        <v>43198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3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15</v>
      </c>
      <c r="B5" s="10" t="s">
        <v>47</v>
      </c>
      <c r="C5" s="11"/>
      <c r="D5" s="12"/>
      <c r="E5" s="13" t="str">
        <f ca="1">A7&amp;"年第"&amp;A5&amp;"周"</f>
        <v>2018年第15周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43199</v>
      </c>
      <c r="F8" s="18">
        <f t="array" ca="1" ref="F8">IFERROR(VLOOKUP($A$5&amp;F7,IF({1,0},INDIRECT($A$7&amp;"!$B$1:$B$366")&amp;INDIRECT($A$7&amp;"!$C$1:$C$366"),INDIRECT($A$7&amp;"!$A$1:$A$366")),2,FALSE),"")</f>
        <v>43200</v>
      </c>
      <c r="G8" s="18">
        <f t="array" ca="1" ref="G8">IFERROR(VLOOKUP($A$5&amp;G7,IF({1,0},INDIRECT($A$7&amp;"!$B$1:$B$366")&amp;INDIRECT($A$7&amp;"!$C$1:$C$366"),INDIRECT($A$7&amp;"!$A$1:$A$366")),2,FALSE),"")</f>
        <v>43201</v>
      </c>
      <c r="H8" s="18">
        <f t="array" ca="1" ref="H8">IFERROR(VLOOKUP($A$5&amp;H7,IF({1,0},INDIRECT($A$7&amp;"!$B$1:$B$366")&amp;INDIRECT($A$7&amp;"!$C$1:$C$366"),INDIRECT($A$7&amp;"!$A$1:$A$366")),2,FALSE),"")</f>
        <v>43202</v>
      </c>
      <c r="I8" s="18">
        <f t="array" ca="1" ref="I8">IFERROR(VLOOKUP($A$5&amp;I7,IF({1,0},INDIRECT($A$7&amp;"!$B$1:$B$366")&amp;INDIRECT($A$7&amp;"!$C$1:$C$366"),INDIRECT($A$7&amp;"!$A$1:$A$366")),2,FALSE),"")</f>
        <v>43203</v>
      </c>
      <c r="J8" s="18">
        <f t="array" ca="1" ref="J8">IFERROR(VLOOKUP($A$5&amp;J7,IF({1,0},INDIRECT($A$7&amp;"!$B$1:$B$366")&amp;INDIRECT($A$7&amp;"!$C$1:$C$366"),INDIRECT($A$7&amp;"!$A$1:$A$366")),2,FALSE),"")</f>
        <v>43204</v>
      </c>
      <c r="K8" s="36">
        <f t="array" ca="1" ref="K8">IFERROR(VLOOKUP($A$5&amp;K7,IF({1,0},INDIRECT($A$7&amp;"!$B$1:$B$366")&amp;INDIRECT($A$7&amp;"!$C$1:$C$366"),INDIRECT($A$7&amp;"!$A$1:$A$366")),2,FALSE),"")</f>
        <v>43205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4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16</v>
      </c>
      <c r="B5" s="10" t="s">
        <v>47</v>
      </c>
      <c r="C5" s="11"/>
      <c r="D5" s="12"/>
      <c r="E5" s="13" t="str">
        <f ca="1">A7&amp;"年第"&amp;A5&amp;"周"</f>
        <v>2018年第16周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43206</v>
      </c>
      <c r="F8" s="18">
        <f t="array" ca="1" ref="F8">IFERROR(VLOOKUP($A$5&amp;F7,IF({1,0},INDIRECT($A$7&amp;"!$B$1:$B$366")&amp;INDIRECT($A$7&amp;"!$C$1:$C$366"),INDIRECT($A$7&amp;"!$A$1:$A$366")),2,FALSE),"")</f>
        <v>43207</v>
      </c>
      <c r="G8" s="18">
        <f t="array" ca="1" ref="G8">IFERROR(VLOOKUP($A$5&amp;G7,IF({1,0},INDIRECT($A$7&amp;"!$B$1:$B$366")&amp;INDIRECT($A$7&amp;"!$C$1:$C$366"),INDIRECT($A$7&amp;"!$A$1:$A$366")),2,FALSE),"")</f>
        <v>43208</v>
      </c>
      <c r="H8" s="18">
        <f t="array" ca="1" ref="H8">IFERROR(VLOOKUP($A$5&amp;H7,IF({1,0},INDIRECT($A$7&amp;"!$B$1:$B$366")&amp;INDIRECT($A$7&amp;"!$C$1:$C$366"),INDIRECT($A$7&amp;"!$A$1:$A$366")),2,FALSE),"")</f>
        <v>43209</v>
      </c>
      <c r="I8" s="18">
        <f t="array" ca="1" ref="I8">IFERROR(VLOOKUP($A$5&amp;I7,IF({1,0},INDIRECT($A$7&amp;"!$B$1:$B$366")&amp;INDIRECT($A$7&amp;"!$C$1:$C$366"),INDIRECT($A$7&amp;"!$A$1:$A$366")),2,FALSE),"")</f>
        <v>43210</v>
      </c>
      <c r="J8" s="18">
        <f t="array" ca="1" ref="J8">IFERROR(VLOOKUP($A$5&amp;J7,IF({1,0},INDIRECT($A$7&amp;"!$B$1:$B$366")&amp;INDIRECT($A$7&amp;"!$C$1:$C$366"),INDIRECT($A$7&amp;"!$A$1:$A$366")),2,FALSE),"")</f>
        <v>43211</v>
      </c>
      <c r="K8" s="36">
        <f t="array" ca="1" ref="K8">IFERROR(VLOOKUP($A$5&amp;K7,IF({1,0},INDIRECT($A$7&amp;"!$B$1:$B$366")&amp;INDIRECT($A$7&amp;"!$C$1:$C$366"),INDIRECT($A$7&amp;"!$A$1:$A$366")),2,FALSE),"")</f>
        <v>43212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5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17</v>
      </c>
      <c r="B5" s="10" t="s">
        <v>47</v>
      </c>
      <c r="C5" s="11"/>
      <c r="D5" s="12"/>
      <c r="E5" s="13" t="str">
        <f ca="1">A7&amp;"年第"&amp;A5&amp;"周"</f>
        <v>2018年第17周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43213</v>
      </c>
      <c r="F8" s="18">
        <f t="array" ca="1" ref="F8">IFERROR(VLOOKUP($A$5&amp;F7,IF({1,0},INDIRECT($A$7&amp;"!$B$1:$B$366")&amp;INDIRECT($A$7&amp;"!$C$1:$C$366"),INDIRECT($A$7&amp;"!$A$1:$A$366")),2,FALSE),"")</f>
        <v>43214</v>
      </c>
      <c r="G8" s="18">
        <f t="array" ca="1" ref="G8">IFERROR(VLOOKUP($A$5&amp;G7,IF({1,0},INDIRECT($A$7&amp;"!$B$1:$B$366")&amp;INDIRECT($A$7&amp;"!$C$1:$C$366"),INDIRECT($A$7&amp;"!$A$1:$A$366")),2,FALSE),"")</f>
        <v>43215</v>
      </c>
      <c r="H8" s="18">
        <f t="array" ca="1" ref="H8">IFERROR(VLOOKUP($A$5&amp;H7,IF({1,0},INDIRECT($A$7&amp;"!$B$1:$B$366")&amp;INDIRECT($A$7&amp;"!$C$1:$C$366"),INDIRECT($A$7&amp;"!$A$1:$A$366")),2,FALSE),"")</f>
        <v>43216</v>
      </c>
      <c r="I8" s="18">
        <f t="array" ca="1" ref="I8">IFERROR(VLOOKUP($A$5&amp;I7,IF({1,0},INDIRECT($A$7&amp;"!$B$1:$B$366")&amp;INDIRECT($A$7&amp;"!$C$1:$C$366"),INDIRECT($A$7&amp;"!$A$1:$A$366")),2,FALSE),"")</f>
        <v>43217</v>
      </c>
      <c r="J8" s="18">
        <f t="array" ca="1" ref="J8">IFERROR(VLOOKUP($A$5&amp;J7,IF({1,0},INDIRECT($A$7&amp;"!$B$1:$B$366")&amp;INDIRECT($A$7&amp;"!$C$1:$C$366"),INDIRECT($A$7&amp;"!$A$1:$A$366")),2,FALSE),"")</f>
        <v>43218</v>
      </c>
      <c r="K8" s="36">
        <f t="array" ca="1" ref="K8">IFERROR(VLOOKUP($A$5&amp;K7,IF({1,0},INDIRECT($A$7&amp;"!$B$1:$B$366")&amp;INDIRECT($A$7&amp;"!$C$1:$C$366"),INDIRECT($A$7&amp;"!$A$1:$A$366")),2,FALSE),"")</f>
        <v>43219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6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M7" sqref="M7:N7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18</v>
      </c>
      <c r="B5" s="10" t="s">
        <v>47</v>
      </c>
      <c r="C5" s="11"/>
      <c r="D5" s="12"/>
      <c r="E5" s="13" t="str">
        <f ca="1">A7&amp;"年第"&amp;A5&amp;"周"</f>
        <v>2018年第18周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43220</v>
      </c>
      <c r="F8" s="18">
        <f t="array" ca="1" ref="F8">IFERROR(VLOOKUP($A$5&amp;F7,IF({1,0},INDIRECT($A$7&amp;"!$B$1:$B$366")&amp;INDIRECT($A$7&amp;"!$C$1:$C$366"),INDIRECT($A$7&amp;"!$A$1:$A$366")),2,FALSE),"")</f>
        <v>43221</v>
      </c>
      <c r="G8" s="18">
        <f t="array" ca="1" ref="G8">IFERROR(VLOOKUP($A$5&amp;G7,IF({1,0},INDIRECT($A$7&amp;"!$B$1:$B$366")&amp;INDIRECT($A$7&amp;"!$C$1:$C$366"),INDIRECT($A$7&amp;"!$A$1:$A$366")),2,FALSE),"")</f>
        <v>43222</v>
      </c>
      <c r="H8" s="18">
        <f t="array" ca="1" ref="H8">IFERROR(VLOOKUP($A$5&amp;H7,IF({1,0},INDIRECT($A$7&amp;"!$B$1:$B$366")&amp;INDIRECT($A$7&amp;"!$C$1:$C$366"),INDIRECT($A$7&amp;"!$A$1:$A$366")),2,FALSE),"")</f>
        <v>43223</v>
      </c>
      <c r="I8" s="18">
        <f t="array" ca="1" ref="I8">IFERROR(VLOOKUP($A$5&amp;I7,IF({1,0},INDIRECT($A$7&amp;"!$B$1:$B$366")&amp;INDIRECT($A$7&amp;"!$C$1:$C$366"),INDIRECT($A$7&amp;"!$A$1:$A$366")),2,FALSE),"")</f>
        <v>43224</v>
      </c>
      <c r="J8" s="18">
        <f t="array" ca="1" ref="J8">IFERROR(VLOOKUP($A$5&amp;J7,IF({1,0},INDIRECT($A$7&amp;"!$B$1:$B$366")&amp;INDIRECT($A$7&amp;"!$C$1:$C$366"),INDIRECT($A$7&amp;"!$A$1:$A$366")),2,FALSE),"")</f>
        <v>43225</v>
      </c>
      <c r="K8" s="36">
        <f t="array" ca="1" ref="K8">IFERROR(VLOOKUP($A$5&amp;K7,IF({1,0},INDIRECT($A$7&amp;"!$B$1:$B$366")&amp;INDIRECT($A$7&amp;"!$C$1:$C$366"),INDIRECT($A$7&amp;"!$A$1:$A$366")),2,FALSE),"")</f>
        <v>43226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7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19</v>
      </c>
      <c r="B5" s="10" t="s">
        <v>47</v>
      </c>
      <c r="C5" s="11"/>
      <c r="D5" s="12"/>
      <c r="E5" s="13" t="str">
        <f ca="1">A7&amp;"年第"&amp;A5&amp;"周"</f>
        <v>2018年第19周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43227</v>
      </c>
      <c r="F8" s="18">
        <f t="array" ca="1" ref="F8">IFERROR(VLOOKUP($A$5&amp;F7,IF({1,0},INDIRECT($A$7&amp;"!$B$1:$B$366")&amp;INDIRECT($A$7&amp;"!$C$1:$C$366"),INDIRECT($A$7&amp;"!$A$1:$A$366")),2,FALSE),"")</f>
        <v>43228</v>
      </c>
      <c r="G8" s="18">
        <f t="array" ca="1" ref="G8">IFERROR(VLOOKUP($A$5&amp;G7,IF({1,0},INDIRECT($A$7&amp;"!$B$1:$B$366")&amp;INDIRECT($A$7&amp;"!$C$1:$C$366"),INDIRECT($A$7&amp;"!$A$1:$A$366")),2,FALSE),"")</f>
        <v>43229</v>
      </c>
      <c r="H8" s="18">
        <f t="array" ca="1" ref="H8">IFERROR(VLOOKUP($A$5&amp;H7,IF({1,0},INDIRECT($A$7&amp;"!$B$1:$B$366")&amp;INDIRECT($A$7&amp;"!$C$1:$C$366"),INDIRECT($A$7&amp;"!$A$1:$A$366")),2,FALSE),"")</f>
        <v>43230</v>
      </c>
      <c r="I8" s="18">
        <f t="array" ca="1" ref="I8">IFERROR(VLOOKUP($A$5&amp;I7,IF({1,0},INDIRECT($A$7&amp;"!$B$1:$B$366")&amp;INDIRECT($A$7&amp;"!$C$1:$C$366"),INDIRECT($A$7&amp;"!$A$1:$A$366")),2,FALSE),"")</f>
        <v>43231</v>
      </c>
      <c r="J8" s="18">
        <f t="array" ca="1" ref="J8">IFERROR(VLOOKUP($A$5&amp;J7,IF({1,0},INDIRECT($A$7&amp;"!$B$1:$B$366")&amp;INDIRECT($A$7&amp;"!$C$1:$C$366"),INDIRECT($A$7&amp;"!$A$1:$A$366")),2,FALSE),"")</f>
        <v>43232</v>
      </c>
      <c r="K8" s="36">
        <f t="array" ca="1" ref="K8">IFERROR(VLOOKUP($A$5&amp;K7,IF({1,0},INDIRECT($A$7&amp;"!$B$1:$B$366")&amp;INDIRECT($A$7&amp;"!$C$1:$C$366"),INDIRECT($A$7&amp;"!$A$1:$A$366")),2,FALSE),"")</f>
        <v>43233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8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20</v>
      </c>
      <c r="B5" s="10" t="s">
        <v>47</v>
      </c>
      <c r="C5" s="11"/>
      <c r="D5" s="12"/>
      <c r="E5" s="13" t="str">
        <f ca="1">A7&amp;"年第"&amp;A5&amp;"周"</f>
        <v>2018年第20周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43234</v>
      </c>
      <c r="F8" s="18">
        <f t="array" ca="1" ref="F8">IFERROR(VLOOKUP($A$5&amp;F7,IF({1,0},INDIRECT($A$7&amp;"!$B$1:$B$366")&amp;INDIRECT($A$7&amp;"!$C$1:$C$366"),INDIRECT($A$7&amp;"!$A$1:$A$366")),2,FALSE),"")</f>
        <v>43235</v>
      </c>
      <c r="G8" s="18">
        <f t="array" ca="1" ref="G8">IFERROR(VLOOKUP($A$5&amp;G7,IF({1,0},INDIRECT($A$7&amp;"!$B$1:$B$366")&amp;INDIRECT($A$7&amp;"!$C$1:$C$366"),INDIRECT($A$7&amp;"!$A$1:$A$366")),2,FALSE),"")</f>
        <v>43236</v>
      </c>
      <c r="H8" s="18">
        <f t="array" ca="1" ref="H8">IFERROR(VLOOKUP($A$5&amp;H7,IF({1,0},INDIRECT($A$7&amp;"!$B$1:$B$366")&amp;INDIRECT($A$7&amp;"!$C$1:$C$366"),INDIRECT($A$7&amp;"!$A$1:$A$366")),2,FALSE),"")</f>
        <v>43237</v>
      </c>
      <c r="I8" s="18">
        <f t="array" ca="1" ref="I8">IFERROR(VLOOKUP($A$5&amp;I7,IF({1,0},INDIRECT($A$7&amp;"!$B$1:$B$366")&amp;INDIRECT($A$7&amp;"!$C$1:$C$366"),INDIRECT($A$7&amp;"!$A$1:$A$366")),2,FALSE),"")</f>
        <v>43238</v>
      </c>
      <c r="J8" s="18">
        <f t="array" ca="1" ref="J8">IFERROR(VLOOKUP($A$5&amp;J7,IF({1,0},INDIRECT($A$7&amp;"!$B$1:$B$366")&amp;INDIRECT($A$7&amp;"!$C$1:$C$366"),INDIRECT($A$7&amp;"!$A$1:$A$366")),2,FALSE),"")</f>
        <v>43239</v>
      </c>
      <c r="K8" s="36">
        <f t="array" ca="1" ref="K8">IFERROR(VLOOKUP($A$5&amp;K7,IF({1,0},INDIRECT($A$7&amp;"!$B$1:$B$366")&amp;INDIRECT($A$7&amp;"!$C$1:$C$366"),INDIRECT($A$7&amp;"!$A$1:$A$366")),2,FALSE),"")</f>
        <v>43240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9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21</v>
      </c>
      <c r="B5" s="10" t="s">
        <v>47</v>
      </c>
      <c r="C5" s="11"/>
      <c r="D5" s="12"/>
      <c r="E5" s="13" t="str">
        <f ca="1">A7&amp;"年第"&amp;A5&amp;"周"</f>
        <v>2018年第21周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43241</v>
      </c>
      <c r="F8" s="18">
        <f t="array" ca="1" ref="F8">IFERROR(VLOOKUP($A$5&amp;F7,IF({1,0},INDIRECT($A$7&amp;"!$B$1:$B$366")&amp;INDIRECT($A$7&amp;"!$C$1:$C$366"),INDIRECT($A$7&amp;"!$A$1:$A$366")),2,FALSE),"")</f>
        <v>43242</v>
      </c>
      <c r="G8" s="18">
        <f t="array" ca="1" ref="G8">IFERROR(VLOOKUP($A$5&amp;G7,IF({1,0},INDIRECT($A$7&amp;"!$B$1:$B$366")&amp;INDIRECT($A$7&amp;"!$C$1:$C$366"),INDIRECT($A$7&amp;"!$A$1:$A$366")),2,FALSE),"")</f>
        <v>43243</v>
      </c>
      <c r="H8" s="18">
        <f t="array" ca="1" ref="H8">IFERROR(VLOOKUP($A$5&amp;H7,IF({1,0},INDIRECT($A$7&amp;"!$B$1:$B$366")&amp;INDIRECT($A$7&amp;"!$C$1:$C$366"),INDIRECT($A$7&amp;"!$A$1:$A$366")),2,FALSE),"")</f>
        <v>43244</v>
      </c>
      <c r="I8" s="18">
        <f t="array" ca="1" ref="I8">IFERROR(VLOOKUP($A$5&amp;I7,IF({1,0},INDIRECT($A$7&amp;"!$B$1:$B$366")&amp;INDIRECT($A$7&amp;"!$C$1:$C$366"),INDIRECT($A$7&amp;"!$A$1:$A$366")),2,FALSE),"")</f>
        <v>43245</v>
      </c>
      <c r="J8" s="18">
        <f t="array" ca="1" ref="J8">IFERROR(VLOOKUP($A$5&amp;J7,IF({1,0},INDIRECT($A$7&amp;"!$B$1:$B$366")&amp;INDIRECT($A$7&amp;"!$C$1:$C$366"),INDIRECT($A$7&amp;"!$A$1:$A$366")),2,FALSE),"")</f>
        <v>43246</v>
      </c>
      <c r="K8" s="36">
        <f t="array" ca="1" ref="K8">IFERROR(VLOOKUP($A$5&amp;K7,IF({1,0},INDIRECT($A$7&amp;"!$B$1:$B$366")&amp;INDIRECT($A$7&amp;"!$C$1:$C$366"),INDIRECT($A$7&amp;"!$A$1:$A$366")),2,FALSE),"")</f>
        <v>43247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A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22</v>
      </c>
      <c r="B5" s="10" t="s">
        <v>47</v>
      </c>
      <c r="C5" s="11"/>
      <c r="D5" s="12"/>
      <c r="E5" s="13" t="str">
        <f ca="1">A7&amp;"年第"&amp;A5&amp;"周"</f>
        <v>2018年第22周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43248</v>
      </c>
      <c r="F8" s="18">
        <f t="array" ca="1" ref="F8">IFERROR(VLOOKUP($A$5&amp;F7,IF({1,0},INDIRECT($A$7&amp;"!$B$1:$B$366")&amp;INDIRECT($A$7&amp;"!$C$1:$C$366"),INDIRECT($A$7&amp;"!$A$1:$A$366")),2,FALSE),"")</f>
        <v>43249</v>
      </c>
      <c r="G8" s="18">
        <f t="array" ca="1" ref="G8">IFERROR(VLOOKUP($A$5&amp;G7,IF({1,0},INDIRECT($A$7&amp;"!$B$1:$B$366")&amp;INDIRECT($A$7&amp;"!$C$1:$C$366"),INDIRECT($A$7&amp;"!$A$1:$A$366")),2,FALSE),"")</f>
        <v>43250</v>
      </c>
      <c r="H8" s="18">
        <f t="array" ca="1" ref="H8">IFERROR(VLOOKUP($A$5&amp;H7,IF({1,0},INDIRECT($A$7&amp;"!$B$1:$B$366")&amp;INDIRECT($A$7&amp;"!$C$1:$C$366"),INDIRECT($A$7&amp;"!$A$1:$A$366")),2,FALSE),"")</f>
        <v>43251</v>
      </c>
      <c r="I8" s="18">
        <f t="array" ca="1" ref="I8">IFERROR(VLOOKUP($A$5&amp;I7,IF({1,0},INDIRECT($A$7&amp;"!$B$1:$B$366")&amp;INDIRECT($A$7&amp;"!$C$1:$C$366"),INDIRECT($A$7&amp;"!$A$1:$A$366")),2,FALSE),"")</f>
        <v>43252</v>
      </c>
      <c r="J8" s="18">
        <f t="array" ca="1" ref="J8">IFERROR(VLOOKUP($A$5&amp;J7,IF({1,0},INDIRECT($A$7&amp;"!$B$1:$B$366")&amp;INDIRECT($A$7&amp;"!$C$1:$C$366"),INDIRECT($A$7&amp;"!$A$1:$A$366")),2,FALSE),"")</f>
        <v>43253</v>
      </c>
      <c r="K8" s="36">
        <f t="array" ca="1" ref="K8">IFERROR(VLOOKUP($A$5&amp;K7,IF({1,0},INDIRECT($A$7&amp;"!$B$1:$B$366")&amp;INDIRECT($A$7&amp;"!$C$1:$C$366"),INDIRECT($A$7&amp;"!$A$1:$A$366")),2,FALSE),"")</f>
        <v>43254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B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23</v>
      </c>
      <c r="B5" s="10" t="s">
        <v>47</v>
      </c>
      <c r="C5" s="11"/>
      <c r="D5" s="12"/>
      <c r="E5" s="13" t="str">
        <f ca="1">A7&amp;"年第"&amp;A5&amp;"周"</f>
        <v>2018年第23周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43255</v>
      </c>
      <c r="F8" s="18">
        <f t="array" ca="1" ref="F8">IFERROR(VLOOKUP($A$5&amp;F7,IF({1,0},INDIRECT($A$7&amp;"!$B$1:$B$366")&amp;INDIRECT($A$7&amp;"!$C$1:$C$366"),INDIRECT($A$7&amp;"!$A$1:$A$366")),2,FALSE),"")</f>
        <v>43256</v>
      </c>
      <c r="G8" s="18">
        <f t="array" ca="1" ref="G8">IFERROR(VLOOKUP($A$5&amp;G7,IF({1,0},INDIRECT($A$7&amp;"!$B$1:$B$366")&amp;INDIRECT($A$7&amp;"!$C$1:$C$366"),INDIRECT($A$7&amp;"!$A$1:$A$366")),2,FALSE),"")</f>
        <v>43257</v>
      </c>
      <c r="H8" s="18">
        <f t="array" ca="1" ref="H8">IFERROR(VLOOKUP($A$5&amp;H7,IF({1,0},INDIRECT($A$7&amp;"!$B$1:$B$366")&amp;INDIRECT($A$7&amp;"!$C$1:$C$366"),INDIRECT($A$7&amp;"!$A$1:$A$366")),2,FALSE),"")</f>
        <v>43258</v>
      </c>
      <c r="I8" s="18">
        <f t="array" ca="1" ref="I8">IFERROR(VLOOKUP($A$5&amp;I7,IF({1,0},INDIRECT($A$7&amp;"!$B$1:$B$366")&amp;INDIRECT($A$7&amp;"!$C$1:$C$366"),INDIRECT($A$7&amp;"!$A$1:$A$366")),2,FALSE),"")</f>
        <v>43259</v>
      </c>
      <c r="J8" s="18">
        <f t="array" ca="1" ref="J8">IFERROR(VLOOKUP($A$5&amp;J7,IF({1,0},INDIRECT($A$7&amp;"!$B$1:$B$366")&amp;INDIRECT($A$7&amp;"!$C$1:$C$366"),INDIRECT($A$7&amp;"!$A$1:$A$366")),2,FALSE),"")</f>
        <v>43260</v>
      </c>
      <c r="K8" s="36">
        <f t="array" ca="1" ref="K8">IFERROR(VLOOKUP($A$5&amp;K7,IF({1,0},INDIRECT($A$7&amp;"!$B$1:$B$366")&amp;INDIRECT($A$7&amp;"!$C$1:$C$366"),INDIRECT($A$7&amp;"!$A$1:$A$366")),2,FALSE),"")</f>
        <v>43261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C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24</v>
      </c>
      <c r="B5" s="10" t="s">
        <v>47</v>
      </c>
      <c r="C5" s="11"/>
      <c r="D5" s="12"/>
      <c r="E5" s="13" t="str">
        <f ca="1">A7&amp;"年第"&amp;A5&amp;"周"</f>
        <v>2018年第24周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43262</v>
      </c>
      <c r="F8" s="18">
        <f t="array" ca="1" ref="F8">IFERROR(VLOOKUP($A$5&amp;F7,IF({1,0},INDIRECT($A$7&amp;"!$B$1:$B$366")&amp;INDIRECT($A$7&amp;"!$C$1:$C$366"),INDIRECT($A$7&amp;"!$A$1:$A$366")),2,FALSE),"")</f>
        <v>43263</v>
      </c>
      <c r="G8" s="18">
        <f t="array" ca="1" ref="G8">IFERROR(VLOOKUP($A$5&amp;G7,IF({1,0},INDIRECT($A$7&amp;"!$B$1:$B$366")&amp;INDIRECT($A$7&amp;"!$C$1:$C$366"),INDIRECT($A$7&amp;"!$A$1:$A$366")),2,FALSE),"")</f>
        <v>43264</v>
      </c>
      <c r="H8" s="18">
        <f t="array" ca="1" ref="H8">IFERROR(VLOOKUP($A$5&amp;H7,IF({1,0},INDIRECT($A$7&amp;"!$B$1:$B$366")&amp;INDIRECT($A$7&amp;"!$C$1:$C$366"),INDIRECT($A$7&amp;"!$A$1:$A$366")),2,FALSE),"")</f>
        <v>43265</v>
      </c>
      <c r="I8" s="18">
        <f t="array" ca="1" ref="I8">IFERROR(VLOOKUP($A$5&amp;I7,IF({1,0},INDIRECT($A$7&amp;"!$B$1:$B$366")&amp;INDIRECT($A$7&amp;"!$C$1:$C$366"),INDIRECT($A$7&amp;"!$A$1:$A$366")),2,FALSE),"")</f>
        <v>43266</v>
      </c>
      <c r="J8" s="18">
        <f t="array" ca="1" ref="J8">IFERROR(VLOOKUP($A$5&amp;J7,IF({1,0},INDIRECT($A$7&amp;"!$B$1:$B$366")&amp;INDIRECT($A$7&amp;"!$C$1:$C$366"),INDIRECT($A$7&amp;"!$A$1:$A$366")),2,FALSE),"")</f>
        <v>43267</v>
      </c>
      <c r="K8" s="36">
        <f t="array" ca="1" ref="K8">IFERROR(VLOOKUP($A$5&amp;K7,IF({1,0},INDIRECT($A$7&amp;"!$B$1:$B$366")&amp;INDIRECT($A$7&amp;"!$C$1:$C$366"),INDIRECT($A$7&amp;"!$A$1:$A$366")),2,FALSE),"")</f>
        <v>43268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D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25</v>
      </c>
      <c r="B5" s="10" t="s">
        <v>47</v>
      </c>
      <c r="C5" s="11"/>
      <c r="D5" s="12"/>
      <c r="E5" s="13" t="str">
        <f ca="1">A7&amp;"年第"&amp;A5&amp;"周"</f>
        <v>2018年第25周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43269</v>
      </c>
      <c r="F8" s="18">
        <f t="array" ca="1" ref="F8">IFERROR(VLOOKUP($A$5&amp;F7,IF({1,0},INDIRECT($A$7&amp;"!$B$1:$B$366")&amp;INDIRECT($A$7&amp;"!$C$1:$C$366"),INDIRECT($A$7&amp;"!$A$1:$A$366")),2,FALSE),"")</f>
        <v>43270</v>
      </c>
      <c r="G8" s="18">
        <f t="array" ca="1" ref="G8">IFERROR(VLOOKUP($A$5&amp;G7,IF({1,0},INDIRECT($A$7&amp;"!$B$1:$B$366")&amp;INDIRECT($A$7&amp;"!$C$1:$C$366"),INDIRECT($A$7&amp;"!$A$1:$A$366")),2,FALSE),"")</f>
        <v>43271</v>
      </c>
      <c r="H8" s="18">
        <f t="array" ca="1" ref="H8">IFERROR(VLOOKUP($A$5&amp;H7,IF({1,0},INDIRECT($A$7&amp;"!$B$1:$B$366")&amp;INDIRECT($A$7&amp;"!$C$1:$C$366"),INDIRECT($A$7&amp;"!$A$1:$A$366")),2,FALSE),"")</f>
        <v>43272</v>
      </c>
      <c r="I8" s="18">
        <f t="array" ca="1" ref="I8">IFERROR(VLOOKUP($A$5&amp;I7,IF({1,0},INDIRECT($A$7&amp;"!$B$1:$B$366")&amp;INDIRECT($A$7&amp;"!$C$1:$C$366"),INDIRECT($A$7&amp;"!$A$1:$A$366")),2,FALSE),"")</f>
        <v>43273</v>
      </c>
      <c r="J8" s="18">
        <f t="array" ca="1" ref="J8">IFERROR(VLOOKUP($A$5&amp;J7,IF({1,0},INDIRECT($A$7&amp;"!$B$1:$B$366")&amp;INDIRECT($A$7&amp;"!$C$1:$C$366"),INDIRECT($A$7&amp;"!$A$1:$A$366")),2,FALSE),"")</f>
        <v>43274</v>
      </c>
      <c r="K8" s="36">
        <f t="array" ca="1" ref="K8">IFERROR(VLOOKUP($A$5&amp;K7,IF({1,0},INDIRECT($A$7&amp;"!$B$1:$B$366")&amp;INDIRECT($A$7&amp;"!$C$1:$C$366"),INDIRECT($A$7&amp;"!$A$1:$A$366")),2,FALSE),"")</f>
        <v>43275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E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26</v>
      </c>
      <c r="B5" s="10" t="s">
        <v>47</v>
      </c>
      <c r="C5" s="11"/>
      <c r="D5" s="12"/>
      <c r="E5" s="13" t="str">
        <f ca="1">A7&amp;"年第"&amp;A5&amp;"周"</f>
        <v>2018年第26周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43276</v>
      </c>
      <c r="F8" s="18">
        <f t="array" ca="1" ref="F8">IFERROR(VLOOKUP($A$5&amp;F7,IF({1,0},INDIRECT($A$7&amp;"!$B$1:$B$366")&amp;INDIRECT($A$7&amp;"!$C$1:$C$366"),INDIRECT($A$7&amp;"!$A$1:$A$366")),2,FALSE),"")</f>
        <v>43277</v>
      </c>
      <c r="G8" s="18">
        <f t="array" ca="1" ref="G8">IFERROR(VLOOKUP($A$5&amp;G7,IF({1,0},INDIRECT($A$7&amp;"!$B$1:$B$366")&amp;INDIRECT($A$7&amp;"!$C$1:$C$366"),INDIRECT($A$7&amp;"!$A$1:$A$366")),2,FALSE),"")</f>
        <v>43278</v>
      </c>
      <c r="H8" s="18">
        <f t="array" ca="1" ref="H8">IFERROR(VLOOKUP($A$5&amp;H7,IF({1,0},INDIRECT($A$7&amp;"!$B$1:$B$366")&amp;INDIRECT($A$7&amp;"!$C$1:$C$366"),INDIRECT($A$7&amp;"!$A$1:$A$366")),2,FALSE),"")</f>
        <v>43279</v>
      </c>
      <c r="I8" s="18">
        <f t="array" ca="1" ref="I8">IFERROR(VLOOKUP($A$5&amp;I7,IF({1,0},INDIRECT($A$7&amp;"!$B$1:$B$366")&amp;INDIRECT($A$7&amp;"!$C$1:$C$366"),INDIRECT($A$7&amp;"!$A$1:$A$366")),2,FALSE),"")</f>
        <v>43280</v>
      </c>
      <c r="J8" s="18">
        <f t="array" ca="1" ref="J8">IFERROR(VLOOKUP($A$5&amp;J7,IF({1,0},INDIRECT($A$7&amp;"!$B$1:$B$366")&amp;INDIRECT($A$7&amp;"!$C$1:$C$366"),INDIRECT($A$7&amp;"!$A$1:$A$366")),2,FALSE),"")</f>
        <v>43281</v>
      </c>
      <c r="K8" s="36">
        <f t="array" ca="1" ref="K8">IFERROR(VLOOKUP($A$5&amp;K7,IF({1,0},INDIRECT($A$7&amp;"!$B$1:$B$366")&amp;INDIRECT($A$7&amp;"!$C$1:$C$366"),INDIRECT($A$7&amp;"!$A$1:$A$366")),2,FALSE),"")</f>
        <v>43282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1F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27</v>
      </c>
      <c r="B5" s="10" t="s">
        <v>47</v>
      </c>
      <c r="C5" s="11"/>
      <c r="D5" s="12"/>
      <c r="E5" s="13" t="str">
        <f ca="1">A7&amp;"年第"&amp;A5&amp;"周"</f>
        <v>2018年第27周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43283</v>
      </c>
      <c r="F8" s="18">
        <f t="array" ca="1" ref="F8">IFERROR(VLOOKUP($A$5&amp;F7,IF({1,0},INDIRECT($A$7&amp;"!$B$1:$B$366")&amp;INDIRECT($A$7&amp;"!$C$1:$C$366"),INDIRECT($A$7&amp;"!$A$1:$A$366")),2,FALSE),"")</f>
        <v>43284</v>
      </c>
      <c r="G8" s="18">
        <f t="array" ca="1" ref="G8">IFERROR(VLOOKUP($A$5&amp;G7,IF({1,0},INDIRECT($A$7&amp;"!$B$1:$B$366")&amp;INDIRECT($A$7&amp;"!$C$1:$C$366"),INDIRECT($A$7&amp;"!$A$1:$A$366")),2,FALSE),"")</f>
        <v>43285</v>
      </c>
      <c r="H8" s="18">
        <f t="array" ca="1" ref="H8">IFERROR(VLOOKUP($A$5&amp;H7,IF({1,0},INDIRECT($A$7&amp;"!$B$1:$B$366")&amp;INDIRECT($A$7&amp;"!$C$1:$C$366"),INDIRECT($A$7&amp;"!$A$1:$A$366")),2,FALSE),"")</f>
        <v>43286</v>
      </c>
      <c r="I8" s="18">
        <f t="array" ca="1" ref="I8">IFERROR(VLOOKUP($A$5&amp;I7,IF({1,0},INDIRECT($A$7&amp;"!$B$1:$B$366")&amp;INDIRECT($A$7&amp;"!$C$1:$C$366"),INDIRECT($A$7&amp;"!$A$1:$A$366")),2,FALSE),"")</f>
        <v>43287</v>
      </c>
      <c r="J8" s="18">
        <f t="array" ca="1" ref="J8">IFERROR(VLOOKUP($A$5&amp;J7,IF({1,0},INDIRECT($A$7&amp;"!$B$1:$B$366")&amp;INDIRECT($A$7&amp;"!$C$1:$C$366"),INDIRECT($A$7&amp;"!$A$1:$A$366")),2,FALSE),"")</f>
        <v>43288</v>
      </c>
      <c r="K8" s="36">
        <f t="array" ca="1" ref="K8">IFERROR(VLOOKUP($A$5&amp;K7,IF({1,0},INDIRECT($A$7&amp;"!$B$1:$B$366")&amp;INDIRECT($A$7&amp;"!$C$1:$C$366"),INDIRECT($A$7&amp;"!$A$1:$A$366")),2,FALSE),"")</f>
        <v>43289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20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M7" sqref="M7:N7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28</v>
      </c>
      <c r="B5" s="10" t="s">
        <v>47</v>
      </c>
      <c r="C5" s="11"/>
      <c r="D5" s="12"/>
      <c r="E5" s="13" t="str">
        <f ca="1">A7&amp;"年第"&amp;A5&amp;"周"</f>
        <v>2018年第28周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43290</v>
      </c>
      <c r="F8" s="18">
        <f t="array" ca="1" ref="F8">IFERROR(VLOOKUP($A$5&amp;F7,IF({1,0},INDIRECT($A$7&amp;"!$B$1:$B$366")&amp;INDIRECT($A$7&amp;"!$C$1:$C$366"),INDIRECT($A$7&amp;"!$A$1:$A$366")),2,FALSE),"")</f>
        <v>43291</v>
      </c>
      <c r="G8" s="18">
        <f t="array" ca="1" ref="G8">IFERROR(VLOOKUP($A$5&amp;G7,IF({1,0},INDIRECT($A$7&amp;"!$B$1:$B$366")&amp;INDIRECT($A$7&amp;"!$C$1:$C$366"),INDIRECT($A$7&amp;"!$A$1:$A$366")),2,FALSE),"")</f>
        <v>43292</v>
      </c>
      <c r="H8" s="18">
        <f t="array" ca="1" ref="H8">IFERROR(VLOOKUP($A$5&amp;H7,IF({1,0},INDIRECT($A$7&amp;"!$B$1:$B$366")&amp;INDIRECT($A$7&amp;"!$C$1:$C$366"),INDIRECT($A$7&amp;"!$A$1:$A$366")),2,FALSE),"")</f>
        <v>43293</v>
      </c>
      <c r="I8" s="18">
        <f t="array" ca="1" ref="I8">IFERROR(VLOOKUP($A$5&amp;I7,IF({1,0},INDIRECT($A$7&amp;"!$B$1:$B$366")&amp;INDIRECT($A$7&amp;"!$C$1:$C$366"),INDIRECT($A$7&amp;"!$A$1:$A$366")),2,FALSE),"")</f>
        <v>43294</v>
      </c>
      <c r="J8" s="18">
        <f t="array" ca="1" ref="J8">IFERROR(VLOOKUP($A$5&amp;J7,IF({1,0},INDIRECT($A$7&amp;"!$B$1:$B$366")&amp;INDIRECT($A$7&amp;"!$C$1:$C$366"),INDIRECT($A$7&amp;"!$A$1:$A$366")),2,FALSE),"")</f>
        <v>43295</v>
      </c>
      <c r="K8" s="36">
        <f t="array" ca="1" ref="K8">IFERROR(VLOOKUP($A$5&amp;K7,IF({1,0},INDIRECT($A$7&amp;"!$B$1:$B$366")&amp;INDIRECT($A$7&amp;"!$C$1:$C$366"),INDIRECT($A$7&amp;"!$A$1:$A$366")),2,FALSE),"")</f>
        <v>43296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21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29</v>
      </c>
      <c r="B5" s="10" t="s">
        <v>47</v>
      </c>
      <c r="C5" s="11"/>
      <c r="D5" s="12"/>
      <c r="E5" s="13" t="str">
        <f ca="1">A7&amp;"年第"&amp;A5&amp;"周"</f>
        <v>2018年第29周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43297</v>
      </c>
      <c r="F8" s="18">
        <f t="array" ca="1" ref="F8">IFERROR(VLOOKUP($A$5&amp;F7,IF({1,0},INDIRECT($A$7&amp;"!$B$1:$B$366")&amp;INDIRECT($A$7&amp;"!$C$1:$C$366"),INDIRECT($A$7&amp;"!$A$1:$A$366")),2,FALSE),"")</f>
        <v>43298</v>
      </c>
      <c r="G8" s="18">
        <f t="array" ca="1" ref="G8">IFERROR(VLOOKUP($A$5&amp;G7,IF({1,0},INDIRECT($A$7&amp;"!$B$1:$B$366")&amp;INDIRECT($A$7&amp;"!$C$1:$C$366"),INDIRECT($A$7&amp;"!$A$1:$A$366")),2,FALSE),"")</f>
        <v>43299</v>
      </c>
      <c r="H8" s="18">
        <f t="array" ca="1" ref="H8">IFERROR(VLOOKUP($A$5&amp;H7,IF({1,0},INDIRECT($A$7&amp;"!$B$1:$B$366")&amp;INDIRECT($A$7&amp;"!$C$1:$C$366"),INDIRECT($A$7&amp;"!$A$1:$A$366")),2,FALSE),"")</f>
        <v>43300</v>
      </c>
      <c r="I8" s="18">
        <f t="array" ca="1" ref="I8">IFERROR(VLOOKUP($A$5&amp;I7,IF({1,0},INDIRECT($A$7&amp;"!$B$1:$B$366")&amp;INDIRECT($A$7&amp;"!$C$1:$C$366"),INDIRECT($A$7&amp;"!$A$1:$A$366")),2,FALSE),"")</f>
        <v>43301</v>
      </c>
      <c r="J8" s="18">
        <f t="array" ca="1" ref="J8">IFERROR(VLOOKUP($A$5&amp;J7,IF({1,0},INDIRECT($A$7&amp;"!$B$1:$B$366")&amp;INDIRECT($A$7&amp;"!$C$1:$C$366"),INDIRECT($A$7&amp;"!$A$1:$A$366")),2,FALSE),"")</f>
        <v>43302</v>
      </c>
      <c r="K8" s="36">
        <f t="array" ca="1" ref="K8">IFERROR(VLOOKUP($A$5&amp;K7,IF({1,0},INDIRECT($A$7&amp;"!$B$1:$B$366")&amp;INDIRECT($A$7&amp;"!$C$1:$C$366"),INDIRECT($A$7&amp;"!$A$1:$A$366")),2,FALSE),"")</f>
        <v>43303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22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30</v>
      </c>
      <c r="B5" s="10" t="s">
        <v>47</v>
      </c>
      <c r="C5" s="11"/>
      <c r="D5" s="12"/>
      <c r="E5" s="13" t="str">
        <f ca="1">A7&amp;"年第"&amp;A5&amp;"周"</f>
        <v>2018年第30周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43304</v>
      </c>
      <c r="F8" s="18">
        <f t="array" ca="1" ref="F8">IFERROR(VLOOKUP($A$5&amp;F7,IF({1,0},INDIRECT($A$7&amp;"!$B$1:$B$366")&amp;INDIRECT($A$7&amp;"!$C$1:$C$366"),INDIRECT($A$7&amp;"!$A$1:$A$366")),2,FALSE),"")</f>
        <v>43305</v>
      </c>
      <c r="G8" s="18">
        <f t="array" ca="1" ref="G8">IFERROR(VLOOKUP($A$5&amp;G7,IF({1,0},INDIRECT($A$7&amp;"!$B$1:$B$366")&amp;INDIRECT($A$7&amp;"!$C$1:$C$366"),INDIRECT($A$7&amp;"!$A$1:$A$366")),2,FALSE),"")</f>
        <v>43306</v>
      </c>
      <c r="H8" s="18">
        <f t="array" ca="1" ref="H8">IFERROR(VLOOKUP($A$5&amp;H7,IF({1,0},INDIRECT($A$7&amp;"!$B$1:$B$366")&amp;INDIRECT($A$7&amp;"!$C$1:$C$366"),INDIRECT($A$7&amp;"!$A$1:$A$366")),2,FALSE),"")</f>
        <v>43307</v>
      </c>
      <c r="I8" s="18">
        <f t="array" ca="1" ref="I8">IFERROR(VLOOKUP($A$5&amp;I7,IF({1,0},INDIRECT($A$7&amp;"!$B$1:$B$366")&amp;INDIRECT($A$7&amp;"!$C$1:$C$366"),INDIRECT($A$7&amp;"!$A$1:$A$366")),2,FALSE),"")</f>
        <v>43308</v>
      </c>
      <c r="J8" s="18">
        <f t="array" ca="1" ref="J8">IFERROR(VLOOKUP($A$5&amp;J7,IF({1,0},INDIRECT($A$7&amp;"!$B$1:$B$366")&amp;INDIRECT($A$7&amp;"!$C$1:$C$366"),INDIRECT($A$7&amp;"!$A$1:$A$366")),2,FALSE),"")</f>
        <v>43309</v>
      </c>
      <c r="K8" s="36">
        <f t="array" ca="1" ref="K8">IFERROR(VLOOKUP($A$5&amp;K7,IF({1,0},INDIRECT($A$7&amp;"!$B$1:$B$366")&amp;INDIRECT($A$7&amp;"!$C$1:$C$366"),INDIRECT($A$7&amp;"!$A$1:$A$366")),2,FALSE),"")</f>
        <v>43310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23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31</v>
      </c>
      <c r="B5" s="10" t="s">
        <v>47</v>
      </c>
      <c r="C5" s="11"/>
      <c r="D5" s="12"/>
      <c r="E5" s="13" t="str">
        <f ca="1">A7&amp;"年第"&amp;A5&amp;"周"</f>
        <v>2018年第31周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43311</v>
      </c>
      <c r="F8" s="18">
        <f t="array" ca="1" ref="F8">IFERROR(VLOOKUP($A$5&amp;F7,IF({1,0},INDIRECT($A$7&amp;"!$B$1:$B$366")&amp;INDIRECT($A$7&amp;"!$C$1:$C$366"),INDIRECT($A$7&amp;"!$A$1:$A$366")),2,FALSE),"")</f>
        <v>43312</v>
      </c>
      <c r="G8" s="18">
        <f t="array" ca="1" ref="G8">IFERROR(VLOOKUP($A$5&amp;G7,IF({1,0},INDIRECT($A$7&amp;"!$B$1:$B$366")&amp;INDIRECT($A$7&amp;"!$C$1:$C$366"),INDIRECT($A$7&amp;"!$A$1:$A$366")),2,FALSE),"")</f>
        <v>43313</v>
      </c>
      <c r="H8" s="18">
        <f t="array" ca="1" ref="H8">IFERROR(VLOOKUP($A$5&amp;H7,IF({1,0},INDIRECT($A$7&amp;"!$B$1:$B$366")&amp;INDIRECT($A$7&amp;"!$C$1:$C$366"),INDIRECT($A$7&amp;"!$A$1:$A$366")),2,FALSE),"")</f>
        <v>43314</v>
      </c>
      <c r="I8" s="18">
        <f t="array" ca="1" ref="I8">IFERROR(VLOOKUP($A$5&amp;I7,IF({1,0},INDIRECT($A$7&amp;"!$B$1:$B$366")&amp;INDIRECT($A$7&amp;"!$C$1:$C$366"),INDIRECT($A$7&amp;"!$A$1:$A$366")),2,FALSE),"")</f>
        <v>43315</v>
      </c>
      <c r="J8" s="18">
        <f t="array" ca="1" ref="J8">IFERROR(VLOOKUP($A$5&amp;J7,IF({1,0},INDIRECT($A$7&amp;"!$B$1:$B$366")&amp;INDIRECT($A$7&amp;"!$C$1:$C$366"),INDIRECT($A$7&amp;"!$A$1:$A$366")),2,FALSE),"")</f>
        <v>43316</v>
      </c>
      <c r="K8" s="36">
        <f t="array" ca="1" ref="K8">IFERROR(VLOOKUP($A$5&amp;K7,IF({1,0},INDIRECT($A$7&amp;"!$B$1:$B$366")&amp;INDIRECT($A$7&amp;"!$C$1:$C$366"),INDIRECT($A$7&amp;"!$A$1:$A$366")),2,FALSE),"")</f>
        <v>43317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24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32</v>
      </c>
      <c r="B5" s="10" t="s">
        <v>47</v>
      </c>
      <c r="C5" s="11"/>
      <c r="D5" s="12"/>
      <c r="E5" s="13" t="str">
        <f ca="1">A7&amp;"年第"&amp;A5&amp;"周"</f>
        <v>2018年第32周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43318</v>
      </c>
      <c r="F8" s="18">
        <f t="array" ca="1" ref="F8">IFERROR(VLOOKUP($A$5&amp;F7,IF({1,0},INDIRECT($A$7&amp;"!$B$1:$B$366")&amp;INDIRECT($A$7&amp;"!$C$1:$C$366"),INDIRECT($A$7&amp;"!$A$1:$A$366")),2,FALSE),"")</f>
        <v>43319</v>
      </c>
      <c r="G8" s="18">
        <f t="array" ca="1" ref="G8">IFERROR(VLOOKUP($A$5&amp;G7,IF({1,0},INDIRECT($A$7&amp;"!$B$1:$B$366")&amp;INDIRECT($A$7&amp;"!$C$1:$C$366"),INDIRECT($A$7&amp;"!$A$1:$A$366")),2,FALSE),"")</f>
        <v>43320</v>
      </c>
      <c r="H8" s="18">
        <f t="array" ca="1" ref="H8">IFERROR(VLOOKUP($A$5&amp;H7,IF({1,0},INDIRECT($A$7&amp;"!$B$1:$B$366")&amp;INDIRECT($A$7&amp;"!$C$1:$C$366"),INDIRECT($A$7&amp;"!$A$1:$A$366")),2,FALSE),"")</f>
        <v>43321</v>
      </c>
      <c r="I8" s="18">
        <f t="array" ca="1" ref="I8">IFERROR(VLOOKUP($A$5&amp;I7,IF({1,0},INDIRECT($A$7&amp;"!$B$1:$B$366")&amp;INDIRECT($A$7&amp;"!$C$1:$C$366"),INDIRECT($A$7&amp;"!$A$1:$A$366")),2,FALSE),"")</f>
        <v>43322</v>
      </c>
      <c r="J8" s="18">
        <f t="array" ca="1" ref="J8">IFERROR(VLOOKUP($A$5&amp;J7,IF({1,0},INDIRECT($A$7&amp;"!$B$1:$B$366")&amp;INDIRECT($A$7&amp;"!$C$1:$C$366"),INDIRECT($A$7&amp;"!$A$1:$A$366")),2,FALSE),"")</f>
        <v>43323</v>
      </c>
      <c r="K8" s="36">
        <f t="array" ca="1" ref="K8">IFERROR(VLOOKUP($A$5&amp;K7,IF({1,0},INDIRECT($A$7&amp;"!$B$1:$B$366")&amp;INDIRECT($A$7&amp;"!$C$1:$C$366"),INDIRECT($A$7&amp;"!$A$1:$A$366")),2,FALSE),"")</f>
        <v>43324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25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33</v>
      </c>
      <c r="B5" s="10" t="s">
        <v>47</v>
      </c>
      <c r="C5" s="11"/>
      <c r="D5" s="12"/>
      <c r="E5" s="13" t="str">
        <f ca="1">A7&amp;"年第"&amp;A5&amp;"周"</f>
        <v>2018年第33周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43325</v>
      </c>
      <c r="F8" s="18">
        <f t="array" ca="1" ref="F8">IFERROR(VLOOKUP($A$5&amp;F7,IF({1,0},INDIRECT($A$7&amp;"!$B$1:$B$366")&amp;INDIRECT($A$7&amp;"!$C$1:$C$366"),INDIRECT($A$7&amp;"!$A$1:$A$366")),2,FALSE),"")</f>
        <v>43326</v>
      </c>
      <c r="G8" s="18">
        <f t="array" ca="1" ref="G8">IFERROR(VLOOKUP($A$5&amp;G7,IF({1,0},INDIRECT($A$7&amp;"!$B$1:$B$366")&amp;INDIRECT($A$7&amp;"!$C$1:$C$366"),INDIRECT($A$7&amp;"!$A$1:$A$366")),2,FALSE),"")</f>
        <v>43327</v>
      </c>
      <c r="H8" s="18">
        <f t="array" ca="1" ref="H8">IFERROR(VLOOKUP($A$5&amp;H7,IF({1,0},INDIRECT($A$7&amp;"!$B$1:$B$366")&amp;INDIRECT($A$7&amp;"!$C$1:$C$366"),INDIRECT($A$7&amp;"!$A$1:$A$366")),2,FALSE),"")</f>
        <v>43328</v>
      </c>
      <c r="I8" s="18">
        <f t="array" ca="1" ref="I8">IFERROR(VLOOKUP($A$5&amp;I7,IF({1,0},INDIRECT($A$7&amp;"!$B$1:$B$366")&amp;INDIRECT($A$7&amp;"!$C$1:$C$366"),INDIRECT($A$7&amp;"!$A$1:$A$366")),2,FALSE),"")</f>
        <v>43329</v>
      </c>
      <c r="J8" s="18">
        <f t="array" ca="1" ref="J8">IFERROR(VLOOKUP($A$5&amp;J7,IF({1,0},INDIRECT($A$7&amp;"!$B$1:$B$366")&amp;INDIRECT($A$7&amp;"!$C$1:$C$366"),INDIRECT($A$7&amp;"!$A$1:$A$366")),2,FALSE),"")</f>
        <v>43330</v>
      </c>
      <c r="K8" s="36">
        <f t="array" ca="1" ref="K8">IFERROR(VLOOKUP($A$5&amp;K7,IF({1,0},INDIRECT($A$7&amp;"!$B$1:$B$366")&amp;INDIRECT($A$7&amp;"!$C$1:$C$366"),INDIRECT($A$7&amp;"!$A$1:$A$366")),2,FALSE),"")</f>
        <v>43331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26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34</v>
      </c>
      <c r="B5" s="10" t="s">
        <v>47</v>
      </c>
      <c r="C5" s="11"/>
      <c r="D5" s="12"/>
      <c r="E5" s="13" t="str">
        <f ca="1">A7&amp;"年第"&amp;A5&amp;"周"</f>
        <v>2018年第34周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43332</v>
      </c>
      <c r="F8" s="18">
        <f t="array" ca="1" ref="F8">IFERROR(VLOOKUP($A$5&amp;F7,IF({1,0},INDIRECT($A$7&amp;"!$B$1:$B$366")&amp;INDIRECT($A$7&amp;"!$C$1:$C$366"),INDIRECT($A$7&amp;"!$A$1:$A$366")),2,FALSE),"")</f>
        <v>43333</v>
      </c>
      <c r="G8" s="18">
        <f t="array" ca="1" ref="G8">IFERROR(VLOOKUP($A$5&amp;G7,IF({1,0},INDIRECT($A$7&amp;"!$B$1:$B$366")&amp;INDIRECT($A$7&amp;"!$C$1:$C$366"),INDIRECT($A$7&amp;"!$A$1:$A$366")),2,FALSE),"")</f>
        <v>43334</v>
      </c>
      <c r="H8" s="18">
        <f t="array" ca="1" ref="H8">IFERROR(VLOOKUP($A$5&amp;H7,IF({1,0},INDIRECT($A$7&amp;"!$B$1:$B$366")&amp;INDIRECT($A$7&amp;"!$C$1:$C$366"),INDIRECT($A$7&amp;"!$A$1:$A$366")),2,FALSE),"")</f>
        <v>43335</v>
      </c>
      <c r="I8" s="18">
        <f t="array" ca="1" ref="I8">IFERROR(VLOOKUP($A$5&amp;I7,IF({1,0},INDIRECT($A$7&amp;"!$B$1:$B$366")&amp;INDIRECT($A$7&amp;"!$C$1:$C$366"),INDIRECT($A$7&amp;"!$A$1:$A$366")),2,FALSE),"")</f>
        <v>43336</v>
      </c>
      <c r="J8" s="18">
        <f t="array" ca="1" ref="J8">IFERROR(VLOOKUP($A$5&amp;J7,IF({1,0},INDIRECT($A$7&amp;"!$B$1:$B$366")&amp;INDIRECT($A$7&amp;"!$C$1:$C$366"),INDIRECT($A$7&amp;"!$A$1:$A$366")),2,FALSE),"")</f>
        <v>43337</v>
      </c>
      <c r="K8" s="36">
        <f t="array" ca="1" ref="K8">IFERROR(VLOOKUP($A$5&amp;K7,IF({1,0},INDIRECT($A$7&amp;"!$B$1:$B$366")&amp;INDIRECT($A$7&amp;"!$C$1:$C$366"),INDIRECT($A$7&amp;"!$A$1:$A$366")),2,FALSE),"")</f>
        <v>43338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27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35</v>
      </c>
      <c r="B5" s="10" t="s">
        <v>47</v>
      </c>
      <c r="C5" s="11"/>
      <c r="D5" s="12"/>
      <c r="E5" s="13" t="str">
        <f ca="1">A7&amp;"年第"&amp;A5&amp;"周"</f>
        <v>2018年第35周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43339</v>
      </c>
      <c r="F8" s="18">
        <f t="array" ca="1" ref="F8">IFERROR(VLOOKUP($A$5&amp;F7,IF({1,0},INDIRECT($A$7&amp;"!$B$1:$B$366")&amp;INDIRECT($A$7&amp;"!$C$1:$C$366"),INDIRECT($A$7&amp;"!$A$1:$A$366")),2,FALSE),"")</f>
        <v>43340</v>
      </c>
      <c r="G8" s="18">
        <f t="array" ca="1" ref="G8">IFERROR(VLOOKUP($A$5&amp;G7,IF({1,0},INDIRECT($A$7&amp;"!$B$1:$B$366")&amp;INDIRECT($A$7&amp;"!$C$1:$C$366"),INDIRECT($A$7&amp;"!$A$1:$A$366")),2,FALSE),"")</f>
        <v>43341</v>
      </c>
      <c r="H8" s="18">
        <f t="array" ca="1" ref="H8">IFERROR(VLOOKUP($A$5&amp;H7,IF({1,0},INDIRECT($A$7&amp;"!$B$1:$B$366")&amp;INDIRECT($A$7&amp;"!$C$1:$C$366"),INDIRECT($A$7&amp;"!$A$1:$A$366")),2,FALSE),"")</f>
        <v>43342</v>
      </c>
      <c r="I8" s="18">
        <f t="array" ca="1" ref="I8">IFERROR(VLOOKUP($A$5&amp;I7,IF({1,0},INDIRECT($A$7&amp;"!$B$1:$B$366")&amp;INDIRECT($A$7&amp;"!$C$1:$C$366"),INDIRECT($A$7&amp;"!$A$1:$A$366")),2,FALSE),"")</f>
        <v>43343</v>
      </c>
      <c r="J8" s="18">
        <f t="array" ca="1" ref="J8">IFERROR(VLOOKUP($A$5&amp;J7,IF({1,0},INDIRECT($A$7&amp;"!$B$1:$B$366")&amp;INDIRECT($A$7&amp;"!$C$1:$C$366"),INDIRECT($A$7&amp;"!$A$1:$A$366")),2,FALSE),"")</f>
        <v>43344</v>
      </c>
      <c r="K8" s="36">
        <f t="array" ca="1" ref="K8">IFERROR(VLOOKUP($A$5&amp;K7,IF({1,0},INDIRECT($A$7&amp;"!$B$1:$B$366")&amp;INDIRECT($A$7&amp;"!$C$1:$C$366"),INDIRECT($A$7&amp;"!$A$1:$A$366")),2,FALSE),"")</f>
        <v>43345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28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36</v>
      </c>
      <c r="B5" s="10" t="s">
        <v>47</v>
      </c>
      <c r="C5" s="11"/>
      <c r="D5" s="12"/>
      <c r="E5" s="13" t="str">
        <f ca="1">A7&amp;"年第"&amp;A5&amp;"周"</f>
        <v>2018年第36周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43346</v>
      </c>
      <c r="F8" s="18">
        <f t="array" ca="1" ref="F8">IFERROR(VLOOKUP($A$5&amp;F7,IF({1,0},INDIRECT($A$7&amp;"!$B$1:$B$366")&amp;INDIRECT($A$7&amp;"!$C$1:$C$366"),INDIRECT($A$7&amp;"!$A$1:$A$366")),2,FALSE),"")</f>
        <v>43347</v>
      </c>
      <c r="G8" s="18">
        <f t="array" ca="1" ref="G8">IFERROR(VLOOKUP($A$5&amp;G7,IF({1,0},INDIRECT($A$7&amp;"!$B$1:$B$366")&amp;INDIRECT($A$7&amp;"!$C$1:$C$366"),INDIRECT($A$7&amp;"!$A$1:$A$366")),2,FALSE),"")</f>
        <v>43348</v>
      </c>
      <c r="H8" s="18">
        <f t="array" ca="1" ref="H8">IFERROR(VLOOKUP($A$5&amp;H7,IF({1,0},INDIRECT($A$7&amp;"!$B$1:$B$366")&amp;INDIRECT($A$7&amp;"!$C$1:$C$366"),INDIRECT($A$7&amp;"!$A$1:$A$366")),2,FALSE),"")</f>
        <v>43349</v>
      </c>
      <c r="I8" s="18">
        <f t="array" ca="1" ref="I8">IFERROR(VLOOKUP($A$5&amp;I7,IF({1,0},INDIRECT($A$7&amp;"!$B$1:$B$366")&amp;INDIRECT($A$7&amp;"!$C$1:$C$366"),INDIRECT($A$7&amp;"!$A$1:$A$366")),2,FALSE),"")</f>
        <v>43350</v>
      </c>
      <c r="J8" s="18">
        <f t="array" ca="1" ref="J8">IFERROR(VLOOKUP($A$5&amp;J7,IF({1,0},INDIRECT($A$7&amp;"!$B$1:$B$366")&amp;INDIRECT($A$7&amp;"!$C$1:$C$366"),INDIRECT($A$7&amp;"!$A$1:$A$366")),2,FALSE),"")</f>
        <v>43351</v>
      </c>
      <c r="K8" s="36">
        <f t="array" ca="1" ref="K8">IFERROR(VLOOKUP($A$5&amp;K7,IF({1,0},INDIRECT($A$7&amp;"!$B$1:$B$366")&amp;INDIRECT($A$7&amp;"!$C$1:$C$366"),INDIRECT($A$7&amp;"!$A$1:$A$366")),2,FALSE),"")</f>
        <v>43352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29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37</v>
      </c>
      <c r="B5" s="10" t="s">
        <v>47</v>
      </c>
      <c r="C5" s="11"/>
      <c r="D5" s="12"/>
      <c r="E5" s="13" t="str">
        <f ca="1">A7&amp;"年第"&amp;A5&amp;"周"</f>
        <v>2018年第37周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43353</v>
      </c>
      <c r="F8" s="18">
        <f t="array" ca="1" ref="F8">IFERROR(VLOOKUP($A$5&amp;F7,IF({1,0},INDIRECT($A$7&amp;"!$B$1:$B$366")&amp;INDIRECT($A$7&amp;"!$C$1:$C$366"),INDIRECT($A$7&amp;"!$A$1:$A$366")),2,FALSE),"")</f>
        <v>43354</v>
      </c>
      <c r="G8" s="18">
        <f t="array" ca="1" ref="G8">IFERROR(VLOOKUP($A$5&amp;G7,IF({1,0},INDIRECT($A$7&amp;"!$B$1:$B$366")&amp;INDIRECT($A$7&amp;"!$C$1:$C$366"),INDIRECT($A$7&amp;"!$A$1:$A$366")),2,FALSE),"")</f>
        <v>43355</v>
      </c>
      <c r="H8" s="18">
        <f t="array" ca="1" ref="H8">IFERROR(VLOOKUP($A$5&amp;H7,IF({1,0},INDIRECT($A$7&amp;"!$B$1:$B$366")&amp;INDIRECT($A$7&amp;"!$C$1:$C$366"),INDIRECT($A$7&amp;"!$A$1:$A$366")),2,FALSE),"")</f>
        <v>43356</v>
      </c>
      <c r="I8" s="18">
        <f t="array" ca="1" ref="I8">IFERROR(VLOOKUP($A$5&amp;I7,IF({1,0},INDIRECT($A$7&amp;"!$B$1:$B$366")&amp;INDIRECT($A$7&amp;"!$C$1:$C$366"),INDIRECT($A$7&amp;"!$A$1:$A$366")),2,FALSE),"")</f>
        <v>43357</v>
      </c>
      <c r="J8" s="18">
        <f t="array" ca="1" ref="J8">IFERROR(VLOOKUP($A$5&amp;J7,IF({1,0},INDIRECT($A$7&amp;"!$B$1:$B$366")&amp;INDIRECT($A$7&amp;"!$C$1:$C$366"),INDIRECT($A$7&amp;"!$A$1:$A$366")),2,FALSE),"")</f>
        <v>43358</v>
      </c>
      <c r="K8" s="36">
        <f t="array" ca="1" ref="K8">IFERROR(VLOOKUP($A$5&amp;K7,IF({1,0},INDIRECT($A$7&amp;"!$B$1:$B$366")&amp;INDIRECT($A$7&amp;"!$C$1:$C$366"),INDIRECT($A$7&amp;"!$A$1:$A$366")),2,FALSE),"")</f>
        <v>43359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2A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38</v>
      </c>
      <c r="B5" s="10" t="s">
        <v>47</v>
      </c>
      <c r="C5" s="11"/>
      <c r="D5" s="12"/>
      <c r="E5" s="13" t="str">
        <f ca="1">A7&amp;"年第"&amp;A5&amp;"周"</f>
        <v>2018年第38周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43360</v>
      </c>
      <c r="F8" s="18">
        <f t="array" ca="1" ref="F8">IFERROR(VLOOKUP($A$5&amp;F7,IF({1,0},INDIRECT($A$7&amp;"!$B$1:$B$366")&amp;INDIRECT($A$7&amp;"!$C$1:$C$366"),INDIRECT($A$7&amp;"!$A$1:$A$366")),2,FALSE),"")</f>
        <v>43361</v>
      </c>
      <c r="G8" s="18">
        <f t="array" ca="1" ref="G8">IFERROR(VLOOKUP($A$5&amp;G7,IF({1,0},INDIRECT($A$7&amp;"!$B$1:$B$366")&amp;INDIRECT($A$7&amp;"!$C$1:$C$366"),INDIRECT($A$7&amp;"!$A$1:$A$366")),2,FALSE),"")</f>
        <v>43362</v>
      </c>
      <c r="H8" s="18">
        <f t="array" ca="1" ref="H8">IFERROR(VLOOKUP($A$5&amp;H7,IF({1,0},INDIRECT($A$7&amp;"!$B$1:$B$366")&amp;INDIRECT($A$7&amp;"!$C$1:$C$366"),INDIRECT($A$7&amp;"!$A$1:$A$366")),2,FALSE),"")</f>
        <v>43363</v>
      </c>
      <c r="I8" s="18">
        <f t="array" ca="1" ref="I8">IFERROR(VLOOKUP($A$5&amp;I7,IF({1,0},INDIRECT($A$7&amp;"!$B$1:$B$366")&amp;INDIRECT($A$7&amp;"!$C$1:$C$366"),INDIRECT($A$7&amp;"!$A$1:$A$366")),2,FALSE),"")</f>
        <v>43364</v>
      </c>
      <c r="J8" s="18">
        <f t="array" ca="1" ref="J8">IFERROR(VLOOKUP($A$5&amp;J7,IF({1,0},INDIRECT($A$7&amp;"!$B$1:$B$366")&amp;INDIRECT($A$7&amp;"!$C$1:$C$366"),INDIRECT($A$7&amp;"!$A$1:$A$366")),2,FALSE),"")</f>
        <v>43365</v>
      </c>
      <c r="K8" s="36">
        <f t="array" ca="1" ref="K8">IFERROR(VLOOKUP($A$5&amp;K7,IF({1,0},INDIRECT($A$7&amp;"!$B$1:$B$366")&amp;INDIRECT($A$7&amp;"!$C$1:$C$366"),INDIRECT($A$7&amp;"!$A$1:$A$366")),2,FALSE),"")</f>
        <v>43366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2B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39</v>
      </c>
      <c r="B5" s="10" t="s">
        <v>47</v>
      </c>
      <c r="C5" s="11"/>
      <c r="D5" s="12"/>
      <c r="E5" s="13" t="str">
        <f ca="1">A7&amp;"年第"&amp;A5&amp;"周"</f>
        <v>2018年第39周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43367</v>
      </c>
      <c r="F8" s="18">
        <f t="array" ca="1" ref="F8">IFERROR(VLOOKUP($A$5&amp;F7,IF({1,0},INDIRECT($A$7&amp;"!$B$1:$B$366")&amp;INDIRECT($A$7&amp;"!$C$1:$C$366"),INDIRECT($A$7&amp;"!$A$1:$A$366")),2,FALSE),"")</f>
        <v>43368</v>
      </c>
      <c r="G8" s="18">
        <f t="array" ca="1" ref="G8">IFERROR(VLOOKUP($A$5&amp;G7,IF({1,0},INDIRECT($A$7&amp;"!$B$1:$B$366")&amp;INDIRECT($A$7&amp;"!$C$1:$C$366"),INDIRECT($A$7&amp;"!$A$1:$A$366")),2,FALSE),"")</f>
        <v>43369</v>
      </c>
      <c r="H8" s="18">
        <f t="array" ca="1" ref="H8">IFERROR(VLOOKUP($A$5&amp;H7,IF({1,0},INDIRECT($A$7&amp;"!$B$1:$B$366")&amp;INDIRECT($A$7&amp;"!$C$1:$C$366"),INDIRECT($A$7&amp;"!$A$1:$A$366")),2,FALSE),"")</f>
        <v>43370</v>
      </c>
      <c r="I8" s="18">
        <f t="array" ca="1" ref="I8">IFERROR(VLOOKUP($A$5&amp;I7,IF({1,0},INDIRECT($A$7&amp;"!$B$1:$B$366")&amp;INDIRECT($A$7&amp;"!$C$1:$C$366"),INDIRECT($A$7&amp;"!$A$1:$A$366")),2,FALSE),"")</f>
        <v>43371</v>
      </c>
      <c r="J8" s="18">
        <f t="array" ca="1" ref="J8">IFERROR(VLOOKUP($A$5&amp;J7,IF({1,0},INDIRECT($A$7&amp;"!$B$1:$B$366")&amp;INDIRECT($A$7&amp;"!$C$1:$C$366"),INDIRECT($A$7&amp;"!$A$1:$A$366")),2,FALSE),"")</f>
        <v>43372</v>
      </c>
      <c r="K8" s="36">
        <f t="array" ca="1" ref="K8">IFERROR(VLOOKUP($A$5&amp;K7,IF({1,0},INDIRECT($A$7&amp;"!$B$1:$B$366")&amp;INDIRECT($A$7&amp;"!$C$1:$C$366"),INDIRECT($A$7&amp;"!$A$1:$A$366")),2,FALSE),"")</f>
        <v>43373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2C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40</v>
      </c>
      <c r="B5" s="10" t="s">
        <v>47</v>
      </c>
      <c r="C5" s="11"/>
      <c r="D5" s="12"/>
      <c r="E5" s="13" t="str">
        <f ca="1">A7&amp;"年第"&amp;A5&amp;"周"</f>
        <v>2018年第40周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43374</v>
      </c>
      <c r="F8" s="18">
        <f t="array" ca="1" ref="F8">IFERROR(VLOOKUP($A$5&amp;F7,IF({1,0},INDIRECT($A$7&amp;"!$B$1:$B$366")&amp;INDIRECT($A$7&amp;"!$C$1:$C$366"),INDIRECT($A$7&amp;"!$A$1:$A$366")),2,FALSE),"")</f>
        <v>43375</v>
      </c>
      <c r="G8" s="18">
        <f t="array" ca="1" ref="G8">IFERROR(VLOOKUP($A$5&amp;G7,IF({1,0},INDIRECT($A$7&amp;"!$B$1:$B$366")&amp;INDIRECT($A$7&amp;"!$C$1:$C$366"),INDIRECT($A$7&amp;"!$A$1:$A$366")),2,FALSE),"")</f>
        <v>43376</v>
      </c>
      <c r="H8" s="18">
        <f t="array" ca="1" ref="H8">IFERROR(VLOOKUP($A$5&amp;H7,IF({1,0},INDIRECT($A$7&amp;"!$B$1:$B$366")&amp;INDIRECT($A$7&amp;"!$C$1:$C$366"),INDIRECT($A$7&amp;"!$A$1:$A$366")),2,FALSE),"")</f>
        <v>43377</v>
      </c>
      <c r="I8" s="18">
        <f t="array" ca="1" ref="I8">IFERROR(VLOOKUP($A$5&amp;I7,IF({1,0},INDIRECT($A$7&amp;"!$B$1:$B$366")&amp;INDIRECT($A$7&amp;"!$C$1:$C$366"),INDIRECT($A$7&amp;"!$A$1:$A$366")),2,FALSE),"")</f>
        <v>43378</v>
      </c>
      <c r="J8" s="18">
        <f t="array" ca="1" ref="J8">IFERROR(VLOOKUP($A$5&amp;J7,IF({1,0},INDIRECT($A$7&amp;"!$B$1:$B$366")&amp;INDIRECT($A$7&amp;"!$C$1:$C$366"),INDIRECT($A$7&amp;"!$A$1:$A$366")),2,FALSE),"")</f>
        <v>43379</v>
      </c>
      <c r="K8" s="36">
        <f t="array" ca="1" ref="K8">IFERROR(VLOOKUP($A$5&amp;K7,IF({1,0},INDIRECT($A$7&amp;"!$B$1:$B$366")&amp;INDIRECT($A$7&amp;"!$C$1:$C$366"),INDIRECT($A$7&amp;"!$A$1:$A$366")),2,FALSE),"")</f>
        <v>43380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2D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41</v>
      </c>
      <c r="B5" s="10" t="s">
        <v>47</v>
      </c>
      <c r="C5" s="11"/>
      <c r="D5" s="12"/>
      <c r="E5" s="13" t="str">
        <f ca="1">A7&amp;"年第"&amp;A5&amp;"周"</f>
        <v>2018年第41周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43381</v>
      </c>
      <c r="F8" s="18">
        <f t="array" ca="1" ref="F8">IFERROR(VLOOKUP($A$5&amp;F7,IF({1,0},INDIRECT($A$7&amp;"!$B$1:$B$366")&amp;INDIRECT($A$7&amp;"!$C$1:$C$366"),INDIRECT($A$7&amp;"!$A$1:$A$366")),2,FALSE),"")</f>
        <v>43382</v>
      </c>
      <c r="G8" s="18">
        <f t="array" ca="1" ref="G8">IFERROR(VLOOKUP($A$5&amp;G7,IF({1,0},INDIRECT($A$7&amp;"!$B$1:$B$366")&amp;INDIRECT($A$7&amp;"!$C$1:$C$366"),INDIRECT($A$7&amp;"!$A$1:$A$366")),2,FALSE),"")</f>
        <v>43383</v>
      </c>
      <c r="H8" s="18">
        <f t="array" ca="1" ref="H8">IFERROR(VLOOKUP($A$5&amp;H7,IF({1,0},INDIRECT($A$7&amp;"!$B$1:$B$366")&amp;INDIRECT($A$7&amp;"!$C$1:$C$366"),INDIRECT($A$7&amp;"!$A$1:$A$366")),2,FALSE),"")</f>
        <v>43384</v>
      </c>
      <c r="I8" s="18">
        <f t="array" ca="1" ref="I8">IFERROR(VLOOKUP($A$5&amp;I7,IF({1,0},INDIRECT($A$7&amp;"!$B$1:$B$366")&amp;INDIRECT($A$7&amp;"!$C$1:$C$366"),INDIRECT($A$7&amp;"!$A$1:$A$366")),2,FALSE),"")</f>
        <v>43385</v>
      </c>
      <c r="J8" s="18">
        <f t="array" ca="1" ref="J8">IFERROR(VLOOKUP($A$5&amp;J7,IF({1,0},INDIRECT($A$7&amp;"!$B$1:$B$366")&amp;INDIRECT($A$7&amp;"!$C$1:$C$366"),INDIRECT($A$7&amp;"!$A$1:$A$366")),2,FALSE),"")</f>
        <v>43386</v>
      </c>
      <c r="K8" s="36">
        <f t="array" ca="1" ref="K8">IFERROR(VLOOKUP($A$5&amp;K7,IF({1,0},INDIRECT($A$7&amp;"!$B$1:$B$366")&amp;INDIRECT($A$7&amp;"!$C$1:$C$366"),INDIRECT($A$7&amp;"!$A$1:$A$366")),2,FALSE),"")</f>
        <v>43387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2E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42</v>
      </c>
      <c r="B5" s="10" t="s">
        <v>47</v>
      </c>
      <c r="C5" s="11"/>
      <c r="D5" s="12"/>
      <c r="E5" s="13" t="str">
        <f ca="1">A7&amp;"年第"&amp;A5&amp;"周"</f>
        <v>2018年第42周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43388</v>
      </c>
      <c r="F8" s="18">
        <f t="array" ca="1" ref="F8">IFERROR(VLOOKUP($A$5&amp;F7,IF({1,0},INDIRECT($A$7&amp;"!$B$1:$B$366")&amp;INDIRECT($A$7&amp;"!$C$1:$C$366"),INDIRECT($A$7&amp;"!$A$1:$A$366")),2,FALSE),"")</f>
        <v>43389</v>
      </c>
      <c r="G8" s="18">
        <f t="array" ca="1" ref="G8">IFERROR(VLOOKUP($A$5&amp;G7,IF({1,0},INDIRECT($A$7&amp;"!$B$1:$B$366")&amp;INDIRECT($A$7&amp;"!$C$1:$C$366"),INDIRECT($A$7&amp;"!$A$1:$A$366")),2,FALSE),"")</f>
        <v>43390</v>
      </c>
      <c r="H8" s="18">
        <f t="array" ca="1" ref="H8">IFERROR(VLOOKUP($A$5&amp;H7,IF({1,0},INDIRECT($A$7&amp;"!$B$1:$B$366")&amp;INDIRECT($A$7&amp;"!$C$1:$C$366"),INDIRECT($A$7&amp;"!$A$1:$A$366")),2,FALSE),"")</f>
        <v>43391</v>
      </c>
      <c r="I8" s="18">
        <f t="array" ca="1" ref="I8">IFERROR(VLOOKUP($A$5&amp;I7,IF({1,0},INDIRECT($A$7&amp;"!$B$1:$B$366")&amp;INDIRECT($A$7&amp;"!$C$1:$C$366"),INDIRECT($A$7&amp;"!$A$1:$A$366")),2,FALSE),"")</f>
        <v>43392</v>
      </c>
      <c r="J8" s="18">
        <f t="array" ca="1" ref="J8">IFERROR(VLOOKUP($A$5&amp;J7,IF({1,0},INDIRECT($A$7&amp;"!$B$1:$B$366")&amp;INDIRECT($A$7&amp;"!$C$1:$C$366"),INDIRECT($A$7&amp;"!$A$1:$A$366")),2,FALSE),"")</f>
        <v>43393</v>
      </c>
      <c r="K8" s="36">
        <f t="array" ca="1" ref="K8">IFERROR(VLOOKUP($A$5&amp;K7,IF({1,0},INDIRECT($A$7&amp;"!$B$1:$B$366")&amp;INDIRECT($A$7&amp;"!$C$1:$C$366"),INDIRECT($A$7&amp;"!$A$1:$A$366")),2,FALSE),"")</f>
        <v>43394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2F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43</v>
      </c>
      <c r="B5" s="10" t="s">
        <v>47</v>
      </c>
      <c r="C5" s="11"/>
      <c r="D5" s="12"/>
      <c r="E5" s="13" t="str">
        <f ca="1">A7&amp;"年第"&amp;A5&amp;"周"</f>
        <v>2018年第43周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43395</v>
      </c>
      <c r="F8" s="18">
        <f t="array" ca="1" ref="F8">IFERROR(VLOOKUP($A$5&amp;F7,IF({1,0},INDIRECT($A$7&amp;"!$B$1:$B$366")&amp;INDIRECT($A$7&amp;"!$C$1:$C$366"),INDIRECT($A$7&amp;"!$A$1:$A$366")),2,FALSE),"")</f>
        <v>43396</v>
      </c>
      <c r="G8" s="18">
        <f t="array" ca="1" ref="G8">IFERROR(VLOOKUP($A$5&amp;G7,IF({1,0},INDIRECT($A$7&amp;"!$B$1:$B$366")&amp;INDIRECT($A$7&amp;"!$C$1:$C$366"),INDIRECT($A$7&amp;"!$A$1:$A$366")),2,FALSE),"")</f>
        <v>43397</v>
      </c>
      <c r="H8" s="18">
        <f t="array" ca="1" ref="H8">IFERROR(VLOOKUP($A$5&amp;H7,IF({1,0},INDIRECT($A$7&amp;"!$B$1:$B$366")&amp;INDIRECT($A$7&amp;"!$C$1:$C$366"),INDIRECT($A$7&amp;"!$A$1:$A$366")),2,FALSE),"")</f>
        <v>43398</v>
      </c>
      <c r="I8" s="18">
        <f t="array" ca="1" ref="I8">IFERROR(VLOOKUP($A$5&amp;I7,IF({1,0},INDIRECT($A$7&amp;"!$B$1:$B$366")&amp;INDIRECT($A$7&amp;"!$C$1:$C$366"),INDIRECT($A$7&amp;"!$A$1:$A$366")),2,FALSE),"")</f>
        <v>43399</v>
      </c>
      <c r="J8" s="18">
        <f t="array" ca="1" ref="J8">IFERROR(VLOOKUP($A$5&amp;J7,IF({1,0},INDIRECT($A$7&amp;"!$B$1:$B$366")&amp;INDIRECT($A$7&amp;"!$C$1:$C$366"),INDIRECT($A$7&amp;"!$A$1:$A$366")),2,FALSE),"")</f>
        <v>43400</v>
      </c>
      <c r="K8" s="36">
        <f t="array" ca="1" ref="K8">IFERROR(VLOOKUP($A$5&amp;K7,IF({1,0},INDIRECT($A$7&amp;"!$B$1:$B$366")&amp;INDIRECT($A$7&amp;"!$C$1:$C$366"),INDIRECT($A$7&amp;"!$A$1:$A$366")),2,FALSE),"")</f>
        <v>43401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30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44</v>
      </c>
      <c r="B5" s="10" t="s">
        <v>47</v>
      </c>
      <c r="C5" s="11"/>
      <c r="D5" s="12"/>
      <c r="E5" s="13" t="str">
        <f ca="1">A7&amp;"年第"&amp;A5&amp;"周"</f>
        <v>2018年第44周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43402</v>
      </c>
      <c r="F8" s="18">
        <f t="array" ca="1" ref="F8">IFERROR(VLOOKUP($A$5&amp;F7,IF({1,0},INDIRECT($A$7&amp;"!$B$1:$B$366")&amp;INDIRECT($A$7&amp;"!$C$1:$C$366"),INDIRECT($A$7&amp;"!$A$1:$A$366")),2,FALSE),"")</f>
        <v>43403</v>
      </c>
      <c r="G8" s="18">
        <f t="array" ca="1" ref="G8">IFERROR(VLOOKUP($A$5&amp;G7,IF({1,0},INDIRECT($A$7&amp;"!$B$1:$B$366")&amp;INDIRECT($A$7&amp;"!$C$1:$C$366"),INDIRECT($A$7&amp;"!$A$1:$A$366")),2,FALSE),"")</f>
        <v>43404</v>
      </c>
      <c r="H8" s="18">
        <f t="array" ca="1" ref="H8">IFERROR(VLOOKUP($A$5&amp;H7,IF({1,0},INDIRECT($A$7&amp;"!$B$1:$B$366")&amp;INDIRECT($A$7&amp;"!$C$1:$C$366"),INDIRECT($A$7&amp;"!$A$1:$A$366")),2,FALSE),"")</f>
        <v>43405</v>
      </c>
      <c r="I8" s="18">
        <f t="array" ca="1" ref="I8">IFERROR(VLOOKUP($A$5&amp;I7,IF({1,0},INDIRECT($A$7&amp;"!$B$1:$B$366")&amp;INDIRECT($A$7&amp;"!$C$1:$C$366"),INDIRECT($A$7&amp;"!$A$1:$A$366")),2,FALSE),"")</f>
        <v>43406</v>
      </c>
      <c r="J8" s="18">
        <f t="array" ca="1" ref="J8">IFERROR(VLOOKUP($A$5&amp;J7,IF({1,0},INDIRECT($A$7&amp;"!$B$1:$B$366")&amp;INDIRECT($A$7&amp;"!$C$1:$C$366"),INDIRECT($A$7&amp;"!$A$1:$A$366")),2,FALSE),"")</f>
        <v>43407</v>
      </c>
      <c r="K8" s="36">
        <f t="array" ca="1" ref="K8">IFERROR(VLOOKUP($A$5&amp;K7,IF({1,0},INDIRECT($A$7&amp;"!$B$1:$B$366")&amp;INDIRECT($A$7&amp;"!$C$1:$C$366"),INDIRECT($A$7&amp;"!$A$1:$A$366")),2,FALSE),"")</f>
        <v>43408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31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45</v>
      </c>
      <c r="B5" s="10" t="s">
        <v>47</v>
      </c>
      <c r="C5" s="11"/>
      <c r="D5" s="12"/>
      <c r="E5" s="13" t="str">
        <f ca="1">A7&amp;"年第"&amp;A5&amp;"周"</f>
        <v>2018年第45周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43409</v>
      </c>
      <c r="F8" s="18">
        <f t="array" ca="1" ref="F8">IFERROR(VLOOKUP($A$5&amp;F7,IF({1,0},INDIRECT($A$7&amp;"!$B$1:$B$366")&amp;INDIRECT($A$7&amp;"!$C$1:$C$366"),INDIRECT($A$7&amp;"!$A$1:$A$366")),2,FALSE),"")</f>
        <v>43410</v>
      </c>
      <c r="G8" s="18">
        <f t="array" ca="1" ref="G8">IFERROR(VLOOKUP($A$5&amp;G7,IF({1,0},INDIRECT($A$7&amp;"!$B$1:$B$366")&amp;INDIRECT($A$7&amp;"!$C$1:$C$366"),INDIRECT($A$7&amp;"!$A$1:$A$366")),2,FALSE),"")</f>
        <v>43411</v>
      </c>
      <c r="H8" s="18">
        <f t="array" ca="1" ref="H8">IFERROR(VLOOKUP($A$5&amp;H7,IF({1,0},INDIRECT($A$7&amp;"!$B$1:$B$366")&amp;INDIRECT($A$7&amp;"!$C$1:$C$366"),INDIRECT($A$7&amp;"!$A$1:$A$366")),2,FALSE),"")</f>
        <v>43412</v>
      </c>
      <c r="I8" s="18">
        <f t="array" ca="1" ref="I8">IFERROR(VLOOKUP($A$5&amp;I7,IF({1,0},INDIRECT($A$7&amp;"!$B$1:$B$366")&amp;INDIRECT($A$7&amp;"!$C$1:$C$366"),INDIRECT($A$7&amp;"!$A$1:$A$366")),2,FALSE),"")</f>
        <v>43413</v>
      </c>
      <c r="J8" s="18">
        <f t="array" ca="1" ref="J8">IFERROR(VLOOKUP($A$5&amp;J7,IF({1,0},INDIRECT($A$7&amp;"!$B$1:$B$366")&amp;INDIRECT($A$7&amp;"!$C$1:$C$366"),INDIRECT($A$7&amp;"!$A$1:$A$366")),2,FALSE),"")</f>
        <v>43414</v>
      </c>
      <c r="K8" s="36">
        <f t="array" ca="1" ref="K8">IFERROR(VLOOKUP($A$5&amp;K7,IF({1,0},INDIRECT($A$7&amp;"!$B$1:$B$366")&amp;INDIRECT($A$7&amp;"!$C$1:$C$366"),INDIRECT($A$7&amp;"!$A$1:$A$366")),2,FALSE),"")</f>
        <v>43415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32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46</v>
      </c>
      <c r="B5" s="10" t="s">
        <v>47</v>
      </c>
      <c r="C5" s="11"/>
      <c r="D5" s="12"/>
      <c r="E5" s="13" t="str">
        <f ca="1">A7&amp;"年第"&amp;A5&amp;"周"</f>
        <v>2018年第46周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43416</v>
      </c>
      <c r="F8" s="18">
        <f t="array" ca="1" ref="F8">IFERROR(VLOOKUP($A$5&amp;F7,IF({1,0},INDIRECT($A$7&amp;"!$B$1:$B$366")&amp;INDIRECT($A$7&amp;"!$C$1:$C$366"),INDIRECT($A$7&amp;"!$A$1:$A$366")),2,FALSE),"")</f>
        <v>43417</v>
      </c>
      <c r="G8" s="18">
        <f t="array" ca="1" ref="G8">IFERROR(VLOOKUP($A$5&amp;G7,IF({1,0},INDIRECT($A$7&amp;"!$B$1:$B$366")&amp;INDIRECT($A$7&amp;"!$C$1:$C$366"),INDIRECT($A$7&amp;"!$A$1:$A$366")),2,FALSE),"")</f>
        <v>43418</v>
      </c>
      <c r="H8" s="18">
        <f t="array" ca="1" ref="H8">IFERROR(VLOOKUP($A$5&amp;H7,IF({1,0},INDIRECT($A$7&amp;"!$B$1:$B$366")&amp;INDIRECT($A$7&amp;"!$C$1:$C$366"),INDIRECT($A$7&amp;"!$A$1:$A$366")),2,FALSE),"")</f>
        <v>43419</v>
      </c>
      <c r="I8" s="18">
        <f t="array" ca="1" ref="I8">IFERROR(VLOOKUP($A$5&amp;I7,IF({1,0},INDIRECT($A$7&amp;"!$B$1:$B$366")&amp;INDIRECT($A$7&amp;"!$C$1:$C$366"),INDIRECT($A$7&amp;"!$A$1:$A$366")),2,FALSE),"")</f>
        <v>43420</v>
      </c>
      <c r="J8" s="18">
        <f t="array" ca="1" ref="J8">IFERROR(VLOOKUP($A$5&amp;J7,IF({1,0},INDIRECT($A$7&amp;"!$B$1:$B$366")&amp;INDIRECT($A$7&amp;"!$C$1:$C$366"),INDIRECT($A$7&amp;"!$A$1:$A$366")),2,FALSE),"")</f>
        <v>43421</v>
      </c>
      <c r="K8" s="36">
        <f t="array" ca="1" ref="K8">IFERROR(VLOOKUP($A$5&amp;K7,IF({1,0},INDIRECT($A$7&amp;"!$B$1:$B$366")&amp;INDIRECT($A$7&amp;"!$C$1:$C$366"),INDIRECT($A$7&amp;"!$A$1:$A$366")),2,FALSE),"")</f>
        <v>43422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33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47</v>
      </c>
      <c r="B5" s="10" t="s">
        <v>47</v>
      </c>
      <c r="C5" s="11"/>
      <c r="D5" s="12"/>
      <c r="E5" s="13" t="str">
        <f ca="1">A7&amp;"年第"&amp;A5&amp;"周"</f>
        <v>2018年第47周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43423</v>
      </c>
      <c r="F8" s="18">
        <f t="array" ca="1" ref="F8">IFERROR(VLOOKUP($A$5&amp;F7,IF({1,0},INDIRECT($A$7&amp;"!$B$1:$B$366")&amp;INDIRECT($A$7&amp;"!$C$1:$C$366"),INDIRECT($A$7&amp;"!$A$1:$A$366")),2,FALSE),"")</f>
        <v>43424</v>
      </c>
      <c r="G8" s="18">
        <f t="array" ca="1" ref="G8">IFERROR(VLOOKUP($A$5&amp;G7,IF({1,0},INDIRECT($A$7&amp;"!$B$1:$B$366")&amp;INDIRECT($A$7&amp;"!$C$1:$C$366"),INDIRECT($A$7&amp;"!$A$1:$A$366")),2,FALSE),"")</f>
        <v>43425</v>
      </c>
      <c r="H8" s="18">
        <f t="array" ca="1" ref="H8">IFERROR(VLOOKUP($A$5&amp;H7,IF({1,0},INDIRECT($A$7&amp;"!$B$1:$B$366")&amp;INDIRECT($A$7&amp;"!$C$1:$C$366"),INDIRECT($A$7&amp;"!$A$1:$A$366")),2,FALSE),"")</f>
        <v>43426</v>
      </c>
      <c r="I8" s="18">
        <f t="array" ca="1" ref="I8">IFERROR(VLOOKUP($A$5&amp;I7,IF({1,0},INDIRECT($A$7&amp;"!$B$1:$B$366")&amp;INDIRECT($A$7&amp;"!$C$1:$C$366"),INDIRECT($A$7&amp;"!$A$1:$A$366")),2,FALSE),"")</f>
        <v>43427</v>
      </c>
      <c r="J8" s="18">
        <f t="array" ca="1" ref="J8">IFERROR(VLOOKUP($A$5&amp;J7,IF({1,0},INDIRECT($A$7&amp;"!$B$1:$B$366")&amp;INDIRECT($A$7&amp;"!$C$1:$C$366"),INDIRECT($A$7&amp;"!$A$1:$A$366")),2,FALSE),"")</f>
        <v>43428</v>
      </c>
      <c r="K8" s="36">
        <f t="array" ca="1" ref="K8">IFERROR(VLOOKUP($A$5&amp;K7,IF({1,0},INDIRECT($A$7&amp;"!$B$1:$B$366")&amp;INDIRECT($A$7&amp;"!$C$1:$C$366"),INDIRECT($A$7&amp;"!$A$1:$A$366")),2,FALSE),"")</f>
        <v>43429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5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34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48</v>
      </c>
      <c r="B5" s="10" t="s">
        <v>47</v>
      </c>
      <c r="C5" s="11"/>
      <c r="D5" s="12"/>
      <c r="E5" s="13" t="str">
        <f ca="1">A7&amp;"年第"&amp;A5&amp;"周"</f>
        <v>2018年第48周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43430</v>
      </c>
      <c r="F8" s="18">
        <f t="array" ca="1" ref="F8">IFERROR(VLOOKUP($A$5&amp;F7,IF({1,0},INDIRECT($A$7&amp;"!$B$1:$B$366")&amp;INDIRECT($A$7&amp;"!$C$1:$C$366"),INDIRECT($A$7&amp;"!$A$1:$A$366")),2,FALSE),"")</f>
        <v>43431</v>
      </c>
      <c r="G8" s="18">
        <f t="array" ca="1" ref="G8">IFERROR(VLOOKUP($A$5&amp;G7,IF({1,0},INDIRECT($A$7&amp;"!$B$1:$B$366")&amp;INDIRECT($A$7&amp;"!$C$1:$C$366"),INDIRECT($A$7&amp;"!$A$1:$A$366")),2,FALSE),"")</f>
        <v>43432</v>
      </c>
      <c r="H8" s="18">
        <f t="array" ca="1" ref="H8">IFERROR(VLOOKUP($A$5&amp;H7,IF({1,0},INDIRECT($A$7&amp;"!$B$1:$B$366")&amp;INDIRECT($A$7&amp;"!$C$1:$C$366"),INDIRECT($A$7&amp;"!$A$1:$A$366")),2,FALSE),"")</f>
        <v>43433</v>
      </c>
      <c r="I8" s="18">
        <f t="array" ca="1" ref="I8">IFERROR(VLOOKUP($A$5&amp;I7,IF({1,0},INDIRECT($A$7&amp;"!$B$1:$B$366")&amp;INDIRECT($A$7&amp;"!$C$1:$C$366"),INDIRECT($A$7&amp;"!$A$1:$A$366")),2,FALSE),"")</f>
        <v>43434</v>
      </c>
      <c r="J8" s="18">
        <f t="array" ca="1" ref="J8">IFERROR(VLOOKUP($A$5&amp;J7,IF({1,0},INDIRECT($A$7&amp;"!$B$1:$B$366")&amp;INDIRECT($A$7&amp;"!$C$1:$C$366"),INDIRECT($A$7&amp;"!$A$1:$A$366")),2,FALSE),"")</f>
        <v>43435</v>
      </c>
      <c r="K8" s="36">
        <f t="array" ca="1" ref="K8">IFERROR(VLOOKUP($A$5&amp;K7,IF({1,0},INDIRECT($A$7&amp;"!$B$1:$B$366")&amp;INDIRECT($A$7&amp;"!$C$1:$C$366"),INDIRECT($A$7&amp;"!$A$1:$A$366")),2,FALSE),"")</f>
        <v>43436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5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35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49</v>
      </c>
      <c r="B5" s="10" t="s">
        <v>47</v>
      </c>
      <c r="C5" s="11"/>
      <c r="D5" s="12"/>
      <c r="E5" s="13" t="str">
        <f ca="1">A7&amp;"年第"&amp;A5&amp;"周"</f>
        <v>2018年第49周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43437</v>
      </c>
      <c r="F8" s="18">
        <f t="array" ca="1" ref="F8">IFERROR(VLOOKUP($A$5&amp;F7,IF({1,0},INDIRECT($A$7&amp;"!$B$1:$B$366")&amp;INDIRECT($A$7&amp;"!$C$1:$C$366"),INDIRECT($A$7&amp;"!$A$1:$A$366")),2,FALSE),"")</f>
        <v>43438</v>
      </c>
      <c r="G8" s="18">
        <f t="array" ca="1" ref="G8">IFERROR(VLOOKUP($A$5&amp;G7,IF({1,0},INDIRECT($A$7&amp;"!$B$1:$B$366")&amp;INDIRECT($A$7&amp;"!$C$1:$C$366"),INDIRECT($A$7&amp;"!$A$1:$A$366")),2,FALSE),"")</f>
        <v>43439</v>
      </c>
      <c r="H8" s="18">
        <f t="array" ca="1" ref="H8">IFERROR(VLOOKUP($A$5&amp;H7,IF({1,0},INDIRECT($A$7&amp;"!$B$1:$B$366")&amp;INDIRECT($A$7&amp;"!$C$1:$C$366"),INDIRECT($A$7&amp;"!$A$1:$A$366")),2,FALSE),"")</f>
        <v>43440</v>
      </c>
      <c r="I8" s="18">
        <f t="array" ca="1" ref="I8">IFERROR(VLOOKUP($A$5&amp;I7,IF({1,0},INDIRECT($A$7&amp;"!$B$1:$B$366")&amp;INDIRECT($A$7&amp;"!$C$1:$C$366"),INDIRECT($A$7&amp;"!$A$1:$A$366")),2,FALSE),"")</f>
        <v>43441</v>
      </c>
      <c r="J8" s="18">
        <f t="array" ca="1" ref="J8">IFERROR(VLOOKUP($A$5&amp;J7,IF({1,0},INDIRECT($A$7&amp;"!$B$1:$B$366")&amp;INDIRECT($A$7&amp;"!$C$1:$C$366"),INDIRECT($A$7&amp;"!$A$1:$A$366")),2,FALSE),"")</f>
        <v>43442</v>
      </c>
      <c r="K8" s="36">
        <f t="array" ca="1" ref="K8">IFERROR(VLOOKUP($A$5&amp;K7,IF({1,0},INDIRECT($A$7&amp;"!$B$1:$B$366")&amp;INDIRECT($A$7&amp;"!$C$1:$C$366"),INDIRECT($A$7&amp;"!$A$1:$A$366")),2,FALSE),"")</f>
        <v>43443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5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36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50</v>
      </c>
      <c r="B5" s="10" t="s">
        <v>47</v>
      </c>
      <c r="C5" s="11"/>
      <c r="D5" s="12"/>
      <c r="E5" s="13" t="str">
        <f ca="1">A7&amp;"年第"&amp;A5&amp;"周"</f>
        <v>2018年第50周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43444</v>
      </c>
      <c r="F8" s="18">
        <f t="array" ca="1" ref="F8">IFERROR(VLOOKUP($A$5&amp;F7,IF({1,0},INDIRECT($A$7&amp;"!$B$1:$B$366")&amp;INDIRECT($A$7&amp;"!$C$1:$C$366"),INDIRECT($A$7&amp;"!$A$1:$A$366")),2,FALSE),"")</f>
        <v>43445</v>
      </c>
      <c r="G8" s="18">
        <f t="array" ca="1" ref="G8">IFERROR(VLOOKUP($A$5&amp;G7,IF({1,0},INDIRECT($A$7&amp;"!$B$1:$B$366")&amp;INDIRECT($A$7&amp;"!$C$1:$C$366"),INDIRECT($A$7&amp;"!$A$1:$A$366")),2,FALSE),"")</f>
        <v>43446</v>
      </c>
      <c r="H8" s="18">
        <f t="array" ca="1" ref="H8">IFERROR(VLOOKUP($A$5&amp;H7,IF({1,0},INDIRECT($A$7&amp;"!$B$1:$B$366")&amp;INDIRECT($A$7&amp;"!$C$1:$C$366"),INDIRECT($A$7&amp;"!$A$1:$A$366")),2,FALSE),"")</f>
        <v>43447</v>
      </c>
      <c r="I8" s="18">
        <f t="array" ca="1" ref="I8">IFERROR(VLOOKUP($A$5&amp;I7,IF({1,0},INDIRECT($A$7&amp;"!$B$1:$B$366")&amp;INDIRECT($A$7&amp;"!$C$1:$C$366"),INDIRECT($A$7&amp;"!$A$1:$A$366")),2,FALSE),"")</f>
        <v>43448</v>
      </c>
      <c r="J8" s="18">
        <f t="array" ca="1" ref="J8">IFERROR(VLOOKUP($A$5&amp;J7,IF({1,0},INDIRECT($A$7&amp;"!$B$1:$B$366")&amp;INDIRECT($A$7&amp;"!$C$1:$C$366"),INDIRECT($A$7&amp;"!$A$1:$A$366")),2,FALSE),"")</f>
        <v>43449</v>
      </c>
      <c r="K8" s="36">
        <f t="array" ca="1" ref="K8">IFERROR(VLOOKUP($A$5&amp;K7,IF({1,0},INDIRECT($A$7&amp;"!$B$1:$B$366")&amp;INDIRECT($A$7&amp;"!$C$1:$C$366"),INDIRECT($A$7&amp;"!$A$1:$A$366")),2,FALSE),"")</f>
        <v>43450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5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37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51</v>
      </c>
      <c r="B5" s="10" t="s">
        <v>47</v>
      </c>
      <c r="C5" s="11"/>
      <c r="D5" s="12"/>
      <c r="E5" s="13" t="str">
        <f ca="1">A7&amp;"年第"&amp;A5&amp;"周"</f>
        <v>2018年第51周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43451</v>
      </c>
      <c r="F8" s="18">
        <f t="array" ca="1" ref="F8">IFERROR(VLOOKUP($A$5&amp;F7,IF({1,0},INDIRECT($A$7&amp;"!$B$1:$B$366")&amp;INDIRECT($A$7&amp;"!$C$1:$C$366"),INDIRECT($A$7&amp;"!$A$1:$A$366")),2,FALSE),"")</f>
        <v>43452</v>
      </c>
      <c r="G8" s="18">
        <f t="array" ca="1" ref="G8">IFERROR(VLOOKUP($A$5&amp;G7,IF({1,0},INDIRECT($A$7&amp;"!$B$1:$B$366")&amp;INDIRECT($A$7&amp;"!$C$1:$C$366"),INDIRECT($A$7&amp;"!$A$1:$A$366")),2,FALSE),"")</f>
        <v>43453</v>
      </c>
      <c r="H8" s="18">
        <f t="array" ca="1" ref="H8">IFERROR(VLOOKUP($A$5&amp;H7,IF({1,0},INDIRECT($A$7&amp;"!$B$1:$B$366")&amp;INDIRECT($A$7&amp;"!$C$1:$C$366"),INDIRECT($A$7&amp;"!$A$1:$A$366")),2,FALSE),"")</f>
        <v>43454</v>
      </c>
      <c r="I8" s="18">
        <f t="array" ca="1" ref="I8">IFERROR(VLOOKUP($A$5&amp;I7,IF({1,0},INDIRECT($A$7&amp;"!$B$1:$B$366")&amp;INDIRECT($A$7&amp;"!$C$1:$C$366"),INDIRECT($A$7&amp;"!$A$1:$A$366")),2,FALSE),"")</f>
        <v>43455</v>
      </c>
      <c r="J8" s="18">
        <f t="array" ca="1" ref="J8">IFERROR(VLOOKUP($A$5&amp;J7,IF({1,0},INDIRECT($A$7&amp;"!$B$1:$B$366")&amp;INDIRECT($A$7&amp;"!$C$1:$C$366"),INDIRECT($A$7&amp;"!$A$1:$A$366")),2,FALSE),"")</f>
        <v>43456</v>
      </c>
      <c r="K8" s="36">
        <f t="array" ca="1" ref="K8">IFERROR(VLOOKUP($A$5&amp;K7,IF({1,0},INDIRECT($A$7&amp;"!$B$1:$B$366")&amp;INDIRECT($A$7&amp;"!$C$1:$C$366"),INDIRECT($A$7&amp;"!$A$1:$A$366")),2,FALSE),"")</f>
        <v>43457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5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38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52</v>
      </c>
      <c r="B5" s="10" t="s">
        <v>47</v>
      </c>
      <c r="C5" s="11"/>
      <c r="D5" s="12"/>
      <c r="E5" s="13" t="str">
        <f ca="1">A7&amp;"年第"&amp;A5&amp;"周"</f>
        <v>2018年第52周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43458</v>
      </c>
      <c r="F8" s="18">
        <f t="array" ca="1" ref="F8">IFERROR(VLOOKUP($A$5&amp;F7,IF({1,0},INDIRECT($A$7&amp;"!$B$1:$B$366")&amp;INDIRECT($A$7&amp;"!$C$1:$C$366"),INDIRECT($A$7&amp;"!$A$1:$A$366")),2,FALSE),"")</f>
        <v>43459</v>
      </c>
      <c r="G8" s="18">
        <f t="array" ca="1" ref="G8">IFERROR(VLOOKUP($A$5&amp;G7,IF({1,0},INDIRECT($A$7&amp;"!$B$1:$B$366")&amp;INDIRECT($A$7&amp;"!$C$1:$C$366"),INDIRECT($A$7&amp;"!$A$1:$A$366")),2,FALSE),"")</f>
        <v>43460</v>
      </c>
      <c r="H8" s="18">
        <f t="array" ca="1" ref="H8">IFERROR(VLOOKUP($A$5&amp;H7,IF({1,0},INDIRECT($A$7&amp;"!$B$1:$B$366")&amp;INDIRECT($A$7&amp;"!$C$1:$C$366"),INDIRECT($A$7&amp;"!$A$1:$A$366")),2,FALSE),"")</f>
        <v>43461</v>
      </c>
      <c r="I8" s="18">
        <f t="array" ca="1" ref="I8">IFERROR(VLOOKUP($A$5&amp;I7,IF({1,0},INDIRECT($A$7&amp;"!$B$1:$B$366")&amp;INDIRECT($A$7&amp;"!$C$1:$C$366"),INDIRECT($A$7&amp;"!$A$1:$A$366")),2,FALSE),"")</f>
        <v>43462</v>
      </c>
      <c r="J8" s="18">
        <f t="array" ca="1" ref="J8">IFERROR(VLOOKUP($A$5&amp;J7,IF({1,0},INDIRECT($A$7&amp;"!$B$1:$B$366")&amp;INDIRECT($A$7&amp;"!$C$1:$C$366"),INDIRECT($A$7&amp;"!$A$1:$A$366")),2,FALSE),"")</f>
        <v>43463</v>
      </c>
      <c r="K8" s="36">
        <f t="array" ca="1" ref="K8">IFERROR(VLOOKUP($A$5&amp;K7,IF({1,0},INDIRECT($A$7&amp;"!$B$1:$B$366")&amp;INDIRECT($A$7&amp;"!$C$1:$C$366"),INDIRECT($A$7&amp;"!$A$1:$A$366")),2,FALSE),"")</f>
        <v>43464</v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5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3900-000000000000}">
  <dimension ref="A5:AH572"/>
  <sheetViews>
    <sheetView showGridLines="0" workbookViewId="0" topLeftCell="A1">
      <pane ySplit="8" topLeftCell="A9" activePane="bottomLeft" state="frozen"/>
      <selection pane="topLeft" activeCell="A1" sqref="A1"/>
      <selection pane="bottomLeft" activeCell="E9" sqref="E9"/>
    </sheetView>
  </sheetViews>
  <sheetFormatPr defaultColWidth="14.5" defaultRowHeight="13.5"/>
  <cols>
    <col min="1" max="1" width="1.5" style="7" customWidth="1"/>
    <col min="2" max="4" width="8.6" style="8" customWidth="1"/>
    <col min="5" max="11" width="13.6" style="8" customWidth="1"/>
    <col min="12" max="12" width="3" style="9" customWidth="1"/>
    <col min="13" max="22" width="4.1" style="8" customWidth="1"/>
    <col min="23" max="23" width="6.6" style="9" customWidth="1"/>
    <col min="24" max="31" width="5.5" style="8" hidden="1" customWidth="1"/>
    <col min="32" max="33" width="5.5" style="9" hidden="1" customWidth="1"/>
    <col min="34" max="34" width="34.1" style="9" customWidth="1"/>
    <col min="35" max="16384" width="14.5" style="9"/>
  </cols>
  <sheetData>
    <row r="1" ht="13.5" hidden="1"/>
    <row r="2" ht="13.5" hidden="1"/>
    <row r="3" ht="9.75" customHeight="1" hidden="1"/>
    <row r="4" ht="5.1" customHeight="1" thickBot="1"/>
    <row r="5" spans="1:22" ht="31.5" customHeight="1" thickBot="1">
      <c r="A5" s="7" t="str">
        <f ca="1">REPLACE(REPLACE(REPLACE(CELL("filename",$A$1),1,FIND("]",CELL("filename",$A$1)),""),FIND("第",REPLACE(CELL("filename",$A$1),1,FIND("]",CELL("filename",$A$1)),"")),1,""),FIND("周",REPLACE(REPLACE(CELL("filename",$A$1),1,FIND("]",CELL("filename",$A$1)),""),FIND("第",REPLACE(CELL("filename",$A$1),1,FIND("]",CELL("filename",$A$1)),"")),1,"")),1,"")</f>
        <v>53</v>
      </c>
      <c r="B5" s="10" t="s">
        <v>47</v>
      </c>
      <c r="C5" s="11"/>
      <c r="D5" s="12"/>
      <c r="E5" s="13" t="str">
        <f ca="1">A7&amp;"年第"&amp;A5&amp;"周"</f>
        <v>2018年第53周</v>
      </c>
      <c r="F5" s="13"/>
      <c r="G5" s="13"/>
      <c r="H5" t="s">
        <v>29</v>
      </c>
      <c r="I5"/>
      <c r="J5"/>
      <c r="K5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</row>
    <row r="6" s="5" customFormat="1" ht="5.1" customHeight="1"/>
    <row r="7" spans="1:31" s="6" customFormat="1" ht="21.95" customHeight="1">
      <c r="A7" s="14">
        <f>系统设置!E5</f>
        <v>2018</v>
      </c>
      <c r="B7" s="15" t="s">
        <v>11</v>
      </c>
      <c r="C7" s="16" t="s">
        <v>12</v>
      </c>
      <c r="D7" s="16" t="s">
        <v>13</v>
      </c>
      <c r="E7" s="17" t="s">
        <v>48</v>
      </c>
      <c r="F7" s="17" t="s">
        <v>49</v>
      </c>
      <c r="G7" s="17" t="s">
        <v>50</v>
      </c>
      <c r="H7" s="17" t="s">
        <v>51</v>
      </c>
      <c r="I7" s="17" t="s">
        <v>52</v>
      </c>
      <c r="J7" s="17" t="s">
        <v>53</v>
      </c>
      <c r="K7" s="32" t="s">
        <v>54</v>
      </c>
      <c r="M7" s="33" t="s">
        <v>55</v>
      </c>
      <c r="N7" s="33"/>
      <c r="O7" s="34"/>
      <c r="P7" s="35" t="str">
        <f>HYPERLINK("#B9","home")</f>
        <v>home</v>
      </c>
      <c r="Q7" s="46"/>
      <c r="R7" s="34"/>
      <c r="S7" s="34"/>
      <c r="T7" s="34"/>
      <c r="U7" s="34"/>
      <c r="V7" s="34"/>
      <c r="X7" s="34"/>
      <c r="Y7" s="34"/>
      <c r="Z7" s="34"/>
      <c r="AA7" s="34"/>
      <c r="AB7" s="34"/>
      <c r="AC7" s="34"/>
      <c r="AD7" s="34"/>
      <c r="AE7" s="34"/>
    </row>
    <row r="8" spans="2:22" ht="21.95" customHeight="1">
      <c r="B8" s="15"/>
      <c r="C8" s="16"/>
      <c r="D8" s="16"/>
      <c r="E8" s="18">
        <f t="array" ca="1" ref="E8">IFERROR(VLOOKUP($A$5&amp;E7,IF({1,0},INDIRECT($A$7&amp;"!$B$1:$B$366")&amp;INDIRECT($A$7&amp;"!$C$1:$C$366"),INDIRECT($A$7&amp;"!$A$1:$A$366")),2,FALSE),"")</f>
        <v>43465</v>
      </c>
      <c r="F8" s="18" t="str">
        <f t="array" ca="1" ref="F8">IFERROR(VLOOKUP($A$5&amp;F7,IF({1,0},INDIRECT($A$7&amp;"!$B$1:$B$366")&amp;INDIRECT($A$7&amp;"!$C$1:$C$366"),INDIRECT($A$7&amp;"!$A$1:$A$366")),2,FALSE),"")</f>
        <v/>
      </c>
      <c r="G8" s="18" t="str">
        <f t="array" ca="1" ref="G8">IFERROR(VLOOKUP($A$5&amp;G7,IF({1,0},INDIRECT($A$7&amp;"!$B$1:$B$366")&amp;INDIRECT($A$7&amp;"!$C$1:$C$366"),INDIRECT($A$7&amp;"!$A$1:$A$366")),2,FALSE),"")</f>
        <v/>
      </c>
      <c r="H8" s="18" t="str">
        <f t="array" ca="1" ref="H8">IFERROR(VLOOKUP($A$5&amp;H7,IF({1,0},INDIRECT($A$7&amp;"!$B$1:$B$366")&amp;INDIRECT($A$7&amp;"!$C$1:$C$366"),INDIRECT($A$7&amp;"!$A$1:$A$366")),2,FALSE),"")</f>
        <v/>
      </c>
      <c r="I8" s="18" t="str">
        <f t="array" ca="1" ref="I8">IFERROR(VLOOKUP($A$5&amp;I7,IF({1,0},INDIRECT($A$7&amp;"!$B$1:$B$366")&amp;INDIRECT($A$7&amp;"!$C$1:$C$366"),INDIRECT($A$7&amp;"!$A$1:$A$366")),2,FALSE),"")</f>
        <v/>
      </c>
      <c r="J8" s="18" t="str">
        <f t="array" ca="1" ref="J8">IFERROR(VLOOKUP($A$5&amp;J7,IF({1,0},INDIRECT($A$7&amp;"!$B$1:$B$366")&amp;INDIRECT($A$7&amp;"!$C$1:$C$366"),INDIRECT($A$7&amp;"!$A$1:$A$366")),2,FALSE),"")</f>
        <v/>
      </c>
      <c r="K8" s="36" t="str">
        <f t="array" ca="1" ref="K8">IFERROR(VLOOKUP($A$5&amp;K7,IF({1,0},INDIRECT($A$7&amp;"!$B$1:$B$366")&amp;INDIRECT($A$7&amp;"!$C$1:$C$366"),INDIRECT($A$7&amp;"!$A$1:$A$366")),2,FALSE),"")</f>
        <v/>
      </c>
      <c r="M8" s="37" t="s">
        <v>56</v>
      </c>
      <c r="N8" s="38"/>
      <c r="O8" s="38"/>
      <c r="P8" s="38"/>
      <c r="Q8" s="38"/>
      <c r="R8" s="38"/>
      <c r="S8" s="38"/>
      <c r="T8" s="38"/>
      <c r="U8" s="38"/>
      <c r="V8" s="38"/>
    </row>
    <row r="9" spans="2:34" ht="18" customHeight="1">
      <c r="B9" s="19">
        <f>ROW()/3-2</f>
        <v>1</v>
      </c>
      <c r="C9" s="20" t="str">
        <f ca="1">INDIRECT("员工信息表!C"&amp;(B9+3))&amp;IF(INDIRECT("员工信息表!O"&amp;(B9+3))="离职","(离职)","")</f>
        <v/>
      </c>
      <c r="D9" s="21" t="s">
        <v>24</v>
      </c>
      <c r="E9" s="22"/>
      <c r="F9" s="23"/>
      <c r="G9" s="23"/>
      <c r="H9" s="23"/>
      <c r="I9" s="23"/>
      <c r="J9" s="23"/>
      <c r="K9" s="39"/>
      <c r="M9" s="40" t="str">
        <f>HYPERLINK("#B"&amp;(8+((X9-1)*3)+1),X9)</f>
        <v>1</v>
      </c>
      <c r="N9" s="40" t="str">
        <f t="shared" si="0" ref="N9:V24">HYPERLINK("#B"&amp;(8+((Y9-1)*3)+1),Y9)</f>
        <v>2</v>
      </c>
      <c r="O9" s="40" t="str">
        <f t="shared" si="0"/>
        <v>3</v>
      </c>
      <c r="P9" s="40" t="str">
        <f t="shared" si="0"/>
        <v>4</v>
      </c>
      <c r="Q9" s="40" t="str">
        <f t="shared" si="0"/>
        <v>5</v>
      </c>
      <c r="R9" s="40" t="str">
        <f t="shared" si="0"/>
        <v>6</v>
      </c>
      <c r="S9" s="40" t="str">
        <f t="shared" si="0"/>
        <v>7</v>
      </c>
      <c r="T9" s="40" t="str">
        <f t="shared" si="0"/>
        <v>8</v>
      </c>
      <c r="U9" s="40" t="str">
        <f t="shared" si="0"/>
        <v>9</v>
      </c>
      <c r="V9" s="40" t="str">
        <f t="shared" si="0"/>
        <v>10</v>
      </c>
      <c r="X9" s="47">
        <v>1</v>
      </c>
      <c r="Y9" s="48">
        <v>2</v>
      </c>
      <c r="Z9" s="48">
        <v>3</v>
      </c>
      <c r="AA9" s="48">
        <v>4</v>
      </c>
      <c r="AB9" s="48">
        <v>5</v>
      </c>
      <c r="AC9" s="48">
        <v>6</v>
      </c>
      <c r="AD9" s="48">
        <v>7</v>
      </c>
      <c r="AE9" s="48">
        <v>8</v>
      </c>
      <c r="AF9" s="48">
        <v>9</v>
      </c>
      <c r="AG9" s="48">
        <v>10</v>
      </c>
      <c r="AH9" s="50"/>
    </row>
    <row r="10" spans="2:34" ht="18" customHeight="1">
      <c r="B10" s="24"/>
      <c r="C10" s="20"/>
      <c r="D10" s="25" t="s">
        <v>25</v>
      </c>
      <c r="E10" s="22"/>
      <c r="F10" s="23"/>
      <c r="G10" s="23"/>
      <c r="H10" s="23"/>
      <c r="I10" s="41"/>
      <c r="J10" s="30"/>
      <c r="K10" s="42"/>
      <c r="M10" s="40" t="str">
        <f t="shared" si="1" ref="M10:V27">HYPERLINK("#B"&amp;(8+((X10-1)*3)+1),X10)</f>
        <v>11</v>
      </c>
      <c r="N10" s="40" t="str">
        <f t="shared" si="0"/>
        <v>12</v>
      </c>
      <c r="O10" s="40" t="str">
        <f t="shared" si="0"/>
        <v>13</v>
      </c>
      <c r="P10" s="40" t="str">
        <f t="shared" si="0"/>
        <v>14</v>
      </c>
      <c r="Q10" s="40" t="str">
        <f t="shared" si="0"/>
        <v>15</v>
      </c>
      <c r="R10" s="40" t="str">
        <f t="shared" si="0"/>
        <v>16</v>
      </c>
      <c r="S10" s="40" t="str">
        <f t="shared" si="0"/>
        <v>17</v>
      </c>
      <c r="T10" s="40" t="str">
        <f t="shared" si="0"/>
        <v>18</v>
      </c>
      <c r="U10" s="40" t="str">
        <f t="shared" si="0"/>
        <v>19</v>
      </c>
      <c r="V10" s="40" t="str">
        <f t="shared" si="0"/>
        <v>20</v>
      </c>
      <c r="X10" s="48">
        <v>11</v>
      </c>
      <c r="Y10" s="48">
        <v>12</v>
      </c>
      <c r="Z10" s="48">
        <v>13</v>
      </c>
      <c r="AA10" s="48">
        <v>14</v>
      </c>
      <c r="AB10" s="48">
        <v>15</v>
      </c>
      <c r="AC10" s="48">
        <v>16</v>
      </c>
      <c r="AD10" s="48">
        <v>17</v>
      </c>
      <c r="AE10" s="48">
        <v>18</v>
      </c>
      <c r="AF10" s="48">
        <v>19</v>
      </c>
      <c r="AG10" s="48">
        <v>20</v>
      </c>
      <c r="AH10" s="51"/>
    </row>
    <row r="11" spans="2:33" ht="18" customHeight="1">
      <c r="B11" s="26"/>
      <c r="C11" s="27"/>
      <c r="D11" s="25" t="s">
        <v>26</v>
      </c>
      <c r="E11" s="22"/>
      <c r="F11" s="23"/>
      <c r="G11" s="23"/>
      <c r="H11" s="23"/>
      <c r="I11" s="43"/>
      <c r="J11" s="29"/>
      <c r="K11" s="42"/>
      <c r="M11" s="40" t="str">
        <f t="shared" si="1"/>
        <v>21</v>
      </c>
      <c r="N11" s="40" t="str">
        <f t="shared" si="0"/>
        <v>22</v>
      </c>
      <c r="O11" s="40" t="str">
        <f t="shared" si="0"/>
        <v>23</v>
      </c>
      <c r="P11" s="40" t="str">
        <f t="shared" si="0"/>
        <v>24</v>
      </c>
      <c r="Q11" s="40" t="str">
        <f t="shared" si="0"/>
        <v>25</v>
      </c>
      <c r="R11" s="40" t="str">
        <f t="shared" si="0"/>
        <v>26</v>
      </c>
      <c r="S11" s="40" t="str">
        <f t="shared" si="0"/>
        <v>27</v>
      </c>
      <c r="T11" s="40" t="str">
        <f t="shared" si="0"/>
        <v>28</v>
      </c>
      <c r="U11" s="40" t="str">
        <f t="shared" si="0"/>
        <v>29</v>
      </c>
      <c r="V11" s="40" t="str">
        <f t="shared" si="0"/>
        <v>30</v>
      </c>
      <c r="X11" s="47">
        <v>21</v>
      </c>
      <c r="Y11" s="47">
        <v>22</v>
      </c>
      <c r="Z11" s="47">
        <v>23</v>
      </c>
      <c r="AA11" s="47">
        <v>24</v>
      </c>
      <c r="AB11" s="47">
        <v>25</v>
      </c>
      <c r="AC11" s="47">
        <v>26</v>
      </c>
      <c r="AD11" s="47">
        <v>27</v>
      </c>
      <c r="AE11" s="47">
        <v>28</v>
      </c>
      <c r="AF11" s="47">
        <v>29</v>
      </c>
      <c r="AG11" s="47">
        <v>30</v>
      </c>
    </row>
    <row r="12" spans="2:33" ht="18" customHeight="1">
      <c r="B12" s="19">
        <f>ROW()/3-2</f>
        <v>2</v>
      </c>
      <c r="C12" s="28" t="str">
        <f ca="1" t="shared" si="2" ref="C12">INDIRECT("员工信息表!C"&amp;(B12+3))&amp;IF(INDIRECT("员工信息表!O"&amp;(B12+3))="离职","(离职)","")</f>
        <v/>
      </c>
      <c r="D12" s="25" t="s">
        <v>24</v>
      </c>
      <c r="E12" s="22"/>
      <c r="F12" s="23"/>
      <c r="G12" s="23"/>
      <c r="H12" s="23"/>
      <c r="I12" s="23"/>
      <c r="J12" s="30"/>
      <c r="K12" s="42"/>
      <c r="M12" s="40" t="str">
        <f t="shared" si="1"/>
        <v>31</v>
      </c>
      <c r="N12" s="40" t="str">
        <f t="shared" si="0"/>
        <v>32</v>
      </c>
      <c r="O12" s="40" t="str">
        <f t="shared" si="0"/>
        <v>33</v>
      </c>
      <c r="P12" s="40" t="str">
        <f t="shared" si="0"/>
        <v>34</v>
      </c>
      <c r="Q12" s="40" t="str">
        <f t="shared" si="0"/>
        <v>35</v>
      </c>
      <c r="R12" s="40" t="str">
        <f t="shared" si="0"/>
        <v>36</v>
      </c>
      <c r="S12" s="40" t="str">
        <f t="shared" si="0"/>
        <v>37</v>
      </c>
      <c r="T12" s="40" t="str">
        <f t="shared" si="0"/>
        <v>38</v>
      </c>
      <c r="U12" s="40" t="str">
        <f t="shared" si="0"/>
        <v>39</v>
      </c>
      <c r="V12" s="40" t="str">
        <f t="shared" si="0"/>
        <v>40</v>
      </c>
      <c r="X12" s="48">
        <v>31</v>
      </c>
      <c r="Y12" s="48">
        <v>32</v>
      </c>
      <c r="Z12" s="48">
        <v>33</v>
      </c>
      <c r="AA12" s="48">
        <v>34</v>
      </c>
      <c r="AB12" s="48">
        <v>35</v>
      </c>
      <c r="AC12" s="48">
        <v>36</v>
      </c>
      <c r="AD12" s="48">
        <v>37</v>
      </c>
      <c r="AE12" s="48">
        <v>38</v>
      </c>
      <c r="AF12" s="48">
        <v>39</v>
      </c>
      <c r="AG12" s="48">
        <v>40</v>
      </c>
    </row>
    <row r="13" spans="2:33" ht="18" customHeight="1">
      <c r="B13" s="24"/>
      <c r="C13" s="20"/>
      <c r="D13" s="25" t="s">
        <v>25</v>
      </c>
      <c r="E13" s="22"/>
      <c r="F13" s="23"/>
      <c r="G13" s="23"/>
      <c r="H13" s="23"/>
      <c r="I13" s="23"/>
      <c r="J13" s="30"/>
      <c r="K13" s="42"/>
      <c r="M13" s="40" t="str">
        <f t="shared" si="1"/>
        <v>41</v>
      </c>
      <c r="N13" s="40" t="str">
        <f t="shared" si="0"/>
        <v>42</v>
      </c>
      <c r="O13" s="40" t="str">
        <f t="shared" si="0"/>
        <v>43</v>
      </c>
      <c r="P13" s="40" t="str">
        <f t="shared" si="0"/>
        <v>44</v>
      </c>
      <c r="Q13" s="40" t="str">
        <f t="shared" si="0"/>
        <v>45</v>
      </c>
      <c r="R13" s="40" t="str">
        <f t="shared" si="0"/>
        <v>46</v>
      </c>
      <c r="S13" s="40" t="str">
        <f t="shared" si="0"/>
        <v>47</v>
      </c>
      <c r="T13" s="40" t="str">
        <f t="shared" si="0"/>
        <v>48</v>
      </c>
      <c r="U13" s="40" t="str">
        <f t="shared" si="0"/>
        <v>49</v>
      </c>
      <c r="V13" s="40" t="str">
        <f t="shared" si="0"/>
        <v>50</v>
      </c>
      <c r="X13" s="47">
        <v>41</v>
      </c>
      <c r="Y13" s="47">
        <v>42</v>
      </c>
      <c r="Z13" s="47">
        <v>43</v>
      </c>
      <c r="AA13" s="47">
        <v>44</v>
      </c>
      <c r="AB13" s="47">
        <v>45</v>
      </c>
      <c r="AC13" s="47">
        <v>46</v>
      </c>
      <c r="AD13" s="47">
        <v>47</v>
      </c>
      <c r="AE13" s="47">
        <v>48</v>
      </c>
      <c r="AF13" s="47">
        <v>49</v>
      </c>
      <c r="AG13" s="47">
        <v>50</v>
      </c>
    </row>
    <row r="14" spans="2:33" ht="18" customHeight="1">
      <c r="B14" s="26"/>
      <c r="C14" s="27"/>
      <c r="D14" s="25" t="s">
        <v>26</v>
      </c>
      <c r="E14" s="22"/>
      <c r="F14" s="23"/>
      <c r="G14" s="23"/>
      <c r="H14" s="23"/>
      <c r="I14" s="23"/>
      <c r="J14" s="30"/>
      <c r="K14" s="42"/>
      <c r="M14" s="40" t="str">
        <f t="shared" si="1"/>
        <v>51</v>
      </c>
      <c r="N14" s="40" t="str">
        <f t="shared" si="0"/>
        <v>52</v>
      </c>
      <c r="O14" s="40" t="str">
        <f t="shared" si="0"/>
        <v>53</v>
      </c>
      <c r="P14" s="40" t="str">
        <f t="shared" si="0"/>
        <v>54</v>
      </c>
      <c r="Q14" s="40" t="str">
        <f t="shared" si="0"/>
        <v>55</v>
      </c>
      <c r="R14" s="40" t="str">
        <f t="shared" si="0"/>
        <v>56</v>
      </c>
      <c r="S14" s="40" t="str">
        <f t="shared" si="0"/>
        <v>57</v>
      </c>
      <c r="T14" s="40" t="str">
        <f t="shared" si="0"/>
        <v>58</v>
      </c>
      <c r="U14" s="40" t="str">
        <f t="shared" si="0"/>
        <v>59</v>
      </c>
      <c r="V14" s="40" t="str">
        <f t="shared" si="0"/>
        <v>60</v>
      </c>
      <c r="X14" s="48">
        <v>51</v>
      </c>
      <c r="Y14" s="48">
        <v>52</v>
      </c>
      <c r="Z14" s="48">
        <v>53</v>
      </c>
      <c r="AA14" s="48">
        <v>54</v>
      </c>
      <c r="AB14" s="48">
        <v>55</v>
      </c>
      <c r="AC14" s="48">
        <v>56</v>
      </c>
      <c r="AD14" s="48">
        <v>57</v>
      </c>
      <c r="AE14" s="48">
        <v>58</v>
      </c>
      <c r="AF14" s="48">
        <v>59</v>
      </c>
      <c r="AG14" s="48">
        <v>60</v>
      </c>
    </row>
    <row r="15" spans="2:33" ht="18" customHeight="1">
      <c r="B15" s="19">
        <f t="shared" si="3" ref="B15">ROW()/3-2</f>
        <v>3</v>
      </c>
      <c r="C15" s="28" t="str">
        <f ca="1" t="shared" si="4" ref="C15">INDIRECT("员工信息表!C"&amp;(B15+3))&amp;IF(INDIRECT("员工信息表!O"&amp;(B15+3))="离职","(离职)","")</f>
        <v/>
      </c>
      <c r="D15" s="25" t="s">
        <v>24</v>
      </c>
      <c r="E15" s="22"/>
      <c r="F15" s="23"/>
      <c r="G15" s="23"/>
      <c r="H15" s="23"/>
      <c r="I15" s="23"/>
      <c r="J15" s="30"/>
      <c r="K15" s="42"/>
      <c r="M15" s="40" t="str">
        <f t="shared" si="1"/>
        <v>61</v>
      </c>
      <c r="N15" s="40" t="str">
        <f t="shared" si="0"/>
        <v>62</v>
      </c>
      <c r="O15" s="40" t="str">
        <f t="shared" si="0"/>
        <v>63</v>
      </c>
      <c r="P15" s="40" t="str">
        <f t="shared" si="0"/>
        <v>64</v>
      </c>
      <c r="Q15" s="40" t="str">
        <f t="shared" si="0"/>
        <v>65</v>
      </c>
      <c r="R15" s="40" t="str">
        <f t="shared" si="0"/>
        <v>66</v>
      </c>
      <c r="S15" s="40" t="str">
        <f t="shared" si="0"/>
        <v>67</v>
      </c>
      <c r="T15" s="40" t="str">
        <f t="shared" si="0"/>
        <v>68</v>
      </c>
      <c r="U15" s="40" t="str">
        <f t="shared" si="0"/>
        <v>69</v>
      </c>
      <c r="V15" s="40" t="str">
        <f t="shared" si="0"/>
        <v>70</v>
      </c>
      <c r="X15" s="47">
        <v>61</v>
      </c>
      <c r="Y15" s="47">
        <v>62</v>
      </c>
      <c r="Z15" s="47">
        <v>63</v>
      </c>
      <c r="AA15" s="47">
        <v>64</v>
      </c>
      <c r="AB15" s="47">
        <v>65</v>
      </c>
      <c r="AC15" s="47">
        <v>66</v>
      </c>
      <c r="AD15" s="47">
        <v>67</v>
      </c>
      <c r="AE15" s="47">
        <v>68</v>
      </c>
      <c r="AF15" s="47">
        <v>69</v>
      </c>
      <c r="AG15" s="47">
        <v>70</v>
      </c>
    </row>
    <row r="16" spans="2:33" ht="18" customHeight="1">
      <c r="B16" s="24"/>
      <c r="C16" s="20"/>
      <c r="D16" s="25" t="s">
        <v>25</v>
      </c>
      <c r="E16" s="22"/>
      <c r="F16" s="23"/>
      <c r="G16" s="23"/>
      <c r="H16" s="23"/>
      <c r="I16" s="23"/>
      <c r="J16" s="30"/>
      <c r="K16" s="42"/>
      <c r="M16" s="40" t="str">
        <f t="shared" si="1"/>
        <v>71</v>
      </c>
      <c r="N16" s="40" t="str">
        <f t="shared" si="0"/>
        <v>72</v>
      </c>
      <c r="O16" s="40" t="str">
        <f t="shared" si="0"/>
        <v>73</v>
      </c>
      <c r="P16" s="40" t="str">
        <f t="shared" si="0"/>
        <v>74</v>
      </c>
      <c r="Q16" s="40" t="str">
        <f t="shared" si="0"/>
        <v>75</v>
      </c>
      <c r="R16" s="40" t="str">
        <f t="shared" si="0"/>
        <v>76</v>
      </c>
      <c r="S16" s="40" t="str">
        <f t="shared" si="0"/>
        <v>77</v>
      </c>
      <c r="T16" s="40" t="str">
        <f t="shared" si="0"/>
        <v>78</v>
      </c>
      <c r="U16" s="40" t="str">
        <f t="shared" si="0"/>
        <v>79</v>
      </c>
      <c r="V16" s="40" t="str">
        <f t="shared" si="0"/>
        <v>80</v>
      </c>
      <c r="X16" s="48">
        <v>71</v>
      </c>
      <c r="Y16" s="48">
        <v>72</v>
      </c>
      <c r="Z16" s="48">
        <v>73</v>
      </c>
      <c r="AA16" s="48">
        <v>74</v>
      </c>
      <c r="AB16" s="48">
        <v>75</v>
      </c>
      <c r="AC16" s="48">
        <v>76</v>
      </c>
      <c r="AD16" s="48">
        <v>77</v>
      </c>
      <c r="AE16" s="48">
        <v>78</v>
      </c>
      <c r="AF16" s="48">
        <v>79</v>
      </c>
      <c r="AG16" s="48">
        <v>80</v>
      </c>
    </row>
    <row r="17" spans="2:33" ht="18" customHeight="1">
      <c r="B17" s="26"/>
      <c r="C17" s="27"/>
      <c r="D17" s="25" t="s">
        <v>26</v>
      </c>
      <c r="E17" s="22"/>
      <c r="F17" s="23"/>
      <c r="G17" s="23"/>
      <c r="H17" s="23"/>
      <c r="I17" s="23"/>
      <c r="J17" s="30"/>
      <c r="K17" s="42"/>
      <c r="M17" s="40" t="str">
        <f t="shared" si="1"/>
        <v>81</v>
      </c>
      <c r="N17" s="40" t="str">
        <f t="shared" si="0"/>
        <v>82</v>
      </c>
      <c r="O17" s="40" t="str">
        <f t="shared" si="0"/>
        <v>83</v>
      </c>
      <c r="P17" s="40" t="str">
        <f t="shared" si="0"/>
        <v>84</v>
      </c>
      <c r="Q17" s="40" t="str">
        <f t="shared" si="0"/>
        <v>85</v>
      </c>
      <c r="R17" s="40" t="str">
        <f t="shared" si="0"/>
        <v>86</v>
      </c>
      <c r="S17" s="40" t="str">
        <f t="shared" si="0"/>
        <v>87</v>
      </c>
      <c r="T17" s="40" t="str">
        <f t="shared" si="0"/>
        <v>88</v>
      </c>
      <c r="U17" s="40" t="str">
        <f t="shared" si="0"/>
        <v>89</v>
      </c>
      <c r="V17" s="40" t="str">
        <f t="shared" si="0"/>
        <v>90</v>
      </c>
      <c r="X17" s="47">
        <v>81</v>
      </c>
      <c r="Y17" s="47">
        <v>82</v>
      </c>
      <c r="Z17" s="47">
        <v>83</v>
      </c>
      <c r="AA17" s="47">
        <v>84</v>
      </c>
      <c r="AB17" s="47">
        <v>85</v>
      </c>
      <c r="AC17" s="47">
        <v>86</v>
      </c>
      <c r="AD17" s="47">
        <v>87</v>
      </c>
      <c r="AE17" s="47">
        <v>88</v>
      </c>
      <c r="AF17" s="47">
        <v>89</v>
      </c>
      <c r="AG17" s="47">
        <v>90</v>
      </c>
    </row>
    <row r="18" spans="2:33" ht="18" customHeight="1">
      <c r="B18" s="19">
        <f t="shared" si="5" ref="B18">ROW()/3-2</f>
        <v>4</v>
      </c>
      <c r="C18" s="28" t="str">
        <f ca="1" t="shared" si="6" ref="C18">INDIRECT("员工信息表!C"&amp;(B18+3))&amp;IF(INDIRECT("员工信息表!O"&amp;(B18+3))="离职","(离职)","")</f>
        <v/>
      </c>
      <c r="D18" s="25" t="s">
        <v>24</v>
      </c>
      <c r="E18" s="29"/>
      <c r="F18" s="30"/>
      <c r="G18" s="30"/>
      <c r="H18" s="30"/>
      <c r="I18" s="30"/>
      <c r="J18" s="30"/>
      <c r="K18" s="42"/>
      <c r="M18" s="40" t="str">
        <f t="shared" si="1"/>
        <v>91</v>
      </c>
      <c r="N18" s="40" t="str">
        <f t="shared" si="0"/>
        <v>92</v>
      </c>
      <c r="O18" s="40" t="str">
        <f t="shared" si="0"/>
        <v>93</v>
      </c>
      <c r="P18" s="40" t="str">
        <f t="shared" si="0"/>
        <v>94</v>
      </c>
      <c r="Q18" s="40" t="str">
        <f t="shared" si="0"/>
        <v>95</v>
      </c>
      <c r="R18" s="40" t="str">
        <f t="shared" si="0"/>
        <v>96</v>
      </c>
      <c r="S18" s="40" t="str">
        <f t="shared" si="0"/>
        <v>97</v>
      </c>
      <c r="T18" s="40" t="str">
        <f t="shared" si="0"/>
        <v>98</v>
      </c>
      <c r="U18" s="40" t="str">
        <f t="shared" si="0"/>
        <v>99</v>
      </c>
      <c r="V18" s="40" t="str">
        <f t="shared" si="0"/>
        <v>100</v>
      </c>
      <c r="X18" s="48">
        <v>91</v>
      </c>
      <c r="Y18" s="48">
        <v>92</v>
      </c>
      <c r="Z18" s="48">
        <v>93</v>
      </c>
      <c r="AA18" s="48">
        <v>94</v>
      </c>
      <c r="AB18" s="48">
        <v>95</v>
      </c>
      <c r="AC18" s="48">
        <v>96</v>
      </c>
      <c r="AD18" s="48">
        <v>97</v>
      </c>
      <c r="AE18" s="48">
        <v>98</v>
      </c>
      <c r="AF18" s="48">
        <v>99</v>
      </c>
      <c r="AG18" s="48">
        <v>100</v>
      </c>
    </row>
    <row r="19" spans="2:33" ht="18" customHeight="1">
      <c r="B19" s="24"/>
      <c r="C19" s="20"/>
      <c r="D19" s="25" t="s">
        <v>25</v>
      </c>
      <c r="E19" s="29"/>
      <c r="F19" s="30"/>
      <c r="G19" s="30"/>
      <c r="H19" s="30"/>
      <c r="I19" s="30"/>
      <c r="J19" s="30"/>
      <c r="K19" s="42"/>
      <c r="M19" s="40" t="str">
        <f t="shared" si="1"/>
        <v>101</v>
      </c>
      <c r="N19" s="40" t="str">
        <f t="shared" si="0"/>
        <v>102</v>
      </c>
      <c r="O19" s="40" t="str">
        <f t="shared" si="0"/>
        <v>103</v>
      </c>
      <c r="P19" s="40" t="str">
        <f t="shared" si="0"/>
        <v>104</v>
      </c>
      <c r="Q19" s="40" t="str">
        <f t="shared" si="0"/>
        <v>105</v>
      </c>
      <c r="R19" s="40" t="str">
        <f t="shared" si="0"/>
        <v>106</v>
      </c>
      <c r="S19" s="40" t="str">
        <f t="shared" si="0"/>
        <v>107</v>
      </c>
      <c r="T19" s="40" t="str">
        <f t="shared" si="0"/>
        <v>108</v>
      </c>
      <c r="U19" s="40" t="str">
        <f t="shared" si="0"/>
        <v>109</v>
      </c>
      <c r="V19" s="40" t="str">
        <f t="shared" si="0"/>
        <v>110</v>
      </c>
      <c r="X19" s="47">
        <v>101</v>
      </c>
      <c r="Y19" s="47">
        <v>102</v>
      </c>
      <c r="Z19" s="47">
        <v>103</v>
      </c>
      <c r="AA19" s="47">
        <v>104</v>
      </c>
      <c r="AB19" s="47">
        <v>105</v>
      </c>
      <c r="AC19" s="47">
        <v>106</v>
      </c>
      <c r="AD19" s="47">
        <v>107</v>
      </c>
      <c r="AE19" s="47">
        <v>108</v>
      </c>
      <c r="AF19" s="47">
        <v>109</v>
      </c>
      <c r="AG19" s="47">
        <v>110</v>
      </c>
    </row>
    <row r="20" spans="2:33" ht="18" customHeight="1">
      <c r="B20" s="26"/>
      <c r="C20" s="27"/>
      <c r="D20" s="25" t="s">
        <v>26</v>
      </c>
      <c r="E20" s="29"/>
      <c r="F20" s="30"/>
      <c r="G20" s="30"/>
      <c r="H20" s="30"/>
      <c r="I20" s="30"/>
      <c r="J20" s="30"/>
      <c r="K20" s="42"/>
      <c r="M20" s="40" t="str">
        <f t="shared" si="1"/>
        <v>111</v>
      </c>
      <c r="N20" s="40" t="str">
        <f t="shared" si="0"/>
        <v>112</v>
      </c>
      <c r="O20" s="40" t="str">
        <f t="shared" si="0"/>
        <v>113</v>
      </c>
      <c r="P20" s="40" t="str">
        <f t="shared" si="0"/>
        <v>114</v>
      </c>
      <c r="Q20" s="40" t="str">
        <f t="shared" si="0"/>
        <v>115</v>
      </c>
      <c r="R20" s="40" t="str">
        <f t="shared" si="0"/>
        <v>116</v>
      </c>
      <c r="S20" s="40" t="str">
        <f t="shared" si="0"/>
        <v>117</v>
      </c>
      <c r="T20" s="40" t="str">
        <f t="shared" si="0"/>
        <v>118</v>
      </c>
      <c r="U20" s="40" t="str">
        <f t="shared" si="0"/>
        <v>119</v>
      </c>
      <c r="V20" s="40" t="str">
        <f t="shared" si="0"/>
        <v>120</v>
      </c>
      <c r="X20" s="48">
        <v>111</v>
      </c>
      <c r="Y20" s="48">
        <v>112</v>
      </c>
      <c r="Z20" s="48">
        <v>113</v>
      </c>
      <c r="AA20" s="48">
        <v>114</v>
      </c>
      <c r="AB20" s="48">
        <v>115</v>
      </c>
      <c r="AC20" s="48">
        <v>116</v>
      </c>
      <c r="AD20" s="48">
        <v>117</v>
      </c>
      <c r="AE20" s="48">
        <v>118</v>
      </c>
      <c r="AF20" s="48">
        <v>119</v>
      </c>
      <c r="AG20" s="48">
        <v>120</v>
      </c>
    </row>
    <row r="21" spans="2:33" ht="18" customHeight="1">
      <c r="B21" s="19">
        <f t="shared" si="7" ref="B21">ROW()/3-2</f>
        <v>5</v>
      </c>
      <c r="C21" s="28" t="str">
        <f ca="1" t="shared" si="8" ref="C21">INDIRECT("员工信息表!C"&amp;(B21+3))&amp;IF(INDIRECT("员工信息表!O"&amp;(B21+3))="离职","(离职)","")</f>
        <v/>
      </c>
      <c r="D21" s="25" t="s">
        <v>24</v>
      </c>
      <c r="E21" s="29"/>
      <c r="F21" s="30"/>
      <c r="G21" s="30"/>
      <c r="H21" s="30"/>
      <c r="I21" s="30"/>
      <c r="J21" s="30"/>
      <c r="K21" s="42"/>
      <c r="M21" s="40" t="str">
        <f t="shared" si="1"/>
        <v>121</v>
      </c>
      <c r="N21" s="40" t="str">
        <f t="shared" si="0"/>
        <v>122</v>
      </c>
      <c r="O21" s="40" t="str">
        <f t="shared" si="0"/>
        <v>123</v>
      </c>
      <c r="P21" s="40" t="str">
        <f t="shared" si="0"/>
        <v>124</v>
      </c>
      <c r="Q21" s="40" t="str">
        <f t="shared" si="0"/>
        <v>125</v>
      </c>
      <c r="R21" s="40" t="str">
        <f t="shared" si="0"/>
        <v>126</v>
      </c>
      <c r="S21" s="40" t="str">
        <f t="shared" si="0"/>
        <v>127</v>
      </c>
      <c r="T21" s="40" t="str">
        <f t="shared" si="0"/>
        <v>128</v>
      </c>
      <c r="U21" s="40" t="str">
        <f t="shared" si="0"/>
        <v>129</v>
      </c>
      <c r="V21" s="40" t="str">
        <f t="shared" si="0"/>
        <v>130</v>
      </c>
      <c r="X21" s="47">
        <v>121</v>
      </c>
      <c r="Y21" s="47">
        <v>122</v>
      </c>
      <c r="Z21" s="47">
        <v>123</v>
      </c>
      <c r="AA21" s="47">
        <v>124</v>
      </c>
      <c r="AB21" s="47">
        <v>125</v>
      </c>
      <c r="AC21" s="47">
        <v>126</v>
      </c>
      <c r="AD21" s="47">
        <v>127</v>
      </c>
      <c r="AE21" s="47">
        <v>128</v>
      </c>
      <c r="AF21" s="47">
        <v>129</v>
      </c>
      <c r="AG21" s="47">
        <v>130</v>
      </c>
    </row>
    <row r="22" spans="2:33" ht="18" customHeight="1">
      <c r="B22" s="24"/>
      <c r="C22" s="20"/>
      <c r="D22" s="25" t="s">
        <v>25</v>
      </c>
      <c r="E22" s="29"/>
      <c r="F22" s="30"/>
      <c r="G22" s="30"/>
      <c r="H22" s="30"/>
      <c r="I22" s="30"/>
      <c r="J22" s="30"/>
      <c r="K22" s="42"/>
      <c r="M22" s="40" t="str">
        <f t="shared" si="1"/>
        <v>131</v>
      </c>
      <c r="N22" s="40" t="str">
        <f t="shared" si="0"/>
        <v>132</v>
      </c>
      <c r="O22" s="40" t="str">
        <f t="shared" si="0"/>
        <v>133</v>
      </c>
      <c r="P22" s="40" t="str">
        <f t="shared" si="0"/>
        <v>134</v>
      </c>
      <c r="Q22" s="40" t="str">
        <f t="shared" si="0"/>
        <v>135</v>
      </c>
      <c r="R22" s="40" t="str">
        <f t="shared" si="0"/>
        <v>136</v>
      </c>
      <c r="S22" s="40" t="str">
        <f t="shared" si="0"/>
        <v>137</v>
      </c>
      <c r="T22" s="40" t="str">
        <f t="shared" si="0"/>
        <v>138</v>
      </c>
      <c r="U22" s="40" t="str">
        <f t="shared" si="0"/>
        <v>139</v>
      </c>
      <c r="V22" s="40" t="str">
        <f t="shared" si="0"/>
        <v>140</v>
      </c>
      <c r="X22" s="48">
        <v>131</v>
      </c>
      <c r="Y22" s="48">
        <v>132</v>
      </c>
      <c r="Z22" s="48">
        <v>133</v>
      </c>
      <c r="AA22" s="48">
        <v>134</v>
      </c>
      <c r="AB22" s="48">
        <v>135</v>
      </c>
      <c r="AC22" s="48">
        <v>136</v>
      </c>
      <c r="AD22" s="48">
        <v>137</v>
      </c>
      <c r="AE22" s="48">
        <v>138</v>
      </c>
      <c r="AF22" s="48">
        <v>139</v>
      </c>
      <c r="AG22" s="48">
        <v>140</v>
      </c>
    </row>
    <row r="23" spans="2:33" ht="18" customHeight="1">
      <c r="B23" s="26"/>
      <c r="C23" s="27"/>
      <c r="D23" s="25" t="s">
        <v>26</v>
      </c>
      <c r="E23" s="29"/>
      <c r="F23" s="30"/>
      <c r="G23" s="30"/>
      <c r="H23" s="30"/>
      <c r="I23" s="30"/>
      <c r="J23" s="30"/>
      <c r="K23" s="42"/>
      <c r="M23" s="40" t="str">
        <f t="shared" si="1"/>
        <v>141</v>
      </c>
      <c r="N23" s="40" t="str">
        <f t="shared" si="0"/>
        <v>142</v>
      </c>
      <c r="O23" s="40" t="str">
        <f t="shared" si="0"/>
        <v>143</v>
      </c>
      <c r="P23" s="40" t="str">
        <f t="shared" si="0"/>
        <v>144</v>
      </c>
      <c r="Q23" s="40" t="str">
        <f t="shared" si="0"/>
        <v>145</v>
      </c>
      <c r="R23" s="40" t="str">
        <f t="shared" si="0"/>
        <v>146</v>
      </c>
      <c r="S23" s="40" t="str">
        <f t="shared" si="0"/>
        <v>147</v>
      </c>
      <c r="T23" s="40" t="str">
        <f t="shared" si="0"/>
        <v>148</v>
      </c>
      <c r="U23" s="40" t="str">
        <f t="shared" si="0"/>
        <v>149</v>
      </c>
      <c r="V23" s="40" t="str">
        <f t="shared" si="0"/>
        <v>150</v>
      </c>
      <c r="X23" s="47">
        <v>141</v>
      </c>
      <c r="Y23" s="47">
        <v>142</v>
      </c>
      <c r="Z23" s="47">
        <v>143</v>
      </c>
      <c r="AA23" s="47">
        <v>144</v>
      </c>
      <c r="AB23" s="47">
        <v>145</v>
      </c>
      <c r="AC23" s="47">
        <v>146</v>
      </c>
      <c r="AD23" s="47">
        <v>147</v>
      </c>
      <c r="AE23" s="47">
        <v>148</v>
      </c>
      <c r="AF23" s="47">
        <v>149</v>
      </c>
      <c r="AG23" s="47">
        <v>150</v>
      </c>
    </row>
    <row r="24" spans="2:33" ht="18" customHeight="1">
      <c r="B24" s="19">
        <f t="shared" si="9" ref="B24">ROW()/3-2</f>
        <v>6</v>
      </c>
      <c r="C24" s="28" t="str">
        <f ca="1" t="shared" si="10" ref="C24">INDIRECT("员工信息表!C"&amp;(B24+3))&amp;IF(INDIRECT("员工信息表!O"&amp;(B24+3))="离职","(离职)","")</f>
        <v/>
      </c>
      <c r="D24" s="25" t="s">
        <v>24</v>
      </c>
      <c r="E24" s="29"/>
      <c r="F24" s="30"/>
      <c r="G24" s="30"/>
      <c r="H24" s="30"/>
      <c r="I24" s="30"/>
      <c r="J24" s="30"/>
      <c r="K24" s="42"/>
      <c r="M24" s="40" t="str">
        <f t="shared" si="1"/>
        <v>151</v>
      </c>
      <c r="N24" s="40" t="str">
        <f t="shared" si="0"/>
        <v>152</v>
      </c>
      <c r="O24" s="40" t="str">
        <f t="shared" si="0"/>
        <v>153</v>
      </c>
      <c r="P24" s="40" t="str">
        <f t="shared" si="0"/>
        <v>154</v>
      </c>
      <c r="Q24" s="40" t="str">
        <f t="shared" si="0"/>
        <v>155</v>
      </c>
      <c r="R24" s="40" t="str">
        <f t="shared" si="0"/>
        <v>156</v>
      </c>
      <c r="S24" s="40" t="str">
        <f t="shared" si="0"/>
        <v>157</v>
      </c>
      <c r="T24" s="40" t="str">
        <f t="shared" si="0"/>
        <v>158</v>
      </c>
      <c r="U24" s="40" t="str">
        <f t="shared" si="0"/>
        <v>159</v>
      </c>
      <c r="V24" s="40" t="str">
        <f t="shared" si="0"/>
        <v>160</v>
      </c>
      <c r="X24" s="48">
        <v>151</v>
      </c>
      <c r="Y24" s="48">
        <v>152</v>
      </c>
      <c r="Z24" s="48">
        <v>153</v>
      </c>
      <c r="AA24" s="48">
        <v>154</v>
      </c>
      <c r="AB24" s="48">
        <v>155</v>
      </c>
      <c r="AC24" s="48">
        <v>156</v>
      </c>
      <c r="AD24" s="48">
        <v>157</v>
      </c>
      <c r="AE24" s="48">
        <v>158</v>
      </c>
      <c r="AF24" s="48">
        <v>159</v>
      </c>
      <c r="AG24" s="48">
        <v>160</v>
      </c>
    </row>
    <row r="25" spans="2:33" ht="18" customHeight="1">
      <c r="B25" s="24"/>
      <c r="C25" s="20"/>
      <c r="D25" s="25" t="s">
        <v>25</v>
      </c>
      <c r="E25" s="29"/>
      <c r="F25" s="30"/>
      <c r="G25" s="30"/>
      <c r="H25" s="30"/>
      <c r="I25" s="30"/>
      <c r="J25" s="30"/>
      <c r="K25" s="42"/>
      <c r="M25" s="40" t="str">
        <f t="shared" si="1"/>
        <v>161</v>
      </c>
      <c r="N25" s="40" t="str">
        <f t="shared" si="1"/>
        <v>162</v>
      </c>
      <c r="O25" s="40" t="str">
        <f t="shared" si="1"/>
        <v>163</v>
      </c>
      <c r="P25" s="40" t="str">
        <f t="shared" si="1"/>
        <v>164</v>
      </c>
      <c r="Q25" s="40" t="str">
        <f t="shared" si="1"/>
        <v>165</v>
      </c>
      <c r="R25" s="40" t="str">
        <f t="shared" si="1"/>
        <v>166</v>
      </c>
      <c r="S25" s="40" t="str">
        <f t="shared" si="1"/>
        <v>167</v>
      </c>
      <c r="T25" s="40" t="str">
        <f t="shared" si="1"/>
        <v>168</v>
      </c>
      <c r="U25" s="40" t="str">
        <f t="shared" si="1"/>
        <v>169</v>
      </c>
      <c r="V25" s="40" t="str">
        <f t="shared" si="1"/>
        <v>170</v>
      </c>
      <c r="X25" s="47">
        <v>161</v>
      </c>
      <c r="Y25" s="47">
        <v>162</v>
      </c>
      <c r="Z25" s="47">
        <v>163</v>
      </c>
      <c r="AA25" s="47">
        <v>164</v>
      </c>
      <c r="AB25" s="47">
        <v>165</v>
      </c>
      <c r="AC25" s="47">
        <v>166</v>
      </c>
      <c r="AD25" s="47">
        <v>167</v>
      </c>
      <c r="AE25" s="47">
        <v>168</v>
      </c>
      <c r="AF25" s="47">
        <v>169</v>
      </c>
      <c r="AG25" s="47">
        <v>170</v>
      </c>
    </row>
    <row r="26" spans="2:33" ht="18" customHeight="1">
      <c r="B26" s="26"/>
      <c r="C26" s="27"/>
      <c r="D26" s="25" t="s">
        <v>26</v>
      </c>
      <c r="E26" s="29"/>
      <c r="F26" s="30"/>
      <c r="G26" s="30"/>
      <c r="H26" s="30"/>
      <c r="I26" s="30"/>
      <c r="J26" s="30"/>
      <c r="K26" s="42"/>
      <c r="M26" s="40" t="str">
        <f t="shared" si="1"/>
        <v>171</v>
      </c>
      <c r="N26" s="40" t="str">
        <f t="shared" si="1"/>
        <v>172</v>
      </c>
      <c r="O26" s="40" t="str">
        <f t="shared" si="1"/>
        <v>173</v>
      </c>
      <c r="P26" s="40" t="str">
        <f t="shared" si="1"/>
        <v>174</v>
      </c>
      <c r="Q26" s="40" t="str">
        <f t="shared" si="1"/>
        <v>175</v>
      </c>
      <c r="R26" s="40" t="str">
        <f t="shared" si="1"/>
        <v>176</v>
      </c>
      <c r="S26" s="40" t="str">
        <f t="shared" si="1"/>
        <v>177</v>
      </c>
      <c r="T26" s="40" t="str">
        <f t="shared" si="1"/>
        <v>178</v>
      </c>
      <c r="U26" s="40" t="str">
        <f t="shared" si="1"/>
        <v>179</v>
      </c>
      <c r="V26" s="40" t="str">
        <f t="shared" si="1"/>
        <v>180</v>
      </c>
      <c r="X26" s="48">
        <v>171</v>
      </c>
      <c r="Y26" s="48">
        <v>172</v>
      </c>
      <c r="Z26" s="48">
        <v>173</v>
      </c>
      <c r="AA26" s="48">
        <v>174</v>
      </c>
      <c r="AB26" s="48">
        <v>175</v>
      </c>
      <c r="AC26" s="48">
        <v>176</v>
      </c>
      <c r="AD26" s="48">
        <v>177</v>
      </c>
      <c r="AE26" s="48">
        <v>178</v>
      </c>
      <c r="AF26" s="48">
        <v>179</v>
      </c>
      <c r="AG26" s="48">
        <v>180</v>
      </c>
    </row>
    <row r="27" spans="2:33" ht="18" customHeight="1">
      <c r="B27" s="19">
        <f t="shared" si="11" ref="B27">ROW()/3-2</f>
        <v>7</v>
      </c>
      <c r="C27" s="28" t="str">
        <f ca="1" t="shared" si="12" ref="C27">INDIRECT("员工信息表!C"&amp;(B27+3))&amp;IF(INDIRECT("员工信息表!O"&amp;(B27+3))="离职","(离职)","")</f>
        <v/>
      </c>
      <c r="D27" s="25" t="s">
        <v>24</v>
      </c>
      <c r="E27" s="29"/>
      <c r="F27" s="30"/>
      <c r="G27" s="30"/>
      <c r="H27" s="30"/>
      <c r="I27" s="30"/>
      <c r="J27" s="30"/>
      <c r="K27" s="42"/>
      <c r="M27" s="40" t="str">
        <f t="shared" si="1"/>
        <v>181</v>
      </c>
      <c r="N27" s="40" t="str">
        <f t="shared" si="1"/>
        <v>182</v>
      </c>
      <c r="O27" s="40" t="str">
        <f t="shared" si="1"/>
        <v>183</v>
      </c>
      <c r="P27" s="40" t="str">
        <f t="shared" si="1"/>
        <v>184</v>
      </c>
      <c r="Q27" s="40" t="str">
        <f t="shared" si="1"/>
        <v>185</v>
      </c>
      <c r="R27" s="40" t="str">
        <f t="shared" si="1"/>
        <v>186</v>
      </c>
      <c r="S27" s="40" t="str">
        <f t="shared" si="1"/>
        <v>187</v>
      </c>
      <c r="T27" s="40" t="str">
        <f t="shared" si="1"/>
        <v>188</v>
      </c>
      <c r="U27" s="40"/>
      <c r="V27" s="40"/>
      <c r="X27" s="47">
        <v>181</v>
      </c>
      <c r="Y27" s="47">
        <v>182</v>
      </c>
      <c r="Z27" s="47">
        <v>183</v>
      </c>
      <c r="AA27" s="47">
        <v>184</v>
      </c>
      <c r="AB27" s="47">
        <v>185</v>
      </c>
      <c r="AC27" s="47">
        <v>186</v>
      </c>
      <c r="AD27" s="47">
        <v>187</v>
      </c>
      <c r="AE27" s="47">
        <v>188</v>
      </c>
      <c r="AF27" s="49"/>
      <c r="AG27" s="49"/>
    </row>
    <row r="28" spans="2:31" ht="18" customHeight="1">
      <c r="B28" s="24"/>
      <c r="C28" s="20"/>
      <c r="D28" s="25" t="s">
        <v>25</v>
      </c>
      <c r="E28" s="29"/>
      <c r="F28" s="30"/>
      <c r="G28" s="30"/>
      <c r="H28" s="30"/>
      <c r="I28" s="30"/>
      <c r="J28" s="30"/>
      <c r="K28" s="42"/>
      <c r="M28" s="44"/>
      <c r="N28" s="44"/>
      <c r="O28" s="9"/>
      <c r="P28" s="9"/>
      <c r="Q28" s="9"/>
      <c r="R28" s="9"/>
      <c r="S28" s="9"/>
      <c r="T28" s="9"/>
      <c r="U28" s="9"/>
      <c r="V28" s="9"/>
      <c r="X28" s="9"/>
      <c r="Y28" s="9"/>
      <c r="Z28" s="9"/>
      <c r="AA28" s="9"/>
      <c r="AB28" s="9"/>
      <c r="AC28" s="9"/>
      <c r="AD28" s="9"/>
      <c r="AE28" s="9"/>
    </row>
    <row r="29" spans="2:31" ht="18" customHeight="1">
      <c r="B29" s="26"/>
      <c r="C29" s="27"/>
      <c r="D29" s="25" t="s">
        <v>26</v>
      </c>
      <c r="E29" s="29"/>
      <c r="F29" s="30"/>
      <c r="G29" s="30"/>
      <c r="H29" s="30"/>
      <c r="I29" s="30"/>
      <c r="J29" s="30"/>
      <c r="K29" s="42"/>
      <c r="M29" s="44"/>
      <c r="N29" s="44"/>
      <c r="O29" s="9"/>
      <c r="P29" s="9"/>
      <c r="Q29" s="9"/>
      <c r="R29" s="9"/>
      <c r="S29" s="9"/>
      <c r="T29" s="9"/>
      <c r="U29" s="9"/>
      <c r="V29" s="9"/>
      <c r="X29" s="9"/>
      <c r="Y29" s="9"/>
      <c r="Z29" s="9"/>
      <c r="AA29" s="9"/>
      <c r="AB29" s="9"/>
      <c r="AC29" s="9"/>
      <c r="AD29" s="9"/>
      <c r="AE29" s="9"/>
    </row>
    <row r="30" spans="2:31" ht="18" customHeight="1">
      <c r="B30" s="19">
        <f t="shared" si="13" ref="B30">ROW()/3-2</f>
        <v>8</v>
      </c>
      <c r="C30" s="28" t="str">
        <f ca="1" t="shared" si="14" ref="C30">INDIRECT("员工信息表!C"&amp;(B30+3))&amp;IF(INDIRECT("员工信息表!O"&amp;(B30+3))="离职","(离职)","")</f>
        <v/>
      </c>
      <c r="D30" s="25" t="s">
        <v>24</v>
      </c>
      <c r="E30" s="29"/>
      <c r="F30" s="30"/>
      <c r="G30" s="30"/>
      <c r="H30" s="30"/>
      <c r="I30" s="30"/>
      <c r="J30" s="30"/>
      <c r="K30" s="42"/>
      <c r="M30" s="44"/>
      <c r="N30" s="44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  <c r="AC30" s="9"/>
      <c r="AD30" s="9"/>
      <c r="AE30" s="9"/>
    </row>
    <row r="31" spans="2:31" ht="18" customHeight="1">
      <c r="B31" s="24"/>
      <c r="C31" s="20"/>
      <c r="D31" s="25" t="s">
        <v>25</v>
      </c>
      <c r="E31" s="29"/>
      <c r="F31" s="30"/>
      <c r="G31" s="30"/>
      <c r="H31" s="30"/>
      <c r="I31" s="30"/>
      <c r="J31" s="30"/>
      <c r="K31" s="42"/>
      <c r="M31" s="44"/>
      <c r="N31" s="44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  <c r="AC31" s="9"/>
      <c r="AD31" s="9"/>
      <c r="AE31" s="9"/>
    </row>
    <row r="32" spans="2:31" ht="18" customHeight="1">
      <c r="B32" s="26"/>
      <c r="C32" s="27"/>
      <c r="D32" s="25" t="s">
        <v>26</v>
      </c>
      <c r="E32" s="29"/>
      <c r="F32" s="30"/>
      <c r="G32" s="30"/>
      <c r="H32" s="30"/>
      <c r="I32" s="30"/>
      <c r="J32" s="30"/>
      <c r="K32" s="42"/>
      <c r="M32" s="45"/>
      <c r="N32" s="45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  <c r="AC32" s="9"/>
      <c r="AD32" s="9"/>
      <c r="AE32" s="9"/>
    </row>
    <row r="33" spans="2:11" ht="18" customHeight="1">
      <c r="B33" s="19">
        <f t="shared" si="15" ref="B33">ROW()/3-2</f>
        <v>9</v>
      </c>
      <c r="C33" s="28" t="str">
        <f ca="1" t="shared" si="16" ref="C33">INDIRECT("员工信息表!C"&amp;(B33+3))&amp;IF(INDIRECT("员工信息表!O"&amp;(B33+3))="离职","(离职)","")</f>
        <v/>
      </c>
      <c r="D33" s="25" t="s">
        <v>24</v>
      </c>
      <c r="E33" s="29"/>
      <c r="F33" s="30"/>
      <c r="G33" s="30"/>
      <c r="H33" s="30"/>
      <c r="I33" s="30"/>
      <c r="J33" s="30"/>
      <c r="K33" s="42"/>
    </row>
    <row r="34" spans="2:11" ht="18" customHeight="1">
      <c r="B34" s="24"/>
      <c r="C34" s="20"/>
      <c r="D34" s="25" t="s">
        <v>25</v>
      </c>
      <c r="E34" s="29"/>
      <c r="F34" s="30"/>
      <c r="G34" s="30"/>
      <c r="H34" s="30"/>
      <c r="I34" s="30"/>
      <c r="J34" s="30"/>
      <c r="K34" s="42"/>
    </row>
    <row r="35" spans="2:11" ht="18" customHeight="1">
      <c r="B35" s="26"/>
      <c r="C35" s="27"/>
      <c r="D35" s="25" t="s">
        <v>26</v>
      </c>
      <c r="E35" s="29"/>
      <c r="F35" s="30"/>
      <c r="G35" s="30"/>
      <c r="H35" s="30"/>
      <c r="I35" s="30"/>
      <c r="J35" s="30"/>
      <c r="K35" s="42"/>
    </row>
    <row r="36" spans="2:11" ht="18" customHeight="1">
      <c r="B36" s="19">
        <f t="shared" si="17" ref="B36">ROW()/3-2</f>
        <v>10</v>
      </c>
      <c r="C36" s="28" t="str">
        <f ca="1" t="shared" si="18" ref="C36">INDIRECT("员工信息表!C"&amp;(B36+3))&amp;IF(INDIRECT("员工信息表!O"&amp;(B36+3))="离职","(离职)","")</f>
        <v/>
      </c>
      <c r="D36" s="25" t="s">
        <v>24</v>
      </c>
      <c r="E36" s="29"/>
      <c r="F36" s="30"/>
      <c r="G36" s="30"/>
      <c r="H36" s="30"/>
      <c r="I36" s="30"/>
      <c r="J36" s="30"/>
      <c r="K36" s="42"/>
    </row>
    <row r="37" spans="2:11" ht="18" customHeight="1">
      <c r="B37" s="24"/>
      <c r="C37" s="20"/>
      <c r="D37" s="25" t="s">
        <v>25</v>
      </c>
      <c r="E37" s="29"/>
      <c r="F37" s="30"/>
      <c r="G37" s="30"/>
      <c r="H37" s="30"/>
      <c r="I37" s="30"/>
      <c r="J37" s="30"/>
      <c r="K37" s="42"/>
    </row>
    <row r="38" spans="2:11" ht="18" customHeight="1">
      <c r="B38" s="26"/>
      <c r="C38" s="27"/>
      <c r="D38" s="25" t="s">
        <v>26</v>
      </c>
      <c r="E38" s="29"/>
      <c r="F38" s="30"/>
      <c r="G38" s="30"/>
      <c r="H38" s="30"/>
      <c r="I38" s="30"/>
      <c r="J38" s="30"/>
      <c r="K38" s="42"/>
    </row>
    <row r="39" spans="2:11" ht="18" customHeight="1">
      <c r="B39" s="19">
        <f t="shared" si="19" ref="B39">ROW()/3-2</f>
        <v>11</v>
      </c>
      <c r="C39" s="28" t="str">
        <f ca="1" t="shared" si="20" ref="C39">INDIRECT("员工信息表!C"&amp;(B39+3))&amp;IF(INDIRECT("员工信息表!O"&amp;(B39+3))="离职","(离职)","")</f>
        <v/>
      </c>
      <c r="D39" s="25" t="s">
        <v>24</v>
      </c>
      <c r="E39" s="29"/>
      <c r="F39" s="30"/>
      <c r="G39" s="30"/>
      <c r="H39" s="30"/>
      <c r="I39" s="30"/>
      <c r="J39" s="30"/>
      <c r="K39" s="42"/>
    </row>
    <row r="40" spans="2:11" ht="18" customHeight="1">
      <c r="B40" s="24"/>
      <c r="C40" s="20"/>
      <c r="D40" s="25" t="s">
        <v>25</v>
      </c>
      <c r="E40" s="29"/>
      <c r="F40" s="30"/>
      <c r="G40" s="30"/>
      <c r="H40" s="30"/>
      <c r="I40" s="30"/>
      <c r="J40" s="30"/>
      <c r="K40" s="42"/>
    </row>
    <row r="41" spans="2:11" ht="18" customHeight="1">
      <c r="B41" s="26"/>
      <c r="C41" s="27"/>
      <c r="D41" s="25" t="s">
        <v>26</v>
      </c>
      <c r="E41" s="29"/>
      <c r="F41" s="30"/>
      <c r="G41" s="30"/>
      <c r="H41" s="30"/>
      <c r="I41" s="30"/>
      <c r="J41" s="30"/>
      <c r="K41" s="42"/>
    </row>
    <row r="42" spans="2:11" ht="18" customHeight="1">
      <c r="B42" s="19">
        <f t="shared" si="21" ref="B42">ROW()/3-2</f>
        <v>12</v>
      </c>
      <c r="C42" s="28" t="str">
        <f ca="1" t="shared" si="22" ref="C42">INDIRECT("员工信息表!C"&amp;(B42+3))&amp;IF(INDIRECT("员工信息表!O"&amp;(B42+3))="离职","(离职)","")</f>
        <v/>
      </c>
      <c r="D42" s="25" t="s">
        <v>24</v>
      </c>
      <c r="E42" s="29"/>
      <c r="F42" s="30"/>
      <c r="G42" s="30"/>
      <c r="H42" s="30"/>
      <c r="I42" s="30"/>
      <c r="J42" s="30"/>
      <c r="K42" s="42"/>
    </row>
    <row r="43" spans="2:11" ht="18" customHeight="1">
      <c r="B43" s="24"/>
      <c r="C43" s="20"/>
      <c r="D43" s="25" t="s">
        <v>25</v>
      </c>
      <c r="E43" s="29"/>
      <c r="F43" s="30"/>
      <c r="G43" s="30"/>
      <c r="H43" s="30"/>
      <c r="I43" s="30"/>
      <c r="J43" s="30"/>
      <c r="K43" s="42"/>
    </row>
    <row r="44" spans="2:11" ht="18" customHeight="1">
      <c r="B44" s="26"/>
      <c r="C44" s="27"/>
      <c r="D44" s="25" t="s">
        <v>26</v>
      </c>
      <c r="E44" s="29"/>
      <c r="F44" s="30"/>
      <c r="G44" s="30"/>
      <c r="H44" s="30"/>
      <c r="I44" s="30"/>
      <c r="J44" s="30"/>
      <c r="K44" s="42"/>
    </row>
    <row r="45" spans="2:11" ht="18" customHeight="1">
      <c r="B45" s="19">
        <f t="shared" si="23" ref="B45">ROW()/3-2</f>
        <v>13</v>
      </c>
      <c r="C45" s="28" t="str">
        <f ca="1" t="shared" si="24" ref="C45">INDIRECT("员工信息表!C"&amp;(B45+3))&amp;IF(INDIRECT("员工信息表!O"&amp;(B45+3))="离职","(离职)","")</f>
        <v/>
      </c>
      <c r="D45" s="25" t="s">
        <v>24</v>
      </c>
      <c r="E45" s="29"/>
      <c r="F45" s="30"/>
      <c r="G45" s="30"/>
      <c r="H45" s="30"/>
      <c r="I45" s="30"/>
      <c r="J45" s="30"/>
      <c r="K45" s="42"/>
    </row>
    <row r="46" spans="2:11" ht="18" customHeight="1">
      <c r="B46" s="24"/>
      <c r="C46" s="20"/>
      <c r="D46" s="25" t="s">
        <v>25</v>
      </c>
      <c r="E46" s="29"/>
      <c r="F46" s="30"/>
      <c r="G46" s="30"/>
      <c r="H46" s="30"/>
      <c r="I46" s="30"/>
      <c r="J46" s="30"/>
      <c r="K46" s="42"/>
    </row>
    <row r="47" spans="2:11" ht="18" customHeight="1">
      <c r="B47" s="26"/>
      <c r="C47" s="27"/>
      <c r="D47" s="25" t="s">
        <v>26</v>
      </c>
      <c r="E47" s="29"/>
      <c r="F47" s="30"/>
      <c r="G47" s="30"/>
      <c r="H47" s="30"/>
      <c r="I47" s="30"/>
      <c r="J47" s="30"/>
      <c r="K47" s="42"/>
    </row>
    <row r="48" spans="2:11" ht="18" customHeight="1">
      <c r="B48" s="19">
        <f t="shared" si="25" ref="B48">ROW()/3-2</f>
        <v>14</v>
      </c>
      <c r="C48" s="28" t="str">
        <f ca="1" t="shared" si="26" ref="C48">INDIRECT("员工信息表!C"&amp;(B48+3))&amp;IF(INDIRECT("员工信息表!O"&amp;(B48+3))="离职","(离职)","")</f>
        <v/>
      </c>
      <c r="D48" s="25" t="s">
        <v>24</v>
      </c>
      <c r="E48" s="29"/>
      <c r="F48" s="30"/>
      <c r="G48" s="30"/>
      <c r="H48" s="30"/>
      <c r="I48" s="30"/>
      <c r="J48" s="30"/>
      <c r="K48" s="42"/>
    </row>
    <row r="49" spans="2:11" ht="18" customHeight="1">
      <c r="B49" s="24"/>
      <c r="C49" s="20"/>
      <c r="D49" s="25" t="s">
        <v>25</v>
      </c>
      <c r="E49" s="29"/>
      <c r="F49" s="30"/>
      <c r="G49" s="30"/>
      <c r="H49" s="30"/>
      <c r="I49" s="30"/>
      <c r="J49" s="30"/>
      <c r="K49" s="42"/>
    </row>
    <row r="50" spans="2:11" ht="18" customHeight="1">
      <c r="B50" s="26"/>
      <c r="C50" s="27"/>
      <c r="D50" s="25" t="s">
        <v>26</v>
      </c>
      <c r="E50" s="29"/>
      <c r="F50" s="30"/>
      <c r="G50" s="30"/>
      <c r="H50" s="30"/>
      <c r="I50" s="30"/>
      <c r="J50" s="30"/>
      <c r="K50" s="42"/>
    </row>
    <row r="51" spans="2:11" ht="18" customHeight="1">
      <c r="B51" s="19">
        <f t="shared" si="27" ref="B51">ROW()/3-2</f>
        <v>15</v>
      </c>
      <c r="C51" s="28" t="str">
        <f ca="1" t="shared" si="28" ref="C51">INDIRECT("员工信息表!C"&amp;(B51+3))&amp;IF(INDIRECT("员工信息表!O"&amp;(B51+3))="离职","(离职)","")</f>
        <v/>
      </c>
      <c r="D51" s="25" t="s">
        <v>24</v>
      </c>
      <c r="E51" s="29"/>
      <c r="F51" s="30"/>
      <c r="G51" s="30"/>
      <c r="H51" s="30"/>
      <c r="I51" s="30"/>
      <c r="J51" s="30"/>
      <c r="K51" s="42"/>
    </row>
    <row r="52" spans="2:11" ht="18" customHeight="1">
      <c r="B52" s="24"/>
      <c r="C52" s="20"/>
      <c r="D52" s="25" t="s">
        <v>25</v>
      </c>
      <c r="E52" s="29"/>
      <c r="F52" s="30"/>
      <c r="G52" s="30"/>
      <c r="H52" s="30"/>
      <c r="I52" s="30"/>
      <c r="J52" s="30"/>
      <c r="K52" s="42"/>
    </row>
    <row r="53" spans="2:11" ht="18" customHeight="1">
      <c r="B53" s="26"/>
      <c r="C53" s="27"/>
      <c r="D53" s="25" t="s">
        <v>26</v>
      </c>
      <c r="E53" s="29"/>
      <c r="F53" s="30"/>
      <c r="G53" s="30"/>
      <c r="H53" s="30"/>
      <c r="I53" s="30"/>
      <c r="J53" s="30"/>
      <c r="K53" s="42"/>
    </row>
    <row r="54" spans="2:11" ht="18" customHeight="1">
      <c r="B54" s="19">
        <f t="shared" si="29" ref="B54">ROW()/3-2</f>
        <v>16</v>
      </c>
      <c r="C54" s="28" t="str">
        <f ca="1" t="shared" si="30" ref="C54">INDIRECT("员工信息表!C"&amp;(B54+3))&amp;IF(INDIRECT("员工信息表!O"&amp;(B54+3))="离职","(离职)","")</f>
        <v/>
      </c>
      <c r="D54" s="25" t="s">
        <v>24</v>
      </c>
      <c r="E54" s="29"/>
      <c r="F54" s="30"/>
      <c r="G54" s="30"/>
      <c r="H54" s="30"/>
      <c r="I54" s="30"/>
      <c r="J54" s="30"/>
      <c r="K54" s="42"/>
    </row>
    <row r="55" spans="2:11" ht="18" customHeight="1">
      <c r="B55" s="24"/>
      <c r="C55" s="20"/>
      <c r="D55" s="25" t="s">
        <v>25</v>
      </c>
      <c r="E55" s="29"/>
      <c r="F55" s="30"/>
      <c r="G55" s="30"/>
      <c r="H55" s="30"/>
      <c r="I55" s="30"/>
      <c r="J55" s="30"/>
      <c r="K55" s="42"/>
    </row>
    <row r="56" spans="2:11" ht="18" customHeight="1">
      <c r="B56" s="26"/>
      <c r="C56" s="27"/>
      <c r="D56" s="25" t="s">
        <v>26</v>
      </c>
      <c r="E56" s="29"/>
      <c r="F56" s="30"/>
      <c r="G56" s="30"/>
      <c r="H56" s="30"/>
      <c r="I56" s="30"/>
      <c r="J56" s="30"/>
      <c r="K56" s="42"/>
    </row>
    <row r="57" spans="2:11" ht="18" customHeight="1">
      <c r="B57" s="19">
        <f t="shared" si="31" ref="B57">ROW()/3-2</f>
        <v>17</v>
      </c>
      <c r="C57" s="28" t="str">
        <f ca="1" t="shared" si="32" ref="C57">INDIRECT("员工信息表!C"&amp;(B57+3))&amp;IF(INDIRECT("员工信息表!O"&amp;(B57+3))="离职","(离职)","")</f>
        <v/>
      </c>
      <c r="D57" s="25" t="s">
        <v>24</v>
      </c>
      <c r="E57" s="29"/>
      <c r="F57" s="30"/>
      <c r="G57" s="30"/>
      <c r="H57" s="30"/>
      <c r="I57" s="30"/>
      <c r="J57" s="30"/>
      <c r="K57" s="42"/>
    </row>
    <row r="58" spans="2:11" ht="18" customHeight="1">
      <c r="B58" s="24"/>
      <c r="C58" s="20"/>
      <c r="D58" s="25" t="s">
        <v>25</v>
      </c>
      <c r="E58" s="29"/>
      <c r="F58" s="30"/>
      <c r="G58" s="30"/>
      <c r="H58" s="30"/>
      <c r="I58" s="30"/>
      <c r="J58" s="30"/>
      <c r="K58" s="42"/>
    </row>
    <row r="59" spans="2:11" ht="18" customHeight="1">
      <c r="B59" s="26"/>
      <c r="C59" s="27"/>
      <c r="D59" s="25" t="s">
        <v>26</v>
      </c>
      <c r="E59" s="29"/>
      <c r="F59" s="30"/>
      <c r="G59" s="30"/>
      <c r="H59" s="30"/>
      <c r="I59" s="30"/>
      <c r="J59" s="30"/>
      <c r="K59" s="42"/>
    </row>
    <row r="60" spans="2:11" ht="18" customHeight="1">
      <c r="B60" s="19">
        <f t="shared" si="33" ref="B60">ROW()/3-2</f>
        <v>18</v>
      </c>
      <c r="C60" s="28" t="str">
        <f ca="1" t="shared" si="34" ref="C60">INDIRECT("员工信息表!C"&amp;(B60+3))&amp;IF(INDIRECT("员工信息表!O"&amp;(B60+3))="离职","(离职)","")</f>
        <v/>
      </c>
      <c r="D60" s="25" t="s">
        <v>24</v>
      </c>
      <c r="E60" s="29"/>
      <c r="F60" s="30"/>
      <c r="G60" s="30"/>
      <c r="H60" s="30"/>
      <c r="I60" s="30"/>
      <c r="J60" s="30"/>
      <c r="K60" s="42"/>
    </row>
    <row r="61" spans="2:11" ht="18" customHeight="1">
      <c r="B61" s="24"/>
      <c r="C61" s="20"/>
      <c r="D61" s="25" t="s">
        <v>25</v>
      </c>
      <c r="E61" s="29"/>
      <c r="F61" s="30"/>
      <c r="G61" s="30"/>
      <c r="H61" s="30"/>
      <c r="I61" s="30"/>
      <c r="J61" s="30"/>
      <c r="K61" s="42"/>
    </row>
    <row r="62" spans="2:11" ht="18" customHeight="1">
      <c r="B62" s="26"/>
      <c r="C62" s="27"/>
      <c r="D62" s="25" t="s">
        <v>26</v>
      </c>
      <c r="E62" s="29"/>
      <c r="F62" s="30"/>
      <c r="G62" s="30"/>
      <c r="H62" s="30"/>
      <c r="I62" s="30"/>
      <c r="J62" s="30"/>
      <c r="K62" s="42"/>
    </row>
    <row r="63" spans="2:11" ht="18" customHeight="1">
      <c r="B63" s="19">
        <f t="shared" si="35" ref="B63">ROW()/3-2</f>
        <v>19</v>
      </c>
      <c r="C63" s="28" t="str">
        <f ca="1" t="shared" si="36" ref="C63">INDIRECT("员工信息表!C"&amp;(B63+3))&amp;IF(INDIRECT("员工信息表!O"&amp;(B63+3))="离职","(离职)","")</f>
        <v/>
      </c>
      <c r="D63" s="25" t="s">
        <v>24</v>
      </c>
      <c r="E63" s="29"/>
      <c r="F63" s="30"/>
      <c r="G63" s="30"/>
      <c r="H63" s="30"/>
      <c r="I63" s="30"/>
      <c r="J63" s="30"/>
      <c r="K63" s="42"/>
    </row>
    <row r="64" spans="2:11" ht="18" customHeight="1">
      <c r="B64" s="24"/>
      <c r="C64" s="20"/>
      <c r="D64" s="25" t="s">
        <v>25</v>
      </c>
      <c r="E64" s="29"/>
      <c r="F64" s="30"/>
      <c r="G64" s="30"/>
      <c r="H64" s="30"/>
      <c r="I64" s="30"/>
      <c r="J64" s="30"/>
      <c r="K64" s="42"/>
    </row>
    <row r="65" spans="2:11" ht="18" customHeight="1">
      <c r="B65" s="26"/>
      <c r="C65" s="27"/>
      <c r="D65" s="25" t="s">
        <v>26</v>
      </c>
      <c r="E65" s="29"/>
      <c r="F65" s="30"/>
      <c r="G65" s="30"/>
      <c r="H65" s="30"/>
      <c r="I65" s="30"/>
      <c r="J65" s="30"/>
      <c r="K65" s="42"/>
    </row>
    <row r="66" spans="2:11" ht="18" customHeight="1">
      <c r="B66" s="19">
        <f t="shared" si="37" ref="B66">ROW()/3-2</f>
        <v>20</v>
      </c>
      <c r="C66" s="28" t="str">
        <f ca="1" t="shared" si="38" ref="C66">INDIRECT("员工信息表!C"&amp;(B66+3))&amp;IF(INDIRECT("员工信息表!O"&amp;(B66+3))="离职","(离职)","")</f>
        <v/>
      </c>
      <c r="D66" s="25" t="s">
        <v>24</v>
      </c>
      <c r="E66" s="29"/>
      <c r="F66" s="30"/>
      <c r="G66" s="30"/>
      <c r="H66" s="30"/>
      <c r="I66" s="30"/>
      <c r="J66" s="30"/>
      <c r="K66" s="42"/>
    </row>
    <row r="67" spans="2:11" ht="18" customHeight="1">
      <c r="B67" s="24"/>
      <c r="C67" s="20"/>
      <c r="D67" s="25" t="s">
        <v>25</v>
      </c>
      <c r="E67" s="29"/>
      <c r="F67" s="30"/>
      <c r="G67" s="30"/>
      <c r="H67" s="30"/>
      <c r="I67" s="30"/>
      <c r="J67" s="30"/>
      <c r="K67" s="42"/>
    </row>
    <row r="68" spans="2:11" ht="18" customHeight="1">
      <c r="B68" s="26"/>
      <c r="C68" s="27"/>
      <c r="D68" s="25" t="s">
        <v>26</v>
      </c>
      <c r="E68" s="29"/>
      <c r="F68" s="30"/>
      <c r="G68" s="30"/>
      <c r="H68" s="30"/>
      <c r="I68" s="30"/>
      <c r="J68" s="30"/>
      <c r="K68" s="42"/>
    </row>
    <row r="69" spans="2:11" ht="18" customHeight="1">
      <c r="B69" s="19">
        <f t="shared" si="39" ref="B69">ROW()/3-2</f>
        <v>21</v>
      </c>
      <c r="C69" s="28" t="str">
        <f ca="1" t="shared" si="40" ref="C69">INDIRECT("员工信息表!C"&amp;(B69+3))&amp;IF(INDIRECT("员工信息表!O"&amp;(B69+3))="离职","(离职)","")</f>
        <v/>
      </c>
      <c r="D69" s="25" t="s">
        <v>24</v>
      </c>
      <c r="E69" s="29"/>
      <c r="F69" s="30"/>
      <c r="G69" s="30"/>
      <c r="H69" s="30"/>
      <c r="I69" s="30"/>
      <c r="J69" s="30"/>
      <c r="K69" s="42"/>
    </row>
    <row r="70" spans="2:11" ht="18" customHeight="1">
      <c r="B70" s="24"/>
      <c r="C70" s="20"/>
      <c r="D70" s="25" t="s">
        <v>25</v>
      </c>
      <c r="E70" s="29"/>
      <c r="F70" s="30"/>
      <c r="G70" s="30"/>
      <c r="H70" s="30"/>
      <c r="I70" s="30"/>
      <c r="J70" s="30"/>
      <c r="K70" s="42"/>
    </row>
    <row r="71" spans="2:11" ht="18" customHeight="1">
      <c r="B71" s="26"/>
      <c r="C71" s="27"/>
      <c r="D71" s="25" t="s">
        <v>26</v>
      </c>
      <c r="E71" s="29"/>
      <c r="F71" s="30"/>
      <c r="G71" s="30"/>
      <c r="H71" s="30"/>
      <c r="I71" s="30"/>
      <c r="J71" s="30"/>
      <c r="K71" s="42"/>
    </row>
    <row r="72" spans="2:11" ht="18" customHeight="1">
      <c r="B72" s="19">
        <f t="shared" si="41" ref="B72">ROW()/3-2</f>
        <v>22</v>
      </c>
      <c r="C72" s="28" t="str">
        <f ca="1" t="shared" si="42" ref="C72">INDIRECT("员工信息表!C"&amp;(B72+3))&amp;IF(INDIRECT("员工信息表!O"&amp;(B72+3))="离职","(离职)","")</f>
        <v/>
      </c>
      <c r="D72" s="25" t="s">
        <v>24</v>
      </c>
      <c r="E72" s="29"/>
      <c r="F72" s="30"/>
      <c r="G72" s="30"/>
      <c r="H72" s="30"/>
      <c r="I72" s="30"/>
      <c r="J72" s="30"/>
      <c r="K72" s="42"/>
    </row>
    <row r="73" spans="2:11" ht="18" customHeight="1">
      <c r="B73" s="24"/>
      <c r="C73" s="20"/>
      <c r="D73" s="25" t="s">
        <v>25</v>
      </c>
      <c r="E73" s="29"/>
      <c r="F73" s="30"/>
      <c r="G73" s="30"/>
      <c r="H73" s="30"/>
      <c r="I73" s="30"/>
      <c r="J73" s="30"/>
      <c r="K73" s="42"/>
    </row>
    <row r="74" spans="2:11" ht="18" customHeight="1">
      <c r="B74" s="26"/>
      <c r="C74" s="27"/>
      <c r="D74" s="25" t="s">
        <v>26</v>
      </c>
      <c r="E74" s="29"/>
      <c r="F74" s="30"/>
      <c r="G74" s="30"/>
      <c r="H74" s="30"/>
      <c r="I74" s="30"/>
      <c r="J74" s="30"/>
      <c r="K74" s="42"/>
    </row>
    <row r="75" spans="2:11" ht="18" customHeight="1">
      <c r="B75" s="19">
        <f t="shared" si="43" ref="B75">ROW()/3-2</f>
        <v>23</v>
      </c>
      <c r="C75" s="28" t="str">
        <f ca="1" t="shared" si="44" ref="C75">INDIRECT("员工信息表!C"&amp;(B75+3))&amp;IF(INDIRECT("员工信息表!O"&amp;(B75+3))="离职","(离职)","")</f>
        <v/>
      </c>
      <c r="D75" s="25" t="s">
        <v>24</v>
      </c>
      <c r="E75" s="29"/>
      <c r="F75" s="30"/>
      <c r="G75" s="30"/>
      <c r="H75" s="30"/>
      <c r="I75" s="30"/>
      <c r="J75" s="30"/>
      <c r="K75" s="42"/>
    </row>
    <row r="76" spans="2:11" ht="18" customHeight="1">
      <c r="B76" s="24"/>
      <c r="C76" s="20"/>
      <c r="D76" s="25" t="s">
        <v>25</v>
      </c>
      <c r="E76" s="29"/>
      <c r="F76" s="30"/>
      <c r="G76" s="30"/>
      <c r="H76" s="30"/>
      <c r="I76" s="30"/>
      <c r="J76" s="30"/>
      <c r="K76" s="42"/>
    </row>
    <row r="77" spans="2:11" ht="18" customHeight="1">
      <c r="B77" s="26"/>
      <c r="C77" s="27"/>
      <c r="D77" s="25" t="s">
        <v>26</v>
      </c>
      <c r="E77" s="29"/>
      <c r="F77" s="30"/>
      <c r="G77" s="30"/>
      <c r="H77" s="30"/>
      <c r="I77" s="30"/>
      <c r="J77" s="30"/>
      <c r="K77" s="42"/>
    </row>
    <row r="78" spans="2:11" ht="18" customHeight="1">
      <c r="B78" s="19">
        <f t="shared" si="45" ref="B78">ROW()/3-2</f>
        <v>24</v>
      </c>
      <c r="C78" s="28" t="str">
        <f ca="1" t="shared" si="46" ref="C78">INDIRECT("员工信息表!C"&amp;(B78+3))&amp;IF(INDIRECT("员工信息表!O"&amp;(B78+3))="离职","(离职)","")</f>
        <v/>
      </c>
      <c r="D78" s="25" t="s">
        <v>24</v>
      </c>
      <c r="E78" s="29"/>
      <c r="F78" s="30"/>
      <c r="G78" s="30"/>
      <c r="H78" s="30"/>
      <c r="I78" s="30"/>
      <c r="J78" s="30"/>
      <c r="K78" s="42"/>
    </row>
    <row r="79" spans="2:11" ht="18" customHeight="1">
      <c r="B79" s="24"/>
      <c r="C79" s="20"/>
      <c r="D79" s="25" t="s">
        <v>25</v>
      </c>
      <c r="E79" s="29"/>
      <c r="F79" s="30"/>
      <c r="G79" s="30"/>
      <c r="H79" s="30"/>
      <c r="I79" s="30"/>
      <c r="J79" s="30"/>
      <c r="K79" s="42"/>
    </row>
    <row r="80" spans="2:11" ht="18" customHeight="1">
      <c r="B80" s="26"/>
      <c r="C80" s="27"/>
      <c r="D80" s="25" t="s">
        <v>26</v>
      </c>
      <c r="E80" s="29"/>
      <c r="F80" s="30"/>
      <c r="G80" s="30"/>
      <c r="H80" s="30"/>
      <c r="I80" s="30"/>
      <c r="J80" s="30"/>
      <c r="K80" s="42"/>
    </row>
    <row r="81" spans="2:11" ht="18" customHeight="1">
      <c r="B81" s="19">
        <f t="shared" si="47" ref="B81">ROW()/3-2</f>
        <v>25</v>
      </c>
      <c r="C81" s="28" t="str">
        <f ca="1" t="shared" si="48" ref="C81">INDIRECT("员工信息表!C"&amp;(B81+3))&amp;IF(INDIRECT("员工信息表!O"&amp;(B81+3))="离职","(离职)","")</f>
        <v/>
      </c>
      <c r="D81" s="25" t="s">
        <v>24</v>
      </c>
      <c r="E81" s="29"/>
      <c r="F81" s="30"/>
      <c r="G81" s="30"/>
      <c r="H81" s="30"/>
      <c r="I81" s="30"/>
      <c r="J81" s="30"/>
      <c r="K81" s="42"/>
    </row>
    <row r="82" spans="2:11" ht="18" customHeight="1">
      <c r="B82" s="24"/>
      <c r="C82" s="20"/>
      <c r="D82" s="25" t="s">
        <v>25</v>
      </c>
      <c r="E82" s="29"/>
      <c r="F82" s="30"/>
      <c r="G82" s="30"/>
      <c r="H82" s="30"/>
      <c r="I82" s="30"/>
      <c r="J82" s="30"/>
      <c r="K82" s="42"/>
    </row>
    <row r="83" spans="2:11" ht="18" customHeight="1">
      <c r="B83" s="26"/>
      <c r="C83" s="27"/>
      <c r="D83" s="25" t="s">
        <v>26</v>
      </c>
      <c r="E83" s="29"/>
      <c r="F83" s="30"/>
      <c r="G83" s="30"/>
      <c r="H83" s="30"/>
      <c r="I83" s="30"/>
      <c r="J83" s="30"/>
      <c r="K83" s="42"/>
    </row>
    <row r="84" spans="2:11" ht="18" customHeight="1">
      <c r="B84" s="19">
        <f t="shared" si="49" ref="B84">ROW()/3-2</f>
        <v>26</v>
      </c>
      <c r="C84" s="28" t="str">
        <f ca="1" t="shared" si="50" ref="C84">INDIRECT("员工信息表!C"&amp;(B84+3))&amp;IF(INDIRECT("员工信息表!O"&amp;(B84+3))="离职","(离职)","")</f>
        <v/>
      </c>
      <c r="D84" s="25" t="s">
        <v>24</v>
      </c>
      <c r="E84" s="29"/>
      <c r="F84" s="30"/>
      <c r="G84" s="30"/>
      <c r="H84" s="30"/>
      <c r="I84" s="30"/>
      <c r="J84" s="30"/>
      <c r="K84" s="42"/>
    </row>
    <row r="85" spans="2:11" ht="18" customHeight="1">
      <c r="B85" s="24"/>
      <c r="C85" s="20"/>
      <c r="D85" s="25" t="s">
        <v>25</v>
      </c>
      <c r="E85" s="29"/>
      <c r="F85" s="30"/>
      <c r="G85" s="30"/>
      <c r="H85" s="30"/>
      <c r="I85" s="30"/>
      <c r="J85" s="30"/>
      <c r="K85" s="42"/>
    </row>
    <row r="86" spans="2:11" ht="18" customHeight="1">
      <c r="B86" s="26"/>
      <c r="C86" s="27"/>
      <c r="D86" s="25" t="s">
        <v>26</v>
      </c>
      <c r="E86" s="29"/>
      <c r="F86" s="30"/>
      <c r="G86" s="30"/>
      <c r="H86" s="30"/>
      <c r="I86" s="30"/>
      <c r="J86" s="30"/>
      <c r="K86" s="42"/>
    </row>
    <row r="87" spans="2:11" ht="18" customHeight="1">
      <c r="B87" s="19">
        <f t="shared" si="51" ref="B87">ROW()/3-2</f>
        <v>27</v>
      </c>
      <c r="C87" s="28" t="str">
        <f ca="1" t="shared" si="52" ref="C87">INDIRECT("员工信息表!C"&amp;(B87+3))&amp;IF(INDIRECT("员工信息表!O"&amp;(B87+3))="离职","(离职)","")</f>
        <v/>
      </c>
      <c r="D87" s="25" t="s">
        <v>24</v>
      </c>
      <c r="E87" s="29"/>
      <c r="F87" s="30"/>
      <c r="G87" s="30"/>
      <c r="H87" s="30"/>
      <c r="I87" s="30"/>
      <c r="J87" s="30"/>
      <c r="K87" s="42"/>
    </row>
    <row r="88" spans="2:11" ht="18" customHeight="1">
      <c r="B88" s="24"/>
      <c r="C88" s="20"/>
      <c r="D88" s="25" t="s">
        <v>25</v>
      </c>
      <c r="E88" s="29"/>
      <c r="F88" s="30"/>
      <c r="G88" s="30"/>
      <c r="H88" s="30"/>
      <c r="I88" s="30"/>
      <c r="J88" s="30"/>
      <c r="K88" s="42"/>
    </row>
    <row r="89" spans="2:11" ht="18" customHeight="1">
      <c r="B89" s="26"/>
      <c r="C89" s="27"/>
      <c r="D89" s="25" t="s">
        <v>26</v>
      </c>
      <c r="E89" s="29"/>
      <c r="F89" s="30"/>
      <c r="G89" s="30"/>
      <c r="H89" s="30"/>
      <c r="I89" s="30"/>
      <c r="J89" s="30"/>
      <c r="K89" s="42"/>
    </row>
    <row r="90" spans="2:11" ht="18" customHeight="1">
      <c r="B90" s="19">
        <f t="shared" si="53" ref="B90">ROW()/3-2</f>
        <v>28</v>
      </c>
      <c r="C90" s="28" t="str">
        <f ca="1" t="shared" si="54" ref="C90">INDIRECT("员工信息表!C"&amp;(B90+3))&amp;IF(INDIRECT("员工信息表!O"&amp;(B90+3))="离职","(离职)","")</f>
        <v/>
      </c>
      <c r="D90" s="25" t="s">
        <v>24</v>
      </c>
      <c r="E90" s="29"/>
      <c r="F90" s="30"/>
      <c r="G90" s="30"/>
      <c r="H90" s="30"/>
      <c r="I90" s="30"/>
      <c r="J90" s="30"/>
      <c r="K90" s="42"/>
    </row>
    <row r="91" spans="2:11" ht="18" customHeight="1">
      <c r="B91" s="24"/>
      <c r="C91" s="20"/>
      <c r="D91" s="25" t="s">
        <v>25</v>
      </c>
      <c r="E91" s="29"/>
      <c r="F91" s="30"/>
      <c r="G91" s="30"/>
      <c r="H91" s="30"/>
      <c r="I91" s="30"/>
      <c r="J91" s="30"/>
      <c r="K91" s="42"/>
    </row>
    <row r="92" spans="2:11" ht="18" customHeight="1">
      <c r="B92" s="26"/>
      <c r="C92" s="27"/>
      <c r="D92" s="25" t="s">
        <v>26</v>
      </c>
      <c r="E92" s="29"/>
      <c r="F92" s="30"/>
      <c r="G92" s="30"/>
      <c r="H92" s="30"/>
      <c r="I92" s="30"/>
      <c r="J92" s="30"/>
      <c r="K92" s="42"/>
    </row>
    <row r="93" spans="2:11" ht="18" customHeight="1">
      <c r="B93" s="19">
        <f t="shared" si="55" ref="B93">ROW()/3-2</f>
        <v>29</v>
      </c>
      <c r="C93" s="28" t="str">
        <f ca="1" t="shared" si="56" ref="C93">INDIRECT("员工信息表!C"&amp;(B93+3))&amp;IF(INDIRECT("员工信息表!O"&amp;(B93+3))="离职","(离职)","")</f>
        <v/>
      </c>
      <c r="D93" s="25" t="s">
        <v>24</v>
      </c>
      <c r="E93" s="29"/>
      <c r="F93" s="30"/>
      <c r="G93" s="30"/>
      <c r="H93" s="30"/>
      <c r="I93" s="30"/>
      <c r="J93" s="30"/>
      <c r="K93" s="42"/>
    </row>
    <row r="94" spans="2:11" ht="18" customHeight="1">
      <c r="B94" s="24"/>
      <c r="C94" s="20"/>
      <c r="D94" s="25" t="s">
        <v>25</v>
      </c>
      <c r="E94" s="29"/>
      <c r="F94" s="30"/>
      <c r="G94" s="30"/>
      <c r="H94" s="30"/>
      <c r="I94" s="30"/>
      <c r="J94" s="30"/>
      <c r="K94" s="42"/>
    </row>
    <row r="95" spans="2:11" ht="18" customHeight="1">
      <c r="B95" s="26"/>
      <c r="C95" s="27"/>
      <c r="D95" s="25" t="s">
        <v>26</v>
      </c>
      <c r="E95" s="29"/>
      <c r="F95" s="30"/>
      <c r="G95" s="30"/>
      <c r="H95" s="30"/>
      <c r="I95" s="30"/>
      <c r="J95" s="30"/>
      <c r="K95" s="42"/>
    </row>
    <row r="96" spans="2:11" ht="18" customHeight="1">
      <c r="B96" s="19">
        <f t="shared" si="57" ref="B96">ROW()/3-2</f>
        <v>30</v>
      </c>
      <c r="C96" s="28" t="str">
        <f ca="1" t="shared" si="58" ref="C96">INDIRECT("员工信息表!C"&amp;(B96+3))&amp;IF(INDIRECT("员工信息表!O"&amp;(B96+3))="离职","(离职)","")</f>
        <v/>
      </c>
      <c r="D96" s="25" t="s">
        <v>24</v>
      </c>
      <c r="E96" s="29"/>
      <c r="F96" s="30"/>
      <c r="G96" s="30"/>
      <c r="H96" s="30"/>
      <c r="I96" s="30"/>
      <c r="J96" s="30"/>
      <c r="K96" s="42"/>
    </row>
    <row r="97" spans="2:11" ht="18" customHeight="1">
      <c r="B97" s="24"/>
      <c r="C97" s="20"/>
      <c r="D97" s="25" t="s">
        <v>25</v>
      </c>
      <c r="E97" s="29"/>
      <c r="F97" s="30"/>
      <c r="G97" s="30"/>
      <c r="H97" s="30"/>
      <c r="I97" s="30"/>
      <c r="J97" s="30"/>
      <c r="K97" s="42"/>
    </row>
    <row r="98" spans="2:11" ht="18" customHeight="1">
      <c r="B98" s="26"/>
      <c r="C98" s="27"/>
      <c r="D98" s="25" t="s">
        <v>26</v>
      </c>
      <c r="E98" s="29"/>
      <c r="F98" s="30"/>
      <c r="G98" s="30"/>
      <c r="H98" s="30"/>
      <c r="I98" s="30"/>
      <c r="J98" s="30"/>
      <c r="K98" s="42"/>
    </row>
    <row r="99" spans="2:11" ht="18" customHeight="1">
      <c r="B99" s="19">
        <f t="shared" si="59" ref="B99">ROW()/3-2</f>
        <v>31</v>
      </c>
      <c r="C99" s="28" t="str">
        <f ca="1" t="shared" si="60" ref="C99">INDIRECT("员工信息表!C"&amp;(B99+3))&amp;IF(INDIRECT("员工信息表!O"&amp;(B99+3))="离职","(离职)","")</f>
        <v/>
      </c>
      <c r="D99" s="25" t="s">
        <v>24</v>
      </c>
      <c r="E99" s="29"/>
      <c r="F99" s="30"/>
      <c r="G99" s="30"/>
      <c r="H99" s="30"/>
      <c r="I99" s="30"/>
      <c r="J99" s="30"/>
      <c r="K99" s="42"/>
    </row>
    <row r="100" spans="2:11" ht="18" customHeight="1">
      <c r="B100" s="24"/>
      <c r="C100" s="20"/>
      <c r="D100" s="25" t="s">
        <v>25</v>
      </c>
      <c r="E100" s="29"/>
      <c r="F100" s="30"/>
      <c r="G100" s="30"/>
      <c r="H100" s="30"/>
      <c r="I100" s="30"/>
      <c r="J100" s="30"/>
      <c r="K100" s="42"/>
    </row>
    <row r="101" spans="2:11" ht="18" customHeight="1">
      <c r="B101" s="26"/>
      <c r="C101" s="27"/>
      <c r="D101" s="25" t="s">
        <v>26</v>
      </c>
      <c r="E101" s="29"/>
      <c r="F101" s="30"/>
      <c r="G101" s="30"/>
      <c r="H101" s="30"/>
      <c r="I101" s="30"/>
      <c r="J101" s="30"/>
      <c r="K101" s="42"/>
    </row>
    <row r="102" spans="2:11" ht="18" customHeight="1">
      <c r="B102" s="19">
        <f t="shared" si="61" ref="B102">ROW()/3-2</f>
        <v>32</v>
      </c>
      <c r="C102" s="28" t="str">
        <f ca="1" t="shared" si="62" ref="C102">INDIRECT("员工信息表!C"&amp;(B102+3))&amp;IF(INDIRECT("员工信息表!O"&amp;(B102+3))="离职","(离职)","")</f>
        <v/>
      </c>
      <c r="D102" s="25" t="s">
        <v>24</v>
      </c>
      <c r="E102" s="29"/>
      <c r="F102" s="30"/>
      <c r="G102" s="30"/>
      <c r="H102" s="30"/>
      <c r="I102" s="30"/>
      <c r="J102" s="30"/>
      <c r="K102" s="42"/>
    </row>
    <row r="103" spans="2:11" ht="18" customHeight="1">
      <c r="B103" s="24"/>
      <c r="C103" s="20"/>
      <c r="D103" s="25" t="s">
        <v>25</v>
      </c>
      <c r="E103" s="29"/>
      <c r="F103" s="30"/>
      <c r="G103" s="30"/>
      <c r="H103" s="30"/>
      <c r="I103" s="30"/>
      <c r="J103" s="30"/>
      <c r="K103" s="42"/>
    </row>
    <row r="104" spans="2:11" ht="18" customHeight="1">
      <c r="B104" s="26"/>
      <c r="C104" s="27"/>
      <c r="D104" s="25" t="s">
        <v>26</v>
      </c>
      <c r="E104" s="29"/>
      <c r="F104" s="30"/>
      <c r="G104" s="30"/>
      <c r="H104" s="30"/>
      <c r="I104" s="30"/>
      <c r="J104" s="30"/>
      <c r="K104" s="42"/>
    </row>
    <row r="105" spans="2:11" ht="18" customHeight="1">
      <c r="B105" s="19">
        <f t="shared" si="63" ref="B105">ROW()/3-2</f>
        <v>33</v>
      </c>
      <c r="C105" s="28" t="str">
        <f ca="1" t="shared" si="64" ref="C105">INDIRECT("员工信息表!C"&amp;(B105+3))&amp;IF(INDIRECT("员工信息表!O"&amp;(B105+3))="离职","(离职)","")</f>
        <v/>
      </c>
      <c r="D105" s="25" t="s">
        <v>24</v>
      </c>
      <c r="E105" s="29"/>
      <c r="F105" s="30"/>
      <c r="G105" s="30"/>
      <c r="H105" s="30"/>
      <c r="I105" s="30"/>
      <c r="J105" s="30"/>
      <c r="K105" s="42"/>
    </row>
    <row r="106" spans="2:11" ht="18" customHeight="1">
      <c r="B106" s="24"/>
      <c r="C106" s="20"/>
      <c r="D106" s="25" t="s">
        <v>25</v>
      </c>
      <c r="E106" s="29"/>
      <c r="F106" s="30"/>
      <c r="G106" s="30"/>
      <c r="H106" s="30"/>
      <c r="I106" s="30"/>
      <c r="J106" s="30"/>
      <c r="K106" s="42"/>
    </row>
    <row r="107" spans="2:11" ht="18" customHeight="1">
      <c r="B107" s="26"/>
      <c r="C107" s="27"/>
      <c r="D107" s="25" t="s">
        <v>26</v>
      </c>
      <c r="E107" s="29"/>
      <c r="F107" s="30"/>
      <c r="G107" s="30"/>
      <c r="H107" s="30"/>
      <c r="I107" s="30"/>
      <c r="J107" s="30"/>
      <c r="K107" s="42"/>
    </row>
    <row r="108" spans="2:11" ht="18" customHeight="1">
      <c r="B108" s="19">
        <f t="shared" si="65" ref="B108">ROW()/3-2</f>
        <v>34</v>
      </c>
      <c r="C108" s="28" t="str">
        <f ca="1" t="shared" si="66" ref="C108">INDIRECT("员工信息表!C"&amp;(B108+3))&amp;IF(INDIRECT("员工信息表!O"&amp;(B108+3))="离职","(离职)","")</f>
        <v/>
      </c>
      <c r="D108" s="25" t="s">
        <v>24</v>
      </c>
      <c r="E108" s="29"/>
      <c r="F108" s="30"/>
      <c r="G108" s="30"/>
      <c r="H108" s="30"/>
      <c r="I108" s="30"/>
      <c r="J108" s="30"/>
      <c r="K108" s="42"/>
    </row>
    <row r="109" spans="2:11" ht="18" customHeight="1">
      <c r="B109" s="24"/>
      <c r="C109" s="20"/>
      <c r="D109" s="25" t="s">
        <v>25</v>
      </c>
      <c r="E109" s="29"/>
      <c r="F109" s="30"/>
      <c r="G109" s="30"/>
      <c r="H109" s="30"/>
      <c r="I109" s="30"/>
      <c r="J109" s="30"/>
      <c r="K109" s="42"/>
    </row>
    <row r="110" spans="2:11" ht="18" customHeight="1">
      <c r="B110" s="26"/>
      <c r="C110" s="27"/>
      <c r="D110" s="25" t="s">
        <v>26</v>
      </c>
      <c r="E110" s="29"/>
      <c r="F110" s="30"/>
      <c r="G110" s="30"/>
      <c r="H110" s="30"/>
      <c r="I110" s="30"/>
      <c r="J110" s="30"/>
      <c r="K110" s="42"/>
    </row>
    <row r="111" spans="2:11" ht="18" customHeight="1">
      <c r="B111" s="19">
        <f t="shared" si="67" ref="B111">ROW()/3-2</f>
        <v>35</v>
      </c>
      <c r="C111" s="28" t="str">
        <f ca="1" t="shared" si="68" ref="C111">INDIRECT("员工信息表!C"&amp;(B111+3))&amp;IF(INDIRECT("员工信息表!O"&amp;(B111+3))="离职","(离职)","")</f>
        <v/>
      </c>
      <c r="D111" s="25" t="s">
        <v>24</v>
      </c>
      <c r="E111" s="29"/>
      <c r="F111" s="30"/>
      <c r="G111" s="30"/>
      <c r="H111" s="30"/>
      <c r="I111" s="30"/>
      <c r="J111" s="30"/>
      <c r="K111" s="42"/>
    </row>
    <row r="112" spans="2:11" ht="18" customHeight="1">
      <c r="B112" s="24"/>
      <c r="C112" s="20"/>
      <c r="D112" s="25" t="s">
        <v>25</v>
      </c>
      <c r="E112" s="29"/>
      <c r="F112" s="30"/>
      <c r="G112" s="30"/>
      <c r="H112" s="30"/>
      <c r="I112" s="30"/>
      <c r="J112" s="30"/>
      <c r="K112" s="42"/>
    </row>
    <row r="113" spans="2:11" ht="18" customHeight="1">
      <c r="B113" s="26"/>
      <c r="C113" s="27"/>
      <c r="D113" s="25" t="s">
        <v>26</v>
      </c>
      <c r="E113" s="29"/>
      <c r="F113" s="30"/>
      <c r="G113" s="30"/>
      <c r="H113" s="30"/>
      <c r="I113" s="30"/>
      <c r="J113" s="30"/>
      <c r="K113" s="42"/>
    </row>
    <row r="114" spans="2:11" ht="18" customHeight="1">
      <c r="B114" s="19">
        <f t="shared" si="69" ref="B114">ROW()/3-2</f>
        <v>36</v>
      </c>
      <c r="C114" s="28" t="str">
        <f ca="1" t="shared" si="70" ref="C114">INDIRECT("员工信息表!C"&amp;(B114+3))&amp;IF(INDIRECT("员工信息表!O"&amp;(B114+3))="离职","(离职)","")</f>
        <v/>
      </c>
      <c r="D114" s="25" t="s">
        <v>24</v>
      </c>
      <c r="E114" s="29"/>
      <c r="F114" s="30"/>
      <c r="G114" s="30"/>
      <c r="H114" s="30"/>
      <c r="I114" s="30"/>
      <c r="J114" s="30"/>
      <c r="K114" s="42"/>
    </row>
    <row r="115" spans="2:11" ht="18" customHeight="1">
      <c r="B115" s="24"/>
      <c r="C115" s="20"/>
      <c r="D115" s="25" t="s">
        <v>25</v>
      </c>
      <c r="E115" s="29"/>
      <c r="F115" s="30"/>
      <c r="G115" s="30"/>
      <c r="H115" s="30"/>
      <c r="I115" s="30"/>
      <c r="J115" s="30"/>
      <c r="K115" s="42"/>
    </row>
    <row r="116" spans="2:11" ht="18" customHeight="1">
      <c r="B116" s="26"/>
      <c r="C116" s="27"/>
      <c r="D116" s="25" t="s">
        <v>26</v>
      </c>
      <c r="E116" s="29"/>
      <c r="F116" s="30"/>
      <c r="G116" s="30"/>
      <c r="H116" s="30"/>
      <c r="I116" s="30"/>
      <c r="J116" s="30"/>
      <c r="K116" s="42"/>
    </row>
    <row r="117" spans="2:11" ht="18" customHeight="1">
      <c r="B117" s="19">
        <f t="shared" si="71" ref="B117">ROW()/3-2</f>
        <v>37</v>
      </c>
      <c r="C117" s="28" t="str">
        <f ca="1" t="shared" si="72" ref="C117">INDIRECT("员工信息表!C"&amp;(B117+3))&amp;IF(INDIRECT("员工信息表!O"&amp;(B117+3))="离职","(离职)","")</f>
        <v/>
      </c>
      <c r="D117" s="25" t="s">
        <v>24</v>
      </c>
      <c r="E117" s="29"/>
      <c r="F117" s="30"/>
      <c r="G117" s="30"/>
      <c r="H117" s="30"/>
      <c r="I117" s="30"/>
      <c r="J117" s="30"/>
      <c r="K117" s="42"/>
    </row>
    <row r="118" spans="2:11" ht="18" customHeight="1">
      <c r="B118" s="24"/>
      <c r="C118" s="20"/>
      <c r="D118" s="25" t="s">
        <v>25</v>
      </c>
      <c r="E118" s="29"/>
      <c r="F118" s="30"/>
      <c r="G118" s="30"/>
      <c r="H118" s="30"/>
      <c r="I118" s="30"/>
      <c r="J118" s="30"/>
      <c r="K118" s="42"/>
    </row>
    <row r="119" spans="2:11" ht="18" customHeight="1">
      <c r="B119" s="26"/>
      <c r="C119" s="27"/>
      <c r="D119" s="25" t="s">
        <v>26</v>
      </c>
      <c r="E119" s="29"/>
      <c r="F119" s="30"/>
      <c r="G119" s="30"/>
      <c r="H119" s="30"/>
      <c r="I119" s="30"/>
      <c r="J119" s="30"/>
      <c r="K119" s="42"/>
    </row>
    <row r="120" spans="2:11" ht="18" customHeight="1">
      <c r="B120" s="19">
        <f t="shared" si="73" ref="B120">ROW()/3-2</f>
        <v>38</v>
      </c>
      <c r="C120" s="28" t="str">
        <f ca="1" t="shared" si="74" ref="C120">INDIRECT("员工信息表!C"&amp;(B120+3))&amp;IF(INDIRECT("员工信息表!O"&amp;(B120+3))="离职","(离职)","")</f>
        <v/>
      </c>
      <c r="D120" s="25" t="s">
        <v>24</v>
      </c>
      <c r="E120" s="29"/>
      <c r="F120" s="30"/>
      <c r="G120" s="30"/>
      <c r="H120" s="30"/>
      <c r="I120" s="30"/>
      <c r="J120" s="30"/>
      <c r="K120" s="42"/>
    </row>
    <row r="121" spans="2:11" ht="18" customHeight="1">
      <c r="B121" s="24"/>
      <c r="C121" s="20"/>
      <c r="D121" s="25" t="s">
        <v>25</v>
      </c>
      <c r="E121" s="29"/>
      <c r="F121" s="30"/>
      <c r="G121" s="30"/>
      <c r="H121" s="30"/>
      <c r="I121" s="30"/>
      <c r="J121" s="30"/>
      <c r="K121" s="42"/>
    </row>
    <row r="122" spans="2:11" ht="18" customHeight="1">
      <c r="B122" s="26"/>
      <c r="C122" s="27"/>
      <c r="D122" s="25" t="s">
        <v>26</v>
      </c>
      <c r="E122" s="29"/>
      <c r="F122" s="30"/>
      <c r="G122" s="30"/>
      <c r="H122" s="30"/>
      <c r="I122" s="30"/>
      <c r="J122" s="30"/>
      <c r="K122" s="42"/>
    </row>
    <row r="123" spans="2:11" ht="18" customHeight="1">
      <c r="B123" s="19">
        <f t="shared" si="75" ref="B123">ROW()/3-2</f>
        <v>39</v>
      </c>
      <c r="C123" s="28" t="str">
        <f ca="1" t="shared" si="76" ref="C123">INDIRECT("员工信息表!C"&amp;(B123+3))&amp;IF(INDIRECT("员工信息表!O"&amp;(B123+3))="离职","(离职)","")</f>
        <v/>
      </c>
      <c r="D123" s="25" t="s">
        <v>24</v>
      </c>
      <c r="E123" s="29"/>
      <c r="F123" s="30"/>
      <c r="G123" s="30"/>
      <c r="H123" s="30"/>
      <c r="I123" s="30"/>
      <c r="J123" s="30"/>
      <c r="K123" s="42"/>
    </row>
    <row r="124" spans="2:11" ht="18" customHeight="1">
      <c r="B124" s="24"/>
      <c r="C124" s="20"/>
      <c r="D124" s="25" t="s">
        <v>25</v>
      </c>
      <c r="E124" s="29"/>
      <c r="F124" s="30"/>
      <c r="G124" s="30"/>
      <c r="H124" s="30"/>
      <c r="I124" s="30"/>
      <c r="J124" s="30"/>
      <c r="K124" s="42"/>
    </row>
    <row r="125" spans="2:11" ht="18" customHeight="1">
      <c r="B125" s="26"/>
      <c r="C125" s="27"/>
      <c r="D125" s="25" t="s">
        <v>26</v>
      </c>
      <c r="E125" s="29"/>
      <c r="F125" s="30"/>
      <c r="G125" s="30"/>
      <c r="H125" s="30"/>
      <c r="I125" s="30"/>
      <c r="J125" s="30"/>
      <c r="K125" s="42"/>
    </row>
    <row r="126" spans="2:11" ht="18" customHeight="1">
      <c r="B126" s="19">
        <f t="shared" si="77" ref="B126">ROW()/3-2</f>
        <v>40</v>
      </c>
      <c r="C126" s="28" t="str">
        <f ca="1" t="shared" si="78" ref="C126">INDIRECT("员工信息表!C"&amp;(B126+3))&amp;IF(INDIRECT("员工信息表!O"&amp;(B126+3))="离职","(离职)","")</f>
        <v/>
      </c>
      <c r="D126" s="25" t="s">
        <v>24</v>
      </c>
      <c r="E126" s="29"/>
      <c r="F126" s="30"/>
      <c r="G126" s="30"/>
      <c r="H126" s="30"/>
      <c r="I126" s="30"/>
      <c r="J126" s="30"/>
      <c r="K126" s="42"/>
    </row>
    <row r="127" spans="2:11" ht="18" customHeight="1">
      <c r="B127" s="24"/>
      <c r="C127" s="20"/>
      <c r="D127" s="25" t="s">
        <v>25</v>
      </c>
      <c r="E127" s="29"/>
      <c r="F127" s="30"/>
      <c r="G127" s="30"/>
      <c r="H127" s="30"/>
      <c r="I127" s="30"/>
      <c r="J127" s="30"/>
      <c r="K127" s="42"/>
    </row>
    <row r="128" spans="2:11" ht="18" customHeight="1">
      <c r="B128" s="26"/>
      <c r="C128" s="27"/>
      <c r="D128" s="25" t="s">
        <v>26</v>
      </c>
      <c r="E128" s="29"/>
      <c r="F128" s="30"/>
      <c r="G128" s="30"/>
      <c r="H128" s="30"/>
      <c r="I128" s="30"/>
      <c r="J128" s="30"/>
      <c r="K128" s="42"/>
    </row>
    <row r="129" spans="2:11" ht="18" customHeight="1">
      <c r="B129" s="19">
        <f t="shared" si="79" ref="B129">ROW()/3-2</f>
        <v>41</v>
      </c>
      <c r="C129" s="28" t="str">
        <f ca="1" t="shared" si="80" ref="C129">INDIRECT("员工信息表!C"&amp;(B129+3))&amp;IF(INDIRECT("员工信息表!O"&amp;(B129+3))="离职","(离职)","")</f>
        <v/>
      </c>
      <c r="D129" s="25" t="s">
        <v>24</v>
      </c>
      <c r="E129" s="29"/>
      <c r="F129" s="30"/>
      <c r="G129" s="30"/>
      <c r="H129" s="30"/>
      <c r="I129" s="30"/>
      <c r="J129" s="30"/>
      <c r="K129" s="42"/>
    </row>
    <row r="130" spans="2:11" ht="18" customHeight="1">
      <c r="B130" s="24"/>
      <c r="C130" s="20"/>
      <c r="D130" s="25" t="s">
        <v>25</v>
      </c>
      <c r="E130" s="29"/>
      <c r="F130" s="30"/>
      <c r="G130" s="30"/>
      <c r="H130" s="30"/>
      <c r="I130" s="30"/>
      <c r="J130" s="30"/>
      <c r="K130" s="42"/>
    </row>
    <row r="131" spans="2:11" ht="18" customHeight="1">
      <c r="B131" s="26"/>
      <c r="C131" s="27"/>
      <c r="D131" s="25" t="s">
        <v>26</v>
      </c>
      <c r="E131" s="29"/>
      <c r="F131" s="30"/>
      <c r="G131" s="30"/>
      <c r="H131" s="30"/>
      <c r="I131" s="30"/>
      <c r="J131" s="30"/>
      <c r="K131" s="42"/>
    </row>
    <row r="132" spans="2:11" ht="18" customHeight="1">
      <c r="B132" s="19">
        <f t="shared" si="81" ref="B132">ROW()/3-2</f>
        <v>42</v>
      </c>
      <c r="C132" s="28" t="str">
        <f ca="1" t="shared" si="82" ref="C132">INDIRECT("员工信息表!C"&amp;(B132+3))&amp;IF(INDIRECT("员工信息表!O"&amp;(B132+3))="离职","(离职)","")</f>
        <v/>
      </c>
      <c r="D132" s="25" t="s">
        <v>24</v>
      </c>
      <c r="E132" s="29"/>
      <c r="F132" s="30"/>
      <c r="G132" s="30"/>
      <c r="H132" s="30"/>
      <c r="I132" s="30"/>
      <c r="J132" s="30"/>
      <c r="K132" s="42"/>
    </row>
    <row r="133" spans="2:11" ht="18" customHeight="1">
      <c r="B133" s="24"/>
      <c r="C133" s="20"/>
      <c r="D133" s="25" t="s">
        <v>25</v>
      </c>
      <c r="E133" s="29"/>
      <c r="F133" s="30"/>
      <c r="G133" s="30"/>
      <c r="H133" s="30"/>
      <c r="I133" s="30"/>
      <c r="J133" s="30"/>
      <c r="K133" s="42"/>
    </row>
    <row r="134" spans="2:11" ht="18" customHeight="1">
      <c r="B134" s="26"/>
      <c r="C134" s="27"/>
      <c r="D134" s="25" t="s">
        <v>26</v>
      </c>
      <c r="E134" s="29"/>
      <c r="F134" s="30"/>
      <c r="G134" s="30"/>
      <c r="H134" s="30"/>
      <c r="I134" s="30"/>
      <c r="J134" s="30"/>
      <c r="K134" s="42"/>
    </row>
    <row r="135" spans="2:11" ht="18" customHeight="1">
      <c r="B135" s="19">
        <f t="shared" si="83" ref="B135">ROW()/3-2</f>
        <v>43</v>
      </c>
      <c r="C135" s="28" t="str">
        <f ca="1" t="shared" si="84" ref="C135">INDIRECT("员工信息表!C"&amp;(B135+3))&amp;IF(INDIRECT("员工信息表!O"&amp;(B135+3))="离职","(离职)","")</f>
        <v/>
      </c>
      <c r="D135" s="25" t="s">
        <v>24</v>
      </c>
      <c r="E135" s="29"/>
      <c r="F135" s="30"/>
      <c r="G135" s="30"/>
      <c r="H135" s="30"/>
      <c r="I135" s="30"/>
      <c r="J135" s="30"/>
      <c r="K135" s="42"/>
    </row>
    <row r="136" spans="2:11" ht="18" customHeight="1">
      <c r="B136" s="24"/>
      <c r="C136" s="20"/>
      <c r="D136" s="25" t="s">
        <v>25</v>
      </c>
      <c r="E136" s="29"/>
      <c r="F136" s="30"/>
      <c r="G136" s="30"/>
      <c r="H136" s="30"/>
      <c r="I136" s="30"/>
      <c r="J136" s="30"/>
      <c r="K136" s="42"/>
    </row>
    <row r="137" spans="2:11" ht="18" customHeight="1">
      <c r="B137" s="26"/>
      <c r="C137" s="27"/>
      <c r="D137" s="25" t="s">
        <v>26</v>
      </c>
      <c r="E137" s="29"/>
      <c r="F137" s="30"/>
      <c r="G137" s="30"/>
      <c r="H137" s="30"/>
      <c r="I137" s="30"/>
      <c r="J137" s="30"/>
      <c r="K137" s="42"/>
    </row>
    <row r="138" spans="2:11" ht="18" customHeight="1">
      <c r="B138" s="19">
        <f t="shared" si="85" ref="B138">ROW()/3-2</f>
        <v>44</v>
      </c>
      <c r="C138" s="28" t="str">
        <f ca="1" t="shared" si="86" ref="C138">INDIRECT("员工信息表!C"&amp;(B138+3))&amp;IF(INDIRECT("员工信息表!O"&amp;(B138+3))="离职","(离职)","")</f>
        <v/>
      </c>
      <c r="D138" s="25" t="s">
        <v>24</v>
      </c>
      <c r="E138" s="29"/>
      <c r="F138" s="30"/>
      <c r="G138" s="30"/>
      <c r="H138" s="30"/>
      <c r="I138" s="30"/>
      <c r="J138" s="30"/>
      <c r="K138" s="42"/>
    </row>
    <row r="139" spans="2:11" ht="18" customHeight="1">
      <c r="B139" s="24"/>
      <c r="C139" s="20"/>
      <c r="D139" s="25" t="s">
        <v>25</v>
      </c>
      <c r="E139" s="29"/>
      <c r="F139" s="30"/>
      <c r="G139" s="30"/>
      <c r="H139" s="30"/>
      <c r="I139" s="30"/>
      <c r="J139" s="30"/>
      <c r="K139" s="42"/>
    </row>
    <row r="140" spans="2:11" ht="18" customHeight="1">
      <c r="B140" s="26"/>
      <c r="C140" s="27"/>
      <c r="D140" s="25" t="s">
        <v>26</v>
      </c>
      <c r="E140" s="29"/>
      <c r="F140" s="30"/>
      <c r="G140" s="30"/>
      <c r="H140" s="30"/>
      <c r="I140" s="30"/>
      <c r="J140" s="30"/>
      <c r="K140" s="42"/>
    </row>
    <row r="141" spans="2:11" ht="18" customHeight="1">
      <c r="B141" s="19">
        <f t="shared" si="87" ref="B141">ROW()/3-2</f>
        <v>45</v>
      </c>
      <c r="C141" s="28" t="str">
        <f ca="1" t="shared" si="88" ref="C141">INDIRECT("员工信息表!C"&amp;(B141+3))&amp;IF(INDIRECT("员工信息表!O"&amp;(B141+3))="离职","(离职)","")</f>
        <v/>
      </c>
      <c r="D141" s="25" t="s">
        <v>24</v>
      </c>
      <c r="E141" s="29"/>
      <c r="F141" s="30"/>
      <c r="G141" s="30"/>
      <c r="H141" s="30"/>
      <c r="I141" s="30"/>
      <c r="J141" s="30"/>
      <c r="K141" s="42"/>
    </row>
    <row r="142" spans="2:11" ht="18" customHeight="1">
      <c r="B142" s="24"/>
      <c r="C142" s="20"/>
      <c r="D142" s="25" t="s">
        <v>25</v>
      </c>
      <c r="E142" s="29"/>
      <c r="F142" s="30"/>
      <c r="G142" s="30"/>
      <c r="H142" s="30"/>
      <c r="I142" s="30"/>
      <c r="J142" s="30"/>
      <c r="K142" s="42"/>
    </row>
    <row r="143" spans="2:11" ht="18" customHeight="1">
      <c r="B143" s="26"/>
      <c r="C143" s="27"/>
      <c r="D143" s="25" t="s">
        <v>26</v>
      </c>
      <c r="E143" s="29"/>
      <c r="F143" s="30"/>
      <c r="G143" s="30"/>
      <c r="H143" s="30"/>
      <c r="I143" s="30"/>
      <c r="J143" s="30"/>
      <c r="K143" s="42"/>
    </row>
    <row r="144" spans="2:11" ht="18" customHeight="1">
      <c r="B144" s="19">
        <f t="shared" si="89" ref="B144">ROW()/3-2</f>
        <v>46</v>
      </c>
      <c r="C144" s="28" t="str">
        <f ca="1" t="shared" si="90" ref="C144">INDIRECT("员工信息表!C"&amp;(B144+3))&amp;IF(INDIRECT("员工信息表!O"&amp;(B144+3))="离职","(离职)","")</f>
        <v/>
      </c>
      <c r="D144" s="25" t="s">
        <v>24</v>
      </c>
      <c r="E144" s="29"/>
      <c r="F144" s="30"/>
      <c r="G144" s="30"/>
      <c r="H144" s="30"/>
      <c r="I144" s="30"/>
      <c r="J144" s="30"/>
      <c r="K144" s="42"/>
    </row>
    <row r="145" spans="2:11" ht="18" customHeight="1">
      <c r="B145" s="24"/>
      <c r="C145" s="20"/>
      <c r="D145" s="25" t="s">
        <v>25</v>
      </c>
      <c r="E145" s="29"/>
      <c r="F145" s="30"/>
      <c r="G145" s="30"/>
      <c r="H145" s="30"/>
      <c r="I145" s="30"/>
      <c r="J145" s="30"/>
      <c r="K145" s="42"/>
    </row>
    <row r="146" spans="2:11" ht="18" customHeight="1">
      <c r="B146" s="26"/>
      <c r="C146" s="27"/>
      <c r="D146" s="25" t="s">
        <v>26</v>
      </c>
      <c r="E146" s="29"/>
      <c r="F146" s="30"/>
      <c r="G146" s="30"/>
      <c r="H146" s="30"/>
      <c r="I146" s="30"/>
      <c r="J146" s="30"/>
      <c r="K146" s="42"/>
    </row>
    <row r="147" spans="2:11" ht="18" customHeight="1">
      <c r="B147" s="19">
        <f t="shared" si="91" ref="B147">ROW()/3-2</f>
        <v>47</v>
      </c>
      <c r="C147" s="28" t="str">
        <f ca="1" t="shared" si="92" ref="C147">INDIRECT("员工信息表!C"&amp;(B147+3))&amp;IF(INDIRECT("员工信息表!O"&amp;(B147+3))="离职","(离职)","")</f>
        <v/>
      </c>
      <c r="D147" s="25" t="s">
        <v>24</v>
      </c>
      <c r="E147" s="29"/>
      <c r="F147" s="30"/>
      <c r="G147" s="30"/>
      <c r="H147" s="30"/>
      <c r="I147" s="30"/>
      <c r="J147" s="30"/>
      <c r="K147" s="42"/>
    </row>
    <row r="148" spans="2:11" ht="18" customHeight="1">
      <c r="B148" s="24"/>
      <c r="C148" s="20"/>
      <c r="D148" s="25" t="s">
        <v>25</v>
      </c>
      <c r="E148" s="29"/>
      <c r="F148" s="30"/>
      <c r="G148" s="30"/>
      <c r="H148" s="30"/>
      <c r="I148" s="30"/>
      <c r="J148" s="30"/>
      <c r="K148" s="42"/>
    </row>
    <row r="149" spans="2:11" ht="18" customHeight="1">
      <c r="B149" s="26"/>
      <c r="C149" s="27"/>
      <c r="D149" s="25" t="s">
        <v>26</v>
      </c>
      <c r="E149" s="29"/>
      <c r="F149" s="30"/>
      <c r="G149" s="30"/>
      <c r="H149" s="30"/>
      <c r="I149" s="30"/>
      <c r="J149" s="30"/>
      <c r="K149" s="42"/>
    </row>
    <row r="150" spans="2:11" ht="18" customHeight="1">
      <c r="B150" s="19">
        <f t="shared" si="93" ref="B150">ROW()/3-2</f>
        <v>48</v>
      </c>
      <c r="C150" s="28" t="str">
        <f ca="1" t="shared" si="94" ref="C150">INDIRECT("员工信息表!C"&amp;(B150+3))&amp;IF(INDIRECT("员工信息表!O"&amp;(B150+3))="离职","(离职)","")</f>
        <v/>
      </c>
      <c r="D150" s="25" t="s">
        <v>24</v>
      </c>
      <c r="E150" s="29"/>
      <c r="F150" s="30"/>
      <c r="G150" s="30"/>
      <c r="H150" s="30"/>
      <c r="I150" s="30"/>
      <c r="J150" s="30"/>
      <c r="K150" s="42"/>
    </row>
    <row r="151" spans="2:11" ht="18" customHeight="1">
      <c r="B151" s="24"/>
      <c r="C151" s="20"/>
      <c r="D151" s="25" t="s">
        <v>25</v>
      </c>
      <c r="E151" s="29"/>
      <c r="F151" s="30"/>
      <c r="G151" s="30"/>
      <c r="H151" s="30"/>
      <c r="I151" s="30"/>
      <c r="J151" s="30"/>
      <c r="K151" s="42"/>
    </row>
    <row r="152" spans="2:11" ht="18" customHeight="1">
      <c r="B152" s="26"/>
      <c r="C152" s="27"/>
      <c r="D152" s="25" t="s">
        <v>26</v>
      </c>
      <c r="E152" s="29"/>
      <c r="F152" s="30"/>
      <c r="G152" s="30"/>
      <c r="H152" s="30"/>
      <c r="I152" s="30"/>
      <c r="J152" s="30"/>
      <c r="K152" s="42"/>
    </row>
    <row r="153" spans="2:11" ht="18" customHeight="1">
      <c r="B153" s="19">
        <f t="shared" si="95" ref="B153">ROW()/3-2</f>
        <v>49</v>
      </c>
      <c r="C153" s="28" t="str">
        <f ca="1" t="shared" si="96" ref="C153">INDIRECT("员工信息表!C"&amp;(B153+3))&amp;IF(INDIRECT("员工信息表!O"&amp;(B153+3))="离职","(离职)","")</f>
        <v/>
      </c>
      <c r="D153" s="25" t="s">
        <v>24</v>
      </c>
      <c r="E153" s="29"/>
      <c r="F153" s="30"/>
      <c r="G153" s="30"/>
      <c r="H153" s="30"/>
      <c r="I153" s="30"/>
      <c r="J153" s="30"/>
      <c r="K153" s="42"/>
    </row>
    <row r="154" spans="2:11" ht="18" customHeight="1">
      <c r="B154" s="24"/>
      <c r="C154" s="20"/>
      <c r="D154" s="25" t="s">
        <v>25</v>
      </c>
      <c r="E154" s="29"/>
      <c r="F154" s="30"/>
      <c r="G154" s="30"/>
      <c r="H154" s="30"/>
      <c r="I154" s="30"/>
      <c r="J154" s="30"/>
      <c r="K154" s="42"/>
    </row>
    <row r="155" spans="2:11" ht="18" customHeight="1">
      <c r="B155" s="26"/>
      <c r="C155" s="27"/>
      <c r="D155" s="25" t="s">
        <v>26</v>
      </c>
      <c r="E155" s="29"/>
      <c r="F155" s="30"/>
      <c r="G155" s="30"/>
      <c r="H155" s="30"/>
      <c r="I155" s="30"/>
      <c r="J155" s="30"/>
      <c r="K155" s="42"/>
    </row>
    <row r="156" spans="2:11" ht="18" customHeight="1">
      <c r="B156" s="19">
        <f t="shared" si="97" ref="B156">ROW()/3-2</f>
        <v>50</v>
      </c>
      <c r="C156" s="28" t="str">
        <f ca="1" t="shared" si="98" ref="C156">INDIRECT("员工信息表!C"&amp;(B156+3))&amp;IF(INDIRECT("员工信息表!O"&amp;(B156+3))="离职","(离职)","")</f>
        <v/>
      </c>
      <c r="D156" s="25" t="s">
        <v>24</v>
      </c>
      <c r="E156" s="29"/>
      <c r="F156" s="30"/>
      <c r="G156" s="30"/>
      <c r="H156" s="30"/>
      <c r="I156" s="30"/>
      <c r="J156" s="30"/>
      <c r="K156" s="42"/>
    </row>
    <row r="157" spans="2:11" ht="18" customHeight="1">
      <c r="B157" s="24"/>
      <c r="C157" s="20"/>
      <c r="D157" s="25" t="s">
        <v>25</v>
      </c>
      <c r="E157" s="29"/>
      <c r="F157" s="30"/>
      <c r="G157" s="30"/>
      <c r="H157" s="30"/>
      <c r="I157" s="30"/>
      <c r="J157" s="30"/>
      <c r="K157" s="42"/>
    </row>
    <row r="158" spans="2:11" ht="18" customHeight="1">
      <c r="B158" s="26"/>
      <c r="C158" s="27"/>
      <c r="D158" s="25" t="s">
        <v>26</v>
      </c>
      <c r="E158" s="29"/>
      <c r="F158" s="30"/>
      <c r="G158" s="30"/>
      <c r="H158" s="30"/>
      <c r="I158" s="30"/>
      <c r="J158" s="30"/>
      <c r="K158" s="42"/>
    </row>
    <row r="159" spans="2:11" ht="18" customHeight="1">
      <c r="B159" s="19">
        <f t="shared" si="99" ref="B159">ROW()/3-2</f>
        <v>51</v>
      </c>
      <c r="C159" s="28" t="str">
        <f ca="1" t="shared" si="100" ref="C159">INDIRECT("员工信息表!C"&amp;(B159+3))&amp;IF(INDIRECT("员工信息表!O"&amp;(B159+3))="离职","(离职)","")</f>
        <v/>
      </c>
      <c r="D159" s="25" t="s">
        <v>24</v>
      </c>
      <c r="E159" s="29"/>
      <c r="F159" s="30"/>
      <c r="G159" s="30"/>
      <c r="H159" s="30"/>
      <c r="I159" s="30"/>
      <c r="J159" s="30"/>
      <c r="K159" s="42"/>
    </row>
    <row r="160" spans="2:11" ht="18" customHeight="1">
      <c r="B160" s="24"/>
      <c r="C160" s="20"/>
      <c r="D160" s="25" t="s">
        <v>25</v>
      </c>
      <c r="E160" s="29"/>
      <c r="F160" s="30"/>
      <c r="G160" s="30"/>
      <c r="H160" s="30"/>
      <c r="I160" s="30"/>
      <c r="J160" s="30"/>
      <c r="K160" s="42"/>
    </row>
    <row r="161" spans="2:11" ht="18" customHeight="1">
      <c r="B161" s="26"/>
      <c r="C161" s="27"/>
      <c r="D161" s="25" t="s">
        <v>26</v>
      </c>
      <c r="E161" s="29"/>
      <c r="F161" s="30"/>
      <c r="G161" s="30"/>
      <c r="H161" s="30"/>
      <c r="I161" s="30"/>
      <c r="J161" s="30"/>
      <c r="K161" s="42"/>
    </row>
    <row r="162" spans="2:11" ht="18" customHeight="1">
      <c r="B162" s="19">
        <f t="shared" si="101" ref="B162">ROW()/3-2</f>
        <v>52</v>
      </c>
      <c r="C162" s="28" t="str">
        <f ca="1" t="shared" si="102" ref="C162">INDIRECT("员工信息表!C"&amp;(B162+3))&amp;IF(INDIRECT("员工信息表!O"&amp;(B162+3))="离职","(离职)","")</f>
        <v/>
      </c>
      <c r="D162" s="25" t="s">
        <v>24</v>
      </c>
      <c r="E162" s="29"/>
      <c r="F162" s="30"/>
      <c r="G162" s="30"/>
      <c r="H162" s="30"/>
      <c r="I162" s="30"/>
      <c r="J162" s="30"/>
      <c r="K162" s="42"/>
    </row>
    <row r="163" spans="2:11" ht="18" customHeight="1">
      <c r="B163" s="24"/>
      <c r="C163" s="20"/>
      <c r="D163" s="25" t="s">
        <v>25</v>
      </c>
      <c r="E163" s="29"/>
      <c r="F163" s="30"/>
      <c r="G163" s="30"/>
      <c r="H163" s="30"/>
      <c r="I163" s="30"/>
      <c r="J163" s="30"/>
      <c r="K163" s="42"/>
    </row>
    <row r="164" spans="2:11" ht="18" customHeight="1">
      <c r="B164" s="26"/>
      <c r="C164" s="27"/>
      <c r="D164" s="25" t="s">
        <v>26</v>
      </c>
      <c r="E164" s="29"/>
      <c r="F164" s="30"/>
      <c r="G164" s="30"/>
      <c r="H164" s="30"/>
      <c r="I164" s="30"/>
      <c r="J164" s="30"/>
      <c r="K164" s="42"/>
    </row>
    <row r="165" spans="2:11" ht="18" customHeight="1">
      <c r="B165" s="19">
        <f t="shared" si="103" ref="B165">ROW()/3-2</f>
        <v>53</v>
      </c>
      <c r="C165" s="28" t="str">
        <f ca="1" t="shared" si="104" ref="C165">INDIRECT("员工信息表!C"&amp;(B165+3))&amp;IF(INDIRECT("员工信息表!O"&amp;(B165+3))="离职","(离职)","")</f>
        <v/>
      </c>
      <c r="D165" s="25" t="s">
        <v>24</v>
      </c>
      <c r="E165" s="29"/>
      <c r="F165" s="30"/>
      <c r="G165" s="30"/>
      <c r="H165" s="30"/>
      <c r="I165" s="30"/>
      <c r="J165" s="30"/>
      <c r="K165" s="42"/>
    </row>
    <row r="166" spans="2:11" ht="18" customHeight="1">
      <c r="B166" s="24"/>
      <c r="C166" s="20"/>
      <c r="D166" s="25" t="s">
        <v>25</v>
      </c>
      <c r="E166" s="29"/>
      <c r="F166" s="30"/>
      <c r="G166" s="30"/>
      <c r="H166" s="30"/>
      <c r="I166" s="30"/>
      <c r="J166" s="30"/>
      <c r="K166" s="42"/>
    </row>
    <row r="167" spans="2:11" ht="18" customHeight="1">
      <c r="B167" s="26"/>
      <c r="C167" s="27"/>
      <c r="D167" s="25" t="s">
        <v>26</v>
      </c>
      <c r="E167" s="29"/>
      <c r="F167" s="30"/>
      <c r="G167" s="30"/>
      <c r="H167" s="30"/>
      <c r="I167" s="30"/>
      <c r="J167" s="30"/>
      <c r="K167" s="42"/>
    </row>
    <row r="168" spans="2:11" ht="18" customHeight="1">
      <c r="B168" s="19">
        <f t="shared" si="105" ref="B168">ROW()/3-2</f>
        <v>54</v>
      </c>
      <c r="C168" s="28" t="str">
        <f ca="1" t="shared" si="106" ref="C168">INDIRECT("员工信息表!C"&amp;(B168+3))&amp;IF(INDIRECT("员工信息表!O"&amp;(B168+3))="离职","(离职)","")</f>
        <v/>
      </c>
      <c r="D168" s="25" t="s">
        <v>24</v>
      </c>
      <c r="E168" s="29"/>
      <c r="F168" s="30"/>
      <c r="G168" s="30"/>
      <c r="H168" s="30"/>
      <c r="I168" s="30"/>
      <c r="J168" s="30"/>
      <c r="K168" s="42"/>
    </row>
    <row r="169" spans="2:11" ht="18" customHeight="1">
      <c r="B169" s="24"/>
      <c r="C169" s="20"/>
      <c r="D169" s="25" t="s">
        <v>25</v>
      </c>
      <c r="E169" s="29"/>
      <c r="F169" s="30"/>
      <c r="G169" s="30"/>
      <c r="H169" s="30"/>
      <c r="I169" s="30"/>
      <c r="J169" s="30"/>
      <c r="K169" s="42"/>
    </row>
    <row r="170" spans="2:11" ht="18" customHeight="1">
      <c r="B170" s="26"/>
      <c r="C170" s="27"/>
      <c r="D170" s="25" t="s">
        <v>26</v>
      </c>
      <c r="E170" s="29"/>
      <c r="F170" s="30"/>
      <c r="G170" s="30"/>
      <c r="H170" s="30"/>
      <c r="I170" s="30"/>
      <c r="J170" s="30"/>
      <c r="K170" s="42"/>
    </row>
    <row r="171" spans="2:11" ht="18" customHeight="1">
      <c r="B171" s="19">
        <f t="shared" si="107" ref="B171">ROW()/3-2</f>
        <v>55</v>
      </c>
      <c r="C171" s="28" t="str">
        <f ca="1" t="shared" si="108" ref="C171">INDIRECT("员工信息表!C"&amp;(B171+3))&amp;IF(INDIRECT("员工信息表!O"&amp;(B171+3))="离职","(离职)","")</f>
        <v/>
      </c>
      <c r="D171" s="25" t="s">
        <v>24</v>
      </c>
      <c r="E171" s="29"/>
      <c r="F171" s="30"/>
      <c r="G171" s="30"/>
      <c r="H171" s="30"/>
      <c r="I171" s="30"/>
      <c r="J171" s="30"/>
      <c r="K171" s="42"/>
    </row>
    <row r="172" spans="2:11" ht="18" customHeight="1">
      <c r="B172" s="24"/>
      <c r="C172" s="20"/>
      <c r="D172" s="25" t="s">
        <v>25</v>
      </c>
      <c r="E172" s="29"/>
      <c r="F172" s="30"/>
      <c r="G172" s="30"/>
      <c r="H172" s="30"/>
      <c r="I172" s="30"/>
      <c r="J172" s="30"/>
      <c r="K172" s="42"/>
    </row>
    <row r="173" spans="2:11" ht="18" customHeight="1">
      <c r="B173" s="26"/>
      <c r="C173" s="27"/>
      <c r="D173" s="25" t="s">
        <v>26</v>
      </c>
      <c r="E173" s="29"/>
      <c r="F173" s="30"/>
      <c r="G173" s="30"/>
      <c r="H173" s="30"/>
      <c r="I173" s="30"/>
      <c r="J173" s="30"/>
      <c r="K173" s="42"/>
    </row>
    <row r="174" spans="2:11" ht="18" customHeight="1">
      <c r="B174" s="19">
        <f t="shared" si="109" ref="B174">ROW()/3-2</f>
        <v>56</v>
      </c>
      <c r="C174" s="28" t="str">
        <f ca="1" t="shared" si="110" ref="C174">INDIRECT("员工信息表!C"&amp;(B174+3))&amp;IF(INDIRECT("员工信息表!O"&amp;(B174+3))="离职","(离职)","")</f>
        <v/>
      </c>
      <c r="D174" s="25" t="s">
        <v>24</v>
      </c>
      <c r="E174" s="29"/>
      <c r="F174" s="30"/>
      <c r="G174" s="30"/>
      <c r="H174" s="30"/>
      <c r="I174" s="30"/>
      <c r="J174" s="30"/>
      <c r="K174" s="42"/>
    </row>
    <row r="175" spans="2:11" ht="18" customHeight="1">
      <c r="B175" s="24"/>
      <c r="C175" s="20"/>
      <c r="D175" s="25" t="s">
        <v>25</v>
      </c>
      <c r="E175" s="29"/>
      <c r="F175" s="30"/>
      <c r="G175" s="30"/>
      <c r="H175" s="30"/>
      <c r="I175" s="30"/>
      <c r="J175" s="30"/>
      <c r="K175" s="42"/>
    </row>
    <row r="176" spans="2:11" ht="18" customHeight="1">
      <c r="B176" s="26"/>
      <c r="C176" s="27"/>
      <c r="D176" s="25" t="s">
        <v>26</v>
      </c>
      <c r="E176" s="29"/>
      <c r="F176" s="30"/>
      <c r="G176" s="30"/>
      <c r="H176" s="30"/>
      <c r="I176" s="30"/>
      <c r="J176" s="30"/>
      <c r="K176" s="42"/>
    </row>
    <row r="177" spans="2:11" ht="18" customHeight="1">
      <c r="B177" s="19">
        <f t="shared" si="111" ref="B177">ROW()/3-2</f>
        <v>57</v>
      </c>
      <c r="C177" s="28" t="str">
        <f ca="1" t="shared" si="112" ref="C177">INDIRECT("员工信息表!C"&amp;(B177+3))&amp;IF(INDIRECT("员工信息表!O"&amp;(B177+3))="离职","(离职)","")</f>
        <v/>
      </c>
      <c r="D177" s="25" t="s">
        <v>24</v>
      </c>
      <c r="E177" s="29"/>
      <c r="F177" s="30"/>
      <c r="G177" s="30"/>
      <c r="H177" s="30"/>
      <c r="I177" s="30"/>
      <c r="J177" s="30"/>
      <c r="K177" s="42"/>
    </row>
    <row r="178" spans="2:11" ht="18" customHeight="1">
      <c r="B178" s="24"/>
      <c r="C178" s="20"/>
      <c r="D178" s="25" t="s">
        <v>25</v>
      </c>
      <c r="E178" s="29"/>
      <c r="F178" s="30"/>
      <c r="G178" s="30"/>
      <c r="H178" s="30"/>
      <c r="I178" s="30"/>
      <c r="J178" s="30"/>
      <c r="K178" s="42"/>
    </row>
    <row r="179" spans="2:11" ht="18" customHeight="1">
      <c r="B179" s="26"/>
      <c r="C179" s="27"/>
      <c r="D179" s="25" t="s">
        <v>26</v>
      </c>
      <c r="E179" s="29"/>
      <c r="F179" s="30"/>
      <c r="G179" s="30"/>
      <c r="H179" s="30"/>
      <c r="I179" s="30"/>
      <c r="J179" s="30"/>
      <c r="K179" s="42"/>
    </row>
    <row r="180" spans="2:11" ht="18" customHeight="1">
      <c r="B180" s="19">
        <f t="shared" si="113" ref="B180">ROW()/3-2</f>
        <v>58</v>
      </c>
      <c r="C180" s="28" t="str">
        <f ca="1" t="shared" si="114" ref="C180">INDIRECT("员工信息表!C"&amp;(B180+3))&amp;IF(INDIRECT("员工信息表!O"&amp;(B180+3))="离职","(离职)","")</f>
        <v/>
      </c>
      <c r="D180" s="25" t="s">
        <v>24</v>
      </c>
      <c r="E180" s="29"/>
      <c r="F180" s="30"/>
      <c r="G180" s="30"/>
      <c r="H180" s="30"/>
      <c r="I180" s="30"/>
      <c r="J180" s="30"/>
      <c r="K180" s="42"/>
    </row>
    <row r="181" spans="2:11" ht="18" customHeight="1">
      <c r="B181" s="24"/>
      <c r="C181" s="20"/>
      <c r="D181" s="25" t="s">
        <v>25</v>
      </c>
      <c r="E181" s="29"/>
      <c r="F181" s="30"/>
      <c r="G181" s="30"/>
      <c r="H181" s="30"/>
      <c r="I181" s="30"/>
      <c r="J181" s="30"/>
      <c r="K181" s="42"/>
    </row>
    <row r="182" spans="2:11" ht="18" customHeight="1">
      <c r="B182" s="26"/>
      <c r="C182" s="27"/>
      <c r="D182" s="25" t="s">
        <v>26</v>
      </c>
      <c r="E182" s="29"/>
      <c r="F182" s="30"/>
      <c r="G182" s="30"/>
      <c r="H182" s="30"/>
      <c r="I182" s="30"/>
      <c r="J182" s="30"/>
      <c r="K182" s="42"/>
    </row>
    <row r="183" spans="2:11" ht="18" customHeight="1">
      <c r="B183" s="19">
        <f t="shared" si="115" ref="B183">ROW()/3-2</f>
        <v>59</v>
      </c>
      <c r="C183" s="28" t="str">
        <f ca="1" t="shared" si="116" ref="C183">INDIRECT("员工信息表!C"&amp;(B183+3))&amp;IF(INDIRECT("员工信息表!O"&amp;(B183+3))="离职","(离职)","")</f>
        <v/>
      </c>
      <c r="D183" s="25" t="s">
        <v>24</v>
      </c>
      <c r="E183" s="29"/>
      <c r="F183" s="30"/>
      <c r="G183" s="30"/>
      <c r="H183" s="30"/>
      <c r="I183" s="30"/>
      <c r="J183" s="30"/>
      <c r="K183" s="42"/>
    </row>
    <row r="184" spans="2:11" ht="18" customHeight="1">
      <c r="B184" s="24"/>
      <c r="C184" s="20"/>
      <c r="D184" s="25" t="s">
        <v>25</v>
      </c>
      <c r="E184" s="29"/>
      <c r="F184" s="30"/>
      <c r="G184" s="30"/>
      <c r="H184" s="30"/>
      <c r="I184" s="30"/>
      <c r="J184" s="30"/>
      <c r="K184" s="42"/>
    </row>
    <row r="185" spans="2:11" ht="18" customHeight="1">
      <c r="B185" s="26"/>
      <c r="C185" s="27"/>
      <c r="D185" s="25" t="s">
        <v>26</v>
      </c>
      <c r="E185" s="29"/>
      <c r="F185" s="30"/>
      <c r="G185" s="30"/>
      <c r="H185" s="30"/>
      <c r="I185" s="30"/>
      <c r="J185" s="30"/>
      <c r="K185" s="42"/>
    </row>
    <row r="186" spans="2:11" ht="18" customHeight="1">
      <c r="B186" s="19">
        <f t="shared" si="117" ref="B186">ROW()/3-2</f>
        <v>60</v>
      </c>
      <c r="C186" s="28" t="str">
        <f ca="1" t="shared" si="118" ref="C186">INDIRECT("员工信息表!C"&amp;(B186+3))&amp;IF(INDIRECT("员工信息表!O"&amp;(B186+3))="离职","(离职)","")</f>
        <v/>
      </c>
      <c r="D186" s="25" t="s">
        <v>24</v>
      </c>
      <c r="E186" s="29"/>
      <c r="F186" s="30"/>
      <c r="G186" s="30"/>
      <c r="H186" s="30"/>
      <c r="I186" s="30"/>
      <c r="J186" s="30"/>
      <c r="K186" s="42"/>
    </row>
    <row r="187" spans="2:11" ht="18" customHeight="1">
      <c r="B187" s="24"/>
      <c r="C187" s="20"/>
      <c r="D187" s="25" t="s">
        <v>25</v>
      </c>
      <c r="E187" s="29"/>
      <c r="F187" s="30"/>
      <c r="G187" s="30"/>
      <c r="H187" s="30"/>
      <c r="I187" s="30"/>
      <c r="J187" s="30"/>
      <c r="K187" s="42"/>
    </row>
    <row r="188" spans="2:11" ht="18" customHeight="1">
      <c r="B188" s="26"/>
      <c r="C188" s="27"/>
      <c r="D188" s="25" t="s">
        <v>26</v>
      </c>
      <c r="E188" s="29"/>
      <c r="F188" s="30"/>
      <c r="G188" s="30"/>
      <c r="H188" s="30"/>
      <c r="I188" s="30"/>
      <c r="J188" s="30"/>
      <c r="K188" s="42"/>
    </row>
    <row r="189" spans="2:11" ht="18" customHeight="1">
      <c r="B189" s="19">
        <f t="shared" si="119" ref="B189">ROW()/3-2</f>
        <v>61</v>
      </c>
      <c r="C189" s="28" t="str">
        <f ca="1" t="shared" si="120" ref="C189">INDIRECT("员工信息表!C"&amp;(B189+3))&amp;IF(INDIRECT("员工信息表!O"&amp;(B189+3))="离职","(离职)","")</f>
        <v/>
      </c>
      <c r="D189" s="25" t="s">
        <v>24</v>
      </c>
      <c r="E189" s="29"/>
      <c r="F189" s="30"/>
      <c r="G189" s="30"/>
      <c r="H189" s="30"/>
      <c r="I189" s="30"/>
      <c r="J189" s="30"/>
      <c r="K189" s="42"/>
    </row>
    <row r="190" spans="2:11" ht="18" customHeight="1">
      <c r="B190" s="24"/>
      <c r="C190" s="20"/>
      <c r="D190" s="25" t="s">
        <v>25</v>
      </c>
      <c r="E190" s="29"/>
      <c r="F190" s="30"/>
      <c r="G190" s="30"/>
      <c r="H190" s="30"/>
      <c r="I190" s="30"/>
      <c r="J190" s="30"/>
      <c r="K190" s="42"/>
    </row>
    <row r="191" spans="2:11" ht="18" customHeight="1">
      <c r="B191" s="26"/>
      <c r="C191" s="27"/>
      <c r="D191" s="25" t="s">
        <v>26</v>
      </c>
      <c r="E191" s="29"/>
      <c r="F191" s="30"/>
      <c r="G191" s="30"/>
      <c r="H191" s="30"/>
      <c r="I191" s="30"/>
      <c r="J191" s="30"/>
      <c r="K191" s="42"/>
    </row>
    <row r="192" spans="2:11" ht="18" customHeight="1">
      <c r="B192" s="19">
        <f t="shared" si="121" ref="B192">ROW()/3-2</f>
        <v>62</v>
      </c>
      <c r="C192" s="28" t="str">
        <f ca="1" t="shared" si="122" ref="C192">INDIRECT("员工信息表!C"&amp;(B192+3))&amp;IF(INDIRECT("员工信息表!O"&amp;(B192+3))="离职","(离职)","")</f>
        <v/>
      </c>
      <c r="D192" s="25" t="s">
        <v>24</v>
      </c>
      <c r="E192" s="29"/>
      <c r="F192" s="30"/>
      <c r="G192" s="30"/>
      <c r="H192" s="30"/>
      <c r="I192" s="30"/>
      <c r="J192" s="30"/>
      <c r="K192" s="42"/>
    </row>
    <row r="193" spans="2:11" ht="18" customHeight="1">
      <c r="B193" s="24"/>
      <c r="C193" s="20"/>
      <c r="D193" s="25" t="s">
        <v>25</v>
      </c>
      <c r="E193" s="29"/>
      <c r="F193" s="30"/>
      <c r="G193" s="30"/>
      <c r="H193" s="30"/>
      <c r="I193" s="30"/>
      <c r="J193" s="30"/>
      <c r="K193" s="42"/>
    </row>
    <row r="194" spans="2:11" ht="18" customHeight="1">
      <c r="B194" s="26"/>
      <c r="C194" s="27"/>
      <c r="D194" s="25" t="s">
        <v>26</v>
      </c>
      <c r="E194" s="29"/>
      <c r="F194" s="30"/>
      <c r="G194" s="30"/>
      <c r="H194" s="30"/>
      <c r="I194" s="30"/>
      <c r="J194" s="30"/>
      <c r="K194" s="42"/>
    </row>
    <row r="195" spans="2:11" ht="18" customHeight="1">
      <c r="B195" s="19">
        <f t="shared" si="123" ref="B195">ROW()/3-2</f>
        <v>63</v>
      </c>
      <c r="C195" s="28" t="str">
        <f ca="1" t="shared" si="124" ref="C195">INDIRECT("员工信息表!C"&amp;(B195+3))&amp;IF(INDIRECT("员工信息表!O"&amp;(B195+3))="离职","(离职)","")</f>
        <v/>
      </c>
      <c r="D195" s="25" t="s">
        <v>24</v>
      </c>
      <c r="E195" s="29"/>
      <c r="F195" s="30"/>
      <c r="G195" s="30"/>
      <c r="H195" s="30"/>
      <c r="I195" s="30"/>
      <c r="J195" s="30"/>
      <c r="K195" s="42"/>
    </row>
    <row r="196" spans="2:11" ht="18" customHeight="1">
      <c r="B196" s="24"/>
      <c r="C196" s="20"/>
      <c r="D196" s="25" t="s">
        <v>25</v>
      </c>
      <c r="E196" s="29"/>
      <c r="F196" s="30"/>
      <c r="G196" s="30"/>
      <c r="H196" s="30"/>
      <c r="I196" s="30"/>
      <c r="J196" s="30"/>
      <c r="K196" s="42"/>
    </row>
    <row r="197" spans="2:11" ht="18" customHeight="1">
      <c r="B197" s="26"/>
      <c r="C197" s="27"/>
      <c r="D197" s="25" t="s">
        <v>26</v>
      </c>
      <c r="E197" s="29"/>
      <c r="F197" s="30"/>
      <c r="G197" s="30"/>
      <c r="H197" s="30"/>
      <c r="I197" s="30"/>
      <c r="J197" s="30"/>
      <c r="K197" s="42"/>
    </row>
    <row r="198" spans="2:11" ht="18" customHeight="1">
      <c r="B198" s="19">
        <f t="shared" si="125" ref="B198">ROW()/3-2</f>
        <v>64</v>
      </c>
      <c r="C198" s="28" t="str">
        <f ca="1" t="shared" si="126" ref="C198">INDIRECT("员工信息表!C"&amp;(B198+3))&amp;IF(INDIRECT("员工信息表!O"&amp;(B198+3))="离职","(离职)","")</f>
        <v/>
      </c>
      <c r="D198" s="25" t="s">
        <v>24</v>
      </c>
      <c r="E198" s="29"/>
      <c r="F198" s="30"/>
      <c r="G198" s="30"/>
      <c r="H198" s="30"/>
      <c r="I198" s="30"/>
      <c r="J198" s="30"/>
      <c r="K198" s="42"/>
    </row>
    <row r="199" spans="2:11" ht="18" customHeight="1">
      <c r="B199" s="24"/>
      <c r="C199" s="20"/>
      <c r="D199" s="25" t="s">
        <v>25</v>
      </c>
      <c r="E199" s="29"/>
      <c r="F199" s="30"/>
      <c r="G199" s="30"/>
      <c r="H199" s="30"/>
      <c r="I199" s="30"/>
      <c r="J199" s="30"/>
      <c r="K199" s="42"/>
    </row>
    <row r="200" spans="2:11" ht="18" customHeight="1">
      <c r="B200" s="26"/>
      <c r="C200" s="27"/>
      <c r="D200" s="25" t="s">
        <v>26</v>
      </c>
      <c r="E200" s="29"/>
      <c r="F200" s="30"/>
      <c r="G200" s="30"/>
      <c r="H200" s="30"/>
      <c r="I200" s="30"/>
      <c r="J200" s="30"/>
      <c r="K200" s="42"/>
    </row>
    <row r="201" spans="2:11" ht="18" customHeight="1">
      <c r="B201" s="19">
        <f t="shared" si="127" ref="B201">ROW()/3-2</f>
        <v>65</v>
      </c>
      <c r="C201" s="28" t="str">
        <f ca="1" t="shared" si="128" ref="C201">INDIRECT("员工信息表!C"&amp;(B201+3))&amp;IF(INDIRECT("员工信息表!O"&amp;(B201+3))="离职","(离职)","")</f>
        <v/>
      </c>
      <c r="D201" s="25" t="s">
        <v>24</v>
      </c>
      <c r="E201" s="29"/>
      <c r="F201" s="30"/>
      <c r="G201" s="30"/>
      <c r="H201" s="30"/>
      <c r="I201" s="30"/>
      <c r="J201" s="30"/>
      <c r="K201" s="42"/>
    </row>
    <row r="202" spans="2:11" ht="18" customHeight="1">
      <c r="B202" s="24"/>
      <c r="C202" s="20"/>
      <c r="D202" s="25" t="s">
        <v>25</v>
      </c>
      <c r="E202" s="29"/>
      <c r="F202" s="30"/>
      <c r="G202" s="30"/>
      <c r="H202" s="30"/>
      <c r="I202" s="30"/>
      <c r="J202" s="30"/>
      <c r="K202" s="42"/>
    </row>
    <row r="203" spans="2:11" ht="18" customHeight="1">
      <c r="B203" s="26"/>
      <c r="C203" s="27"/>
      <c r="D203" s="25" t="s">
        <v>26</v>
      </c>
      <c r="E203" s="29"/>
      <c r="F203" s="30"/>
      <c r="G203" s="30"/>
      <c r="H203" s="30"/>
      <c r="I203" s="30"/>
      <c r="J203" s="30"/>
      <c r="K203" s="42"/>
    </row>
    <row r="204" spans="2:11" ht="18" customHeight="1">
      <c r="B204" s="19">
        <f t="shared" si="129" ref="B204">ROW()/3-2</f>
        <v>66</v>
      </c>
      <c r="C204" s="28" t="str">
        <f ca="1" t="shared" si="130" ref="C204">INDIRECT("员工信息表!C"&amp;(B204+3))&amp;IF(INDIRECT("员工信息表!O"&amp;(B204+3))="离职","(离职)","")</f>
        <v/>
      </c>
      <c r="D204" s="25" t="s">
        <v>24</v>
      </c>
      <c r="E204" s="29"/>
      <c r="F204" s="30"/>
      <c r="G204" s="30"/>
      <c r="H204" s="30"/>
      <c r="I204" s="30"/>
      <c r="J204" s="30"/>
      <c r="K204" s="42"/>
    </row>
    <row r="205" spans="2:11" ht="18" customHeight="1">
      <c r="B205" s="24"/>
      <c r="C205" s="20"/>
      <c r="D205" s="25" t="s">
        <v>25</v>
      </c>
      <c r="E205" s="29"/>
      <c r="F205" s="30"/>
      <c r="G205" s="30"/>
      <c r="H205" s="30"/>
      <c r="I205" s="30"/>
      <c r="J205" s="30"/>
      <c r="K205" s="42"/>
    </row>
    <row r="206" spans="2:11" ht="18" customHeight="1">
      <c r="B206" s="26"/>
      <c r="C206" s="27"/>
      <c r="D206" s="25" t="s">
        <v>26</v>
      </c>
      <c r="E206" s="29"/>
      <c r="F206" s="30"/>
      <c r="G206" s="30"/>
      <c r="H206" s="30"/>
      <c r="I206" s="30"/>
      <c r="J206" s="30"/>
      <c r="K206" s="42"/>
    </row>
    <row r="207" spans="2:11" ht="18" customHeight="1">
      <c r="B207" s="19">
        <f t="shared" si="131" ref="B207">ROW()/3-2</f>
        <v>67</v>
      </c>
      <c r="C207" s="28" t="str">
        <f ca="1" t="shared" si="132" ref="C207">INDIRECT("员工信息表!C"&amp;(B207+3))&amp;IF(INDIRECT("员工信息表!O"&amp;(B207+3))="离职","(离职)","")</f>
        <v/>
      </c>
      <c r="D207" s="25" t="s">
        <v>24</v>
      </c>
      <c r="E207" s="29"/>
      <c r="F207" s="30"/>
      <c r="G207" s="30"/>
      <c r="H207" s="30"/>
      <c r="I207" s="30"/>
      <c r="J207" s="30"/>
      <c r="K207" s="42"/>
    </row>
    <row r="208" spans="2:11" ht="18" customHeight="1">
      <c r="B208" s="24"/>
      <c r="C208" s="20"/>
      <c r="D208" s="25" t="s">
        <v>25</v>
      </c>
      <c r="E208" s="29"/>
      <c r="F208" s="30"/>
      <c r="G208" s="30"/>
      <c r="H208" s="30"/>
      <c r="I208" s="30"/>
      <c r="J208" s="30"/>
      <c r="K208" s="42"/>
    </row>
    <row r="209" spans="2:11" ht="18" customHeight="1">
      <c r="B209" s="26"/>
      <c r="C209" s="27"/>
      <c r="D209" s="25" t="s">
        <v>26</v>
      </c>
      <c r="E209" s="29"/>
      <c r="F209" s="30"/>
      <c r="G209" s="30"/>
      <c r="H209" s="30"/>
      <c r="I209" s="30"/>
      <c r="J209" s="30"/>
      <c r="K209" s="42"/>
    </row>
    <row r="210" spans="2:11" ht="18" customHeight="1">
      <c r="B210" s="19">
        <f t="shared" si="133" ref="B210">ROW()/3-2</f>
        <v>68</v>
      </c>
      <c r="C210" s="28" t="str">
        <f ca="1" t="shared" si="134" ref="C210">INDIRECT("员工信息表!C"&amp;(B210+3))&amp;IF(INDIRECT("员工信息表!O"&amp;(B210+3))="离职","(离职)","")</f>
        <v/>
      </c>
      <c r="D210" s="25" t="s">
        <v>24</v>
      </c>
      <c r="E210" s="29"/>
      <c r="F210" s="30"/>
      <c r="G210" s="30"/>
      <c r="H210" s="30"/>
      <c r="I210" s="30"/>
      <c r="J210" s="30"/>
      <c r="K210" s="42"/>
    </row>
    <row r="211" spans="2:11" ht="18" customHeight="1">
      <c r="B211" s="24"/>
      <c r="C211" s="20"/>
      <c r="D211" s="25" t="s">
        <v>25</v>
      </c>
      <c r="E211" s="29"/>
      <c r="F211" s="30"/>
      <c r="G211" s="30"/>
      <c r="H211" s="30"/>
      <c r="I211" s="30"/>
      <c r="J211" s="30"/>
      <c r="K211" s="42"/>
    </row>
    <row r="212" spans="2:11" ht="18" customHeight="1">
      <c r="B212" s="26"/>
      <c r="C212" s="27"/>
      <c r="D212" s="25" t="s">
        <v>26</v>
      </c>
      <c r="E212" s="29"/>
      <c r="F212" s="30"/>
      <c r="G212" s="30"/>
      <c r="H212" s="30"/>
      <c r="I212" s="30"/>
      <c r="J212" s="30"/>
      <c r="K212" s="42"/>
    </row>
    <row r="213" spans="2:11" ht="18" customHeight="1">
      <c r="B213" s="19">
        <f t="shared" si="135" ref="B213">ROW()/3-2</f>
        <v>69</v>
      </c>
      <c r="C213" s="28" t="str">
        <f ca="1" t="shared" si="136" ref="C213">INDIRECT("员工信息表!C"&amp;(B213+3))&amp;IF(INDIRECT("员工信息表!O"&amp;(B213+3))="离职","(离职)","")</f>
        <v/>
      </c>
      <c r="D213" s="25" t="s">
        <v>24</v>
      </c>
      <c r="E213" s="29"/>
      <c r="F213" s="30"/>
      <c r="G213" s="30"/>
      <c r="H213" s="30"/>
      <c r="I213" s="30"/>
      <c r="J213" s="30"/>
      <c r="K213" s="42"/>
    </row>
    <row r="214" spans="2:11" ht="18" customHeight="1">
      <c r="B214" s="24"/>
      <c r="C214" s="20"/>
      <c r="D214" s="25" t="s">
        <v>25</v>
      </c>
      <c r="E214" s="29"/>
      <c r="F214" s="30"/>
      <c r="G214" s="30"/>
      <c r="H214" s="30"/>
      <c r="I214" s="30"/>
      <c r="J214" s="30"/>
      <c r="K214" s="42"/>
    </row>
    <row r="215" spans="2:11" ht="18" customHeight="1">
      <c r="B215" s="26"/>
      <c r="C215" s="27"/>
      <c r="D215" s="25" t="s">
        <v>26</v>
      </c>
      <c r="E215" s="29"/>
      <c r="F215" s="30"/>
      <c r="G215" s="30"/>
      <c r="H215" s="30"/>
      <c r="I215" s="30"/>
      <c r="J215" s="30"/>
      <c r="K215" s="42"/>
    </row>
    <row r="216" spans="2:11" ht="18" customHeight="1">
      <c r="B216" s="19">
        <f t="shared" si="137" ref="B216">ROW()/3-2</f>
        <v>70</v>
      </c>
      <c r="C216" s="28" t="str">
        <f ca="1" t="shared" si="138" ref="C216">INDIRECT("员工信息表!C"&amp;(B216+3))&amp;IF(INDIRECT("员工信息表!O"&amp;(B216+3))="离职","(离职)","")</f>
        <v/>
      </c>
      <c r="D216" s="25" t="s">
        <v>24</v>
      </c>
      <c r="E216" s="29"/>
      <c r="F216" s="30"/>
      <c r="G216" s="30"/>
      <c r="H216" s="30"/>
      <c r="I216" s="30"/>
      <c r="J216" s="30"/>
      <c r="K216" s="42"/>
    </row>
    <row r="217" spans="2:11" ht="18" customHeight="1">
      <c r="B217" s="24"/>
      <c r="C217" s="20"/>
      <c r="D217" s="25" t="s">
        <v>25</v>
      </c>
      <c r="E217" s="29"/>
      <c r="F217" s="30"/>
      <c r="G217" s="30"/>
      <c r="H217" s="30"/>
      <c r="I217" s="30"/>
      <c r="J217" s="30"/>
      <c r="K217" s="42"/>
    </row>
    <row r="218" spans="2:11" ht="18" customHeight="1">
      <c r="B218" s="26"/>
      <c r="C218" s="27"/>
      <c r="D218" s="25" t="s">
        <v>26</v>
      </c>
      <c r="E218" s="29"/>
      <c r="F218" s="30"/>
      <c r="G218" s="30"/>
      <c r="H218" s="30"/>
      <c r="I218" s="30"/>
      <c r="J218" s="30"/>
      <c r="K218" s="42"/>
    </row>
    <row r="219" spans="2:11" ht="18" customHeight="1">
      <c r="B219" s="19">
        <f t="shared" si="139" ref="B219">ROW()/3-2</f>
        <v>71</v>
      </c>
      <c r="C219" s="28" t="str">
        <f ca="1" t="shared" si="140" ref="C219">INDIRECT("员工信息表!C"&amp;(B219+3))&amp;IF(INDIRECT("员工信息表!O"&amp;(B219+3))="离职","(离职)","")</f>
        <v/>
      </c>
      <c r="D219" s="25" t="s">
        <v>24</v>
      </c>
      <c r="E219" s="29"/>
      <c r="F219" s="30"/>
      <c r="G219" s="30"/>
      <c r="H219" s="30"/>
      <c r="I219" s="30"/>
      <c r="J219" s="30"/>
      <c r="K219" s="42"/>
    </row>
    <row r="220" spans="2:11" ht="18" customHeight="1">
      <c r="B220" s="24"/>
      <c r="C220" s="20"/>
      <c r="D220" s="25" t="s">
        <v>25</v>
      </c>
      <c r="E220" s="29"/>
      <c r="F220" s="30"/>
      <c r="G220" s="30"/>
      <c r="H220" s="30"/>
      <c r="I220" s="30"/>
      <c r="J220" s="30"/>
      <c r="K220" s="42"/>
    </row>
    <row r="221" spans="2:11" ht="18" customHeight="1">
      <c r="B221" s="26"/>
      <c r="C221" s="27"/>
      <c r="D221" s="25" t="s">
        <v>26</v>
      </c>
      <c r="E221" s="29"/>
      <c r="F221" s="30"/>
      <c r="G221" s="30"/>
      <c r="H221" s="30"/>
      <c r="I221" s="30"/>
      <c r="J221" s="30"/>
      <c r="K221" s="42"/>
    </row>
    <row r="222" spans="2:11" ht="18" customHeight="1">
      <c r="B222" s="19">
        <f t="shared" si="141" ref="B222">ROW()/3-2</f>
        <v>72</v>
      </c>
      <c r="C222" s="28" t="str">
        <f ca="1" t="shared" si="142" ref="C222">INDIRECT("员工信息表!C"&amp;(B222+3))&amp;IF(INDIRECT("员工信息表!O"&amp;(B222+3))="离职","(离职)","")</f>
        <v/>
      </c>
      <c r="D222" s="25" t="s">
        <v>24</v>
      </c>
      <c r="E222" s="29"/>
      <c r="F222" s="30"/>
      <c r="G222" s="30"/>
      <c r="H222" s="30"/>
      <c r="I222" s="30"/>
      <c r="J222" s="30"/>
      <c r="K222" s="42"/>
    </row>
    <row r="223" spans="2:11" ht="18" customHeight="1">
      <c r="B223" s="24"/>
      <c r="C223" s="20"/>
      <c r="D223" s="25" t="s">
        <v>25</v>
      </c>
      <c r="E223" s="29"/>
      <c r="F223" s="30"/>
      <c r="G223" s="30"/>
      <c r="H223" s="30"/>
      <c r="I223" s="30"/>
      <c r="J223" s="30"/>
      <c r="K223" s="42"/>
    </row>
    <row r="224" spans="2:11" ht="18" customHeight="1">
      <c r="B224" s="26"/>
      <c r="C224" s="27"/>
      <c r="D224" s="25" t="s">
        <v>26</v>
      </c>
      <c r="E224" s="29"/>
      <c r="F224" s="30"/>
      <c r="G224" s="30"/>
      <c r="H224" s="30"/>
      <c r="I224" s="30"/>
      <c r="J224" s="30"/>
      <c r="K224" s="42"/>
    </row>
    <row r="225" spans="2:11" ht="18" customHeight="1">
      <c r="B225" s="19">
        <f t="shared" si="143" ref="B225">ROW()/3-2</f>
        <v>73</v>
      </c>
      <c r="C225" s="28" t="str">
        <f ca="1" t="shared" si="144" ref="C225">INDIRECT("员工信息表!C"&amp;(B225+3))&amp;IF(INDIRECT("员工信息表!O"&amp;(B225+3))="离职","(离职)","")</f>
        <v/>
      </c>
      <c r="D225" s="25" t="s">
        <v>24</v>
      </c>
      <c r="E225" s="29"/>
      <c r="F225" s="30"/>
      <c r="G225" s="30"/>
      <c r="H225" s="30"/>
      <c r="I225" s="30"/>
      <c r="J225" s="30"/>
      <c r="K225" s="42"/>
    </row>
    <row r="226" spans="2:11" ht="18" customHeight="1">
      <c r="B226" s="24"/>
      <c r="C226" s="20"/>
      <c r="D226" s="25" t="s">
        <v>25</v>
      </c>
      <c r="E226" s="29"/>
      <c r="F226" s="30"/>
      <c r="G226" s="30"/>
      <c r="H226" s="30"/>
      <c r="I226" s="30"/>
      <c r="J226" s="30"/>
      <c r="K226" s="42"/>
    </row>
    <row r="227" spans="2:11" ht="18" customHeight="1">
      <c r="B227" s="26"/>
      <c r="C227" s="27"/>
      <c r="D227" s="25" t="s">
        <v>26</v>
      </c>
      <c r="E227" s="29"/>
      <c r="F227" s="30"/>
      <c r="G227" s="30"/>
      <c r="H227" s="30"/>
      <c r="I227" s="30"/>
      <c r="J227" s="30"/>
      <c r="K227" s="42"/>
    </row>
    <row r="228" spans="2:11" ht="18" customHeight="1">
      <c r="B228" s="19">
        <f t="shared" si="145" ref="B228">ROW()/3-2</f>
        <v>74</v>
      </c>
      <c r="C228" s="28" t="str">
        <f ca="1" t="shared" si="146" ref="C228">INDIRECT("员工信息表!C"&amp;(B228+3))&amp;IF(INDIRECT("员工信息表!O"&amp;(B228+3))="离职","(离职)","")</f>
        <v/>
      </c>
      <c r="D228" s="25" t="s">
        <v>24</v>
      </c>
      <c r="E228" s="29"/>
      <c r="F228" s="30"/>
      <c r="G228" s="30"/>
      <c r="H228" s="30"/>
      <c r="I228" s="30"/>
      <c r="J228" s="30"/>
      <c r="K228" s="42"/>
    </row>
    <row r="229" spans="2:11" ht="18" customHeight="1">
      <c r="B229" s="24"/>
      <c r="C229" s="20"/>
      <c r="D229" s="25" t="s">
        <v>25</v>
      </c>
      <c r="E229" s="29"/>
      <c r="F229" s="30"/>
      <c r="G229" s="30"/>
      <c r="H229" s="30"/>
      <c r="I229" s="30"/>
      <c r="J229" s="30"/>
      <c r="K229" s="42"/>
    </row>
    <row r="230" spans="2:11" ht="18" customHeight="1">
      <c r="B230" s="26"/>
      <c r="C230" s="27"/>
      <c r="D230" s="25" t="s">
        <v>26</v>
      </c>
      <c r="E230" s="29"/>
      <c r="F230" s="30"/>
      <c r="G230" s="30"/>
      <c r="H230" s="30"/>
      <c r="I230" s="30"/>
      <c r="J230" s="30"/>
      <c r="K230" s="42"/>
    </row>
    <row r="231" spans="2:11" ht="18" customHeight="1">
      <c r="B231" s="19">
        <f t="shared" si="147" ref="B231">ROW()/3-2</f>
        <v>75</v>
      </c>
      <c r="C231" s="28" t="str">
        <f ca="1" t="shared" si="148" ref="C231">INDIRECT("员工信息表!C"&amp;(B231+3))&amp;IF(INDIRECT("员工信息表!O"&amp;(B231+3))="离职","(离职)","")</f>
        <v/>
      </c>
      <c r="D231" s="25" t="s">
        <v>24</v>
      </c>
      <c r="E231" s="29"/>
      <c r="F231" s="30"/>
      <c r="G231" s="30"/>
      <c r="H231" s="30"/>
      <c r="I231" s="30"/>
      <c r="J231" s="30"/>
      <c r="K231" s="42"/>
    </row>
    <row r="232" spans="2:11" ht="18" customHeight="1">
      <c r="B232" s="24"/>
      <c r="C232" s="20"/>
      <c r="D232" s="25" t="s">
        <v>25</v>
      </c>
      <c r="E232" s="29"/>
      <c r="F232" s="30"/>
      <c r="G232" s="30"/>
      <c r="H232" s="30"/>
      <c r="I232" s="30"/>
      <c r="J232" s="30"/>
      <c r="K232" s="42"/>
    </row>
    <row r="233" spans="2:11" ht="18" customHeight="1">
      <c r="B233" s="26"/>
      <c r="C233" s="27"/>
      <c r="D233" s="25" t="s">
        <v>26</v>
      </c>
      <c r="E233" s="29"/>
      <c r="F233" s="30"/>
      <c r="G233" s="30"/>
      <c r="H233" s="30"/>
      <c r="I233" s="30"/>
      <c r="J233" s="30"/>
      <c r="K233" s="42"/>
    </row>
    <row r="234" spans="2:11" ht="18" customHeight="1">
      <c r="B234" s="19">
        <f t="shared" si="149" ref="B234">ROW()/3-2</f>
        <v>76</v>
      </c>
      <c r="C234" s="28" t="str">
        <f ca="1" t="shared" si="150" ref="C234">INDIRECT("员工信息表!C"&amp;(B234+3))&amp;IF(INDIRECT("员工信息表!O"&amp;(B234+3))="离职","(离职)","")</f>
        <v/>
      </c>
      <c r="D234" s="25" t="s">
        <v>24</v>
      </c>
      <c r="E234" s="29"/>
      <c r="F234" s="30"/>
      <c r="G234" s="30"/>
      <c r="H234" s="30"/>
      <c r="I234" s="30"/>
      <c r="J234" s="30"/>
      <c r="K234" s="42"/>
    </row>
    <row r="235" spans="2:11" ht="18" customHeight="1">
      <c r="B235" s="24"/>
      <c r="C235" s="20"/>
      <c r="D235" s="25" t="s">
        <v>25</v>
      </c>
      <c r="E235" s="29"/>
      <c r="F235" s="30"/>
      <c r="G235" s="30"/>
      <c r="H235" s="30"/>
      <c r="I235" s="30"/>
      <c r="J235" s="30"/>
      <c r="K235" s="42"/>
    </row>
    <row r="236" spans="2:11" ht="18" customHeight="1">
      <c r="B236" s="26"/>
      <c r="C236" s="27"/>
      <c r="D236" s="25" t="s">
        <v>26</v>
      </c>
      <c r="E236" s="29"/>
      <c r="F236" s="30"/>
      <c r="G236" s="30"/>
      <c r="H236" s="30"/>
      <c r="I236" s="30"/>
      <c r="J236" s="30"/>
      <c r="K236" s="42"/>
    </row>
    <row r="237" spans="2:11" ht="18" customHeight="1">
      <c r="B237" s="19">
        <f t="shared" si="151" ref="B237">ROW()/3-2</f>
        <v>77</v>
      </c>
      <c r="C237" s="28" t="str">
        <f ca="1" t="shared" si="152" ref="C237">INDIRECT("员工信息表!C"&amp;(B237+3))&amp;IF(INDIRECT("员工信息表!O"&amp;(B237+3))="离职","(离职)","")</f>
        <v/>
      </c>
      <c r="D237" s="25" t="s">
        <v>24</v>
      </c>
      <c r="E237" s="29"/>
      <c r="F237" s="30"/>
      <c r="G237" s="30"/>
      <c r="H237" s="30"/>
      <c r="I237" s="30"/>
      <c r="J237" s="30"/>
      <c r="K237" s="42"/>
    </row>
    <row r="238" spans="2:11" ht="18" customHeight="1">
      <c r="B238" s="24"/>
      <c r="C238" s="20"/>
      <c r="D238" s="25" t="s">
        <v>25</v>
      </c>
      <c r="E238" s="29"/>
      <c r="F238" s="30"/>
      <c r="G238" s="30"/>
      <c r="H238" s="30"/>
      <c r="I238" s="30"/>
      <c r="J238" s="30"/>
      <c r="K238" s="42"/>
    </row>
    <row r="239" spans="2:11" ht="18" customHeight="1">
      <c r="B239" s="26"/>
      <c r="C239" s="27"/>
      <c r="D239" s="25" t="s">
        <v>26</v>
      </c>
      <c r="E239" s="29"/>
      <c r="F239" s="30"/>
      <c r="G239" s="30"/>
      <c r="H239" s="30"/>
      <c r="I239" s="30"/>
      <c r="J239" s="30"/>
      <c r="K239" s="42"/>
    </row>
    <row r="240" spans="2:11" ht="18" customHeight="1">
      <c r="B240" s="19">
        <f t="shared" si="153" ref="B240">ROW()/3-2</f>
        <v>78</v>
      </c>
      <c r="C240" s="28" t="str">
        <f ca="1" t="shared" si="154" ref="C240">INDIRECT("员工信息表!C"&amp;(B240+3))&amp;IF(INDIRECT("员工信息表!O"&amp;(B240+3))="离职","(离职)","")</f>
        <v/>
      </c>
      <c r="D240" s="25" t="s">
        <v>24</v>
      </c>
      <c r="E240" s="29"/>
      <c r="F240" s="30"/>
      <c r="G240" s="30"/>
      <c r="H240" s="30"/>
      <c r="I240" s="30"/>
      <c r="J240" s="30"/>
      <c r="K240" s="42"/>
    </row>
    <row r="241" spans="2:11" ht="18" customHeight="1">
      <c r="B241" s="24"/>
      <c r="C241" s="20"/>
      <c r="D241" s="25" t="s">
        <v>25</v>
      </c>
      <c r="E241" s="29"/>
      <c r="F241" s="30"/>
      <c r="G241" s="30"/>
      <c r="H241" s="30"/>
      <c r="I241" s="30"/>
      <c r="J241" s="30"/>
      <c r="K241" s="42"/>
    </row>
    <row r="242" spans="2:11" ht="18" customHeight="1">
      <c r="B242" s="26"/>
      <c r="C242" s="27"/>
      <c r="D242" s="25" t="s">
        <v>26</v>
      </c>
      <c r="E242" s="29"/>
      <c r="F242" s="30"/>
      <c r="G242" s="30"/>
      <c r="H242" s="30"/>
      <c r="I242" s="30"/>
      <c r="J242" s="30"/>
      <c r="K242" s="42"/>
    </row>
    <row r="243" spans="2:11" ht="18" customHeight="1">
      <c r="B243" s="19">
        <f t="shared" si="155" ref="B243">ROW()/3-2</f>
        <v>79</v>
      </c>
      <c r="C243" s="28" t="str">
        <f ca="1" t="shared" si="156" ref="C243">INDIRECT("员工信息表!C"&amp;(B243+3))&amp;IF(INDIRECT("员工信息表!O"&amp;(B243+3))="离职","(离职)","")</f>
        <v/>
      </c>
      <c r="D243" s="25" t="s">
        <v>24</v>
      </c>
      <c r="E243" s="29"/>
      <c r="F243" s="30"/>
      <c r="G243" s="30"/>
      <c r="H243" s="30"/>
      <c r="I243" s="30"/>
      <c r="J243" s="30"/>
      <c r="K243" s="42"/>
    </row>
    <row r="244" spans="2:11" ht="18" customHeight="1">
      <c r="B244" s="24"/>
      <c r="C244" s="20"/>
      <c r="D244" s="25" t="s">
        <v>25</v>
      </c>
      <c r="E244" s="29"/>
      <c r="F244" s="30"/>
      <c r="G244" s="30"/>
      <c r="H244" s="30"/>
      <c r="I244" s="30"/>
      <c r="J244" s="30"/>
      <c r="K244" s="42"/>
    </row>
    <row r="245" spans="2:11" ht="18" customHeight="1">
      <c r="B245" s="26"/>
      <c r="C245" s="27"/>
      <c r="D245" s="25" t="s">
        <v>26</v>
      </c>
      <c r="E245" s="29"/>
      <c r="F245" s="30"/>
      <c r="G245" s="30"/>
      <c r="H245" s="30"/>
      <c r="I245" s="30"/>
      <c r="J245" s="30"/>
      <c r="K245" s="42"/>
    </row>
    <row r="246" spans="2:11" ht="18" customHeight="1">
      <c r="B246" s="19">
        <f t="shared" si="157" ref="B246">ROW()/3-2</f>
        <v>80</v>
      </c>
      <c r="C246" s="28" t="str">
        <f ca="1" t="shared" si="158" ref="C246">INDIRECT("员工信息表!C"&amp;(B246+3))&amp;IF(INDIRECT("员工信息表!O"&amp;(B246+3))="离职","(离职)","")</f>
        <v/>
      </c>
      <c r="D246" s="25" t="s">
        <v>24</v>
      </c>
      <c r="E246" s="29"/>
      <c r="F246" s="30"/>
      <c r="G246" s="30"/>
      <c r="H246" s="30"/>
      <c r="I246" s="30"/>
      <c r="J246" s="30"/>
      <c r="K246" s="42"/>
    </row>
    <row r="247" spans="2:11" ht="18" customHeight="1">
      <c r="B247" s="24"/>
      <c r="C247" s="20"/>
      <c r="D247" s="25" t="s">
        <v>25</v>
      </c>
      <c r="E247" s="29"/>
      <c r="F247" s="30"/>
      <c r="G247" s="30"/>
      <c r="H247" s="30"/>
      <c r="I247" s="30"/>
      <c r="J247" s="30"/>
      <c r="K247" s="42"/>
    </row>
    <row r="248" spans="2:11" ht="18" customHeight="1">
      <c r="B248" s="26"/>
      <c r="C248" s="27"/>
      <c r="D248" s="25" t="s">
        <v>26</v>
      </c>
      <c r="E248" s="29"/>
      <c r="F248" s="30"/>
      <c r="G248" s="30"/>
      <c r="H248" s="30"/>
      <c r="I248" s="30"/>
      <c r="J248" s="30"/>
      <c r="K248" s="42"/>
    </row>
    <row r="249" spans="2:11" ht="18" customHeight="1">
      <c r="B249" s="19">
        <f t="shared" si="159" ref="B249">ROW()/3-2</f>
        <v>81</v>
      </c>
      <c r="C249" s="28" t="str">
        <f ca="1" t="shared" si="160" ref="C249">INDIRECT("员工信息表!C"&amp;(B249+3))&amp;IF(INDIRECT("员工信息表!O"&amp;(B249+3))="离职","(离职)","")</f>
        <v/>
      </c>
      <c r="D249" s="25" t="s">
        <v>24</v>
      </c>
      <c r="E249" s="29"/>
      <c r="F249" s="30"/>
      <c r="G249" s="30"/>
      <c r="H249" s="30"/>
      <c r="I249" s="30"/>
      <c r="J249" s="30"/>
      <c r="K249" s="42"/>
    </row>
    <row r="250" spans="2:11" ht="18" customHeight="1">
      <c r="B250" s="24"/>
      <c r="C250" s="20"/>
      <c r="D250" s="25" t="s">
        <v>25</v>
      </c>
      <c r="E250" s="29"/>
      <c r="F250" s="30"/>
      <c r="G250" s="30"/>
      <c r="H250" s="30"/>
      <c r="I250" s="30"/>
      <c r="J250" s="30"/>
      <c r="K250" s="42"/>
    </row>
    <row r="251" spans="2:11" ht="18" customHeight="1">
      <c r="B251" s="26"/>
      <c r="C251" s="27"/>
      <c r="D251" s="25" t="s">
        <v>26</v>
      </c>
      <c r="E251" s="29"/>
      <c r="F251" s="30"/>
      <c r="G251" s="30"/>
      <c r="H251" s="30"/>
      <c r="I251" s="30"/>
      <c r="J251" s="30"/>
      <c r="K251" s="42"/>
    </row>
    <row r="252" spans="2:11" ht="18" customHeight="1">
      <c r="B252" s="19">
        <f t="shared" si="161" ref="B252">ROW()/3-2</f>
        <v>82</v>
      </c>
      <c r="C252" s="28" t="str">
        <f ca="1" t="shared" si="162" ref="C252">INDIRECT("员工信息表!C"&amp;(B252+3))&amp;IF(INDIRECT("员工信息表!O"&amp;(B252+3))="离职","(离职)","")</f>
        <v/>
      </c>
      <c r="D252" s="25" t="s">
        <v>24</v>
      </c>
      <c r="E252" s="29"/>
      <c r="F252" s="30"/>
      <c r="G252" s="30"/>
      <c r="H252" s="30"/>
      <c r="I252" s="30"/>
      <c r="J252" s="30"/>
      <c r="K252" s="42"/>
    </row>
    <row r="253" spans="2:11" ht="18" customHeight="1">
      <c r="B253" s="24"/>
      <c r="C253" s="20"/>
      <c r="D253" s="25" t="s">
        <v>25</v>
      </c>
      <c r="E253" s="29"/>
      <c r="F253" s="30"/>
      <c r="G253" s="30"/>
      <c r="H253" s="30"/>
      <c r="I253" s="30"/>
      <c r="J253" s="30"/>
      <c r="K253" s="42"/>
    </row>
    <row r="254" spans="2:11" ht="18" customHeight="1">
      <c r="B254" s="26"/>
      <c r="C254" s="27"/>
      <c r="D254" s="25" t="s">
        <v>26</v>
      </c>
      <c r="E254" s="29"/>
      <c r="F254" s="30"/>
      <c r="G254" s="30"/>
      <c r="H254" s="30"/>
      <c r="I254" s="30"/>
      <c r="J254" s="30"/>
      <c r="K254" s="42"/>
    </row>
    <row r="255" spans="2:11" ht="18" customHeight="1">
      <c r="B255" s="19">
        <f t="shared" si="163" ref="B255">ROW()/3-2</f>
        <v>83</v>
      </c>
      <c r="C255" s="28" t="str">
        <f ca="1" t="shared" si="164" ref="C255">INDIRECT("员工信息表!C"&amp;(B255+3))&amp;IF(INDIRECT("员工信息表!O"&amp;(B255+3))="离职","(离职)","")</f>
        <v/>
      </c>
      <c r="D255" s="25" t="s">
        <v>24</v>
      </c>
      <c r="E255" s="29"/>
      <c r="F255" s="30"/>
      <c r="G255" s="30"/>
      <c r="H255" s="30"/>
      <c r="I255" s="30"/>
      <c r="J255" s="30"/>
      <c r="K255" s="42"/>
    </row>
    <row r="256" spans="2:11" ht="18" customHeight="1">
      <c r="B256" s="24"/>
      <c r="C256" s="20"/>
      <c r="D256" s="25" t="s">
        <v>25</v>
      </c>
      <c r="E256" s="29"/>
      <c r="F256" s="30"/>
      <c r="G256" s="30"/>
      <c r="H256" s="30"/>
      <c r="I256" s="30"/>
      <c r="J256" s="30"/>
      <c r="K256" s="42"/>
    </row>
    <row r="257" spans="2:11" ht="18" customHeight="1">
      <c r="B257" s="26"/>
      <c r="C257" s="27"/>
      <c r="D257" s="25" t="s">
        <v>26</v>
      </c>
      <c r="E257" s="29"/>
      <c r="F257" s="30"/>
      <c r="G257" s="30"/>
      <c r="H257" s="30"/>
      <c r="I257" s="30"/>
      <c r="J257" s="30"/>
      <c r="K257" s="42"/>
    </row>
    <row r="258" spans="2:11" ht="18" customHeight="1">
      <c r="B258" s="19">
        <f t="shared" si="165" ref="B258">ROW()/3-2</f>
        <v>84</v>
      </c>
      <c r="C258" s="28" t="str">
        <f ca="1" t="shared" si="166" ref="C258">INDIRECT("员工信息表!C"&amp;(B258+3))&amp;IF(INDIRECT("员工信息表!O"&amp;(B258+3))="离职","(离职)","")</f>
        <v/>
      </c>
      <c r="D258" s="25" t="s">
        <v>24</v>
      </c>
      <c r="E258" s="29"/>
      <c r="F258" s="30"/>
      <c r="G258" s="30"/>
      <c r="H258" s="30"/>
      <c r="I258" s="30"/>
      <c r="J258" s="30"/>
      <c r="K258" s="42"/>
    </row>
    <row r="259" spans="2:11" ht="18" customHeight="1">
      <c r="B259" s="24"/>
      <c r="C259" s="20"/>
      <c r="D259" s="25" t="s">
        <v>25</v>
      </c>
      <c r="E259" s="29"/>
      <c r="F259" s="30"/>
      <c r="G259" s="30"/>
      <c r="H259" s="30"/>
      <c r="I259" s="30"/>
      <c r="J259" s="30"/>
      <c r="K259" s="42"/>
    </row>
    <row r="260" spans="2:11" ht="18" customHeight="1">
      <c r="B260" s="26"/>
      <c r="C260" s="27"/>
      <c r="D260" s="25" t="s">
        <v>26</v>
      </c>
      <c r="E260" s="29"/>
      <c r="F260" s="30"/>
      <c r="G260" s="30"/>
      <c r="H260" s="30"/>
      <c r="I260" s="30"/>
      <c r="J260" s="30"/>
      <c r="K260" s="42"/>
    </row>
    <row r="261" spans="2:11" ht="18" customHeight="1">
      <c r="B261" s="19">
        <f t="shared" si="167" ref="B261">ROW()/3-2</f>
        <v>85</v>
      </c>
      <c r="C261" s="28" t="str">
        <f ca="1" t="shared" si="168" ref="C261">INDIRECT("员工信息表!C"&amp;(B261+3))&amp;IF(INDIRECT("员工信息表!O"&amp;(B261+3))="离职","(离职)","")</f>
        <v/>
      </c>
      <c r="D261" s="25" t="s">
        <v>24</v>
      </c>
      <c r="E261" s="29"/>
      <c r="F261" s="30"/>
      <c r="G261" s="30"/>
      <c r="H261" s="30"/>
      <c r="I261" s="30"/>
      <c r="J261" s="30"/>
      <c r="K261" s="42"/>
    </row>
    <row r="262" spans="2:11" ht="18" customHeight="1">
      <c r="B262" s="24"/>
      <c r="C262" s="20"/>
      <c r="D262" s="25" t="s">
        <v>25</v>
      </c>
      <c r="E262" s="29"/>
      <c r="F262" s="30"/>
      <c r="G262" s="30"/>
      <c r="H262" s="30"/>
      <c r="I262" s="30"/>
      <c r="J262" s="30"/>
      <c r="K262" s="42"/>
    </row>
    <row r="263" spans="2:11" ht="18" customHeight="1">
      <c r="B263" s="26"/>
      <c r="C263" s="27"/>
      <c r="D263" s="25" t="s">
        <v>26</v>
      </c>
      <c r="E263" s="29"/>
      <c r="F263" s="30"/>
      <c r="G263" s="30"/>
      <c r="H263" s="30"/>
      <c r="I263" s="30"/>
      <c r="J263" s="30"/>
      <c r="K263" s="42"/>
    </row>
    <row r="264" spans="2:11" ht="18" customHeight="1">
      <c r="B264" s="19">
        <f t="shared" si="169" ref="B264">ROW()/3-2</f>
        <v>86</v>
      </c>
      <c r="C264" s="28" t="str">
        <f ca="1" t="shared" si="170" ref="C264">INDIRECT("员工信息表!C"&amp;(B264+3))&amp;IF(INDIRECT("员工信息表!O"&amp;(B264+3))="离职","(离职)","")</f>
        <v/>
      </c>
      <c r="D264" s="25" t="s">
        <v>24</v>
      </c>
      <c r="E264" s="29"/>
      <c r="F264" s="30"/>
      <c r="G264" s="30"/>
      <c r="H264" s="30"/>
      <c r="I264" s="30"/>
      <c r="J264" s="30"/>
      <c r="K264" s="42"/>
    </row>
    <row r="265" spans="2:11" ht="18" customHeight="1">
      <c r="B265" s="24"/>
      <c r="C265" s="20"/>
      <c r="D265" s="25" t="s">
        <v>25</v>
      </c>
      <c r="E265" s="29"/>
      <c r="F265" s="30"/>
      <c r="G265" s="30"/>
      <c r="H265" s="30"/>
      <c r="I265" s="30"/>
      <c r="J265" s="30"/>
      <c r="K265" s="42"/>
    </row>
    <row r="266" spans="2:11" ht="18" customHeight="1">
      <c r="B266" s="26"/>
      <c r="C266" s="27"/>
      <c r="D266" s="25" t="s">
        <v>26</v>
      </c>
      <c r="E266" s="29"/>
      <c r="F266" s="30"/>
      <c r="G266" s="30"/>
      <c r="H266" s="30"/>
      <c r="I266" s="30"/>
      <c r="J266" s="30"/>
      <c r="K266" s="42"/>
    </row>
    <row r="267" spans="2:11" ht="18" customHeight="1">
      <c r="B267" s="19">
        <f t="shared" si="171" ref="B267">ROW()/3-2</f>
        <v>87</v>
      </c>
      <c r="C267" s="28" t="str">
        <f ca="1" t="shared" si="172" ref="C267">INDIRECT("员工信息表!C"&amp;(B267+3))&amp;IF(INDIRECT("员工信息表!O"&amp;(B267+3))="离职","(离职)","")</f>
        <v/>
      </c>
      <c r="D267" s="25" t="s">
        <v>24</v>
      </c>
      <c r="E267" s="29"/>
      <c r="F267" s="30"/>
      <c r="G267" s="30"/>
      <c r="H267" s="30"/>
      <c r="I267" s="30"/>
      <c r="J267" s="30"/>
      <c r="K267" s="42"/>
    </row>
    <row r="268" spans="2:11" ht="18" customHeight="1">
      <c r="B268" s="24"/>
      <c r="C268" s="20"/>
      <c r="D268" s="25" t="s">
        <v>25</v>
      </c>
      <c r="E268" s="29"/>
      <c r="F268" s="30"/>
      <c r="G268" s="30"/>
      <c r="H268" s="30"/>
      <c r="I268" s="30"/>
      <c r="J268" s="30"/>
      <c r="K268" s="42"/>
    </row>
    <row r="269" spans="2:11" ht="18" customHeight="1">
      <c r="B269" s="26"/>
      <c r="C269" s="27"/>
      <c r="D269" s="25" t="s">
        <v>26</v>
      </c>
      <c r="E269" s="29"/>
      <c r="F269" s="30"/>
      <c r="G269" s="30"/>
      <c r="H269" s="30"/>
      <c r="I269" s="30"/>
      <c r="J269" s="30"/>
      <c r="K269" s="42"/>
    </row>
    <row r="270" spans="2:11" ht="18" customHeight="1">
      <c r="B270" s="19">
        <f t="shared" si="173" ref="B270">ROW()/3-2</f>
        <v>88</v>
      </c>
      <c r="C270" s="28" t="str">
        <f ca="1" t="shared" si="174" ref="C270">INDIRECT("员工信息表!C"&amp;(B270+3))&amp;IF(INDIRECT("员工信息表!O"&amp;(B270+3))="离职","(离职)","")</f>
        <v/>
      </c>
      <c r="D270" s="25" t="s">
        <v>24</v>
      </c>
      <c r="E270" s="29"/>
      <c r="F270" s="30"/>
      <c r="G270" s="30"/>
      <c r="H270" s="30"/>
      <c r="I270" s="30"/>
      <c r="J270" s="30"/>
      <c r="K270" s="42"/>
    </row>
    <row r="271" spans="2:11" ht="18" customHeight="1">
      <c r="B271" s="24"/>
      <c r="C271" s="20"/>
      <c r="D271" s="25" t="s">
        <v>25</v>
      </c>
      <c r="E271" s="29"/>
      <c r="F271" s="30"/>
      <c r="G271" s="30"/>
      <c r="H271" s="30"/>
      <c r="I271" s="30"/>
      <c r="J271" s="30"/>
      <c r="K271" s="42"/>
    </row>
    <row r="272" spans="2:11" ht="18" customHeight="1">
      <c r="B272" s="26"/>
      <c r="C272" s="27"/>
      <c r="D272" s="25" t="s">
        <v>26</v>
      </c>
      <c r="E272" s="29"/>
      <c r="F272" s="30"/>
      <c r="G272" s="30"/>
      <c r="H272" s="30"/>
      <c r="I272" s="30"/>
      <c r="J272" s="30"/>
      <c r="K272" s="42"/>
    </row>
    <row r="273" spans="2:11" ht="18" customHeight="1">
      <c r="B273" s="19">
        <f t="shared" si="175" ref="B273">ROW()/3-2</f>
        <v>89</v>
      </c>
      <c r="C273" s="28" t="str">
        <f ca="1" t="shared" si="176" ref="C273">INDIRECT("员工信息表!C"&amp;(B273+3))&amp;IF(INDIRECT("员工信息表!O"&amp;(B273+3))="离职","(离职)","")</f>
        <v/>
      </c>
      <c r="D273" s="25" t="s">
        <v>24</v>
      </c>
      <c r="E273" s="29"/>
      <c r="F273" s="30"/>
      <c r="G273" s="30"/>
      <c r="H273" s="30"/>
      <c r="I273" s="30"/>
      <c r="J273" s="30"/>
      <c r="K273" s="42"/>
    </row>
    <row r="274" spans="2:11" ht="18" customHeight="1">
      <c r="B274" s="24"/>
      <c r="C274" s="20"/>
      <c r="D274" s="25" t="s">
        <v>25</v>
      </c>
      <c r="E274" s="29"/>
      <c r="F274" s="30"/>
      <c r="G274" s="30"/>
      <c r="H274" s="30"/>
      <c r="I274" s="30"/>
      <c r="J274" s="30"/>
      <c r="K274" s="42"/>
    </row>
    <row r="275" spans="2:11" ht="18" customHeight="1">
      <c r="B275" s="26"/>
      <c r="C275" s="27"/>
      <c r="D275" s="25" t="s">
        <v>26</v>
      </c>
      <c r="E275" s="29"/>
      <c r="F275" s="30"/>
      <c r="G275" s="30"/>
      <c r="H275" s="30"/>
      <c r="I275" s="30"/>
      <c r="J275" s="30"/>
      <c r="K275" s="42"/>
    </row>
    <row r="276" spans="2:11" ht="18" customHeight="1">
      <c r="B276" s="19">
        <f t="shared" si="177" ref="B276">ROW()/3-2</f>
        <v>90</v>
      </c>
      <c r="C276" s="28" t="str">
        <f ca="1" t="shared" si="178" ref="C276">INDIRECT("员工信息表!C"&amp;(B276+3))&amp;IF(INDIRECT("员工信息表!O"&amp;(B276+3))="离职","(离职)","")</f>
        <v/>
      </c>
      <c r="D276" s="25" t="s">
        <v>24</v>
      </c>
      <c r="E276" s="29"/>
      <c r="F276" s="30"/>
      <c r="G276" s="30"/>
      <c r="H276" s="30"/>
      <c r="I276" s="30"/>
      <c r="J276" s="30"/>
      <c r="K276" s="42"/>
    </row>
    <row r="277" spans="2:11" ht="18" customHeight="1">
      <c r="B277" s="24"/>
      <c r="C277" s="20"/>
      <c r="D277" s="25" t="s">
        <v>25</v>
      </c>
      <c r="E277" s="29"/>
      <c r="F277" s="30"/>
      <c r="G277" s="30"/>
      <c r="H277" s="30"/>
      <c r="I277" s="30"/>
      <c r="J277" s="30"/>
      <c r="K277" s="42"/>
    </row>
    <row r="278" spans="2:11" ht="18" customHeight="1">
      <c r="B278" s="26"/>
      <c r="C278" s="27"/>
      <c r="D278" s="25" t="s">
        <v>26</v>
      </c>
      <c r="E278" s="29"/>
      <c r="F278" s="30"/>
      <c r="G278" s="30"/>
      <c r="H278" s="30"/>
      <c r="I278" s="30"/>
      <c r="J278" s="30"/>
      <c r="K278" s="42"/>
    </row>
    <row r="279" spans="2:11" ht="18" customHeight="1">
      <c r="B279" s="19">
        <f t="shared" si="179" ref="B279">ROW()/3-2</f>
        <v>91</v>
      </c>
      <c r="C279" s="28" t="str">
        <f ca="1" t="shared" si="180" ref="C279">INDIRECT("员工信息表!C"&amp;(B279+3))&amp;IF(INDIRECT("员工信息表!O"&amp;(B279+3))="离职","(离职)","")</f>
        <v/>
      </c>
      <c r="D279" s="25" t="s">
        <v>24</v>
      </c>
      <c r="E279" s="29"/>
      <c r="F279" s="30"/>
      <c r="G279" s="30"/>
      <c r="H279" s="30"/>
      <c r="I279" s="30"/>
      <c r="J279" s="30"/>
      <c r="K279" s="42"/>
    </row>
    <row r="280" spans="2:11" ht="18" customHeight="1">
      <c r="B280" s="24"/>
      <c r="C280" s="20"/>
      <c r="D280" s="25" t="s">
        <v>25</v>
      </c>
      <c r="E280" s="29"/>
      <c r="F280" s="30"/>
      <c r="G280" s="30"/>
      <c r="H280" s="30"/>
      <c r="I280" s="30"/>
      <c r="J280" s="30"/>
      <c r="K280" s="42"/>
    </row>
    <row r="281" spans="2:11" ht="18" customHeight="1">
      <c r="B281" s="26"/>
      <c r="C281" s="27"/>
      <c r="D281" s="25" t="s">
        <v>26</v>
      </c>
      <c r="E281" s="29"/>
      <c r="F281" s="30"/>
      <c r="G281" s="30"/>
      <c r="H281" s="30"/>
      <c r="I281" s="30"/>
      <c r="J281" s="30"/>
      <c r="K281" s="42"/>
    </row>
    <row r="282" spans="2:11" ht="18" customHeight="1">
      <c r="B282" s="19">
        <f t="shared" si="181" ref="B282">ROW()/3-2</f>
        <v>92</v>
      </c>
      <c r="C282" s="28" t="str">
        <f ca="1" t="shared" si="182" ref="C282">INDIRECT("员工信息表!C"&amp;(B282+3))&amp;IF(INDIRECT("员工信息表!O"&amp;(B282+3))="离职","(离职)","")</f>
        <v/>
      </c>
      <c r="D282" s="25" t="s">
        <v>24</v>
      </c>
      <c r="E282" s="29"/>
      <c r="F282" s="30"/>
      <c r="G282" s="30"/>
      <c r="H282" s="30"/>
      <c r="I282" s="30"/>
      <c r="J282" s="30"/>
      <c r="K282" s="42"/>
    </row>
    <row r="283" spans="2:11" ht="18" customHeight="1">
      <c r="B283" s="24"/>
      <c r="C283" s="20"/>
      <c r="D283" s="25" t="s">
        <v>25</v>
      </c>
      <c r="E283" s="29"/>
      <c r="F283" s="30"/>
      <c r="G283" s="30"/>
      <c r="H283" s="30"/>
      <c r="I283" s="30"/>
      <c r="J283" s="30"/>
      <c r="K283" s="42"/>
    </row>
    <row r="284" spans="2:11" ht="18" customHeight="1">
      <c r="B284" s="26"/>
      <c r="C284" s="27"/>
      <c r="D284" s="25" t="s">
        <v>26</v>
      </c>
      <c r="E284" s="29"/>
      <c r="F284" s="30"/>
      <c r="G284" s="30"/>
      <c r="H284" s="30"/>
      <c r="I284" s="30"/>
      <c r="J284" s="30"/>
      <c r="K284" s="42"/>
    </row>
    <row r="285" spans="2:11" ht="18" customHeight="1">
      <c r="B285" s="19">
        <f t="shared" si="183" ref="B285">ROW()/3-2</f>
        <v>93</v>
      </c>
      <c r="C285" s="28" t="str">
        <f ca="1" t="shared" si="184" ref="C285">INDIRECT("员工信息表!C"&amp;(B285+3))&amp;IF(INDIRECT("员工信息表!O"&amp;(B285+3))="离职","(离职)","")</f>
        <v/>
      </c>
      <c r="D285" s="25" t="s">
        <v>24</v>
      </c>
      <c r="E285" s="29"/>
      <c r="F285" s="30"/>
      <c r="G285" s="30"/>
      <c r="H285" s="30"/>
      <c r="I285" s="30"/>
      <c r="J285" s="30"/>
      <c r="K285" s="42"/>
    </row>
    <row r="286" spans="2:11" ht="18" customHeight="1">
      <c r="B286" s="24"/>
      <c r="C286" s="20"/>
      <c r="D286" s="25" t="s">
        <v>25</v>
      </c>
      <c r="E286" s="29"/>
      <c r="F286" s="30"/>
      <c r="G286" s="30"/>
      <c r="H286" s="30"/>
      <c r="I286" s="30"/>
      <c r="J286" s="30"/>
      <c r="K286" s="42"/>
    </row>
    <row r="287" spans="2:11" ht="18" customHeight="1">
      <c r="B287" s="26"/>
      <c r="C287" s="27"/>
      <c r="D287" s="25" t="s">
        <v>26</v>
      </c>
      <c r="E287" s="29"/>
      <c r="F287" s="30"/>
      <c r="G287" s="30"/>
      <c r="H287" s="30"/>
      <c r="I287" s="30"/>
      <c r="J287" s="30"/>
      <c r="K287" s="42"/>
    </row>
    <row r="288" spans="2:11" ht="18" customHeight="1">
      <c r="B288" s="19">
        <f t="shared" si="185" ref="B288">ROW()/3-2</f>
        <v>94</v>
      </c>
      <c r="C288" s="28" t="str">
        <f ca="1" t="shared" si="186" ref="C288">INDIRECT("员工信息表!C"&amp;(B288+3))&amp;IF(INDIRECT("员工信息表!O"&amp;(B288+3))="离职","(离职)","")</f>
        <v/>
      </c>
      <c r="D288" s="25" t="s">
        <v>24</v>
      </c>
      <c r="E288" s="29"/>
      <c r="F288" s="30"/>
      <c r="G288" s="30"/>
      <c r="H288" s="30"/>
      <c r="I288" s="30"/>
      <c r="J288" s="30"/>
      <c r="K288" s="42"/>
    </row>
    <row r="289" spans="2:11" ht="18" customHeight="1">
      <c r="B289" s="24"/>
      <c r="C289" s="20"/>
      <c r="D289" s="25" t="s">
        <v>25</v>
      </c>
      <c r="E289" s="29"/>
      <c r="F289" s="30"/>
      <c r="G289" s="30"/>
      <c r="H289" s="30"/>
      <c r="I289" s="30"/>
      <c r="J289" s="30"/>
      <c r="K289" s="42"/>
    </row>
    <row r="290" spans="2:11" ht="18" customHeight="1">
      <c r="B290" s="26"/>
      <c r="C290" s="27"/>
      <c r="D290" s="25" t="s">
        <v>26</v>
      </c>
      <c r="E290" s="29"/>
      <c r="F290" s="30"/>
      <c r="G290" s="30"/>
      <c r="H290" s="30"/>
      <c r="I290" s="30"/>
      <c r="J290" s="30"/>
      <c r="K290" s="42"/>
    </row>
    <row r="291" spans="2:11" ht="18" customHeight="1">
      <c r="B291" s="19">
        <f t="shared" si="187" ref="B291">ROW()/3-2</f>
        <v>95</v>
      </c>
      <c r="C291" s="28" t="str">
        <f ca="1" t="shared" si="188" ref="C291">INDIRECT("员工信息表!C"&amp;(B291+3))&amp;IF(INDIRECT("员工信息表!O"&amp;(B291+3))="离职","(离职)","")</f>
        <v/>
      </c>
      <c r="D291" s="25" t="s">
        <v>24</v>
      </c>
      <c r="E291" s="29"/>
      <c r="F291" s="30"/>
      <c r="G291" s="30"/>
      <c r="H291" s="30"/>
      <c r="I291" s="30"/>
      <c r="J291" s="30"/>
      <c r="K291" s="42"/>
    </row>
    <row r="292" spans="2:11" ht="18" customHeight="1">
      <c r="B292" s="24"/>
      <c r="C292" s="20"/>
      <c r="D292" s="25" t="s">
        <v>25</v>
      </c>
      <c r="E292" s="29"/>
      <c r="F292" s="30"/>
      <c r="G292" s="30"/>
      <c r="H292" s="30"/>
      <c r="I292" s="30"/>
      <c r="J292" s="30"/>
      <c r="K292" s="42"/>
    </row>
    <row r="293" spans="2:11" ht="18" customHeight="1">
      <c r="B293" s="26"/>
      <c r="C293" s="27"/>
      <c r="D293" s="25" t="s">
        <v>26</v>
      </c>
      <c r="E293" s="29"/>
      <c r="F293" s="30"/>
      <c r="G293" s="30"/>
      <c r="H293" s="30"/>
      <c r="I293" s="30"/>
      <c r="J293" s="30"/>
      <c r="K293" s="42"/>
    </row>
    <row r="294" spans="2:11" ht="18" customHeight="1">
      <c r="B294" s="19">
        <f t="shared" si="189" ref="B294">ROW()/3-2</f>
        <v>96</v>
      </c>
      <c r="C294" s="28" t="str">
        <f ca="1" t="shared" si="190" ref="C294">INDIRECT("员工信息表!C"&amp;(B294+3))&amp;IF(INDIRECT("员工信息表!O"&amp;(B294+3))="离职","(离职)","")</f>
        <v/>
      </c>
      <c r="D294" s="25" t="s">
        <v>24</v>
      </c>
      <c r="E294" s="29"/>
      <c r="F294" s="30"/>
      <c r="G294" s="30"/>
      <c r="H294" s="30"/>
      <c r="I294" s="30"/>
      <c r="J294" s="30"/>
      <c r="K294" s="42"/>
    </row>
    <row r="295" spans="2:11" ht="18" customHeight="1">
      <c r="B295" s="24"/>
      <c r="C295" s="20"/>
      <c r="D295" s="25" t="s">
        <v>25</v>
      </c>
      <c r="E295" s="29"/>
      <c r="F295" s="30"/>
      <c r="G295" s="30"/>
      <c r="H295" s="30"/>
      <c r="I295" s="30"/>
      <c r="J295" s="30"/>
      <c r="K295" s="42"/>
    </row>
    <row r="296" spans="2:11" ht="18" customHeight="1">
      <c r="B296" s="26"/>
      <c r="C296" s="27"/>
      <c r="D296" s="25" t="s">
        <v>26</v>
      </c>
      <c r="E296" s="29"/>
      <c r="F296" s="30"/>
      <c r="G296" s="30"/>
      <c r="H296" s="30"/>
      <c r="I296" s="30"/>
      <c r="J296" s="30"/>
      <c r="K296" s="42"/>
    </row>
    <row r="297" spans="2:11" ht="18" customHeight="1">
      <c r="B297" s="19">
        <f t="shared" si="191" ref="B297">ROW()/3-2</f>
        <v>97</v>
      </c>
      <c r="C297" s="28" t="str">
        <f ca="1" t="shared" si="192" ref="C297">INDIRECT("员工信息表!C"&amp;(B297+3))&amp;IF(INDIRECT("员工信息表!O"&amp;(B297+3))="离职","(离职)","")</f>
        <v/>
      </c>
      <c r="D297" s="25" t="s">
        <v>24</v>
      </c>
      <c r="E297" s="29"/>
      <c r="F297" s="30"/>
      <c r="G297" s="30"/>
      <c r="H297" s="30"/>
      <c r="I297" s="30"/>
      <c r="J297" s="30"/>
      <c r="K297" s="42"/>
    </row>
    <row r="298" spans="2:11" ht="18" customHeight="1">
      <c r="B298" s="24"/>
      <c r="C298" s="20"/>
      <c r="D298" s="25" t="s">
        <v>25</v>
      </c>
      <c r="E298" s="29"/>
      <c r="F298" s="30"/>
      <c r="G298" s="30"/>
      <c r="H298" s="30"/>
      <c r="I298" s="30"/>
      <c r="J298" s="30"/>
      <c r="K298" s="42"/>
    </row>
    <row r="299" spans="2:11" ht="18" customHeight="1">
      <c r="B299" s="26"/>
      <c r="C299" s="27"/>
      <c r="D299" s="25" t="s">
        <v>26</v>
      </c>
      <c r="E299" s="29"/>
      <c r="F299" s="30"/>
      <c r="G299" s="30"/>
      <c r="H299" s="30"/>
      <c r="I299" s="30"/>
      <c r="J299" s="30"/>
      <c r="K299" s="42"/>
    </row>
    <row r="300" spans="2:11" ht="18" customHeight="1">
      <c r="B300" s="19">
        <f t="shared" si="193" ref="B300">ROW()/3-2</f>
        <v>98</v>
      </c>
      <c r="C300" s="28" t="str">
        <f ca="1" t="shared" si="194" ref="C300">INDIRECT("员工信息表!C"&amp;(B300+3))&amp;IF(INDIRECT("员工信息表!O"&amp;(B300+3))="离职","(离职)","")</f>
        <v/>
      </c>
      <c r="D300" s="25" t="s">
        <v>24</v>
      </c>
      <c r="E300" s="29"/>
      <c r="F300" s="30"/>
      <c r="G300" s="30"/>
      <c r="H300" s="30"/>
      <c r="I300" s="30"/>
      <c r="J300" s="30"/>
      <c r="K300" s="42"/>
    </row>
    <row r="301" spans="2:11" ht="18" customHeight="1">
      <c r="B301" s="24"/>
      <c r="C301" s="20"/>
      <c r="D301" s="25" t="s">
        <v>25</v>
      </c>
      <c r="E301" s="29"/>
      <c r="F301" s="30"/>
      <c r="G301" s="30"/>
      <c r="H301" s="30"/>
      <c r="I301" s="30"/>
      <c r="J301" s="30"/>
      <c r="K301" s="42"/>
    </row>
    <row r="302" spans="2:11" ht="18" customHeight="1">
      <c r="B302" s="26"/>
      <c r="C302" s="27"/>
      <c r="D302" s="25" t="s">
        <v>26</v>
      </c>
      <c r="E302" s="29"/>
      <c r="F302" s="30"/>
      <c r="G302" s="30"/>
      <c r="H302" s="30"/>
      <c r="I302" s="30"/>
      <c r="J302" s="30"/>
      <c r="K302" s="42"/>
    </row>
    <row r="303" spans="2:11" ht="18" customHeight="1">
      <c r="B303" s="19">
        <f t="shared" si="195" ref="B303">ROW()/3-2</f>
        <v>99</v>
      </c>
      <c r="C303" s="28" t="str">
        <f ca="1" t="shared" si="196" ref="C303">INDIRECT("员工信息表!C"&amp;(B303+3))&amp;IF(INDIRECT("员工信息表!O"&amp;(B303+3))="离职","(离职)","")</f>
        <v/>
      </c>
      <c r="D303" s="25" t="s">
        <v>24</v>
      </c>
      <c r="E303" s="29"/>
      <c r="F303" s="30"/>
      <c r="G303" s="30"/>
      <c r="H303" s="30"/>
      <c r="I303" s="30"/>
      <c r="J303" s="30"/>
      <c r="K303" s="42"/>
    </row>
    <row r="304" spans="2:11" ht="18" customHeight="1">
      <c r="B304" s="24"/>
      <c r="C304" s="20"/>
      <c r="D304" s="25" t="s">
        <v>25</v>
      </c>
      <c r="E304" s="29"/>
      <c r="F304" s="30"/>
      <c r="G304" s="30"/>
      <c r="H304" s="30"/>
      <c r="I304" s="30"/>
      <c r="J304" s="30"/>
      <c r="K304" s="42"/>
    </row>
    <row r="305" spans="2:11" ht="18" customHeight="1">
      <c r="B305" s="26"/>
      <c r="C305" s="27"/>
      <c r="D305" s="25" t="s">
        <v>26</v>
      </c>
      <c r="E305" s="29"/>
      <c r="F305" s="30"/>
      <c r="G305" s="30"/>
      <c r="H305" s="30"/>
      <c r="I305" s="30"/>
      <c r="J305" s="30"/>
      <c r="K305" s="42"/>
    </row>
    <row r="306" spans="2:11" ht="18" customHeight="1">
      <c r="B306" s="19">
        <f t="shared" si="197" ref="B306">ROW()/3-2</f>
        <v>100</v>
      </c>
      <c r="C306" s="28" t="str">
        <f ca="1" t="shared" si="198" ref="C306">INDIRECT("员工信息表!C"&amp;(B306+3))&amp;IF(INDIRECT("员工信息表!O"&amp;(B306+3))="离职","(离职)","")</f>
        <v/>
      </c>
      <c r="D306" s="25" t="s">
        <v>24</v>
      </c>
      <c r="E306" s="29"/>
      <c r="F306" s="30"/>
      <c r="G306" s="30"/>
      <c r="H306" s="30"/>
      <c r="I306" s="30"/>
      <c r="J306" s="30"/>
      <c r="K306" s="42"/>
    </row>
    <row r="307" spans="2:11" ht="18" customHeight="1">
      <c r="B307" s="24"/>
      <c r="C307" s="20"/>
      <c r="D307" s="25" t="s">
        <v>25</v>
      </c>
      <c r="E307" s="29"/>
      <c r="F307" s="30"/>
      <c r="G307" s="30"/>
      <c r="H307" s="30"/>
      <c r="I307" s="30"/>
      <c r="J307" s="30"/>
      <c r="K307" s="42"/>
    </row>
    <row r="308" spans="2:11" ht="18" customHeight="1">
      <c r="B308" s="26"/>
      <c r="C308" s="27"/>
      <c r="D308" s="25" t="s">
        <v>26</v>
      </c>
      <c r="E308" s="29"/>
      <c r="F308" s="30"/>
      <c r="G308" s="30"/>
      <c r="H308" s="30"/>
      <c r="I308" s="30"/>
      <c r="J308" s="30"/>
      <c r="K308" s="42"/>
    </row>
    <row r="309" spans="2:11" ht="18" customHeight="1">
      <c r="B309" s="19">
        <f t="shared" si="199" ref="B309">ROW()/3-2</f>
        <v>101</v>
      </c>
      <c r="C309" s="28" t="str">
        <f ca="1" t="shared" si="200" ref="C309">INDIRECT("员工信息表!C"&amp;(B309+3))&amp;IF(INDIRECT("员工信息表!O"&amp;(B309+3))="离职","(离职)","")</f>
        <v/>
      </c>
      <c r="D309" s="25" t="s">
        <v>24</v>
      </c>
      <c r="E309" s="29"/>
      <c r="F309" s="30"/>
      <c r="G309" s="30"/>
      <c r="H309" s="30"/>
      <c r="I309" s="30"/>
      <c r="J309" s="30"/>
      <c r="K309" s="42"/>
    </row>
    <row r="310" spans="2:11" ht="18" customHeight="1">
      <c r="B310" s="24"/>
      <c r="C310" s="20"/>
      <c r="D310" s="25" t="s">
        <v>25</v>
      </c>
      <c r="E310" s="29"/>
      <c r="F310" s="30"/>
      <c r="G310" s="30"/>
      <c r="H310" s="30"/>
      <c r="I310" s="30"/>
      <c r="J310" s="30"/>
      <c r="K310" s="42"/>
    </row>
    <row r="311" spans="2:11" ht="18" customHeight="1">
      <c r="B311" s="26"/>
      <c r="C311" s="27"/>
      <c r="D311" s="25" t="s">
        <v>26</v>
      </c>
      <c r="E311" s="29"/>
      <c r="F311" s="30"/>
      <c r="G311" s="30"/>
      <c r="H311" s="30"/>
      <c r="I311" s="30"/>
      <c r="J311" s="30"/>
      <c r="K311" s="42"/>
    </row>
    <row r="312" spans="2:11" ht="18" customHeight="1">
      <c r="B312" s="19">
        <f t="shared" si="201" ref="B312">ROW()/3-2</f>
        <v>102</v>
      </c>
      <c r="C312" s="28" t="str">
        <f ca="1" t="shared" si="202" ref="C312">INDIRECT("员工信息表!C"&amp;(B312+3))&amp;IF(INDIRECT("员工信息表!O"&amp;(B312+3))="离职","(离职)","")</f>
        <v/>
      </c>
      <c r="D312" s="25" t="s">
        <v>24</v>
      </c>
      <c r="E312" s="29"/>
      <c r="F312" s="30"/>
      <c r="G312" s="30"/>
      <c r="H312" s="30"/>
      <c r="I312" s="30"/>
      <c r="J312" s="30"/>
      <c r="K312" s="42"/>
    </row>
    <row r="313" spans="2:11" ht="18" customHeight="1">
      <c r="B313" s="24"/>
      <c r="C313" s="20"/>
      <c r="D313" s="25" t="s">
        <v>25</v>
      </c>
      <c r="E313" s="29"/>
      <c r="F313" s="30"/>
      <c r="G313" s="30"/>
      <c r="H313" s="30"/>
      <c r="I313" s="30"/>
      <c r="J313" s="30"/>
      <c r="K313" s="42"/>
    </row>
    <row r="314" spans="2:11" ht="18" customHeight="1">
      <c r="B314" s="26"/>
      <c r="C314" s="27"/>
      <c r="D314" s="25" t="s">
        <v>26</v>
      </c>
      <c r="E314" s="29"/>
      <c r="F314" s="30"/>
      <c r="G314" s="30"/>
      <c r="H314" s="30"/>
      <c r="I314" s="30"/>
      <c r="J314" s="30"/>
      <c r="K314" s="42"/>
    </row>
    <row r="315" spans="2:11" ht="18" customHeight="1">
      <c r="B315" s="19">
        <f t="shared" si="203" ref="B315">ROW()/3-2</f>
        <v>103</v>
      </c>
      <c r="C315" s="28" t="str">
        <f ca="1" t="shared" si="204" ref="C315">INDIRECT("员工信息表!C"&amp;(B315+3))&amp;IF(INDIRECT("员工信息表!O"&amp;(B315+3))="离职","(离职)","")</f>
        <v/>
      </c>
      <c r="D315" s="25" t="s">
        <v>24</v>
      </c>
      <c r="E315" s="29"/>
      <c r="F315" s="30"/>
      <c r="G315" s="30"/>
      <c r="H315" s="30"/>
      <c r="I315" s="30"/>
      <c r="J315" s="30"/>
      <c r="K315" s="42"/>
    </row>
    <row r="316" spans="2:11" ht="18" customHeight="1">
      <c r="B316" s="24"/>
      <c r="C316" s="20"/>
      <c r="D316" s="25" t="s">
        <v>25</v>
      </c>
      <c r="E316" s="29"/>
      <c r="F316" s="30"/>
      <c r="G316" s="30"/>
      <c r="H316" s="30"/>
      <c r="I316" s="30"/>
      <c r="J316" s="30"/>
      <c r="K316" s="42"/>
    </row>
    <row r="317" spans="2:11" ht="18" customHeight="1">
      <c r="B317" s="26"/>
      <c r="C317" s="27"/>
      <c r="D317" s="25" t="s">
        <v>26</v>
      </c>
      <c r="E317" s="29"/>
      <c r="F317" s="30"/>
      <c r="G317" s="30"/>
      <c r="H317" s="30"/>
      <c r="I317" s="30"/>
      <c r="J317" s="30"/>
      <c r="K317" s="42"/>
    </row>
    <row r="318" spans="2:11" ht="18" customHeight="1">
      <c r="B318" s="19">
        <f t="shared" si="205" ref="B318">ROW()/3-2</f>
        <v>104</v>
      </c>
      <c r="C318" s="28" t="str">
        <f ca="1" t="shared" si="206" ref="C318">INDIRECT("员工信息表!C"&amp;(B318+3))&amp;IF(INDIRECT("员工信息表!O"&amp;(B318+3))="离职","(离职)","")</f>
        <v/>
      </c>
      <c r="D318" s="25" t="s">
        <v>24</v>
      </c>
      <c r="E318" s="29"/>
      <c r="F318" s="30"/>
      <c r="G318" s="30"/>
      <c r="H318" s="30"/>
      <c r="I318" s="30"/>
      <c r="J318" s="30"/>
      <c r="K318" s="42"/>
    </row>
    <row r="319" spans="2:11" ht="18" customHeight="1">
      <c r="B319" s="24"/>
      <c r="C319" s="20"/>
      <c r="D319" s="25" t="s">
        <v>25</v>
      </c>
      <c r="E319" s="29"/>
      <c r="F319" s="30"/>
      <c r="G319" s="30"/>
      <c r="H319" s="30"/>
      <c r="I319" s="30"/>
      <c r="J319" s="30"/>
      <c r="K319" s="42"/>
    </row>
    <row r="320" spans="2:11" ht="18" customHeight="1">
      <c r="B320" s="26"/>
      <c r="C320" s="27"/>
      <c r="D320" s="25" t="s">
        <v>26</v>
      </c>
      <c r="E320" s="29"/>
      <c r="F320" s="30"/>
      <c r="G320" s="30"/>
      <c r="H320" s="30"/>
      <c r="I320" s="30"/>
      <c r="J320" s="30"/>
      <c r="K320" s="42"/>
    </row>
    <row r="321" spans="2:11" ht="18" customHeight="1">
      <c r="B321" s="19">
        <f t="shared" si="207" ref="B321">ROW()/3-2</f>
        <v>105</v>
      </c>
      <c r="C321" s="28" t="str">
        <f ca="1" t="shared" si="208" ref="C321">INDIRECT("员工信息表!C"&amp;(B321+3))&amp;IF(INDIRECT("员工信息表!O"&amp;(B321+3))="离职","(离职)","")</f>
        <v/>
      </c>
      <c r="D321" s="25" t="s">
        <v>24</v>
      </c>
      <c r="E321" s="29"/>
      <c r="F321" s="30"/>
      <c r="G321" s="30"/>
      <c r="H321" s="30"/>
      <c r="I321" s="30"/>
      <c r="J321" s="30"/>
      <c r="K321" s="42"/>
    </row>
    <row r="322" spans="2:11" ht="18" customHeight="1">
      <c r="B322" s="24"/>
      <c r="C322" s="20"/>
      <c r="D322" s="25" t="s">
        <v>25</v>
      </c>
      <c r="E322" s="29"/>
      <c r="F322" s="30"/>
      <c r="G322" s="30"/>
      <c r="H322" s="30"/>
      <c r="I322" s="30"/>
      <c r="J322" s="30"/>
      <c r="K322" s="42"/>
    </row>
    <row r="323" spans="2:11" ht="18" customHeight="1">
      <c r="B323" s="26"/>
      <c r="C323" s="27"/>
      <c r="D323" s="25" t="s">
        <v>26</v>
      </c>
      <c r="E323" s="29"/>
      <c r="F323" s="30"/>
      <c r="G323" s="30"/>
      <c r="H323" s="30"/>
      <c r="I323" s="30"/>
      <c r="J323" s="30"/>
      <c r="K323" s="42"/>
    </row>
    <row r="324" spans="2:11" ht="18" customHeight="1">
      <c r="B324" s="19">
        <f t="shared" si="209" ref="B324">ROW()/3-2</f>
        <v>106</v>
      </c>
      <c r="C324" s="28" t="str">
        <f ca="1" t="shared" si="210" ref="C324">INDIRECT("员工信息表!C"&amp;(B324+3))&amp;IF(INDIRECT("员工信息表!O"&amp;(B324+3))="离职","(离职)","")</f>
        <v/>
      </c>
      <c r="D324" s="25" t="s">
        <v>24</v>
      </c>
      <c r="E324" s="29"/>
      <c r="F324" s="30"/>
      <c r="G324" s="30"/>
      <c r="H324" s="30"/>
      <c r="I324" s="30"/>
      <c r="J324" s="30"/>
      <c r="K324" s="42"/>
    </row>
    <row r="325" spans="2:11" ht="18" customHeight="1">
      <c r="B325" s="24"/>
      <c r="C325" s="20"/>
      <c r="D325" s="25" t="s">
        <v>25</v>
      </c>
      <c r="E325" s="29"/>
      <c r="F325" s="30"/>
      <c r="G325" s="30"/>
      <c r="H325" s="30"/>
      <c r="I325" s="30"/>
      <c r="J325" s="30"/>
      <c r="K325" s="42"/>
    </row>
    <row r="326" spans="2:11" ht="18" customHeight="1">
      <c r="B326" s="26"/>
      <c r="C326" s="27"/>
      <c r="D326" s="25" t="s">
        <v>26</v>
      </c>
      <c r="E326" s="29"/>
      <c r="F326" s="30"/>
      <c r="G326" s="30"/>
      <c r="H326" s="30"/>
      <c r="I326" s="30"/>
      <c r="J326" s="30"/>
      <c r="K326" s="42"/>
    </row>
    <row r="327" spans="2:11" ht="18" customHeight="1">
      <c r="B327" s="19">
        <f t="shared" si="211" ref="B327">ROW()/3-2</f>
        <v>107</v>
      </c>
      <c r="C327" s="28" t="str">
        <f ca="1" t="shared" si="212" ref="C327">INDIRECT("员工信息表!C"&amp;(B327+3))&amp;IF(INDIRECT("员工信息表!O"&amp;(B327+3))="离职","(离职)","")</f>
        <v/>
      </c>
      <c r="D327" s="25" t="s">
        <v>24</v>
      </c>
      <c r="E327" s="29"/>
      <c r="F327" s="30"/>
      <c r="G327" s="30"/>
      <c r="H327" s="30"/>
      <c r="I327" s="30"/>
      <c r="J327" s="30"/>
      <c r="K327" s="42"/>
    </row>
    <row r="328" spans="2:11" ht="18" customHeight="1">
      <c r="B328" s="24"/>
      <c r="C328" s="20"/>
      <c r="D328" s="25" t="s">
        <v>25</v>
      </c>
      <c r="E328" s="29"/>
      <c r="F328" s="30"/>
      <c r="G328" s="30"/>
      <c r="H328" s="30"/>
      <c r="I328" s="30"/>
      <c r="J328" s="30"/>
      <c r="K328" s="42"/>
    </row>
    <row r="329" spans="2:11" ht="18" customHeight="1">
      <c r="B329" s="26"/>
      <c r="C329" s="27"/>
      <c r="D329" s="25" t="s">
        <v>26</v>
      </c>
      <c r="E329" s="29"/>
      <c r="F329" s="30"/>
      <c r="G329" s="30"/>
      <c r="H329" s="30"/>
      <c r="I329" s="30"/>
      <c r="J329" s="30"/>
      <c r="K329" s="42"/>
    </row>
    <row r="330" spans="2:11" ht="18" customHeight="1">
      <c r="B330" s="19">
        <f t="shared" si="213" ref="B330">ROW()/3-2</f>
        <v>108</v>
      </c>
      <c r="C330" s="28" t="str">
        <f ca="1" t="shared" si="214" ref="C330">INDIRECT("员工信息表!C"&amp;(B330+3))&amp;IF(INDIRECT("员工信息表!O"&amp;(B330+3))="离职","(离职)","")</f>
        <v/>
      </c>
      <c r="D330" s="25" t="s">
        <v>24</v>
      </c>
      <c r="E330" s="29"/>
      <c r="F330" s="30"/>
      <c r="G330" s="30"/>
      <c r="H330" s="30"/>
      <c r="I330" s="30"/>
      <c r="J330" s="30"/>
      <c r="K330" s="42"/>
    </row>
    <row r="331" spans="2:11" ht="18" customHeight="1">
      <c r="B331" s="24"/>
      <c r="C331" s="20"/>
      <c r="D331" s="25" t="s">
        <v>25</v>
      </c>
      <c r="E331" s="29"/>
      <c r="F331" s="30"/>
      <c r="G331" s="30"/>
      <c r="H331" s="30"/>
      <c r="I331" s="30"/>
      <c r="J331" s="30"/>
      <c r="K331" s="42"/>
    </row>
    <row r="332" spans="2:11" ht="18" customHeight="1">
      <c r="B332" s="26"/>
      <c r="C332" s="27"/>
      <c r="D332" s="25" t="s">
        <v>26</v>
      </c>
      <c r="E332" s="29"/>
      <c r="F332" s="30"/>
      <c r="G332" s="30"/>
      <c r="H332" s="30"/>
      <c r="I332" s="30"/>
      <c r="J332" s="30"/>
      <c r="K332" s="42"/>
    </row>
    <row r="333" spans="2:11" ht="18" customHeight="1">
      <c r="B333" s="19">
        <f t="shared" si="215" ref="B333">ROW()/3-2</f>
        <v>109</v>
      </c>
      <c r="C333" s="28" t="str">
        <f ca="1" t="shared" si="216" ref="C333">INDIRECT("员工信息表!C"&amp;(B333+3))&amp;IF(INDIRECT("员工信息表!O"&amp;(B333+3))="离职","(离职)","")</f>
        <v/>
      </c>
      <c r="D333" s="25" t="s">
        <v>24</v>
      </c>
      <c r="E333" s="29"/>
      <c r="F333" s="30"/>
      <c r="G333" s="30"/>
      <c r="H333" s="30"/>
      <c r="I333" s="30"/>
      <c r="J333" s="30"/>
      <c r="K333" s="42"/>
    </row>
    <row r="334" spans="2:11" ht="18" customHeight="1">
      <c r="B334" s="24"/>
      <c r="C334" s="20"/>
      <c r="D334" s="25" t="s">
        <v>25</v>
      </c>
      <c r="E334" s="29"/>
      <c r="F334" s="30"/>
      <c r="G334" s="30"/>
      <c r="H334" s="30"/>
      <c r="I334" s="30"/>
      <c r="J334" s="30"/>
      <c r="K334" s="42"/>
    </row>
    <row r="335" spans="2:11" ht="18" customHeight="1">
      <c r="B335" s="26"/>
      <c r="C335" s="27"/>
      <c r="D335" s="25" t="s">
        <v>26</v>
      </c>
      <c r="E335" s="29"/>
      <c r="F335" s="30"/>
      <c r="G335" s="30"/>
      <c r="H335" s="30"/>
      <c r="I335" s="30"/>
      <c r="J335" s="30"/>
      <c r="K335" s="42"/>
    </row>
    <row r="336" spans="2:11" ht="18" customHeight="1">
      <c r="B336" s="19">
        <f t="shared" si="217" ref="B336">ROW()/3-2</f>
        <v>110</v>
      </c>
      <c r="C336" s="28" t="str">
        <f ca="1" t="shared" si="218" ref="C336">INDIRECT("员工信息表!C"&amp;(B336+3))&amp;IF(INDIRECT("员工信息表!O"&amp;(B336+3))="离职","(离职)","")</f>
        <v/>
      </c>
      <c r="D336" s="25" t="s">
        <v>24</v>
      </c>
      <c r="E336" s="29"/>
      <c r="F336" s="30"/>
      <c r="G336" s="30"/>
      <c r="H336" s="30"/>
      <c r="I336" s="30"/>
      <c r="J336" s="30"/>
      <c r="K336" s="42"/>
    </row>
    <row r="337" spans="2:11" ht="18" customHeight="1">
      <c r="B337" s="24"/>
      <c r="C337" s="20"/>
      <c r="D337" s="25" t="s">
        <v>25</v>
      </c>
      <c r="E337" s="29"/>
      <c r="F337" s="30"/>
      <c r="G337" s="30"/>
      <c r="H337" s="30"/>
      <c r="I337" s="30"/>
      <c r="J337" s="30"/>
      <c r="K337" s="42"/>
    </row>
    <row r="338" spans="2:11" ht="18" customHeight="1">
      <c r="B338" s="26"/>
      <c r="C338" s="27"/>
      <c r="D338" s="25" t="s">
        <v>26</v>
      </c>
      <c r="E338" s="29"/>
      <c r="F338" s="30"/>
      <c r="G338" s="30"/>
      <c r="H338" s="30"/>
      <c r="I338" s="30"/>
      <c r="J338" s="30"/>
      <c r="K338" s="42"/>
    </row>
    <row r="339" spans="2:11" ht="18" customHeight="1">
      <c r="B339" s="19">
        <f t="shared" si="219" ref="B339">ROW()/3-2</f>
        <v>111</v>
      </c>
      <c r="C339" s="28" t="str">
        <f ca="1" t="shared" si="220" ref="C339">INDIRECT("员工信息表!C"&amp;(B339+3))&amp;IF(INDIRECT("员工信息表!O"&amp;(B339+3))="离职","(离职)","")</f>
        <v/>
      </c>
      <c r="D339" s="25" t="s">
        <v>24</v>
      </c>
      <c r="E339" s="29"/>
      <c r="F339" s="30"/>
      <c r="G339" s="30"/>
      <c r="H339" s="30"/>
      <c r="I339" s="30"/>
      <c r="J339" s="30"/>
      <c r="K339" s="42"/>
    </row>
    <row r="340" spans="2:11" ht="18" customHeight="1">
      <c r="B340" s="24"/>
      <c r="C340" s="20"/>
      <c r="D340" s="25" t="s">
        <v>25</v>
      </c>
      <c r="E340" s="29"/>
      <c r="F340" s="30"/>
      <c r="G340" s="30"/>
      <c r="H340" s="30"/>
      <c r="I340" s="30"/>
      <c r="J340" s="30"/>
      <c r="K340" s="42"/>
    </row>
    <row r="341" spans="2:11" ht="18" customHeight="1">
      <c r="B341" s="26"/>
      <c r="C341" s="27"/>
      <c r="D341" s="25" t="s">
        <v>26</v>
      </c>
      <c r="E341" s="29"/>
      <c r="F341" s="30"/>
      <c r="G341" s="30"/>
      <c r="H341" s="30"/>
      <c r="I341" s="30"/>
      <c r="J341" s="30"/>
      <c r="K341" s="42"/>
    </row>
    <row r="342" spans="2:11" ht="18" customHeight="1">
      <c r="B342" s="19">
        <f t="shared" si="221" ref="B342">ROW()/3-2</f>
        <v>112</v>
      </c>
      <c r="C342" s="28" t="str">
        <f ca="1" t="shared" si="222" ref="C342">INDIRECT("员工信息表!C"&amp;(B342+3))&amp;IF(INDIRECT("员工信息表!O"&amp;(B342+3))="离职","(离职)","")</f>
        <v/>
      </c>
      <c r="D342" s="25" t="s">
        <v>24</v>
      </c>
      <c r="E342" s="29"/>
      <c r="F342" s="30"/>
      <c r="G342" s="30"/>
      <c r="H342" s="30"/>
      <c r="I342" s="30"/>
      <c r="J342" s="30"/>
      <c r="K342" s="42"/>
    </row>
    <row r="343" spans="2:11" ht="18" customHeight="1">
      <c r="B343" s="24"/>
      <c r="C343" s="20"/>
      <c r="D343" s="25" t="s">
        <v>25</v>
      </c>
      <c r="E343" s="29"/>
      <c r="F343" s="30"/>
      <c r="G343" s="30"/>
      <c r="H343" s="30"/>
      <c r="I343" s="30"/>
      <c r="J343" s="30"/>
      <c r="K343" s="42"/>
    </row>
    <row r="344" spans="2:11" ht="18" customHeight="1">
      <c r="B344" s="26"/>
      <c r="C344" s="27"/>
      <c r="D344" s="25" t="s">
        <v>26</v>
      </c>
      <c r="E344" s="29"/>
      <c r="F344" s="30"/>
      <c r="G344" s="30"/>
      <c r="H344" s="30"/>
      <c r="I344" s="30"/>
      <c r="J344" s="30"/>
      <c r="K344" s="42"/>
    </row>
    <row r="345" spans="2:11" ht="18" customHeight="1">
      <c r="B345" s="19">
        <f t="shared" si="223" ref="B345">ROW()/3-2</f>
        <v>113</v>
      </c>
      <c r="C345" s="28" t="str">
        <f ca="1" t="shared" si="224" ref="C345">INDIRECT("员工信息表!C"&amp;(B345+3))&amp;IF(INDIRECT("员工信息表!O"&amp;(B345+3))="离职","(离职)","")</f>
        <v/>
      </c>
      <c r="D345" s="25" t="s">
        <v>24</v>
      </c>
      <c r="E345" s="29"/>
      <c r="F345" s="30"/>
      <c r="G345" s="30"/>
      <c r="H345" s="30"/>
      <c r="I345" s="30"/>
      <c r="J345" s="30"/>
      <c r="K345" s="42"/>
    </row>
    <row r="346" spans="2:11" ht="18" customHeight="1">
      <c r="B346" s="24"/>
      <c r="C346" s="20"/>
      <c r="D346" s="25" t="s">
        <v>25</v>
      </c>
      <c r="E346" s="29"/>
      <c r="F346" s="30"/>
      <c r="G346" s="30"/>
      <c r="H346" s="30"/>
      <c r="I346" s="30"/>
      <c r="J346" s="30"/>
      <c r="K346" s="42"/>
    </row>
    <row r="347" spans="2:11" ht="18" customHeight="1">
      <c r="B347" s="26"/>
      <c r="C347" s="27"/>
      <c r="D347" s="25" t="s">
        <v>26</v>
      </c>
      <c r="E347" s="29"/>
      <c r="F347" s="30"/>
      <c r="G347" s="30"/>
      <c r="H347" s="30"/>
      <c r="I347" s="30"/>
      <c r="J347" s="30"/>
      <c r="K347" s="42"/>
    </row>
    <row r="348" spans="2:11" ht="18" customHeight="1">
      <c r="B348" s="19">
        <f t="shared" si="225" ref="B348">ROW()/3-2</f>
        <v>114</v>
      </c>
      <c r="C348" s="28" t="str">
        <f ca="1" t="shared" si="226" ref="C348">INDIRECT("员工信息表!C"&amp;(B348+3))&amp;IF(INDIRECT("员工信息表!O"&amp;(B348+3))="离职","(离职)","")</f>
        <v/>
      </c>
      <c r="D348" s="25" t="s">
        <v>24</v>
      </c>
      <c r="E348" s="29"/>
      <c r="F348" s="30"/>
      <c r="G348" s="30"/>
      <c r="H348" s="30"/>
      <c r="I348" s="30"/>
      <c r="J348" s="30"/>
      <c r="K348" s="42"/>
    </row>
    <row r="349" spans="2:11" ht="18" customHeight="1">
      <c r="B349" s="24"/>
      <c r="C349" s="20"/>
      <c r="D349" s="25" t="s">
        <v>25</v>
      </c>
      <c r="E349" s="29"/>
      <c r="F349" s="30"/>
      <c r="G349" s="30"/>
      <c r="H349" s="30"/>
      <c r="I349" s="30"/>
      <c r="J349" s="30"/>
      <c r="K349" s="42"/>
    </row>
    <row r="350" spans="2:11" ht="18" customHeight="1">
      <c r="B350" s="26"/>
      <c r="C350" s="27"/>
      <c r="D350" s="25" t="s">
        <v>26</v>
      </c>
      <c r="E350" s="29"/>
      <c r="F350" s="30"/>
      <c r="G350" s="30"/>
      <c r="H350" s="30"/>
      <c r="I350" s="30"/>
      <c r="J350" s="30"/>
      <c r="K350" s="42"/>
    </row>
    <row r="351" spans="2:11" ht="18" customHeight="1">
      <c r="B351" s="19">
        <f t="shared" si="227" ref="B351">ROW()/3-2</f>
        <v>115</v>
      </c>
      <c r="C351" s="28" t="str">
        <f ca="1" t="shared" si="228" ref="C351">INDIRECT("员工信息表!C"&amp;(B351+3))&amp;IF(INDIRECT("员工信息表!O"&amp;(B351+3))="离职","(离职)","")</f>
        <v/>
      </c>
      <c r="D351" s="25" t="s">
        <v>24</v>
      </c>
      <c r="E351" s="29"/>
      <c r="F351" s="30"/>
      <c r="G351" s="30"/>
      <c r="H351" s="30"/>
      <c r="I351" s="30"/>
      <c r="J351" s="30"/>
      <c r="K351" s="42"/>
    </row>
    <row r="352" spans="2:11" ht="18" customHeight="1">
      <c r="B352" s="24"/>
      <c r="C352" s="20"/>
      <c r="D352" s="25" t="s">
        <v>25</v>
      </c>
      <c r="E352" s="29"/>
      <c r="F352" s="30"/>
      <c r="G352" s="30"/>
      <c r="H352" s="30"/>
      <c r="I352" s="30"/>
      <c r="J352" s="30"/>
      <c r="K352" s="42"/>
    </row>
    <row r="353" spans="2:11" ht="18" customHeight="1">
      <c r="B353" s="26"/>
      <c r="C353" s="27"/>
      <c r="D353" s="25" t="s">
        <v>26</v>
      </c>
      <c r="E353" s="29"/>
      <c r="F353" s="30"/>
      <c r="G353" s="30"/>
      <c r="H353" s="30"/>
      <c r="I353" s="30"/>
      <c r="J353" s="30"/>
      <c r="K353" s="42"/>
    </row>
    <row r="354" spans="2:11" ht="18" customHeight="1">
      <c r="B354" s="19">
        <f t="shared" si="229" ref="B354">ROW()/3-2</f>
        <v>116</v>
      </c>
      <c r="C354" s="28" t="str">
        <f ca="1" t="shared" si="230" ref="C354">INDIRECT("员工信息表!C"&amp;(B354+3))&amp;IF(INDIRECT("员工信息表!O"&amp;(B354+3))="离职","(离职)","")</f>
        <v/>
      </c>
      <c r="D354" s="25" t="s">
        <v>24</v>
      </c>
      <c r="E354" s="29"/>
      <c r="F354" s="30"/>
      <c r="G354" s="30"/>
      <c r="H354" s="30"/>
      <c r="I354" s="30"/>
      <c r="J354" s="30"/>
      <c r="K354" s="42"/>
    </row>
    <row r="355" spans="2:11" ht="18" customHeight="1">
      <c r="B355" s="24"/>
      <c r="C355" s="20"/>
      <c r="D355" s="25" t="s">
        <v>25</v>
      </c>
      <c r="E355" s="29"/>
      <c r="F355" s="30"/>
      <c r="G355" s="30"/>
      <c r="H355" s="30"/>
      <c r="I355" s="30"/>
      <c r="J355" s="30"/>
      <c r="K355" s="42"/>
    </row>
    <row r="356" spans="2:11" ht="18" customHeight="1">
      <c r="B356" s="26"/>
      <c r="C356" s="27"/>
      <c r="D356" s="25" t="s">
        <v>26</v>
      </c>
      <c r="E356" s="29"/>
      <c r="F356" s="30"/>
      <c r="G356" s="30"/>
      <c r="H356" s="30"/>
      <c r="I356" s="30"/>
      <c r="J356" s="30"/>
      <c r="K356" s="42"/>
    </row>
    <row r="357" spans="2:11" ht="18" customHeight="1">
      <c r="B357" s="19">
        <f t="shared" si="231" ref="B357">ROW()/3-2</f>
        <v>117</v>
      </c>
      <c r="C357" s="28" t="str">
        <f ca="1" t="shared" si="232" ref="C357">INDIRECT("员工信息表!C"&amp;(B357+3))&amp;IF(INDIRECT("员工信息表!O"&amp;(B357+3))="离职","(离职)","")</f>
        <v/>
      </c>
      <c r="D357" s="25" t="s">
        <v>24</v>
      </c>
      <c r="E357" s="29"/>
      <c r="F357" s="30"/>
      <c r="G357" s="30"/>
      <c r="H357" s="30"/>
      <c r="I357" s="30"/>
      <c r="J357" s="30"/>
      <c r="K357" s="42"/>
    </row>
    <row r="358" spans="2:11" ht="18" customHeight="1">
      <c r="B358" s="24"/>
      <c r="C358" s="20"/>
      <c r="D358" s="25" t="s">
        <v>25</v>
      </c>
      <c r="E358" s="29"/>
      <c r="F358" s="30"/>
      <c r="G358" s="30"/>
      <c r="H358" s="30"/>
      <c r="I358" s="30"/>
      <c r="J358" s="30"/>
      <c r="K358" s="42"/>
    </row>
    <row r="359" spans="2:11" ht="18" customHeight="1">
      <c r="B359" s="26"/>
      <c r="C359" s="27"/>
      <c r="D359" s="25" t="s">
        <v>26</v>
      </c>
      <c r="E359" s="29"/>
      <c r="F359" s="30"/>
      <c r="G359" s="30"/>
      <c r="H359" s="30"/>
      <c r="I359" s="30"/>
      <c r="J359" s="30"/>
      <c r="K359" s="42"/>
    </row>
    <row r="360" spans="2:11" ht="18" customHeight="1">
      <c r="B360" s="19">
        <f t="shared" si="233" ref="B360">ROW()/3-2</f>
        <v>118</v>
      </c>
      <c r="C360" s="28" t="str">
        <f ca="1" t="shared" si="234" ref="C360">INDIRECT("员工信息表!C"&amp;(B360+3))&amp;IF(INDIRECT("员工信息表!O"&amp;(B360+3))="离职","(离职)","")</f>
        <v/>
      </c>
      <c r="D360" s="25" t="s">
        <v>24</v>
      </c>
      <c r="E360" s="29"/>
      <c r="F360" s="30"/>
      <c r="G360" s="30"/>
      <c r="H360" s="30"/>
      <c r="I360" s="30"/>
      <c r="J360" s="30"/>
      <c r="K360" s="42"/>
    </row>
    <row r="361" spans="2:11" ht="18" customHeight="1">
      <c r="B361" s="24"/>
      <c r="C361" s="20"/>
      <c r="D361" s="25" t="s">
        <v>25</v>
      </c>
      <c r="E361" s="29"/>
      <c r="F361" s="30"/>
      <c r="G361" s="30"/>
      <c r="H361" s="30"/>
      <c r="I361" s="30"/>
      <c r="J361" s="30"/>
      <c r="K361" s="42"/>
    </row>
    <row r="362" spans="2:11" ht="18" customHeight="1">
      <c r="B362" s="26"/>
      <c r="C362" s="27"/>
      <c r="D362" s="25" t="s">
        <v>26</v>
      </c>
      <c r="E362" s="29"/>
      <c r="F362" s="30"/>
      <c r="G362" s="30"/>
      <c r="H362" s="30"/>
      <c r="I362" s="30"/>
      <c r="J362" s="30"/>
      <c r="K362" s="42"/>
    </row>
    <row r="363" spans="2:11" ht="18" customHeight="1">
      <c r="B363" s="19">
        <f t="shared" si="235" ref="B363">ROW()/3-2</f>
        <v>119</v>
      </c>
      <c r="C363" s="28" t="str">
        <f ca="1" t="shared" si="236" ref="C363">INDIRECT("员工信息表!C"&amp;(B363+3))&amp;IF(INDIRECT("员工信息表!O"&amp;(B363+3))="离职","(离职)","")</f>
        <v/>
      </c>
      <c r="D363" s="25" t="s">
        <v>24</v>
      </c>
      <c r="E363" s="29"/>
      <c r="F363" s="30"/>
      <c r="G363" s="30"/>
      <c r="H363" s="30"/>
      <c r="I363" s="30"/>
      <c r="J363" s="30"/>
      <c r="K363" s="42"/>
    </row>
    <row r="364" spans="2:11" ht="18" customHeight="1">
      <c r="B364" s="24"/>
      <c r="C364" s="20"/>
      <c r="D364" s="25" t="s">
        <v>25</v>
      </c>
      <c r="E364" s="29"/>
      <c r="F364" s="30"/>
      <c r="G364" s="30"/>
      <c r="H364" s="30"/>
      <c r="I364" s="30"/>
      <c r="J364" s="30"/>
      <c r="K364" s="42"/>
    </row>
    <row r="365" spans="2:11" ht="18" customHeight="1">
      <c r="B365" s="26"/>
      <c r="C365" s="27"/>
      <c r="D365" s="25" t="s">
        <v>26</v>
      </c>
      <c r="E365" s="29"/>
      <c r="F365" s="30"/>
      <c r="G365" s="30"/>
      <c r="H365" s="30"/>
      <c r="I365" s="30"/>
      <c r="J365" s="30"/>
      <c r="K365" s="42"/>
    </row>
    <row r="366" spans="2:11" ht="18" customHeight="1">
      <c r="B366" s="19">
        <f t="shared" si="237" ref="B366">ROW()/3-2</f>
        <v>120</v>
      </c>
      <c r="C366" s="28" t="str">
        <f ca="1" t="shared" si="238" ref="C366">INDIRECT("员工信息表!C"&amp;(B366+3))&amp;IF(INDIRECT("员工信息表!O"&amp;(B366+3))="离职","(离职)","")</f>
        <v/>
      </c>
      <c r="D366" s="25" t="s">
        <v>24</v>
      </c>
      <c r="E366" s="29"/>
      <c r="F366" s="30"/>
      <c r="G366" s="30"/>
      <c r="H366" s="30"/>
      <c r="I366" s="30"/>
      <c r="J366" s="30"/>
      <c r="K366" s="42"/>
    </row>
    <row r="367" spans="2:11" ht="18" customHeight="1">
      <c r="B367" s="24"/>
      <c r="C367" s="20"/>
      <c r="D367" s="25" t="s">
        <v>25</v>
      </c>
      <c r="E367" s="29"/>
      <c r="F367" s="30"/>
      <c r="G367" s="30"/>
      <c r="H367" s="30"/>
      <c r="I367" s="30"/>
      <c r="J367" s="30"/>
      <c r="K367" s="42"/>
    </row>
    <row r="368" spans="2:11" ht="18" customHeight="1">
      <c r="B368" s="26"/>
      <c r="C368" s="27"/>
      <c r="D368" s="25" t="s">
        <v>26</v>
      </c>
      <c r="E368" s="29"/>
      <c r="F368" s="30"/>
      <c r="G368" s="30"/>
      <c r="H368" s="30"/>
      <c r="I368" s="30"/>
      <c r="J368" s="30"/>
      <c r="K368" s="42"/>
    </row>
    <row r="369" spans="2:11" ht="18" customHeight="1">
      <c r="B369" s="19">
        <f t="shared" si="239" ref="B369">ROW()/3-2</f>
        <v>121</v>
      </c>
      <c r="C369" s="28" t="str">
        <f ca="1" t="shared" si="240" ref="C369">INDIRECT("员工信息表!C"&amp;(B369+3))&amp;IF(INDIRECT("员工信息表!O"&amp;(B369+3))="离职","(离职)","")</f>
        <v/>
      </c>
      <c r="D369" s="25" t="s">
        <v>24</v>
      </c>
      <c r="E369" s="29"/>
      <c r="F369" s="30"/>
      <c r="G369" s="30"/>
      <c r="H369" s="30"/>
      <c r="I369" s="30"/>
      <c r="J369" s="30"/>
      <c r="K369" s="42"/>
    </row>
    <row r="370" spans="2:11" ht="18" customHeight="1">
      <c r="B370" s="24"/>
      <c r="C370" s="20"/>
      <c r="D370" s="25" t="s">
        <v>25</v>
      </c>
      <c r="E370" s="29"/>
      <c r="F370" s="30"/>
      <c r="G370" s="30"/>
      <c r="H370" s="30"/>
      <c r="I370" s="30"/>
      <c r="J370" s="30"/>
      <c r="K370" s="42"/>
    </row>
    <row r="371" spans="2:11" ht="18" customHeight="1">
      <c r="B371" s="26"/>
      <c r="C371" s="27"/>
      <c r="D371" s="25" t="s">
        <v>26</v>
      </c>
      <c r="E371" s="29"/>
      <c r="F371" s="30"/>
      <c r="G371" s="30"/>
      <c r="H371" s="30"/>
      <c r="I371" s="30"/>
      <c r="J371" s="30"/>
      <c r="K371" s="42"/>
    </row>
    <row r="372" spans="2:11" ht="18" customHeight="1">
      <c r="B372" s="19">
        <f t="shared" si="241" ref="B372">ROW()/3-2</f>
        <v>122</v>
      </c>
      <c r="C372" s="28" t="str">
        <f ca="1" t="shared" si="242" ref="C372">INDIRECT("员工信息表!C"&amp;(B372+3))&amp;IF(INDIRECT("员工信息表!O"&amp;(B372+3))="离职","(离职)","")</f>
        <v/>
      </c>
      <c r="D372" s="25" t="s">
        <v>24</v>
      </c>
      <c r="E372" s="29"/>
      <c r="F372" s="30"/>
      <c r="G372" s="30"/>
      <c r="H372" s="30"/>
      <c r="I372" s="30"/>
      <c r="J372" s="30"/>
      <c r="K372" s="42"/>
    </row>
    <row r="373" spans="2:11" ht="18" customHeight="1">
      <c r="B373" s="24"/>
      <c r="C373" s="20"/>
      <c r="D373" s="25" t="s">
        <v>25</v>
      </c>
      <c r="E373" s="29"/>
      <c r="F373" s="30"/>
      <c r="G373" s="30"/>
      <c r="H373" s="30"/>
      <c r="I373" s="30"/>
      <c r="J373" s="30"/>
      <c r="K373" s="42"/>
    </row>
    <row r="374" spans="2:11" ht="18" customHeight="1">
      <c r="B374" s="26"/>
      <c r="C374" s="27"/>
      <c r="D374" s="25" t="s">
        <v>26</v>
      </c>
      <c r="E374" s="29"/>
      <c r="F374" s="30"/>
      <c r="G374" s="30"/>
      <c r="H374" s="30"/>
      <c r="I374" s="30"/>
      <c r="J374" s="30"/>
      <c r="K374" s="42"/>
    </row>
    <row r="375" spans="2:11" ht="18" customHeight="1">
      <c r="B375" s="19">
        <f t="shared" si="243" ref="B375">ROW()/3-2</f>
        <v>123</v>
      </c>
      <c r="C375" s="28" t="str">
        <f ca="1" t="shared" si="244" ref="C375">INDIRECT("员工信息表!C"&amp;(B375+3))&amp;IF(INDIRECT("员工信息表!O"&amp;(B375+3))="离职","(离职)","")</f>
        <v/>
      </c>
      <c r="D375" s="25" t="s">
        <v>24</v>
      </c>
      <c r="E375" s="29"/>
      <c r="F375" s="30"/>
      <c r="G375" s="30"/>
      <c r="H375" s="30"/>
      <c r="I375" s="30"/>
      <c r="J375" s="30"/>
      <c r="K375" s="42"/>
    </row>
    <row r="376" spans="2:11" ht="18" customHeight="1">
      <c r="B376" s="24"/>
      <c r="C376" s="20"/>
      <c r="D376" s="25" t="s">
        <v>25</v>
      </c>
      <c r="E376" s="29"/>
      <c r="F376" s="30"/>
      <c r="G376" s="30"/>
      <c r="H376" s="30"/>
      <c r="I376" s="30"/>
      <c r="J376" s="30"/>
      <c r="K376" s="42"/>
    </row>
    <row r="377" spans="2:11" ht="18" customHeight="1">
      <c r="B377" s="26"/>
      <c r="C377" s="27"/>
      <c r="D377" s="25" t="s">
        <v>26</v>
      </c>
      <c r="E377" s="29"/>
      <c r="F377" s="30"/>
      <c r="G377" s="30"/>
      <c r="H377" s="30"/>
      <c r="I377" s="30"/>
      <c r="J377" s="30"/>
      <c r="K377" s="42"/>
    </row>
    <row r="378" spans="2:11" ht="18" customHeight="1">
      <c r="B378" s="19">
        <f t="shared" si="245" ref="B378">ROW()/3-2</f>
        <v>124</v>
      </c>
      <c r="C378" s="28" t="str">
        <f ca="1" t="shared" si="246" ref="C378">INDIRECT("员工信息表!C"&amp;(B378+3))&amp;IF(INDIRECT("员工信息表!O"&amp;(B378+3))="离职","(离职)","")</f>
        <v/>
      </c>
      <c r="D378" s="25" t="s">
        <v>24</v>
      </c>
      <c r="E378" s="29"/>
      <c r="F378" s="30"/>
      <c r="G378" s="30"/>
      <c r="H378" s="30"/>
      <c r="I378" s="30"/>
      <c r="J378" s="30"/>
      <c r="K378" s="42"/>
    </row>
    <row r="379" spans="2:11" ht="18" customHeight="1">
      <c r="B379" s="24"/>
      <c r="C379" s="20"/>
      <c r="D379" s="25" t="s">
        <v>25</v>
      </c>
      <c r="E379" s="29"/>
      <c r="F379" s="30"/>
      <c r="G379" s="30"/>
      <c r="H379" s="30"/>
      <c r="I379" s="30"/>
      <c r="J379" s="30"/>
      <c r="K379" s="42"/>
    </row>
    <row r="380" spans="2:11" ht="18" customHeight="1">
      <c r="B380" s="26"/>
      <c r="C380" s="27"/>
      <c r="D380" s="25" t="s">
        <v>26</v>
      </c>
      <c r="E380" s="29"/>
      <c r="F380" s="30"/>
      <c r="G380" s="30"/>
      <c r="H380" s="30"/>
      <c r="I380" s="30"/>
      <c r="J380" s="30"/>
      <c r="K380" s="42"/>
    </row>
    <row r="381" spans="2:11" ht="18" customHeight="1">
      <c r="B381" s="19">
        <f t="shared" si="247" ref="B381">ROW()/3-2</f>
        <v>125</v>
      </c>
      <c r="C381" s="28" t="str">
        <f ca="1" t="shared" si="248" ref="C381">INDIRECT("员工信息表!C"&amp;(B381+3))&amp;IF(INDIRECT("员工信息表!O"&amp;(B381+3))="离职","(离职)","")</f>
        <v/>
      </c>
      <c r="D381" s="25" t="s">
        <v>24</v>
      </c>
      <c r="E381" s="29"/>
      <c r="F381" s="30"/>
      <c r="G381" s="30"/>
      <c r="H381" s="30"/>
      <c r="I381" s="30"/>
      <c r="J381" s="30"/>
      <c r="K381" s="42"/>
    </row>
    <row r="382" spans="2:11" ht="18" customHeight="1">
      <c r="B382" s="24"/>
      <c r="C382" s="20"/>
      <c r="D382" s="25" t="s">
        <v>25</v>
      </c>
      <c r="E382" s="29"/>
      <c r="F382" s="30"/>
      <c r="G382" s="30"/>
      <c r="H382" s="30"/>
      <c r="I382" s="30"/>
      <c r="J382" s="30"/>
      <c r="K382" s="42"/>
    </row>
    <row r="383" spans="2:11" ht="18" customHeight="1">
      <c r="B383" s="26"/>
      <c r="C383" s="27"/>
      <c r="D383" s="25" t="s">
        <v>26</v>
      </c>
      <c r="E383" s="29"/>
      <c r="F383" s="30"/>
      <c r="G383" s="30"/>
      <c r="H383" s="30"/>
      <c r="I383" s="30"/>
      <c r="J383" s="30"/>
      <c r="K383" s="42"/>
    </row>
    <row r="384" spans="2:11" ht="18" customHeight="1">
      <c r="B384" s="19">
        <f t="shared" si="249" ref="B384">ROW()/3-2</f>
        <v>126</v>
      </c>
      <c r="C384" s="28" t="str">
        <f ca="1" t="shared" si="250" ref="C384">INDIRECT("员工信息表!C"&amp;(B384+3))&amp;IF(INDIRECT("员工信息表!O"&amp;(B384+3))="离职","(离职)","")</f>
        <v/>
      </c>
      <c r="D384" s="25" t="s">
        <v>24</v>
      </c>
      <c r="E384" s="29"/>
      <c r="F384" s="30"/>
      <c r="G384" s="30"/>
      <c r="H384" s="30"/>
      <c r="I384" s="30"/>
      <c r="J384" s="30"/>
      <c r="K384" s="42"/>
    </row>
    <row r="385" spans="2:11" ht="18" customHeight="1">
      <c r="B385" s="24"/>
      <c r="C385" s="20"/>
      <c r="D385" s="25" t="s">
        <v>25</v>
      </c>
      <c r="E385" s="29"/>
      <c r="F385" s="30"/>
      <c r="G385" s="30"/>
      <c r="H385" s="30"/>
      <c r="I385" s="30"/>
      <c r="J385" s="30"/>
      <c r="K385" s="42"/>
    </row>
    <row r="386" spans="2:11" ht="18" customHeight="1">
      <c r="B386" s="26"/>
      <c r="C386" s="27"/>
      <c r="D386" s="25" t="s">
        <v>26</v>
      </c>
      <c r="E386" s="29"/>
      <c r="F386" s="30"/>
      <c r="G386" s="30"/>
      <c r="H386" s="30"/>
      <c r="I386" s="30"/>
      <c r="J386" s="30"/>
      <c r="K386" s="42"/>
    </row>
    <row r="387" spans="2:11" ht="18" customHeight="1">
      <c r="B387" s="19">
        <f t="shared" si="251" ref="B387">ROW()/3-2</f>
        <v>127</v>
      </c>
      <c r="C387" s="28" t="str">
        <f ca="1" t="shared" si="252" ref="C387">INDIRECT("员工信息表!C"&amp;(B387+3))&amp;IF(INDIRECT("员工信息表!O"&amp;(B387+3))="离职","(离职)","")</f>
        <v/>
      </c>
      <c r="D387" s="25" t="s">
        <v>24</v>
      </c>
      <c r="E387" s="29"/>
      <c r="F387" s="30"/>
      <c r="G387" s="30"/>
      <c r="H387" s="30"/>
      <c r="I387" s="30"/>
      <c r="J387" s="30"/>
      <c r="K387" s="42"/>
    </row>
    <row r="388" spans="2:11" ht="18" customHeight="1">
      <c r="B388" s="24"/>
      <c r="C388" s="20"/>
      <c r="D388" s="25" t="s">
        <v>25</v>
      </c>
      <c r="E388" s="29"/>
      <c r="F388" s="30"/>
      <c r="G388" s="30"/>
      <c r="H388" s="30"/>
      <c r="I388" s="30"/>
      <c r="J388" s="30"/>
      <c r="K388" s="42"/>
    </row>
    <row r="389" spans="2:11" ht="18" customHeight="1">
      <c r="B389" s="26"/>
      <c r="C389" s="27"/>
      <c r="D389" s="25" t="s">
        <v>26</v>
      </c>
      <c r="E389" s="29"/>
      <c r="F389" s="30"/>
      <c r="G389" s="30"/>
      <c r="H389" s="30"/>
      <c r="I389" s="30"/>
      <c r="J389" s="30"/>
      <c r="K389" s="42"/>
    </row>
    <row r="390" spans="2:11" ht="18" customHeight="1">
      <c r="B390" s="19">
        <f t="shared" si="253" ref="B390">ROW()/3-2</f>
        <v>128</v>
      </c>
      <c r="C390" s="28" t="str">
        <f ca="1" t="shared" si="254" ref="C390">INDIRECT("员工信息表!C"&amp;(B390+3))&amp;IF(INDIRECT("员工信息表!O"&amp;(B390+3))="离职","(离职)","")</f>
        <v/>
      </c>
      <c r="D390" s="25" t="s">
        <v>24</v>
      </c>
      <c r="E390" s="29"/>
      <c r="F390" s="30"/>
      <c r="G390" s="30"/>
      <c r="H390" s="30"/>
      <c r="I390" s="30"/>
      <c r="J390" s="30"/>
      <c r="K390" s="42"/>
    </row>
    <row r="391" spans="2:11" ht="18" customHeight="1">
      <c r="B391" s="24"/>
      <c r="C391" s="20"/>
      <c r="D391" s="25" t="s">
        <v>25</v>
      </c>
      <c r="E391" s="29"/>
      <c r="F391" s="30"/>
      <c r="G391" s="30"/>
      <c r="H391" s="30"/>
      <c r="I391" s="30"/>
      <c r="J391" s="30"/>
      <c r="K391" s="42"/>
    </row>
    <row r="392" spans="2:11" ht="18" customHeight="1">
      <c r="B392" s="26"/>
      <c r="C392" s="27"/>
      <c r="D392" s="25" t="s">
        <v>26</v>
      </c>
      <c r="E392" s="29"/>
      <c r="F392" s="30"/>
      <c r="G392" s="30"/>
      <c r="H392" s="30"/>
      <c r="I392" s="30"/>
      <c r="J392" s="30"/>
      <c r="K392" s="42"/>
    </row>
    <row r="393" spans="2:11" ht="18" customHeight="1">
      <c r="B393" s="19">
        <f t="shared" si="255" ref="B393">ROW()/3-2</f>
        <v>129</v>
      </c>
      <c r="C393" s="28" t="str">
        <f ca="1" t="shared" si="256" ref="C393">INDIRECT("员工信息表!C"&amp;(B393+3))&amp;IF(INDIRECT("员工信息表!O"&amp;(B393+3))="离职","(离职)","")</f>
        <v/>
      </c>
      <c r="D393" s="25" t="s">
        <v>24</v>
      </c>
      <c r="E393" s="29"/>
      <c r="F393" s="30"/>
      <c r="G393" s="30"/>
      <c r="H393" s="30"/>
      <c r="I393" s="30"/>
      <c r="J393" s="30"/>
      <c r="K393" s="42"/>
    </row>
    <row r="394" spans="2:11" ht="18" customHeight="1">
      <c r="B394" s="24"/>
      <c r="C394" s="20"/>
      <c r="D394" s="25" t="s">
        <v>25</v>
      </c>
      <c r="E394" s="29"/>
      <c r="F394" s="30"/>
      <c r="G394" s="30"/>
      <c r="H394" s="30"/>
      <c r="I394" s="30"/>
      <c r="J394" s="30"/>
      <c r="K394" s="42"/>
    </row>
    <row r="395" spans="2:11" ht="18" customHeight="1">
      <c r="B395" s="26"/>
      <c r="C395" s="27"/>
      <c r="D395" s="25" t="s">
        <v>26</v>
      </c>
      <c r="E395" s="29"/>
      <c r="F395" s="30"/>
      <c r="G395" s="30"/>
      <c r="H395" s="30"/>
      <c r="I395" s="30"/>
      <c r="J395" s="30"/>
      <c r="K395" s="42"/>
    </row>
    <row r="396" spans="2:11" ht="18" customHeight="1">
      <c r="B396" s="19">
        <f t="shared" si="257" ref="B396">ROW()/3-2</f>
        <v>130</v>
      </c>
      <c r="C396" s="28" t="str">
        <f ca="1" t="shared" si="258" ref="C396">INDIRECT("员工信息表!C"&amp;(B396+3))&amp;IF(INDIRECT("员工信息表!O"&amp;(B396+3))="离职","(离职)","")</f>
        <v/>
      </c>
      <c r="D396" s="25" t="s">
        <v>24</v>
      </c>
      <c r="E396" s="29"/>
      <c r="F396" s="30"/>
      <c r="G396" s="30"/>
      <c r="H396" s="30"/>
      <c r="I396" s="30"/>
      <c r="J396" s="30"/>
      <c r="K396" s="42"/>
    </row>
    <row r="397" spans="2:11" ht="18" customHeight="1">
      <c r="B397" s="24"/>
      <c r="C397" s="20"/>
      <c r="D397" s="25" t="s">
        <v>25</v>
      </c>
      <c r="E397" s="29"/>
      <c r="F397" s="30"/>
      <c r="G397" s="30"/>
      <c r="H397" s="30"/>
      <c r="I397" s="30"/>
      <c r="J397" s="30"/>
      <c r="K397" s="42"/>
    </row>
    <row r="398" spans="2:11" ht="18" customHeight="1">
      <c r="B398" s="26"/>
      <c r="C398" s="27"/>
      <c r="D398" s="25" t="s">
        <v>26</v>
      </c>
      <c r="E398" s="29"/>
      <c r="F398" s="30"/>
      <c r="G398" s="30"/>
      <c r="H398" s="30"/>
      <c r="I398" s="30"/>
      <c r="J398" s="30"/>
      <c r="K398" s="42"/>
    </row>
    <row r="399" spans="2:11" ht="18" customHeight="1">
      <c r="B399" s="19">
        <f t="shared" si="259" ref="B399">ROW()/3-2</f>
        <v>131</v>
      </c>
      <c r="C399" s="28" t="str">
        <f ca="1" t="shared" si="260" ref="C399">INDIRECT("员工信息表!C"&amp;(B399+3))&amp;IF(INDIRECT("员工信息表!O"&amp;(B399+3))="离职","(离职)","")</f>
        <v/>
      </c>
      <c r="D399" s="25" t="s">
        <v>24</v>
      </c>
      <c r="E399" s="29"/>
      <c r="F399" s="30"/>
      <c r="G399" s="30"/>
      <c r="H399" s="30"/>
      <c r="I399" s="30"/>
      <c r="J399" s="30"/>
      <c r="K399" s="42"/>
    </row>
    <row r="400" spans="2:11" ht="18" customHeight="1">
      <c r="B400" s="24"/>
      <c r="C400" s="20"/>
      <c r="D400" s="25" t="s">
        <v>25</v>
      </c>
      <c r="E400" s="29"/>
      <c r="F400" s="30"/>
      <c r="G400" s="30"/>
      <c r="H400" s="30"/>
      <c r="I400" s="30"/>
      <c r="J400" s="30"/>
      <c r="K400" s="42"/>
    </row>
    <row r="401" spans="2:11" ht="18" customHeight="1">
      <c r="B401" s="26"/>
      <c r="C401" s="27"/>
      <c r="D401" s="25" t="s">
        <v>26</v>
      </c>
      <c r="E401" s="29"/>
      <c r="F401" s="30"/>
      <c r="G401" s="30"/>
      <c r="H401" s="30"/>
      <c r="I401" s="30"/>
      <c r="J401" s="30"/>
      <c r="K401" s="42"/>
    </row>
    <row r="402" spans="2:11" ht="18" customHeight="1">
      <c r="B402" s="19">
        <f t="shared" si="261" ref="B402">ROW()/3-2</f>
        <v>132</v>
      </c>
      <c r="C402" s="28" t="str">
        <f ca="1" t="shared" si="262" ref="C402">INDIRECT("员工信息表!C"&amp;(B402+3))&amp;IF(INDIRECT("员工信息表!O"&amp;(B402+3))="离职","(离职)","")</f>
        <v/>
      </c>
      <c r="D402" s="25" t="s">
        <v>24</v>
      </c>
      <c r="E402" s="29"/>
      <c r="F402" s="30"/>
      <c r="G402" s="30"/>
      <c r="H402" s="30"/>
      <c r="I402" s="30"/>
      <c r="J402" s="30"/>
      <c r="K402" s="42"/>
    </row>
    <row r="403" spans="2:11" ht="18" customHeight="1">
      <c r="B403" s="24"/>
      <c r="C403" s="20"/>
      <c r="D403" s="25" t="s">
        <v>25</v>
      </c>
      <c r="E403" s="29"/>
      <c r="F403" s="30"/>
      <c r="G403" s="30"/>
      <c r="H403" s="30"/>
      <c r="I403" s="30"/>
      <c r="J403" s="30"/>
      <c r="K403" s="42"/>
    </row>
    <row r="404" spans="2:11" ht="18" customHeight="1">
      <c r="B404" s="26"/>
      <c r="C404" s="27"/>
      <c r="D404" s="25" t="s">
        <v>26</v>
      </c>
      <c r="E404" s="29"/>
      <c r="F404" s="30"/>
      <c r="G404" s="30"/>
      <c r="H404" s="30"/>
      <c r="I404" s="30"/>
      <c r="J404" s="30"/>
      <c r="K404" s="42"/>
    </row>
    <row r="405" spans="2:11" ht="18" customHeight="1">
      <c r="B405" s="19">
        <f t="shared" si="263" ref="B405">ROW()/3-2</f>
        <v>133</v>
      </c>
      <c r="C405" s="28" t="str">
        <f ca="1" t="shared" si="264" ref="C405">INDIRECT("员工信息表!C"&amp;(B405+3))&amp;IF(INDIRECT("员工信息表!O"&amp;(B405+3))="离职","(离职)","")</f>
        <v/>
      </c>
      <c r="D405" s="25" t="s">
        <v>24</v>
      </c>
      <c r="E405" s="29"/>
      <c r="F405" s="30"/>
      <c r="G405" s="30"/>
      <c r="H405" s="30"/>
      <c r="I405" s="30"/>
      <c r="J405" s="30"/>
      <c r="K405" s="42"/>
    </row>
    <row r="406" spans="2:11" ht="18" customHeight="1">
      <c r="B406" s="24"/>
      <c r="C406" s="20"/>
      <c r="D406" s="25" t="s">
        <v>25</v>
      </c>
      <c r="E406" s="29"/>
      <c r="F406" s="30"/>
      <c r="G406" s="30"/>
      <c r="H406" s="30"/>
      <c r="I406" s="30"/>
      <c r="J406" s="30"/>
      <c r="K406" s="42"/>
    </row>
    <row r="407" spans="2:11" ht="18" customHeight="1">
      <c r="B407" s="26"/>
      <c r="C407" s="27"/>
      <c r="D407" s="25" t="s">
        <v>26</v>
      </c>
      <c r="E407" s="29"/>
      <c r="F407" s="30"/>
      <c r="G407" s="30"/>
      <c r="H407" s="30"/>
      <c r="I407" s="30"/>
      <c r="J407" s="30"/>
      <c r="K407" s="42"/>
    </row>
    <row r="408" spans="2:11" ht="18" customHeight="1">
      <c r="B408" s="19">
        <f t="shared" si="265" ref="B408">ROW()/3-2</f>
        <v>134</v>
      </c>
      <c r="C408" s="28" t="str">
        <f ca="1" t="shared" si="266" ref="C408">INDIRECT("员工信息表!C"&amp;(B408+3))&amp;IF(INDIRECT("员工信息表!O"&amp;(B408+3))="离职","(离职)","")</f>
        <v/>
      </c>
      <c r="D408" s="25" t="s">
        <v>24</v>
      </c>
      <c r="E408" s="29"/>
      <c r="F408" s="30"/>
      <c r="G408" s="30"/>
      <c r="H408" s="30"/>
      <c r="I408" s="30"/>
      <c r="J408" s="30"/>
      <c r="K408" s="42"/>
    </row>
    <row r="409" spans="2:11" ht="18" customHeight="1">
      <c r="B409" s="24"/>
      <c r="C409" s="20"/>
      <c r="D409" s="25" t="s">
        <v>25</v>
      </c>
      <c r="E409" s="29"/>
      <c r="F409" s="30"/>
      <c r="G409" s="30"/>
      <c r="H409" s="30"/>
      <c r="I409" s="30"/>
      <c r="J409" s="30"/>
      <c r="K409" s="42"/>
    </row>
    <row r="410" spans="2:11" ht="18" customHeight="1">
      <c r="B410" s="26"/>
      <c r="C410" s="27"/>
      <c r="D410" s="25" t="s">
        <v>26</v>
      </c>
      <c r="E410" s="29"/>
      <c r="F410" s="30"/>
      <c r="G410" s="30"/>
      <c r="H410" s="30"/>
      <c r="I410" s="30"/>
      <c r="J410" s="30"/>
      <c r="K410" s="42"/>
    </row>
    <row r="411" spans="2:11" ht="18" customHeight="1">
      <c r="B411" s="19">
        <f t="shared" si="267" ref="B411">ROW()/3-2</f>
        <v>135</v>
      </c>
      <c r="C411" s="28" t="str">
        <f ca="1" t="shared" si="268" ref="C411">INDIRECT("员工信息表!C"&amp;(B411+3))&amp;IF(INDIRECT("员工信息表!O"&amp;(B411+3))="离职","(离职)","")</f>
        <v/>
      </c>
      <c r="D411" s="25" t="s">
        <v>24</v>
      </c>
      <c r="E411" s="29"/>
      <c r="F411" s="30"/>
      <c r="G411" s="30"/>
      <c r="H411" s="30"/>
      <c r="I411" s="30"/>
      <c r="J411" s="30"/>
      <c r="K411" s="42"/>
    </row>
    <row r="412" spans="2:11" ht="18" customHeight="1">
      <c r="B412" s="24"/>
      <c r="C412" s="20"/>
      <c r="D412" s="25" t="s">
        <v>25</v>
      </c>
      <c r="E412" s="29"/>
      <c r="F412" s="30"/>
      <c r="G412" s="30"/>
      <c r="H412" s="30"/>
      <c r="I412" s="30"/>
      <c r="J412" s="30"/>
      <c r="K412" s="42"/>
    </row>
    <row r="413" spans="2:11" ht="18" customHeight="1">
      <c r="B413" s="26"/>
      <c r="C413" s="27"/>
      <c r="D413" s="25" t="s">
        <v>26</v>
      </c>
      <c r="E413" s="29"/>
      <c r="F413" s="30"/>
      <c r="G413" s="30"/>
      <c r="H413" s="30"/>
      <c r="I413" s="30"/>
      <c r="J413" s="30"/>
      <c r="K413" s="42"/>
    </row>
    <row r="414" spans="2:11" ht="18" customHeight="1">
      <c r="B414" s="19">
        <f t="shared" si="269" ref="B414">ROW()/3-2</f>
        <v>136</v>
      </c>
      <c r="C414" s="28" t="str">
        <f ca="1" t="shared" si="270" ref="C414">INDIRECT("员工信息表!C"&amp;(B414+3))&amp;IF(INDIRECT("员工信息表!O"&amp;(B414+3))="离职","(离职)","")</f>
        <v/>
      </c>
      <c r="D414" s="25" t="s">
        <v>24</v>
      </c>
      <c r="E414" s="29"/>
      <c r="F414" s="30"/>
      <c r="G414" s="30"/>
      <c r="H414" s="30"/>
      <c r="I414" s="30"/>
      <c r="J414" s="30"/>
      <c r="K414" s="42"/>
    </row>
    <row r="415" spans="2:11" ht="18" customHeight="1">
      <c r="B415" s="24"/>
      <c r="C415" s="20"/>
      <c r="D415" s="25" t="s">
        <v>25</v>
      </c>
      <c r="E415" s="29"/>
      <c r="F415" s="30"/>
      <c r="G415" s="30"/>
      <c r="H415" s="30"/>
      <c r="I415" s="30"/>
      <c r="J415" s="30"/>
      <c r="K415" s="42"/>
    </row>
    <row r="416" spans="2:11" ht="18" customHeight="1">
      <c r="B416" s="26"/>
      <c r="C416" s="27"/>
      <c r="D416" s="25" t="s">
        <v>26</v>
      </c>
      <c r="E416" s="29"/>
      <c r="F416" s="30"/>
      <c r="G416" s="30"/>
      <c r="H416" s="30"/>
      <c r="I416" s="30"/>
      <c r="J416" s="30"/>
      <c r="K416" s="42"/>
    </row>
    <row r="417" spans="2:11" ht="18" customHeight="1">
      <c r="B417" s="19">
        <f t="shared" si="271" ref="B417">ROW()/3-2</f>
        <v>137</v>
      </c>
      <c r="C417" s="28" t="str">
        <f ca="1" t="shared" si="272" ref="C417">INDIRECT("员工信息表!C"&amp;(B417+3))&amp;IF(INDIRECT("员工信息表!O"&amp;(B417+3))="离职","(离职)","")</f>
        <v/>
      </c>
      <c r="D417" s="25" t="s">
        <v>24</v>
      </c>
      <c r="E417" s="29"/>
      <c r="F417" s="30"/>
      <c r="G417" s="30"/>
      <c r="H417" s="30"/>
      <c r="I417" s="30"/>
      <c r="J417" s="30"/>
      <c r="K417" s="42"/>
    </row>
    <row r="418" spans="2:11" ht="18" customHeight="1">
      <c r="B418" s="24"/>
      <c r="C418" s="20"/>
      <c r="D418" s="25" t="s">
        <v>25</v>
      </c>
      <c r="E418" s="29"/>
      <c r="F418" s="30"/>
      <c r="G418" s="30"/>
      <c r="H418" s="30"/>
      <c r="I418" s="30"/>
      <c r="J418" s="30"/>
      <c r="K418" s="42"/>
    </row>
    <row r="419" spans="2:11" ht="18" customHeight="1">
      <c r="B419" s="26"/>
      <c r="C419" s="27"/>
      <c r="D419" s="25" t="s">
        <v>26</v>
      </c>
      <c r="E419" s="29"/>
      <c r="F419" s="30"/>
      <c r="G419" s="30"/>
      <c r="H419" s="30"/>
      <c r="I419" s="30"/>
      <c r="J419" s="30"/>
      <c r="K419" s="42"/>
    </row>
    <row r="420" spans="2:11" ht="18" customHeight="1">
      <c r="B420" s="19">
        <f t="shared" si="273" ref="B420">ROW()/3-2</f>
        <v>138</v>
      </c>
      <c r="C420" s="28" t="str">
        <f ca="1" t="shared" si="274" ref="C420">INDIRECT("员工信息表!C"&amp;(B420+3))&amp;IF(INDIRECT("员工信息表!O"&amp;(B420+3))="离职","(离职)","")</f>
        <v/>
      </c>
      <c r="D420" s="25" t="s">
        <v>24</v>
      </c>
      <c r="E420" s="29"/>
      <c r="F420" s="30"/>
      <c r="G420" s="30"/>
      <c r="H420" s="30"/>
      <c r="I420" s="30"/>
      <c r="J420" s="30"/>
      <c r="K420" s="42"/>
    </row>
    <row r="421" spans="2:11" ht="18" customHeight="1">
      <c r="B421" s="24"/>
      <c r="C421" s="20"/>
      <c r="D421" s="25" t="s">
        <v>25</v>
      </c>
      <c r="E421" s="29"/>
      <c r="F421" s="30"/>
      <c r="G421" s="30"/>
      <c r="H421" s="30"/>
      <c r="I421" s="30"/>
      <c r="J421" s="30"/>
      <c r="K421" s="42"/>
    </row>
    <row r="422" spans="2:11" ht="18" customHeight="1">
      <c r="B422" s="26"/>
      <c r="C422" s="27"/>
      <c r="D422" s="25" t="s">
        <v>26</v>
      </c>
      <c r="E422" s="29"/>
      <c r="F422" s="30"/>
      <c r="G422" s="30"/>
      <c r="H422" s="30"/>
      <c r="I422" s="30"/>
      <c r="J422" s="30"/>
      <c r="K422" s="42"/>
    </row>
    <row r="423" spans="2:11" ht="18" customHeight="1">
      <c r="B423" s="19">
        <f t="shared" si="275" ref="B423">ROW()/3-2</f>
        <v>139</v>
      </c>
      <c r="C423" s="28" t="str">
        <f ca="1" t="shared" si="276" ref="C423">INDIRECT("员工信息表!C"&amp;(B423+3))&amp;IF(INDIRECT("员工信息表!O"&amp;(B423+3))="离职","(离职)","")</f>
        <v/>
      </c>
      <c r="D423" s="25" t="s">
        <v>24</v>
      </c>
      <c r="E423" s="29"/>
      <c r="F423" s="30"/>
      <c r="G423" s="30"/>
      <c r="H423" s="30"/>
      <c r="I423" s="30"/>
      <c r="J423" s="30"/>
      <c r="K423" s="42"/>
    </row>
    <row r="424" spans="2:11" ht="18" customHeight="1">
      <c r="B424" s="24"/>
      <c r="C424" s="20"/>
      <c r="D424" s="25" t="s">
        <v>25</v>
      </c>
      <c r="E424" s="29"/>
      <c r="F424" s="30"/>
      <c r="G424" s="30"/>
      <c r="H424" s="30"/>
      <c r="I424" s="30"/>
      <c r="J424" s="30"/>
      <c r="K424" s="42"/>
    </row>
    <row r="425" spans="2:11" ht="18" customHeight="1">
      <c r="B425" s="26"/>
      <c r="C425" s="27"/>
      <c r="D425" s="25" t="s">
        <v>26</v>
      </c>
      <c r="E425" s="29"/>
      <c r="F425" s="30"/>
      <c r="G425" s="30"/>
      <c r="H425" s="30"/>
      <c r="I425" s="30"/>
      <c r="J425" s="30"/>
      <c r="K425" s="42"/>
    </row>
    <row r="426" spans="2:11" ht="18" customHeight="1">
      <c r="B426" s="19">
        <f t="shared" si="277" ref="B426">ROW()/3-2</f>
        <v>140</v>
      </c>
      <c r="C426" s="28" t="str">
        <f ca="1" t="shared" si="278" ref="C426">INDIRECT("员工信息表!C"&amp;(B426+3))&amp;IF(INDIRECT("员工信息表!O"&amp;(B426+3))="离职","(离职)","")</f>
        <v/>
      </c>
      <c r="D426" s="25" t="s">
        <v>24</v>
      </c>
      <c r="E426" s="29"/>
      <c r="F426" s="30"/>
      <c r="G426" s="30"/>
      <c r="H426" s="30"/>
      <c r="I426" s="30"/>
      <c r="J426" s="30"/>
      <c r="K426" s="42"/>
    </row>
    <row r="427" spans="2:11" ht="18" customHeight="1">
      <c r="B427" s="24"/>
      <c r="C427" s="20"/>
      <c r="D427" s="25" t="s">
        <v>25</v>
      </c>
      <c r="E427" s="29"/>
      <c r="F427" s="30"/>
      <c r="G427" s="30"/>
      <c r="H427" s="30"/>
      <c r="I427" s="30"/>
      <c r="J427" s="30"/>
      <c r="K427" s="42"/>
    </row>
    <row r="428" spans="2:11" ht="18" customHeight="1">
      <c r="B428" s="26"/>
      <c r="C428" s="27"/>
      <c r="D428" s="25" t="s">
        <v>26</v>
      </c>
      <c r="E428" s="29"/>
      <c r="F428" s="30"/>
      <c r="G428" s="30"/>
      <c r="H428" s="30"/>
      <c r="I428" s="30"/>
      <c r="J428" s="30"/>
      <c r="K428" s="42"/>
    </row>
    <row r="429" spans="2:11" ht="18" customHeight="1">
      <c r="B429" s="19">
        <f t="shared" si="279" ref="B429">ROW()/3-2</f>
        <v>141</v>
      </c>
      <c r="C429" s="28" t="str">
        <f ca="1" t="shared" si="280" ref="C429">INDIRECT("员工信息表!C"&amp;(B429+3))&amp;IF(INDIRECT("员工信息表!O"&amp;(B429+3))="离职","(离职)","")</f>
        <v/>
      </c>
      <c r="D429" s="25" t="s">
        <v>24</v>
      </c>
      <c r="E429" s="29"/>
      <c r="F429" s="30"/>
      <c r="G429" s="30"/>
      <c r="H429" s="30"/>
      <c r="I429" s="30"/>
      <c r="J429" s="30"/>
      <c r="K429" s="42"/>
    </row>
    <row r="430" spans="2:11" ht="18" customHeight="1">
      <c r="B430" s="24"/>
      <c r="C430" s="20"/>
      <c r="D430" s="25" t="s">
        <v>25</v>
      </c>
      <c r="E430" s="29"/>
      <c r="F430" s="30"/>
      <c r="G430" s="30"/>
      <c r="H430" s="30"/>
      <c r="I430" s="30"/>
      <c r="J430" s="30"/>
      <c r="K430" s="42"/>
    </row>
    <row r="431" spans="2:11" ht="18" customHeight="1">
      <c r="B431" s="26"/>
      <c r="C431" s="27"/>
      <c r="D431" s="25" t="s">
        <v>26</v>
      </c>
      <c r="E431" s="29"/>
      <c r="F431" s="30"/>
      <c r="G431" s="30"/>
      <c r="H431" s="30"/>
      <c r="I431" s="30"/>
      <c r="J431" s="30"/>
      <c r="K431" s="42"/>
    </row>
    <row r="432" spans="2:11" ht="18" customHeight="1">
      <c r="B432" s="19">
        <f t="shared" si="281" ref="B432">ROW()/3-2</f>
        <v>142</v>
      </c>
      <c r="C432" s="28" t="str">
        <f ca="1" t="shared" si="282" ref="C432">INDIRECT("员工信息表!C"&amp;(B432+3))&amp;IF(INDIRECT("员工信息表!O"&amp;(B432+3))="离职","(离职)","")</f>
        <v/>
      </c>
      <c r="D432" s="25" t="s">
        <v>24</v>
      </c>
      <c r="E432" s="29"/>
      <c r="F432" s="30"/>
      <c r="G432" s="30"/>
      <c r="H432" s="30"/>
      <c r="I432" s="30"/>
      <c r="J432" s="30"/>
      <c r="K432" s="42"/>
    </row>
    <row r="433" spans="2:11" ht="18" customHeight="1">
      <c r="B433" s="24"/>
      <c r="C433" s="20"/>
      <c r="D433" s="25" t="s">
        <v>25</v>
      </c>
      <c r="E433" s="29"/>
      <c r="F433" s="30"/>
      <c r="G433" s="30"/>
      <c r="H433" s="30"/>
      <c r="I433" s="30"/>
      <c r="J433" s="30"/>
      <c r="K433" s="42"/>
    </row>
    <row r="434" spans="2:11" ht="18" customHeight="1">
      <c r="B434" s="26"/>
      <c r="C434" s="27"/>
      <c r="D434" s="25" t="s">
        <v>26</v>
      </c>
      <c r="E434" s="29"/>
      <c r="F434" s="30"/>
      <c r="G434" s="30"/>
      <c r="H434" s="30"/>
      <c r="I434" s="30"/>
      <c r="J434" s="30"/>
      <c r="K434" s="42"/>
    </row>
    <row r="435" spans="2:11" ht="18" customHeight="1">
      <c r="B435" s="19">
        <f t="shared" si="283" ref="B435">ROW()/3-2</f>
        <v>143</v>
      </c>
      <c r="C435" s="28" t="str">
        <f ca="1" t="shared" si="284" ref="C435">INDIRECT("员工信息表!C"&amp;(B435+3))&amp;IF(INDIRECT("员工信息表!O"&amp;(B435+3))="离职","(离职)","")</f>
        <v/>
      </c>
      <c r="D435" s="25" t="s">
        <v>24</v>
      </c>
      <c r="E435" s="29"/>
      <c r="F435" s="30"/>
      <c r="G435" s="30"/>
      <c r="H435" s="30"/>
      <c r="I435" s="30"/>
      <c r="J435" s="30"/>
      <c r="K435" s="42"/>
    </row>
    <row r="436" spans="2:11" ht="18" customHeight="1">
      <c r="B436" s="24"/>
      <c r="C436" s="20"/>
      <c r="D436" s="25" t="s">
        <v>25</v>
      </c>
      <c r="E436" s="29"/>
      <c r="F436" s="30"/>
      <c r="G436" s="30"/>
      <c r="H436" s="30"/>
      <c r="I436" s="30"/>
      <c r="J436" s="30"/>
      <c r="K436" s="42"/>
    </row>
    <row r="437" spans="2:11" ht="18" customHeight="1">
      <c r="B437" s="26"/>
      <c r="C437" s="27"/>
      <c r="D437" s="25" t="s">
        <v>26</v>
      </c>
      <c r="E437" s="29"/>
      <c r="F437" s="30"/>
      <c r="G437" s="30"/>
      <c r="H437" s="30"/>
      <c r="I437" s="30"/>
      <c r="J437" s="30"/>
      <c r="K437" s="42"/>
    </row>
    <row r="438" spans="2:11" ht="18" customHeight="1">
      <c r="B438" s="19">
        <f t="shared" si="285" ref="B438">ROW()/3-2</f>
        <v>144</v>
      </c>
      <c r="C438" s="28" t="str">
        <f ca="1" t="shared" si="286" ref="C438">INDIRECT("员工信息表!C"&amp;(B438+3))&amp;IF(INDIRECT("员工信息表!O"&amp;(B438+3))="离职","(离职)","")</f>
        <v/>
      </c>
      <c r="D438" s="25" t="s">
        <v>24</v>
      </c>
      <c r="E438" s="29"/>
      <c r="F438" s="30"/>
      <c r="G438" s="30"/>
      <c r="H438" s="30"/>
      <c r="I438" s="30"/>
      <c r="J438" s="30"/>
      <c r="K438" s="42"/>
    </row>
    <row r="439" spans="2:11" ht="18" customHeight="1">
      <c r="B439" s="24"/>
      <c r="C439" s="20"/>
      <c r="D439" s="25" t="s">
        <v>25</v>
      </c>
      <c r="E439" s="29"/>
      <c r="F439" s="30"/>
      <c r="G439" s="30"/>
      <c r="H439" s="30"/>
      <c r="I439" s="30"/>
      <c r="J439" s="30"/>
      <c r="K439" s="42"/>
    </row>
    <row r="440" spans="2:11" ht="18" customHeight="1">
      <c r="B440" s="26"/>
      <c r="C440" s="27"/>
      <c r="D440" s="25" t="s">
        <v>26</v>
      </c>
      <c r="E440" s="29"/>
      <c r="F440" s="30"/>
      <c r="G440" s="30"/>
      <c r="H440" s="30"/>
      <c r="I440" s="30"/>
      <c r="J440" s="30"/>
      <c r="K440" s="42"/>
    </row>
    <row r="441" spans="2:11" ht="18" customHeight="1">
      <c r="B441" s="19">
        <f t="shared" si="287" ref="B441">ROW()/3-2</f>
        <v>145</v>
      </c>
      <c r="C441" s="28" t="str">
        <f ca="1" t="shared" si="288" ref="C441">INDIRECT("员工信息表!C"&amp;(B441+3))&amp;IF(INDIRECT("员工信息表!O"&amp;(B441+3))="离职","(离职)","")</f>
        <v/>
      </c>
      <c r="D441" s="25" t="s">
        <v>24</v>
      </c>
      <c r="E441" s="29"/>
      <c r="F441" s="30"/>
      <c r="G441" s="30"/>
      <c r="H441" s="30"/>
      <c r="I441" s="30"/>
      <c r="J441" s="30"/>
      <c r="K441" s="42"/>
    </row>
    <row r="442" spans="2:11" ht="18" customHeight="1">
      <c r="B442" s="24"/>
      <c r="C442" s="20"/>
      <c r="D442" s="25" t="s">
        <v>25</v>
      </c>
      <c r="E442" s="29"/>
      <c r="F442" s="30"/>
      <c r="G442" s="30"/>
      <c r="H442" s="30"/>
      <c r="I442" s="30"/>
      <c r="J442" s="30"/>
      <c r="K442" s="42"/>
    </row>
    <row r="443" spans="2:11" ht="18" customHeight="1">
      <c r="B443" s="26"/>
      <c r="C443" s="27"/>
      <c r="D443" s="25" t="s">
        <v>26</v>
      </c>
      <c r="E443" s="29"/>
      <c r="F443" s="30"/>
      <c r="G443" s="30"/>
      <c r="H443" s="30"/>
      <c r="I443" s="30"/>
      <c r="J443" s="30"/>
      <c r="K443" s="42"/>
    </row>
    <row r="444" spans="2:11" ht="18" customHeight="1">
      <c r="B444" s="19">
        <f t="shared" si="289" ref="B444">ROW()/3-2</f>
        <v>146</v>
      </c>
      <c r="C444" s="28" t="str">
        <f ca="1" t="shared" si="290" ref="C444">INDIRECT("员工信息表!C"&amp;(B444+3))&amp;IF(INDIRECT("员工信息表!O"&amp;(B444+3))="离职","(离职)","")</f>
        <v/>
      </c>
      <c r="D444" s="25" t="s">
        <v>24</v>
      </c>
      <c r="E444" s="29"/>
      <c r="F444" s="30"/>
      <c r="G444" s="30"/>
      <c r="H444" s="30"/>
      <c r="I444" s="30"/>
      <c r="J444" s="30"/>
      <c r="K444" s="42"/>
    </row>
    <row r="445" spans="2:11" ht="18" customHeight="1">
      <c r="B445" s="24"/>
      <c r="C445" s="20"/>
      <c r="D445" s="25" t="s">
        <v>25</v>
      </c>
      <c r="E445" s="29"/>
      <c r="F445" s="30"/>
      <c r="G445" s="30"/>
      <c r="H445" s="30"/>
      <c r="I445" s="30"/>
      <c r="J445" s="30"/>
      <c r="K445" s="42"/>
    </row>
    <row r="446" spans="2:11" ht="18" customHeight="1">
      <c r="B446" s="26"/>
      <c r="C446" s="27"/>
      <c r="D446" s="25" t="s">
        <v>26</v>
      </c>
      <c r="E446" s="29"/>
      <c r="F446" s="30"/>
      <c r="G446" s="30"/>
      <c r="H446" s="30"/>
      <c r="I446" s="30"/>
      <c r="J446" s="30"/>
      <c r="K446" s="42"/>
    </row>
    <row r="447" spans="2:11" ht="18" customHeight="1">
      <c r="B447" s="19">
        <f t="shared" si="291" ref="B447">ROW()/3-2</f>
        <v>147</v>
      </c>
      <c r="C447" s="28" t="str">
        <f ca="1" t="shared" si="292" ref="C447">INDIRECT("员工信息表!C"&amp;(B447+3))&amp;IF(INDIRECT("员工信息表!O"&amp;(B447+3))="离职","(离职)","")</f>
        <v/>
      </c>
      <c r="D447" s="25" t="s">
        <v>24</v>
      </c>
      <c r="E447" s="29"/>
      <c r="F447" s="30"/>
      <c r="G447" s="30"/>
      <c r="H447" s="30"/>
      <c r="I447" s="30"/>
      <c r="J447" s="30"/>
      <c r="K447" s="42"/>
    </row>
    <row r="448" spans="2:11" ht="18" customHeight="1">
      <c r="B448" s="24"/>
      <c r="C448" s="20"/>
      <c r="D448" s="25" t="s">
        <v>25</v>
      </c>
      <c r="E448" s="29"/>
      <c r="F448" s="30"/>
      <c r="G448" s="30"/>
      <c r="H448" s="30"/>
      <c r="I448" s="30"/>
      <c r="J448" s="30"/>
      <c r="K448" s="42"/>
    </row>
    <row r="449" spans="2:11" ht="18" customHeight="1">
      <c r="B449" s="26"/>
      <c r="C449" s="27"/>
      <c r="D449" s="25" t="s">
        <v>26</v>
      </c>
      <c r="E449" s="29"/>
      <c r="F449" s="30"/>
      <c r="G449" s="30"/>
      <c r="H449" s="30"/>
      <c r="I449" s="30"/>
      <c r="J449" s="30"/>
      <c r="K449" s="42"/>
    </row>
    <row r="450" spans="2:11" ht="18" customHeight="1">
      <c r="B450" s="19">
        <f t="shared" si="293" ref="B450">ROW()/3-2</f>
        <v>148</v>
      </c>
      <c r="C450" s="28" t="str">
        <f ca="1" t="shared" si="294" ref="C450">INDIRECT("员工信息表!C"&amp;(B450+3))&amp;IF(INDIRECT("员工信息表!O"&amp;(B450+3))="离职","(离职)","")</f>
        <v/>
      </c>
      <c r="D450" s="25" t="s">
        <v>24</v>
      </c>
      <c r="E450" s="29"/>
      <c r="F450" s="30"/>
      <c r="G450" s="30"/>
      <c r="H450" s="30"/>
      <c r="I450" s="30"/>
      <c r="J450" s="30"/>
      <c r="K450" s="42"/>
    </row>
    <row r="451" spans="2:11" ht="18" customHeight="1">
      <c r="B451" s="24"/>
      <c r="C451" s="20"/>
      <c r="D451" s="25" t="s">
        <v>25</v>
      </c>
      <c r="E451" s="29"/>
      <c r="F451" s="30"/>
      <c r="G451" s="30"/>
      <c r="H451" s="30"/>
      <c r="I451" s="30"/>
      <c r="J451" s="30"/>
      <c r="K451" s="42"/>
    </row>
    <row r="452" spans="2:11" ht="18" customHeight="1">
      <c r="B452" s="26"/>
      <c r="C452" s="27"/>
      <c r="D452" s="25" t="s">
        <v>26</v>
      </c>
      <c r="E452" s="29"/>
      <c r="F452" s="30"/>
      <c r="G452" s="30"/>
      <c r="H452" s="30"/>
      <c r="I452" s="30"/>
      <c r="J452" s="30"/>
      <c r="K452" s="42"/>
    </row>
    <row r="453" spans="2:11" ht="18" customHeight="1">
      <c r="B453" s="19">
        <f t="shared" si="295" ref="B453">ROW()/3-2</f>
        <v>149</v>
      </c>
      <c r="C453" s="28" t="str">
        <f ca="1" t="shared" si="296" ref="C453">INDIRECT("员工信息表!C"&amp;(B453+3))&amp;IF(INDIRECT("员工信息表!O"&amp;(B453+3))="离职","(离职)","")</f>
        <v/>
      </c>
      <c r="D453" s="25" t="s">
        <v>24</v>
      </c>
      <c r="E453" s="29"/>
      <c r="F453" s="30"/>
      <c r="G453" s="30"/>
      <c r="H453" s="30"/>
      <c r="I453" s="30"/>
      <c r="J453" s="30"/>
      <c r="K453" s="42"/>
    </row>
    <row r="454" spans="2:11" ht="18" customHeight="1">
      <c r="B454" s="24"/>
      <c r="C454" s="20"/>
      <c r="D454" s="25" t="s">
        <v>25</v>
      </c>
      <c r="E454" s="29"/>
      <c r="F454" s="30"/>
      <c r="G454" s="30"/>
      <c r="H454" s="30"/>
      <c r="I454" s="30"/>
      <c r="J454" s="30"/>
      <c r="K454" s="42"/>
    </row>
    <row r="455" spans="2:11" ht="18" customHeight="1">
      <c r="B455" s="26"/>
      <c r="C455" s="27"/>
      <c r="D455" s="25" t="s">
        <v>26</v>
      </c>
      <c r="E455" s="29"/>
      <c r="F455" s="30"/>
      <c r="G455" s="30"/>
      <c r="H455" s="30"/>
      <c r="I455" s="30"/>
      <c r="J455" s="30"/>
      <c r="K455" s="42"/>
    </row>
    <row r="456" spans="2:11" ht="18" customHeight="1">
      <c r="B456" s="19">
        <f t="shared" si="297" ref="B456">ROW()/3-2</f>
        <v>150</v>
      </c>
      <c r="C456" s="28" t="str">
        <f ca="1" t="shared" si="298" ref="C456">INDIRECT("员工信息表!C"&amp;(B456+3))&amp;IF(INDIRECT("员工信息表!O"&amp;(B456+3))="离职","(离职)","")</f>
        <v/>
      </c>
      <c r="D456" s="25" t="s">
        <v>24</v>
      </c>
      <c r="E456" s="29"/>
      <c r="F456" s="30"/>
      <c r="G456" s="30"/>
      <c r="H456" s="30"/>
      <c r="I456" s="30"/>
      <c r="J456" s="30"/>
      <c r="K456" s="42"/>
    </row>
    <row r="457" spans="2:11" ht="18" customHeight="1">
      <c r="B457" s="24"/>
      <c r="C457" s="20"/>
      <c r="D457" s="25" t="s">
        <v>25</v>
      </c>
      <c r="E457" s="29"/>
      <c r="F457" s="30"/>
      <c r="G457" s="30"/>
      <c r="H457" s="30"/>
      <c r="I457" s="30"/>
      <c r="J457" s="30"/>
      <c r="K457" s="42"/>
    </row>
    <row r="458" spans="2:11" ht="18" customHeight="1">
      <c r="B458" s="26"/>
      <c r="C458" s="27"/>
      <c r="D458" s="25" t="s">
        <v>26</v>
      </c>
      <c r="E458" s="29"/>
      <c r="F458" s="30"/>
      <c r="G458" s="30"/>
      <c r="H458" s="30"/>
      <c r="I458" s="30"/>
      <c r="J458" s="30"/>
      <c r="K458" s="42"/>
    </row>
    <row r="459" spans="2:11" ht="18" customHeight="1">
      <c r="B459" s="19">
        <f t="shared" si="299" ref="B459">ROW()/3-2</f>
        <v>151</v>
      </c>
      <c r="C459" s="28" t="str">
        <f ca="1" t="shared" si="300" ref="C459">INDIRECT("员工信息表!C"&amp;(B459+3))&amp;IF(INDIRECT("员工信息表!O"&amp;(B459+3))="离职","(离职)","")</f>
        <v/>
      </c>
      <c r="D459" s="25" t="s">
        <v>24</v>
      </c>
      <c r="E459" s="29"/>
      <c r="F459" s="30"/>
      <c r="G459" s="30"/>
      <c r="H459" s="30"/>
      <c r="I459" s="30"/>
      <c r="J459" s="30"/>
      <c r="K459" s="42"/>
    </row>
    <row r="460" spans="2:11" ht="18" customHeight="1">
      <c r="B460" s="24"/>
      <c r="C460" s="20"/>
      <c r="D460" s="25" t="s">
        <v>25</v>
      </c>
      <c r="E460" s="29"/>
      <c r="F460" s="30"/>
      <c r="G460" s="30"/>
      <c r="H460" s="30"/>
      <c r="I460" s="30"/>
      <c r="J460" s="30"/>
      <c r="K460" s="42"/>
    </row>
    <row r="461" spans="2:11" ht="18" customHeight="1">
      <c r="B461" s="26"/>
      <c r="C461" s="27"/>
      <c r="D461" s="25" t="s">
        <v>26</v>
      </c>
      <c r="E461" s="29"/>
      <c r="F461" s="30"/>
      <c r="G461" s="30"/>
      <c r="H461" s="30"/>
      <c r="I461" s="30"/>
      <c r="J461" s="30"/>
      <c r="K461" s="42"/>
    </row>
    <row r="462" spans="2:11" ht="18" customHeight="1">
      <c r="B462" s="19">
        <f t="shared" si="301" ref="B462">ROW()/3-2</f>
        <v>152</v>
      </c>
      <c r="C462" s="28" t="str">
        <f ca="1" t="shared" si="302" ref="C462">INDIRECT("员工信息表!C"&amp;(B462+3))&amp;IF(INDIRECT("员工信息表!O"&amp;(B462+3))="离职","(离职)","")</f>
        <v/>
      </c>
      <c r="D462" s="25" t="s">
        <v>24</v>
      </c>
      <c r="E462" s="29"/>
      <c r="F462" s="30"/>
      <c r="G462" s="30"/>
      <c r="H462" s="30"/>
      <c r="I462" s="30"/>
      <c r="J462" s="30"/>
      <c r="K462" s="42"/>
    </row>
    <row r="463" spans="2:11" ht="18" customHeight="1">
      <c r="B463" s="24"/>
      <c r="C463" s="20"/>
      <c r="D463" s="25" t="s">
        <v>25</v>
      </c>
      <c r="E463" s="29"/>
      <c r="F463" s="30"/>
      <c r="G463" s="30"/>
      <c r="H463" s="30"/>
      <c r="I463" s="30"/>
      <c r="J463" s="30"/>
      <c r="K463" s="42"/>
    </row>
    <row r="464" spans="2:11" ht="18" customHeight="1">
      <c r="B464" s="26"/>
      <c r="C464" s="27"/>
      <c r="D464" s="25" t="s">
        <v>26</v>
      </c>
      <c r="E464" s="29"/>
      <c r="F464" s="30"/>
      <c r="G464" s="30"/>
      <c r="H464" s="30"/>
      <c r="I464" s="30"/>
      <c r="J464" s="30"/>
      <c r="K464" s="42"/>
    </row>
    <row r="465" spans="2:11" ht="18" customHeight="1">
      <c r="B465" s="19">
        <f t="shared" si="303" ref="B465">ROW()/3-2</f>
        <v>153</v>
      </c>
      <c r="C465" s="28" t="str">
        <f ca="1" t="shared" si="304" ref="C465">INDIRECT("员工信息表!C"&amp;(B465+3))&amp;IF(INDIRECT("员工信息表!O"&amp;(B465+3))="离职","(离职)","")</f>
        <v/>
      </c>
      <c r="D465" s="25" t="s">
        <v>24</v>
      </c>
      <c r="E465" s="29"/>
      <c r="F465" s="30"/>
      <c r="G465" s="30"/>
      <c r="H465" s="30"/>
      <c r="I465" s="30"/>
      <c r="J465" s="30"/>
      <c r="K465" s="42"/>
    </row>
    <row r="466" spans="2:11" ht="18" customHeight="1">
      <c r="B466" s="24"/>
      <c r="C466" s="20"/>
      <c r="D466" s="25" t="s">
        <v>25</v>
      </c>
      <c r="E466" s="29"/>
      <c r="F466" s="30"/>
      <c r="G466" s="30"/>
      <c r="H466" s="30"/>
      <c r="I466" s="30"/>
      <c r="J466" s="30"/>
      <c r="K466" s="42"/>
    </row>
    <row r="467" spans="2:11" ht="18" customHeight="1">
      <c r="B467" s="26"/>
      <c r="C467" s="27"/>
      <c r="D467" s="25" t="s">
        <v>26</v>
      </c>
      <c r="E467" s="29"/>
      <c r="F467" s="30"/>
      <c r="G467" s="30"/>
      <c r="H467" s="30"/>
      <c r="I467" s="30"/>
      <c r="J467" s="30"/>
      <c r="K467" s="42"/>
    </row>
    <row r="468" spans="2:11" ht="18" customHeight="1">
      <c r="B468" s="19">
        <f t="shared" si="305" ref="B468">ROW()/3-2</f>
        <v>154</v>
      </c>
      <c r="C468" s="28" t="str">
        <f ca="1" t="shared" si="306" ref="C468">INDIRECT("员工信息表!C"&amp;(B468+3))&amp;IF(INDIRECT("员工信息表!O"&amp;(B468+3))="离职","(离职)","")</f>
        <v/>
      </c>
      <c r="D468" s="25" t="s">
        <v>24</v>
      </c>
      <c r="E468" s="29"/>
      <c r="F468" s="30"/>
      <c r="G468" s="30"/>
      <c r="H468" s="30"/>
      <c r="I468" s="30"/>
      <c r="J468" s="30"/>
      <c r="K468" s="42"/>
    </row>
    <row r="469" spans="2:11" ht="18" customHeight="1">
      <c r="B469" s="24"/>
      <c r="C469" s="20"/>
      <c r="D469" s="25" t="s">
        <v>25</v>
      </c>
      <c r="E469" s="29"/>
      <c r="F469" s="30"/>
      <c r="G469" s="30"/>
      <c r="H469" s="30"/>
      <c r="I469" s="30"/>
      <c r="J469" s="30"/>
      <c r="K469" s="42"/>
    </row>
    <row r="470" spans="2:11" ht="18" customHeight="1">
      <c r="B470" s="26"/>
      <c r="C470" s="27"/>
      <c r="D470" s="25" t="s">
        <v>26</v>
      </c>
      <c r="E470" s="29"/>
      <c r="F470" s="30"/>
      <c r="G470" s="30"/>
      <c r="H470" s="30"/>
      <c r="I470" s="30"/>
      <c r="J470" s="30"/>
      <c r="K470" s="42"/>
    </row>
    <row r="471" spans="2:11" ht="18" customHeight="1">
      <c r="B471" s="19">
        <f t="shared" si="307" ref="B471">ROW()/3-2</f>
        <v>155</v>
      </c>
      <c r="C471" s="28" t="str">
        <f ca="1" t="shared" si="308" ref="C471">INDIRECT("员工信息表!C"&amp;(B471+3))&amp;IF(INDIRECT("员工信息表!O"&amp;(B471+3))="离职","(离职)","")</f>
        <v/>
      </c>
      <c r="D471" s="25" t="s">
        <v>24</v>
      </c>
      <c r="E471" s="29"/>
      <c r="F471" s="30"/>
      <c r="G471" s="30"/>
      <c r="H471" s="30"/>
      <c r="I471" s="30"/>
      <c r="J471" s="30"/>
      <c r="K471" s="42"/>
    </row>
    <row r="472" spans="2:11" ht="18" customHeight="1">
      <c r="B472" s="24"/>
      <c r="C472" s="20"/>
      <c r="D472" s="25" t="s">
        <v>25</v>
      </c>
      <c r="E472" s="29"/>
      <c r="F472" s="30"/>
      <c r="G472" s="30"/>
      <c r="H472" s="30"/>
      <c r="I472" s="30"/>
      <c r="J472" s="30"/>
      <c r="K472" s="42"/>
    </row>
    <row r="473" spans="2:11" ht="18" customHeight="1">
      <c r="B473" s="26"/>
      <c r="C473" s="27"/>
      <c r="D473" s="25" t="s">
        <v>26</v>
      </c>
      <c r="E473" s="29"/>
      <c r="F473" s="30"/>
      <c r="G473" s="30"/>
      <c r="H473" s="30"/>
      <c r="I473" s="30"/>
      <c r="J473" s="30"/>
      <c r="K473" s="42"/>
    </row>
    <row r="474" spans="2:11" ht="18" customHeight="1">
      <c r="B474" s="19">
        <f t="shared" si="309" ref="B474">ROW()/3-2</f>
        <v>156</v>
      </c>
      <c r="C474" s="28" t="str">
        <f ca="1" t="shared" si="310" ref="C474">INDIRECT("员工信息表!C"&amp;(B474+3))&amp;IF(INDIRECT("员工信息表!O"&amp;(B474+3))="离职","(离职)","")</f>
        <v/>
      </c>
      <c r="D474" s="25" t="s">
        <v>24</v>
      </c>
      <c r="E474" s="29"/>
      <c r="F474" s="30"/>
      <c r="G474" s="30"/>
      <c r="H474" s="30"/>
      <c r="I474" s="30"/>
      <c r="J474" s="30"/>
      <c r="K474" s="42"/>
    </row>
    <row r="475" spans="2:11" ht="18" customHeight="1">
      <c r="B475" s="24"/>
      <c r="C475" s="20"/>
      <c r="D475" s="25" t="s">
        <v>25</v>
      </c>
      <c r="E475" s="29"/>
      <c r="F475" s="30"/>
      <c r="G475" s="30"/>
      <c r="H475" s="30"/>
      <c r="I475" s="30"/>
      <c r="J475" s="30"/>
      <c r="K475" s="42"/>
    </row>
    <row r="476" spans="2:11" ht="18" customHeight="1">
      <c r="B476" s="26"/>
      <c r="C476" s="27"/>
      <c r="D476" s="25" t="s">
        <v>26</v>
      </c>
      <c r="E476" s="29"/>
      <c r="F476" s="30"/>
      <c r="G476" s="30"/>
      <c r="H476" s="30"/>
      <c r="I476" s="30"/>
      <c r="J476" s="30"/>
      <c r="K476" s="42"/>
    </row>
    <row r="477" spans="2:11" ht="18" customHeight="1">
      <c r="B477" s="19">
        <f t="shared" si="311" ref="B477">ROW()/3-2</f>
        <v>157</v>
      </c>
      <c r="C477" s="28" t="str">
        <f ca="1" t="shared" si="312" ref="C477">INDIRECT("员工信息表!C"&amp;(B477+3))&amp;IF(INDIRECT("员工信息表!O"&amp;(B477+3))="离职","(离职)","")</f>
        <v/>
      </c>
      <c r="D477" s="25" t="s">
        <v>24</v>
      </c>
      <c r="E477" s="29"/>
      <c r="F477" s="30"/>
      <c r="G477" s="30"/>
      <c r="H477" s="30"/>
      <c r="I477" s="30"/>
      <c r="J477" s="30"/>
      <c r="K477" s="42"/>
    </row>
    <row r="478" spans="2:11" ht="18" customHeight="1">
      <c r="B478" s="24"/>
      <c r="C478" s="20"/>
      <c r="D478" s="25" t="s">
        <v>25</v>
      </c>
      <c r="E478" s="29"/>
      <c r="F478" s="30"/>
      <c r="G478" s="30"/>
      <c r="H478" s="30"/>
      <c r="I478" s="30"/>
      <c r="J478" s="30"/>
      <c r="K478" s="42"/>
    </row>
    <row r="479" spans="2:11" ht="18" customHeight="1">
      <c r="B479" s="26"/>
      <c r="C479" s="27"/>
      <c r="D479" s="25" t="s">
        <v>26</v>
      </c>
      <c r="E479" s="29"/>
      <c r="F479" s="30"/>
      <c r="G479" s="30"/>
      <c r="H479" s="30"/>
      <c r="I479" s="30"/>
      <c r="J479" s="30"/>
      <c r="K479" s="42"/>
    </row>
    <row r="480" spans="2:11" ht="18" customHeight="1">
      <c r="B480" s="19">
        <f t="shared" si="313" ref="B480">ROW()/3-2</f>
        <v>158</v>
      </c>
      <c r="C480" s="28" t="str">
        <f ca="1" t="shared" si="314" ref="C480">INDIRECT("员工信息表!C"&amp;(B480+3))&amp;IF(INDIRECT("员工信息表!O"&amp;(B480+3))="离职","(离职)","")</f>
        <v/>
      </c>
      <c r="D480" s="25" t="s">
        <v>24</v>
      </c>
      <c r="E480" s="29"/>
      <c r="F480" s="30"/>
      <c r="G480" s="30"/>
      <c r="H480" s="30"/>
      <c r="I480" s="30"/>
      <c r="J480" s="30"/>
      <c r="K480" s="42"/>
    </row>
    <row r="481" spans="2:11" ht="18" customHeight="1">
      <c r="B481" s="24"/>
      <c r="C481" s="20"/>
      <c r="D481" s="25" t="s">
        <v>25</v>
      </c>
      <c r="E481" s="29"/>
      <c r="F481" s="30"/>
      <c r="G481" s="30"/>
      <c r="H481" s="30"/>
      <c r="I481" s="30"/>
      <c r="J481" s="30"/>
      <c r="K481" s="42"/>
    </row>
    <row r="482" spans="2:11" ht="18" customHeight="1">
      <c r="B482" s="26"/>
      <c r="C482" s="27"/>
      <c r="D482" s="25" t="s">
        <v>26</v>
      </c>
      <c r="E482" s="29"/>
      <c r="F482" s="30"/>
      <c r="G482" s="30"/>
      <c r="H482" s="30"/>
      <c r="I482" s="30"/>
      <c r="J482" s="30"/>
      <c r="K482" s="42"/>
    </row>
    <row r="483" spans="2:11" ht="18" customHeight="1">
      <c r="B483" s="19">
        <f t="shared" si="315" ref="B483">ROW()/3-2</f>
        <v>159</v>
      </c>
      <c r="C483" s="28" t="str">
        <f ca="1" t="shared" si="316" ref="C483">INDIRECT("员工信息表!C"&amp;(B483+3))&amp;IF(INDIRECT("员工信息表!O"&amp;(B483+3))="离职","(离职)","")</f>
        <v/>
      </c>
      <c r="D483" s="25" t="s">
        <v>24</v>
      </c>
      <c r="E483" s="29"/>
      <c r="F483" s="30"/>
      <c r="G483" s="30"/>
      <c r="H483" s="30"/>
      <c r="I483" s="30"/>
      <c r="J483" s="30"/>
      <c r="K483" s="42"/>
    </row>
    <row r="484" spans="2:11" ht="18" customHeight="1">
      <c r="B484" s="24"/>
      <c r="C484" s="20"/>
      <c r="D484" s="25" t="s">
        <v>25</v>
      </c>
      <c r="E484" s="29"/>
      <c r="F484" s="30"/>
      <c r="G484" s="30"/>
      <c r="H484" s="30"/>
      <c r="I484" s="30"/>
      <c r="J484" s="30"/>
      <c r="K484" s="42"/>
    </row>
    <row r="485" spans="2:11" ht="18" customHeight="1">
      <c r="B485" s="26"/>
      <c r="C485" s="27"/>
      <c r="D485" s="25" t="s">
        <v>26</v>
      </c>
      <c r="E485" s="29"/>
      <c r="F485" s="30"/>
      <c r="G485" s="30"/>
      <c r="H485" s="30"/>
      <c r="I485" s="30"/>
      <c r="J485" s="30"/>
      <c r="K485" s="42"/>
    </row>
    <row r="486" spans="2:11" ht="18" customHeight="1">
      <c r="B486" s="19">
        <f t="shared" si="317" ref="B486">ROW()/3-2</f>
        <v>160</v>
      </c>
      <c r="C486" s="28" t="str">
        <f ca="1" t="shared" si="318" ref="C486">INDIRECT("员工信息表!C"&amp;(B486+3))&amp;IF(INDIRECT("员工信息表!O"&amp;(B486+3))="离职","(离职)","")</f>
        <v/>
      </c>
      <c r="D486" s="25" t="s">
        <v>24</v>
      </c>
      <c r="E486" s="29"/>
      <c r="F486" s="30"/>
      <c r="G486" s="30"/>
      <c r="H486" s="30"/>
      <c r="I486" s="30"/>
      <c r="J486" s="30"/>
      <c r="K486" s="42"/>
    </row>
    <row r="487" spans="2:11" ht="18" customHeight="1">
      <c r="B487" s="24"/>
      <c r="C487" s="20"/>
      <c r="D487" s="25" t="s">
        <v>25</v>
      </c>
      <c r="E487" s="29"/>
      <c r="F487" s="30"/>
      <c r="G487" s="30"/>
      <c r="H487" s="30"/>
      <c r="I487" s="30"/>
      <c r="J487" s="30"/>
      <c r="K487" s="42"/>
    </row>
    <row r="488" spans="2:11" ht="18" customHeight="1">
      <c r="B488" s="26"/>
      <c r="C488" s="27"/>
      <c r="D488" s="25" t="s">
        <v>26</v>
      </c>
      <c r="E488" s="29"/>
      <c r="F488" s="30"/>
      <c r="G488" s="30"/>
      <c r="H488" s="30"/>
      <c r="I488" s="30"/>
      <c r="J488" s="30"/>
      <c r="K488" s="42"/>
    </row>
    <row r="489" spans="2:11" ht="18" customHeight="1">
      <c r="B489" s="19">
        <f t="shared" si="319" ref="B489">ROW()/3-2</f>
        <v>161</v>
      </c>
      <c r="C489" s="28" t="str">
        <f ca="1" t="shared" si="320" ref="C489">INDIRECT("员工信息表!C"&amp;(B489+3))&amp;IF(INDIRECT("员工信息表!O"&amp;(B489+3))="离职","(离职)","")</f>
        <v/>
      </c>
      <c r="D489" s="25" t="s">
        <v>24</v>
      </c>
      <c r="E489" s="29"/>
      <c r="F489" s="30"/>
      <c r="G489" s="30"/>
      <c r="H489" s="30"/>
      <c r="I489" s="30"/>
      <c r="J489" s="30"/>
      <c r="K489" s="42"/>
    </row>
    <row r="490" spans="2:11" ht="18" customHeight="1">
      <c r="B490" s="24"/>
      <c r="C490" s="20"/>
      <c r="D490" s="25" t="s">
        <v>25</v>
      </c>
      <c r="E490" s="29"/>
      <c r="F490" s="30"/>
      <c r="G490" s="30"/>
      <c r="H490" s="30"/>
      <c r="I490" s="30"/>
      <c r="J490" s="30"/>
      <c r="K490" s="42"/>
    </row>
    <row r="491" spans="2:11" ht="18" customHeight="1">
      <c r="B491" s="26"/>
      <c r="C491" s="27"/>
      <c r="D491" s="25" t="s">
        <v>26</v>
      </c>
      <c r="E491" s="29"/>
      <c r="F491" s="30"/>
      <c r="G491" s="30"/>
      <c r="H491" s="30"/>
      <c r="I491" s="30"/>
      <c r="J491" s="30"/>
      <c r="K491" s="42"/>
    </row>
    <row r="492" spans="2:11" ht="18" customHeight="1">
      <c r="B492" s="19">
        <f t="shared" si="321" ref="B492">ROW()/3-2</f>
        <v>162</v>
      </c>
      <c r="C492" s="28" t="str">
        <f ca="1" t="shared" si="322" ref="C492">INDIRECT("员工信息表!C"&amp;(B492+3))&amp;IF(INDIRECT("员工信息表!O"&amp;(B492+3))="离职","(离职)","")</f>
        <v/>
      </c>
      <c r="D492" s="25" t="s">
        <v>24</v>
      </c>
      <c r="E492" s="29"/>
      <c r="F492" s="30"/>
      <c r="G492" s="30"/>
      <c r="H492" s="30"/>
      <c r="I492" s="30"/>
      <c r="J492" s="30"/>
      <c r="K492" s="42"/>
    </row>
    <row r="493" spans="2:11" ht="18" customHeight="1">
      <c r="B493" s="24"/>
      <c r="C493" s="20"/>
      <c r="D493" s="25" t="s">
        <v>25</v>
      </c>
      <c r="E493" s="29"/>
      <c r="F493" s="30"/>
      <c r="G493" s="30"/>
      <c r="H493" s="30"/>
      <c r="I493" s="30"/>
      <c r="J493" s="30"/>
      <c r="K493" s="42"/>
    </row>
    <row r="494" spans="2:11" ht="18" customHeight="1">
      <c r="B494" s="26"/>
      <c r="C494" s="27"/>
      <c r="D494" s="25" t="s">
        <v>26</v>
      </c>
      <c r="E494" s="29"/>
      <c r="F494" s="30"/>
      <c r="G494" s="30"/>
      <c r="H494" s="30"/>
      <c r="I494" s="30"/>
      <c r="J494" s="30"/>
      <c r="K494" s="42"/>
    </row>
    <row r="495" spans="2:11" ht="18" customHeight="1">
      <c r="B495" s="19">
        <f t="shared" si="323" ref="B495">ROW()/3-2</f>
        <v>163</v>
      </c>
      <c r="C495" s="28" t="str">
        <f ca="1" t="shared" si="324" ref="C495">INDIRECT("员工信息表!C"&amp;(B495+3))&amp;IF(INDIRECT("员工信息表!O"&amp;(B495+3))="离职","(离职)","")</f>
        <v/>
      </c>
      <c r="D495" s="25" t="s">
        <v>24</v>
      </c>
      <c r="E495" s="29"/>
      <c r="F495" s="30"/>
      <c r="G495" s="30"/>
      <c r="H495" s="30"/>
      <c r="I495" s="30"/>
      <c r="J495" s="30"/>
      <c r="K495" s="42"/>
    </row>
    <row r="496" spans="2:11" ht="18" customHeight="1">
      <c r="B496" s="24"/>
      <c r="C496" s="20"/>
      <c r="D496" s="25" t="s">
        <v>25</v>
      </c>
      <c r="E496" s="29"/>
      <c r="F496" s="30"/>
      <c r="G496" s="30"/>
      <c r="H496" s="30"/>
      <c r="I496" s="30"/>
      <c r="J496" s="30"/>
      <c r="K496" s="42"/>
    </row>
    <row r="497" spans="2:11" ht="18" customHeight="1">
      <c r="B497" s="26"/>
      <c r="C497" s="27"/>
      <c r="D497" s="25" t="s">
        <v>26</v>
      </c>
      <c r="E497" s="29"/>
      <c r="F497" s="30"/>
      <c r="G497" s="30"/>
      <c r="H497" s="30"/>
      <c r="I497" s="30"/>
      <c r="J497" s="30"/>
      <c r="K497" s="42"/>
    </row>
    <row r="498" spans="2:11" ht="18" customHeight="1">
      <c r="B498" s="19">
        <f t="shared" si="325" ref="B498">ROW()/3-2</f>
        <v>164</v>
      </c>
      <c r="C498" s="28" t="str">
        <f ca="1" t="shared" si="326" ref="C498">INDIRECT("员工信息表!C"&amp;(B498+3))&amp;IF(INDIRECT("员工信息表!O"&amp;(B498+3))="离职","(离职)","")</f>
        <v/>
      </c>
      <c r="D498" s="25" t="s">
        <v>24</v>
      </c>
      <c r="E498" s="29"/>
      <c r="F498" s="30"/>
      <c r="G498" s="30"/>
      <c r="H498" s="30"/>
      <c r="I498" s="30"/>
      <c r="J498" s="30"/>
      <c r="K498" s="42"/>
    </row>
    <row r="499" spans="2:11" ht="18" customHeight="1">
      <c r="B499" s="24"/>
      <c r="C499" s="20"/>
      <c r="D499" s="25" t="s">
        <v>25</v>
      </c>
      <c r="E499" s="29"/>
      <c r="F499" s="30"/>
      <c r="G499" s="30"/>
      <c r="H499" s="30"/>
      <c r="I499" s="30"/>
      <c r="J499" s="30"/>
      <c r="K499" s="42"/>
    </row>
    <row r="500" spans="2:11" ht="18" customHeight="1">
      <c r="B500" s="26"/>
      <c r="C500" s="27"/>
      <c r="D500" s="25" t="s">
        <v>26</v>
      </c>
      <c r="E500" s="29"/>
      <c r="F500" s="30"/>
      <c r="G500" s="30"/>
      <c r="H500" s="30"/>
      <c r="I500" s="30"/>
      <c r="J500" s="30"/>
      <c r="K500" s="42"/>
    </row>
    <row r="501" spans="2:11" ht="18" customHeight="1">
      <c r="B501" s="19">
        <f t="shared" si="327" ref="B501">ROW()/3-2</f>
        <v>165</v>
      </c>
      <c r="C501" s="28" t="str">
        <f ca="1" t="shared" si="328" ref="C501">INDIRECT("员工信息表!C"&amp;(B501+3))&amp;IF(INDIRECT("员工信息表!O"&amp;(B501+3))="离职","(离职)","")</f>
        <v/>
      </c>
      <c r="D501" s="25" t="s">
        <v>24</v>
      </c>
      <c r="E501" s="29"/>
      <c r="F501" s="30"/>
      <c r="G501" s="30"/>
      <c r="H501" s="30"/>
      <c r="I501" s="30"/>
      <c r="J501" s="30"/>
      <c r="K501" s="42"/>
    </row>
    <row r="502" spans="2:11" ht="18" customHeight="1">
      <c r="B502" s="24"/>
      <c r="C502" s="20"/>
      <c r="D502" s="25" t="s">
        <v>25</v>
      </c>
      <c r="E502" s="29"/>
      <c r="F502" s="30"/>
      <c r="G502" s="30"/>
      <c r="H502" s="30"/>
      <c r="I502" s="30"/>
      <c r="J502" s="30"/>
      <c r="K502" s="42"/>
    </row>
    <row r="503" spans="2:11" ht="18" customHeight="1">
      <c r="B503" s="26"/>
      <c r="C503" s="27"/>
      <c r="D503" s="25" t="s">
        <v>26</v>
      </c>
      <c r="E503" s="29"/>
      <c r="F503" s="30"/>
      <c r="G503" s="30"/>
      <c r="H503" s="30"/>
      <c r="I503" s="30"/>
      <c r="J503" s="30"/>
      <c r="K503" s="42"/>
    </row>
    <row r="504" spans="2:11" ht="18" customHeight="1">
      <c r="B504" s="19">
        <f t="shared" si="329" ref="B504">ROW()/3-2</f>
        <v>166</v>
      </c>
      <c r="C504" s="28" t="str">
        <f ca="1" t="shared" si="330" ref="C504">INDIRECT("员工信息表!C"&amp;(B504+3))&amp;IF(INDIRECT("员工信息表!O"&amp;(B504+3))="离职","(离职)","")</f>
        <v/>
      </c>
      <c r="D504" s="25" t="s">
        <v>24</v>
      </c>
      <c r="E504" s="29"/>
      <c r="F504" s="30"/>
      <c r="G504" s="30"/>
      <c r="H504" s="30"/>
      <c r="I504" s="30"/>
      <c r="J504" s="30"/>
      <c r="K504" s="42"/>
    </row>
    <row r="505" spans="2:11" ht="18" customHeight="1">
      <c r="B505" s="24"/>
      <c r="C505" s="20"/>
      <c r="D505" s="25" t="s">
        <v>25</v>
      </c>
      <c r="E505" s="29"/>
      <c r="F505" s="30"/>
      <c r="G505" s="30"/>
      <c r="H505" s="30"/>
      <c r="I505" s="30"/>
      <c r="J505" s="30"/>
      <c r="K505" s="42"/>
    </row>
    <row r="506" spans="2:11" ht="18" customHeight="1">
      <c r="B506" s="26"/>
      <c r="C506" s="27"/>
      <c r="D506" s="25" t="s">
        <v>26</v>
      </c>
      <c r="E506" s="29"/>
      <c r="F506" s="30"/>
      <c r="G506" s="30"/>
      <c r="H506" s="30"/>
      <c r="I506" s="30"/>
      <c r="J506" s="30"/>
      <c r="K506" s="42"/>
    </row>
    <row r="507" spans="2:11" ht="18" customHeight="1">
      <c r="B507" s="19">
        <f t="shared" si="331" ref="B507">ROW()/3-2</f>
        <v>167</v>
      </c>
      <c r="C507" s="28" t="str">
        <f ca="1" t="shared" si="332" ref="C507">INDIRECT("员工信息表!C"&amp;(B507+3))&amp;IF(INDIRECT("员工信息表!O"&amp;(B507+3))="离职","(离职)","")</f>
        <v/>
      </c>
      <c r="D507" s="25" t="s">
        <v>24</v>
      </c>
      <c r="E507" s="29"/>
      <c r="F507" s="30"/>
      <c r="G507" s="30"/>
      <c r="H507" s="30"/>
      <c r="I507" s="30"/>
      <c r="J507" s="30"/>
      <c r="K507" s="42"/>
    </row>
    <row r="508" spans="2:11" ht="18" customHeight="1">
      <c r="B508" s="24"/>
      <c r="C508" s="20"/>
      <c r="D508" s="25" t="s">
        <v>25</v>
      </c>
      <c r="E508" s="29"/>
      <c r="F508" s="30"/>
      <c r="G508" s="30"/>
      <c r="H508" s="30"/>
      <c r="I508" s="30"/>
      <c r="J508" s="30"/>
      <c r="K508" s="42"/>
    </row>
    <row r="509" spans="2:11" ht="18" customHeight="1">
      <c r="B509" s="26"/>
      <c r="C509" s="27"/>
      <c r="D509" s="25" t="s">
        <v>26</v>
      </c>
      <c r="E509" s="29"/>
      <c r="F509" s="30"/>
      <c r="G509" s="30"/>
      <c r="H509" s="30"/>
      <c r="I509" s="30"/>
      <c r="J509" s="30"/>
      <c r="K509" s="42"/>
    </row>
    <row r="510" spans="2:11" ht="18" customHeight="1">
      <c r="B510" s="19">
        <f t="shared" si="333" ref="B510">ROW()/3-2</f>
        <v>168</v>
      </c>
      <c r="C510" s="28" t="str">
        <f ca="1" t="shared" si="334" ref="C510">INDIRECT("员工信息表!C"&amp;(B510+3))&amp;IF(INDIRECT("员工信息表!O"&amp;(B510+3))="离职","(离职)","")</f>
        <v/>
      </c>
      <c r="D510" s="25" t="s">
        <v>24</v>
      </c>
      <c r="E510" s="29"/>
      <c r="F510" s="30"/>
      <c r="G510" s="30"/>
      <c r="H510" s="30"/>
      <c r="I510" s="30"/>
      <c r="J510" s="30"/>
      <c r="K510" s="42"/>
    </row>
    <row r="511" spans="2:11" ht="18" customHeight="1">
      <c r="B511" s="24"/>
      <c r="C511" s="20"/>
      <c r="D511" s="25" t="s">
        <v>25</v>
      </c>
      <c r="E511" s="29"/>
      <c r="F511" s="30"/>
      <c r="G511" s="30"/>
      <c r="H511" s="30"/>
      <c r="I511" s="30"/>
      <c r="J511" s="30"/>
      <c r="K511" s="42"/>
    </row>
    <row r="512" spans="2:11" ht="18" customHeight="1">
      <c r="B512" s="26"/>
      <c r="C512" s="27"/>
      <c r="D512" s="25" t="s">
        <v>26</v>
      </c>
      <c r="E512" s="29"/>
      <c r="F512" s="30"/>
      <c r="G512" s="30"/>
      <c r="H512" s="30"/>
      <c r="I512" s="30"/>
      <c r="J512" s="30"/>
      <c r="K512" s="42"/>
    </row>
    <row r="513" spans="2:11" ht="18" customHeight="1">
      <c r="B513" s="19">
        <f t="shared" si="335" ref="B513">ROW()/3-2</f>
        <v>169</v>
      </c>
      <c r="C513" s="28" t="str">
        <f ca="1" t="shared" si="336" ref="C513">INDIRECT("员工信息表!C"&amp;(B513+3))&amp;IF(INDIRECT("员工信息表!O"&amp;(B513+3))="离职","(离职)","")</f>
        <v/>
      </c>
      <c r="D513" s="25" t="s">
        <v>24</v>
      </c>
      <c r="E513" s="29"/>
      <c r="F513" s="30"/>
      <c r="G513" s="30"/>
      <c r="H513" s="30"/>
      <c r="I513" s="30"/>
      <c r="J513" s="30"/>
      <c r="K513" s="42"/>
    </row>
    <row r="514" spans="2:11" ht="18" customHeight="1">
      <c r="B514" s="24"/>
      <c r="C514" s="20"/>
      <c r="D514" s="25" t="s">
        <v>25</v>
      </c>
      <c r="E514" s="29"/>
      <c r="F514" s="30"/>
      <c r="G514" s="30"/>
      <c r="H514" s="30"/>
      <c r="I514" s="30"/>
      <c r="J514" s="30"/>
      <c r="K514" s="42"/>
    </row>
    <row r="515" spans="2:11" ht="18" customHeight="1">
      <c r="B515" s="26"/>
      <c r="C515" s="27"/>
      <c r="D515" s="25" t="s">
        <v>26</v>
      </c>
      <c r="E515" s="29"/>
      <c r="F515" s="30"/>
      <c r="G515" s="30"/>
      <c r="H515" s="30"/>
      <c r="I515" s="30"/>
      <c r="J515" s="30"/>
      <c r="K515" s="42"/>
    </row>
    <row r="516" spans="2:11" ht="18" customHeight="1">
      <c r="B516" s="19">
        <f t="shared" si="337" ref="B516">ROW()/3-2</f>
        <v>170</v>
      </c>
      <c r="C516" s="28" t="str">
        <f ca="1" t="shared" si="338" ref="C516">INDIRECT("员工信息表!C"&amp;(B516+3))&amp;IF(INDIRECT("员工信息表!O"&amp;(B516+3))="离职","(离职)","")</f>
        <v/>
      </c>
      <c r="D516" s="25" t="s">
        <v>24</v>
      </c>
      <c r="E516" s="29"/>
      <c r="F516" s="30"/>
      <c r="G516" s="30"/>
      <c r="H516" s="30"/>
      <c r="I516" s="30"/>
      <c r="J516" s="30"/>
      <c r="K516" s="42"/>
    </row>
    <row r="517" spans="2:11" ht="18" customHeight="1">
      <c r="B517" s="24"/>
      <c r="C517" s="20"/>
      <c r="D517" s="25" t="s">
        <v>25</v>
      </c>
      <c r="E517" s="29"/>
      <c r="F517" s="30"/>
      <c r="G517" s="30"/>
      <c r="H517" s="30"/>
      <c r="I517" s="30"/>
      <c r="J517" s="30"/>
      <c r="K517" s="42"/>
    </row>
    <row r="518" spans="2:11" ht="18" customHeight="1">
      <c r="B518" s="26"/>
      <c r="C518" s="27"/>
      <c r="D518" s="25" t="s">
        <v>26</v>
      </c>
      <c r="E518" s="29"/>
      <c r="F518" s="30"/>
      <c r="G518" s="30"/>
      <c r="H518" s="30"/>
      <c r="I518" s="30"/>
      <c r="J518" s="30"/>
      <c r="K518" s="42"/>
    </row>
    <row r="519" spans="2:11" ht="18" customHeight="1">
      <c r="B519" s="19">
        <f t="shared" si="339" ref="B519">ROW()/3-2</f>
        <v>171</v>
      </c>
      <c r="C519" s="28" t="str">
        <f ca="1" t="shared" si="340" ref="C519">INDIRECT("员工信息表!C"&amp;(B519+3))&amp;IF(INDIRECT("员工信息表!O"&amp;(B519+3))="离职","(离职)","")</f>
        <v/>
      </c>
      <c r="D519" s="25" t="s">
        <v>24</v>
      </c>
      <c r="E519" s="29"/>
      <c r="F519" s="30"/>
      <c r="G519" s="30"/>
      <c r="H519" s="30"/>
      <c r="I519" s="30"/>
      <c r="J519" s="30"/>
      <c r="K519" s="42"/>
    </row>
    <row r="520" spans="2:11" ht="18" customHeight="1">
      <c r="B520" s="24"/>
      <c r="C520" s="20"/>
      <c r="D520" s="25" t="s">
        <v>25</v>
      </c>
      <c r="E520" s="29"/>
      <c r="F520" s="30"/>
      <c r="G520" s="30"/>
      <c r="H520" s="30"/>
      <c r="I520" s="30"/>
      <c r="J520" s="30"/>
      <c r="K520" s="42"/>
    </row>
    <row r="521" spans="2:11" ht="18" customHeight="1">
      <c r="B521" s="26"/>
      <c r="C521" s="27"/>
      <c r="D521" s="25" t="s">
        <v>26</v>
      </c>
      <c r="E521" s="29"/>
      <c r="F521" s="30"/>
      <c r="G521" s="30"/>
      <c r="H521" s="30"/>
      <c r="I521" s="30"/>
      <c r="J521" s="30"/>
      <c r="K521" s="42"/>
    </row>
    <row r="522" spans="2:11" ht="18" customHeight="1">
      <c r="B522" s="19">
        <f t="shared" si="341" ref="B522">ROW()/3-2</f>
        <v>172</v>
      </c>
      <c r="C522" s="28" t="str">
        <f ca="1" t="shared" si="342" ref="C522">INDIRECT("员工信息表!C"&amp;(B522+3))&amp;IF(INDIRECT("员工信息表!O"&amp;(B522+3))="离职","(离职)","")</f>
        <v/>
      </c>
      <c r="D522" s="25" t="s">
        <v>24</v>
      </c>
      <c r="E522" s="29"/>
      <c r="F522" s="30"/>
      <c r="G522" s="30"/>
      <c r="H522" s="30"/>
      <c r="I522" s="30"/>
      <c r="J522" s="30"/>
      <c r="K522" s="42"/>
    </row>
    <row r="523" spans="2:11" ht="18" customHeight="1">
      <c r="B523" s="24"/>
      <c r="C523" s="20"/>
      <c r="D523" s="25" t="s">
        <v>25</v>
      </c>
      <c r="E523" s="29"/>
      <c r="F523" s="30"/>
      <c r="G523" s="30"/>
      <c r="H523" s="30"/>
      <c r="I523" s="30"/>
      <c r="J523" s="30"/>
      <c r="K523" s="42"/>
    </row>
    <row r="524" spans="2:11" ht="18" customHeight="1">
      <c r="B524" s="26"/>
      <c r="C524" s="27"/>
      <c r="D524" s="25" t="s">
        <v>26</v>
      </c>
      <c r="E524" s="29"/>
      <c r="F524" s="30"/>
      <c r="G524" s="30"/>
      <c r="H524" s="30"/>
      <c r="I524" s="30"/>
      <c r="J524" s="30"/>
      <c r="K524" s="42"/>
    </row>
    <row r="525" spans="2:11" ht="18" customHeight="1">
      <c r="B525" s="19">
        <f t="shared" si="343" ref="B525">ROW()/3-2</f>
        <v>173</v>
      </c>
      <c r="C525" s="28" t="str">
        <f ca="1" t="shared" si="344" ref="C525">INDIRECT("员工信息表!C"&amp;(B525+3))&amp;IF(INDIRECT("员工信息表!O"&amp;(B525+3))="离职","(离职)","")</f>
        <v/>
      </c>
      <c r="D525" s="25" t="s">
        <v>24</v>
      </c>
      <c r="E525" s="29"/>
      <c r="F525" s="30"/>
      <c r="G525" s="30"/>
      <c r="H525" s="30"/>
      <c r="I525" s="30"/>
      <c r="J525" s="30"/>
      <c r="K525" s="42"/>
    </row>
    <row r="526" spans="2:11" ht="18" customHeight="1">
      <c r="B526" s="24"/>
      <c r="C526" s="20"/>
      <c r="D526" s="25" t="s">
        <v>25</v>
      </c>
      <c r="E526" s="29"/>
      <c r="F526" s="30"/>
      <c r="G526" s="30"/>
      <c r="H526" s="30"/>
      <c r="I526" s="30"/>
      <c r="J526" s="30"/>
      <c r="K526" s="42"/>
    </row>
    <row r="527" spans="2:11" ht="18" customHeight="1">
      <c r="B527" s="26"/>
      <c r="C527" s="27"/>
      <c r="D527" s="25" t="s">
        <v>26</v>
      </c>
      <c r="E527" s="29"/>
      <c r="F527" s="30"/>
      <c r="G527" s="30"/>
      <c r="H527" s="30"/>
      <c r="I527" s="30"/>
      <c r="J527" s="30"/>
      <c r="K527" s="42"/>
    </row>
    <row r="528" spans="2:11" ht="18" customHeight="1">
      <c r="B528" s="19">
        <f t="shared" si="345" ref="B528">ROW()/3-2</f>
        <v>174</v>
      </c>
      <c r="C528" s="28" t="str">
        <f ca="1" t="shared" si="346" ref="C528">INDIRECT("员工信息表!C"&amp;(B528+3))&amp;IF(INDIRECT("员工信息表!O"&amp;(B528+3))="离职","(离职)","")</f>
        <v/>
      </c>
      <c r="D528" s="25" t="s">
        <v>24</v>
      </c>
      <c r="E528" s="29"/>
      <c r="F528" s="30"/>
      <c r="G528" s="30"/>
      <c r="H528" s="30"/>
      <c r="I528" s="30"/>
      <c r="J528" s="30"/>
      <c r="K528" s="42"/>
    </row>
    <row r="529" spans="2:11" ht="18" customHeight="1">
      <c r="B529" s="24"/>
      <c r="C529" s="20"/>
      <c r="D529" s="25" t="s">
        <v>25</v>
      </c>
      <c r="E529" s="29"/>
      <c r="F529" s="30"/>
      <c r="G529" s="30"/>
      <c r="H529" s="30"/>
      <c r="I529" s="30"/>
      <c r="J529" s="30"/>
      <c r="K529" s="42"/>
    </row>
    <row r="530" spans="2:11" ht="18" customHeight="1">
      <c r="B530" s="26"/>
      <c r="C530" s="27"/>
      <c r="D530" s="25" t="s">
        <v>26</v>
      </c>
      <c r="E530" s="29"/>
      <c r="F530" s="30"/>
      <c r="G530" s="30"/>
      <c r="H530" s="30"/>
      <c r="I530" s="30"/>
      <c r="J530" s="30"/>
      <c r="K530" s="42"/>
    </row>
    <row r="531" spans="2:11" ht="18" customHeight="1">
      <c r="B531" s="19">
        <f t="shared" si="347" ref="B531">ROW()/3-2</f>
        <v>175</v>
      </c>
      <c r="C531" s="28" t="str">
        <f ca="1" t="shared" si="348" ref="C531">INDIRECT("员工信息表!C"&amp;(B531+3))&amp;IF(INDIRECT("员工信息表!O"&amp;(B531+3))="离职","(离职)","")</f>
        <v/>
      </c>
      <c r="D531" s="25" t="s">
        <v>24</v>
      </c>
      <c r="E531" s="29"/>
      <c r="F531" s="30"/>
      <c r="G531" s="30"/>
      <c r="H531" s="30"/>
      <c r="I531" s="30"/>
      <c r="J531" s="30"/>
      <c r="K531" s="42"/>
    </row>
    <row r="532" spans="2:11" ht="18" customHeight="1">
      <c r="B532" s="24"/>
      <c r="C532" s="20"/>
      <c r="D532" s="25" t="s">
        <v>25</v>
      </c>
      <c r="E532" s="29"/>
      <c r="F532" s="30"/>
      <c r="G532" s="30"/>
      <c r="H532" s="30"/>
      <c r="I532" s="30"/>
      <c r="J532" s="30"/>
      <c r="K532" s="42"/>
    </row>
    <row r="533" spans="2:11" ht="18" customHeight="1">
      <c r="B533" s="26"/>
      <c r="C533" s="27"/>
      <c r="D533" s="25" t="s">
        <v>26</v>
      </c>
      <c r="E533" s="29"/>
      <c r="F533" s="30"/>
      <c r="G533" s="30"/>
      <c r="H533" s="30"/>
      <c r="I533" s="30"/>
      <c r="J533" s="30"/>
      <c r="K533" s="42"/>
    </row>
    <row r="534" spans="2:11" ht="18" customHeight="1">
      <c r="B534" s="19">
        <f t="shared" si="349" ref="B534">ROW()/3-2</f>
        <v>176</v>
      </c>
      <c r="C534" s="28" t="str">
        <f ca="1" t="shared" si="350" ref="C534">INDIRECT("员工信息表!C"&amp;(B534+3))&amp;IF(INDIRECT("员工信息表!O"&amp;(B534+3))="离职","(离职)","")</f>
        <v/>
      </c>
      <c r="D534" s="25" t="s">
        <v>24</v>
      </c>
      <c r="E534" s="29"/>
      <c r="F534" s="30"/>
      <c r="G534" s="30"/>
      <c r="H534" s="30"/>
      <c r="I534" s="30"/>
      <c r="J534" s="30"/>
      <c r="K534" s="42"/>
    </row>
    <row r="535" spans="2:11" ht="18" customHeight="1">
      <c r="B535" s="24"/>
      <c r="C535" s="20"/>
      <c r="D535" s="25" t="s">
        <v>25</v>
      </c>
      <c r="E535" s="29"/>
      <c r="F535" s="30"/>
      <c r="G535" s="30"/>
      <c r="H535" s="30"/>
      <c r="I535" s="30"/>
      <c r="J535" s="30"/>
      <c r="K535" s="42"/>
    </row>
    <row r="536" spans="2:11" ht="18" customHeight="1">
      <c r="B536" s="26"/>
      <c r="C536" s="27"/>
      <c r="D536" s="25" t="s">
        <v>26</v>
      </c>
      <c r="E536" s="29"/>
      <c r="F536" s="30"/>
      <c r="G536" s="30"/>
      <c r="H536" s="30"/>
      <c r="I536" s="30"/>
      <c r="J536" s="30"/>
      <c r="K536" s="42"/>
    </row>
    <row r="537" spans="2:11" ht="18" customHeight="1">
      <c r="B537" s="19">
        <f t="shared" si="351" ref="B537">ROW()/3-2</f>
        <v>177</v>
      </c>
      <c r="C537" s="28" t="str">
        <f ca="1" t="shared" si="352" ref="C537">INDIRECT("员工信息表!C"&amp;(B537+3))&amp;IF(INDIRECT("员工信息表!O"&amp;(B537+3))="离职","(离职)","")</f>
        <v/>
      </c>
      <c r="D537" s="25" t="s">
        <v>24</v>
      </c>
      <c r="E537" s="29"/>
      <c r="F537" s="30"/>
      <c r="G537" s="30"/>
      <c r="H537" s="30"/>
      <c r="I537" s="30"/>
      <c r="J537" s="30"/>
      <c r="K537" s="42"/>
    </row>
    <row r="538" spans="2:11" ht="18" customHeight="1">
      <c r="B538" s="24"/>
      <c r="C538" s="20"/>
      <c r="D538" s="25" t="s">
        <v>25</v>
      </c>
      <c r="E538" s="29"/>
      <c r="F538" s="30"/>
      <c r="G538" s="30"/>
      <c r="H538" s="30"/>
      <c r="I538" s="30"/>
      <c r="J538" s="30"/>
      <c r="K538" s="42"/>
    </row>
    <row r="539" spans="2:11" ht="18" customHeight="1">
      <c r="B539" s="26"/>
      <c r="C539" s="27"/>
      <c r="D539" s="25" t="s">
        <v>26</v>
      </c>
      <c r="E539" s="29"/>
      <c r="F539" s="30"/>
      <c r="G539" s="30"/>
      <c r="H539" s="30"/>
      <c r="I539" s="30"/>
      <c r="J539" s="30"/>
      <c r="K539" s="42"/>
    </row>
    <row r="540" spans="2:11" ht="18" customHeight="1">
      <c r="B540" s="19">
        <f t="shared" si="353" ref="B540">ROW()/3-2</f>
        <v>178</v>
      </c>
      <c r="C540" s="28" t="str">
        <f ca="1" t="shared" si="354" ref="C540">INDIRECT("员工信息表!C"&amp;(B540+3))&amp;IF(INDIRECT("员工信息表!O"&amp;(B540+3))="离职","(离职)","")</f>
        <v/>
      </c>
      <c r="D540" s="25" t="s">
        <v>24</v>
      </c>
      <c r="E540" s="29"/>
      <c r="F540" s="30"/>
      <c r="G540" s="30"/>
      <c r="H540" s="30"/>
      <c r="I540" s="30"/>
      <c r="J540" s="30"/>
      <c r="K540" s="42"/>
    </row>
    <row r="541" spans="2:11" ht="18" customHeight="1">
      <c r="B541" s="24"/>
      <c r="C541" s="20"/>
      <c r="D541" s="25" t="s">
        <v>25</v>
      </c>
      <c r="E541" s="29"/>
      <c r="F541" s="30"/>
      <c r="G541" s="30"/>
      <c r="H541" s="30"/>
      <c r="I541" s="30"/>
      <c r="J541" s="30"/>
      <c r="K541" s="42"/>
    </row>
    <row r="542" spans="2:11" ht="18" customHeight="1">
      <c r="B542" s="26"/>
      <c r="C542" s="27"/>
      <c r="D542" s="25" t="s">
        <v>26</v>
      </c>
      <c r="E542" s="29"/>
      <c r="F542" s="30"/>
      <c r="G542" s="30"/>
      <c r="H542" s="30"/>
      <c r="I542" s="30"/>
      <c r="J542" s="30"/>
      <c r="K542" s="42"/>
    </row>
    <row r="543" spans="2:11" ht="18" customHeight="1">
      <c r="B543" s="19">
        <f t="shared" si="355" ref="B543">ROW()/3-2</f>
        <v>179</v>
      </c>
      <c r="C543" s="28" t="str">
        <f ca="1" t="shared" si="356" ref="C543">INDIRECT("员工信息表!C"&amp;(B543+3))&amp;IF(INDIRECT("员工信息表!O"&amp;(B543+3))="离职","(离职)","")</f>
        <v/>
      </c>
      <c r="D543" s="25" t="s">
        <v>24</v>
      </c>
      <c r="E543" s="29"/>
      <c r="F543" s="30"/>
      <c r="G543" s="30"/>
      <c r="H543" s="30"/>
      <c r="I543" s="30"/>
      <c r="J543" s="30"/>
      <c r="K543" s="42"/>
    </row>
    <row r="544" spans="2:11" ht="18" customHeight="1">
      <c r="B544" s="24"/>
      <c r="C544" s="20"/>
      <c r="D544" s="25" t="s">
        <v>25</v>
      </c>
      <c r="E544" s="29"/>
      <c r="F544" s="30"/>
      <c r="G544" s="30"/>
      <c r="H544" s="30"/>
      <c r="I544" s="30"/>
      <c r="J544" s="30"/>
      <c r="K544" s="42"/>
    </row>
    <row r="545" spans="2:11" ht="18" customHeight="1">
      <c r="B545" s="26"/>
      <c r="C545" s="27"/>
      <c r="D545" s="25" t="s">
        <v>26</v>
      </c>
      <c r="E545" s="29"/>
      <c r="F545" s="30"/>
      <c r="G545" s="30"/>
      <c r="H545" s="30"/>
      <c r="I545" s="30"/>
      <c r="J545" s="30"/>
      <c r="K545" s="42"/>
    </row>
    <row r="546" spans="2:11" ht="18" customHeight="1">
      <c r="B546" s="19">
        <f t="shared" si="357" ref="B546">ROW()/3-2</f>
        <v>180</v>
      </c>
      <c r="C546" s="28" t="str">
        <f ca="1" t="shared" si="358" ref="C546">INDIRECT("员工信息表!C"&amp;(B546+3))&amp;IF(INDIRECT("员工信息表!O"&amp;(B546+3))="离职","(离职)","")</f>
        <v/>
      </c>
      <c r="D546" s="25" t="s">
        <v>24</v>
      </c>
      <c r="E546" s="29"/>
      <c r="F546" s="30"/>
      <c r="G546" s="30"/>
      <c r="H546" s="30"/>
      <c r="I546" s="30"/>
      <c r="J546" s="30"/>
      <c r="K546" s="42"/>
    </row>
    <row r="547" spans="2:11" ht="18" customHeight="1">
      <c r="B547" s="24"/>
      <c r="C547" s="20"/>
      <c r="D547" s="25" t="s">
        <v>25</v>
      </c>
      <c r="E547" s="29"/>
      <c r="F547" s="30"/>
      <c r="G547" s="30"/>
      <c r="H547" s="30"/>
      <c r="I547" s="30"/>
      <c r="J547" s="30"/>
      <c r="K547" s="42"/>
    </row>
    <row r="548" spans="2:11" ht="18" customHeight="1">
      <c r="B548" s="26"/>
      <c r="C548" s="27"/>
      <c r="D548" s="25" t="s">
        <v>26</v>
      </c>
      <c r="E548" s="29"/>
      <c r="F548" s="30"/>
      <c r="G548" s="30"/>
      <c r="H548" s="30"/>
      <c r="I548" s="30"/>
      <c r="J548" s="30"/>
      <c r="K548" s="42"/>
    </row>
    <row r="549" spans="2:11" ht="18" customHeight="1">
      <c r="B549" s="19">
        <f t="shared" si="359" ref="B549">ROW()/3-2</f>
        <v>181</v>
      </c>
      <c r="C549" s="28" t="str">
        <f ca="1" t="shared" si="360" ref="C549">INDIRECT("员工信息表!C"&amp;(B549+3))&amp;IF(INDIRECT("员工信息表!O"&amp;(B549+3))="离职","(离职)","")</f>
        <v/>
      </c>
      <c r="D549" s="25" t="s">
        <v>24</v>
      </c>
      <c r="E549" s="29"/>
      <c r="F549" s="30"/>
      <c r="G549" s="30"/>
      <c r="H549" s="30"/>
      <c r="I549" s="30"/>
      <c r="J549" s="30"/>
      <c r="K549" s="42"/>
    </row>
    <row r="550" spans="2:11" ht="18" customHeight="1">
      <c r="B550" s="24"/>
      <c r="C550" s="20"/>
      <c r="D550" s="25" t="s">
        <v>25</v>
      </c>
      <c r="E550" s="29"/>
      <c r="F550" s="30"/>
      <c r="G550" s="30"/>
      <c r="H550" s="30"/>
      <c r="I550" s="30"/>
      <c r="J550" s="30"/>
      <c r="K550" s="42"/>
    </row>
    <row r="551" spans="2:11" ht="18" customHeight="1">
      <c r="B551" s="26"/>
      <c r="C551" s="27"/>
      <c r="D551" s="25" t="s">
        <v>26</v>
      </c>
      <c r="E551" s="29"/>
      <c r="F551" s="30"/>
      <c r="G551" s="30"/>
      <c r="H551" s="30"/>
      <c r="I551" s="30"/>
      <c r="J551" s="30"/>
      <c r="K551" s="42"/>
    </row>
    <row r="552" spans="2:11" ht="18" customHeight="1">
      <c r="B552" s="19">
        <f t="shared" si="361" ref="B552">ROW()/3-2</f>
        <v>182</v>
      </c>
      <c r="C552" s="28" t="str">
        <f ca="1" t="shared" si="362" ref="C552">INDIRECT("员工信息表!C"&amp;(B552+3))&amp;IF(INDIRECT("员工信息表!O"&amp;(B552+3))="离职","(离职)","")</f>
        <v/>
      </c>
      <c r="D552" s="25" t="s">
        <v>24</v>
      </c>
      <c r="E552" s="29"/>
      <c r="F552" s="30"/>
      <c r="G552" s="30"/>
      <c r="H552" s="30"/>
      <c r="I552" s="30"/>
      <c r="J552" s="30"/>
      <c r="K552" s="42"/>
    </row>
    <row r="553" spans="2:11" ht="18" customHeight="1">
      <c r="B553" s="24"/>
      <c r="C553" s="20"/>
      <c r="D553" s="25" t="s">
        <v>25</v>
      </c>
      <c r="E553" s="29"/>
      <c r="F553" s="30"/>
      <c r="G553" s="30"/>
      <c r="H553" s="30"/>
      <c r="I553" s="30"/>
      <c r="J553" s="30"/>
      <c r="K553" s="42"/>
    </row>
    <row r="554" spans="2:11" ht="18" customHeight="1">
      <c r="B554" s="26"/>
      <c r="C554" s="27"/>
      <c r="D554" s="25" t="s">
        <v>26</v>
      </c>
      <c r="E554" s="29"/>
      <c r="F554" s="30"/>
      <c r="G554" s="30"/>
      <c r="H554" s="30"/>
      <c r="I554" s="30"/>
      <c r="J554" s="30"/>
      <c r="K554" s="42"/>
    </row>
    <row r="555" spans="2:11" ht="18" customHeight="1">
      <c r="B555" s="19">
        <f t="shared" si="363" ref="B555">ROW()/3-2</f>
        <v>183</v>
      </c>
      <c r="C555" s="28" t="str">
        <f ca="1" t="shared" si="364" ref="C555">INDIRECT("员工信息表!C"&amp;(B555+3))&amp;IF(INDIRECT("员工信息表!O"&amp;(B555+3))="离职","(离职)","")</f>
        <v/>
      </c>
      <c r="D555" s="25" t="s">
        <v>24</v>
      </c>
      <c r="E555" s="29"/>
      <c r="F555" s="30"/>
      <c r="G555" s="30"/>
      <c r="H555" s="30"/>
      <c r="I555" s="30"/>
      <c r="J555" s="30"/>
      <c r="K555" s="42"/>
    </row>
    <row r="556" spans="2:11" ht="18" customHeight="1">
      <c r="B556" s="24"/>
      <c r="C556" s="20"/>
      <c r="D556" s="25" t="s">
        <v>25</v>
      </c>
      <c r="E556" s="29"/>
      <c r="F556" s="30"/>
      <c r="G556" s="30"/>
      <c r="H556" s="30"/>
      <c r="I556" s="30"/>
      <c r="J556" s="30"/>
      <c r="K556" s="42"/>
    </row>
    <row r="557" spans="2:11" ht="18" customHeight="1">
      <c r="B557" s="26"/>
      <c r="C557" s="27"/>
      <c r="D557" s="25" t="s">
        <v>26</v>
      </c>
      <c r="E557" s="29"/>
      <c r="F557" s="30"/>
      <c r="G557" s="30"/>
      <c r="H557" s="30"/>
      <c r="I557" s="30"/>
      <c r="J557" s="30"/>
      <c r="K557" s="42"/>
    </row>
    <row r="558" spans="2:11" ht="18" customHeight="1">
      <c r="B558" s="19">
        <f t="shared" si="365" ref="B558">ROW()/3-2</f>
        <v>184</v>
      </c>
      <c r="C558" s="28" t="str">
        <f ca="1" t="shared" si="366" ref="C558">INDIRECT("员工信息表!C"&amp;(B558+3))&amp;IF(INDIRECT("员工信息表!O"&amp;(B558+3))="离职","(离职)","")</f>
        <v/>
      </c>
      <c r="D558" s="25" t="s">
        <v>24</v>
      </c>
      <c r="E558" s="29"/>
      <c r="F558" s="30"/>
      <c r="G558" s="30"/>
      <c r="H558" s="30"/>
      <c r="I558" s="30"/>
      <c r="J558" s="30"/>
      <c r="K558" s="42"/>
    </row>
    <row r="559" spans="2:11" ht="18" customHeight="1">
      <c r="B559" s="24"/>
      <c r="C559" s="20"/>
      <c r="D559" s="25" t="s">
        <v>25</v>
      </c>
      <c r="E559" s="29"/>
      <c r="F559" s="30"/>
      <c r="G559" s="30"/>
      <c r="H559" s="30"/>
      <c r="I559" s="30"/>
      <c r="J559" s="30"/>
      <c r="K559" s="42"/>
    </row>
    <row r="560" spans="2:11" ht="18" customHeight="1">
      <c r="B560" s="26"/>
      <c r="C560" s="27"/>
      <c r="D560" s="25" t="s">
        <v>26</v>
      </c>
      <c r="E560" s="29"/>
      <c r="F560" s="30"/>
      <c r="G560" s="30"/>
      <c r="H560" s="30"/>
      <c r="I560" s="30"/>
      <c r="J560" s="30"/>
      <c r="K560" s="42"/>
    </row>
    <row r="561" spans="2:11" ht="18" customHeight="1">
      <c r="B561" s="19">
        <f t="shared" si="367" ref="B561">ROW()/3-2</f>
        <v>185</v>
      </c>
      <c r="C561" s="28" t="str">
        <f ca="1" t="shared" si="368" ref="C561">INDIRECT("员工信息表!C"&amp;(B561+3))&amp;IF(INDIRECT("员工信息表!O"&amp;(B561+3))="离职","(离职)","")</f>
        <v/>
      </c>
      <c r="D561" s="25" t="s">
        <v>24</v>
      </c>
      <c r="E561" s="29"/>
      <c r="F561" s="30"/>
      <c r="G561" s="30"/>
      <c r="H561" s="30"/>
      <c r="I561" s="30"/>
      <c r="J561" s="30"/>
      <c r="K561" s="42"/>
    </row>
    <row r="562" spans="2:11" ht="18" customHeight="1">
      <c r="B562" s="24"/>
      <c r="C562" s="20"/>
      <c r="D562" s="25" t="s">
        <v>25</v>
      </c>
      <c r="E562" s="29"/>
      <c r="F562" s="30"/>
      <c r="G562" s="30"/>
      <c r="H562" s="30"/>
      <c r="I562" s="30"/>
      <c r="J562" s="30"/>
      <c r="K562" s="42"/>
    </row>
    <row r="563" spans="2:11" ht="18" customHeight="1">
      <c r="B563" s="26"/>
      <c r="C563" s="27"/>
      <c r="D563" s="25" t="s">
        <v>26</v>
      </c>
      <c r="E563" s="29"/>
      <c r="F563" s="30"/>
      <c r="G563" s="30"/>
      <c r="H563" s="30"/>
      <c r="I563" s="30"/>
      <c r="J563" s="30"/>
      <c r="K563" s="42"/>
    </row>
    <row r="564" spans="2:11" ht="18" customHeight="1">
      <c r="B564" s="19">
        <f t="shared" si="369" ref="B564">ROW()/3-2</f>
        <v>186</v>
      </c>
      <c r="C564" s="28" t="str">
        <f ca="1" t="shared" si="370" ref="C564">INDIRECT("员工信息表!C"&amp;(B564+3))&amp;IF(INDIRECT("员工信息表!O"&amp;(B564+3))="离职","(离职)","")</f>
        <v/>
      </c>
      <c r="D564" s="25" t="s">
        <v>24</v>
      </c>
      <c r="E564" s="29"/>
      <c r="F564" s="30"/>
      <c r="G564" s="30"/>
      <c r="H564" s="30"/>
      <c r="I564" s="30"/>
      <c r="J564" s="30"/>
      <c r="K564" s="42"/>
    </row>
    <row r="565" spans="2:11" ht="18" customHeight="1">
      <c r="B565" s="24"/>
      <c r="C565" s="20"/>
      <c r="D565" s="25" t="s">
        <v>25</v>
      </c>
      <c r="E565" s="29"/>
      <c r="F565" s="30"/>
      <c r="G565" s="30"/>
      <c r="H565" s="30"/>
      <c r="I565" s="30"/>
      <c r="J565" s="30"/>
      <c r="K565" s="42"/>
    </row>
    <row r="566" spans="2:11" ht="18" customHeight="1">
      <c r="B566" s="26"/>
      <c r="C566" s="27"/>
      <c r="D566" s="25" t="s">
        <v>26</v>
      </c>
      <c r="E566" s="29"/>
      <c r="F566" s="30"/>
      <c r="G566" s="30"/>
      <c r="H566" s="30"/>
      <c r="I566" s="30"/>
      <c r="J566" s="30"/>
      <c r="K566" s="42"/>
    </row>
    <row r="567" spans="2:11" ht="18" customHeight="1">
      <c r="B567" s="19">
        <f t="shared" si="371" ref="B567">ROW()/3-2</f>
        <v>187</v>
      </c>
      <c r="C567" s="28" t="str">
        <f ca="1" t="shared" si="372" ref="C567">INDIRECT("员工信息表!C"&amp;(B567+3))&amp;IF(INDIRECT("员工信息表!O"&amp;(B567+3))="离职","(离职)","")</f>
        <v/>
      </c>
      <c r="D567" s="25" t="s">
        <v>24</v>
      </c>
      <c r="E567" s="29"/>
      <c r="F567" s="30"/>
      <c r="G567" s="30"/>
      <c r="H567" s="30"/>
      <c r="I567" s="30"/>
      <c r="J567" s="30"/>
      <c r="K567" s="42"/>
    </row>
    <row r="568" spans="2:11" ht="18" customHeight="1">
      <c r="B568" s="24"/>
      <c r="C568" s="20"/>
      <c r="D568" s="25" t="s">
        <v>25</v>
      </c>
      <c r="E568" s="29"/>
      <c r="F568" s="30"/>
      <c r="G568" s="30"/>
      <c r="H568" s="30"/>
      <c r="I568" s="30"/>
      <c r="J568" s="30"/>
      <c r="K568" s="42"/>
    </row>
    <row r="569" spans="2:11" ht="18" customHeight="1">
      <c r="B569" s="26"/>
      <c r="C569" s="27"/>
      <c r="D569" s="25" t="s">
        <v>26</v>
      </c>
      <c r="E569" s="29"/>
      <c r="F569" s="30"/>
      <c r="G569" s="30"/>
      <c r="H569" s="30"/>
      <c r="I569" s="30"/>
      <c r="J569" s="30"/>
      <c r="K569" s="42"/>
    </row>
    <row r="570" spans="2:11" ht="18" customHeight="1">
      <c r="B570" s="19">
        <f t="shared" si="373" ref="B570">ROW()/3-2</f>
        <v>188</v>
      </c>
      <c r="C570" s="28" t="str">
        <f ca="1" t="shared" si="374" ref="C570">INDIRECT("员工信息表!C"&amp;(B570+3))&amp;IF(INDIRECT("员工信息表!O"&amp;(B570+3))="离职","(离职)","")</f>
        <v/>
      </c>
      <c r="D570" s="25" t="s">
        <v>24</v>
      </c>
      <c r="E570" s="29"/>
      <c r="F570" s="30"/>
      <c r="G570" s="30"/>
      <c r="H570" s="30"/>
      <c r="I570" s="30"/>
      <c r="J570" s="30"/>
      <c r="K570" s="42"/>
    </row>
    <row r="571" spans="2:11" ht="18" customHeight="1">
      <c r="B571" s="24"/>
      <c r="C571" s="20"/>
      <c r="D571" s="25" t="s">
        <v>25</v>
      </c>
      <c r="E571" s="29"/>
      <c r="F571" s="30"/>
      <c r="G571" s="30"/>
      <c r="H571" s="30"/>
      <c r="I571" s="30"/>
      <c r="J571" s="30"/>
      <c r="K571" s="42"/>
    </row>
    <row r="572" spans="2:11" ht="18" customHeight="1">
      <c r="B572" s="26"/>
      <c r="C572" s="27"/>
      <c r="D572" s="52" t="s">
        <v>26</v>
      </c>
      <c r="E572" s="53"/>
      <c r="F572" s="54"/>
      <c r="G572" s="54"/>
      <c r="H572" s="54"/>
      <c r="I572" s="54"/>
      <c r="J572" s="54"/>
      <c r="K572" s="55"/>
    </row>
  </sheetData>
  <mergeCells count="385">
    <mergeCell ref="B5:C5"/>
    <mergeCell ref="E5:G5"/>
    <mergeCell ref="H5:K5"/>
    <mergeCell ref="M7:N7"/>
    <mergeCell ref="P7:Q7"/>
    <mergeCell ref="M8:V8"/>
    <mergeCell ref="B7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  <mergeCell ref="B36:B38"/>
    <mergeCell ref="B39:B41"/>
    <mergeCell ref="B42:B44"/>
    <mergeCell ref="B45:B47"/>
    <mergeCell ref="B48:B50"/>
    <mergeCell ref="B51:B53"/>
    <mergeCell ref="B54:B56"/>
    <mergeCell ref="B57:B59"/>
    <mergeCell ref="B60:B62"/>
    <mergeCell ref="B63:B65"/>
    <mergeCell ref="B66:B68"/>
    <mergeCell ref="B69:B71"/>
    <mergeCell ref="B72:B74"/>
    <mergeCell ref="B75:B77"/>
    <mergeCell ref="B78:B80"/>
    <mergeCell ref="B81:B83"/>
    <mergeCell ref="B84:B86"/>
    <mergeCell ref="B87:B89"/>
    <mergeCell ref="B90:B92"/>
    <mergeCell ref="B93:B95"/>
    <mergeCell ref="B96:B98"/>
    <mergeCell ref="B99:B101"/>
    <mergeCell ref="B102:B104"/>
    <mergeCell ref="B105:B107"/>
    <mergeCell ref="B108:B110"/>
    <mergeCell ref="B111:B113"/>
    <mergeCell ref="B114:B116"/>
    <mergeCell ref="B117:B119"/>
    <mergeCell ref="B120:B122"/>
    <mergeCell ref="B123:B125"/>
    <mergeCell ref="B126:B128"/>
    <mergeCell ref="B129:B131"/>
    <mergeCell ref="B132:B134"/>
    <mergeCell ref="B135:B137"/>
    <mergeCell ref="B138:B140"/>
    <mergeCell ref="B141:B143"/>
    <mergeCell ref="B144:B146"/>
    <mergeCell ref="B147:B149"/>
    <mergeCell ref="B150:B152"/>
    <mergeCell ref="B153:B155"/>
    <mergeCell ref="B156:B158"/>
    <mergeCell ref="B159:B161"/>
    <mergeCell ref="B162:B164"/>
    <mergeCell ref="B165:B167"/>
    <mergeCell ref="B168:B170"/>
    <mergeCell ref="B171:B173"/>
    <mergeCell ref="B174:B176"/>
    <mergeCell ref="B177:B179"/>
    <mergeCell ref="B180:B182"/>
    <mergeCell ref="B183:B185"/>
    <mergeCell ref="B186:B188"/>
    <mergeCell ref="B189:B191"/>
    <mergeCell ref="B192:B194"/>
    <mergeCell ref="B195:B197"/>
    <mergeCell ref="B198:B200"/>
    <mergeCell ref="B201:B203"/>
    <mergeCell ref="B204:B206"/>
    <mergeCell ref="B207:B209"/>
    <mergeCell ref="B210:B212"/>
    <mergeCell ref="B213:B215"/>
    <mergeCell ref="B216:B218"/>
    <mergeCell ref="B219:B221"/>
    <mergeCell ref="B222:B224"/>
    <mergeCell ref="B225:B227"/>
    <mergeCell ref="B228:B230"/>
    <mergeCell ref="B231:B233"/>
    <mergeCell ref="B234:B236"/>
    <mergeCell ref="B237:B239"/>
    <mergeCell ref="B240:B242"/>
    <mergeCell ref="B243:B245"/>
    <mergeCell ref="B246:B248"/>
    <mergeCell ref="B249:B251"/>
    <mergeCell ref="B252:B254"/>
    <mergeCell ref="B255:B257"/>
    <mergeCell ref="B258:B260"/>
    <mergeCell ref="B261:B263"/>
    <mergeCell ref="B264:B266"/>
    <mergeCell ref="B267:B269"/>
    <mergeCell ref="B270:B272"/>
    <mergeCell ref="B273:B275"/>
    <mergeCell ref="B276:B278"/>
    <mergeCell ref="B279:B281"/>
    <mergeCell ref="B282:B284"/>
    <mergeCell ref="B285:B287"/>
    <mergeCell ref="B288:B290"/>
    <mergeCell ref="B291:B293"/>
    <mergeCell ref="B294:B296"/>
    <mergeCell ref="B297:B299"/>
    <mergeCell ref="B300:B302"/>
    <mergeCell ref="B303:B305"/>
    <mergeCell ref="B306:B308"/>
    <mergeCell ref="B309:B311"/>
    <mergeCell ref="B312:B314"/>
    <mergeCell ref="B315:B317"/>
    <mergeCell ref="B318:B320"/>
    <mergeCell ref="B321:B323"/>
    <mergeCell ref="B324:B326"/>
    <mergeCell ref="B327:B329"/>
    <mergeCell ref="B330:B332"/>
    <mergeCell ref="B333:B335"/>
    <mergeCell ref="B336:B338"/>
    <mergeCell ref="B339:B341"/>
    <mergeCell ref="B342:B344"/>
    <mergeCell ref="B345:B347"/>
    <mergeCell ref="B348:B350"/>
    <mergeCell ref="B351:B353"/>
    <mergeCell ref="B354:B356"/>
    <mergeCell ref="B357:B359"/>
    <mergeCell ref="B360:B362"/>
    <mergeCell ref="B363:B365"/>
    <mergeCell ref="B366:B368"/>
    <mergeCell ref="B369:B371"/>
    <mergeCell ref="B372:B374"/>
    <mergeCell ref="B375:B377"/>
    <mergeCell ref="B378:B380"/>
    <mergeCell ref="B381:B383"/>
    <mergeCell ref="B384:B386"/>
    <mergeCell ref="B387:B389"/>
    <mergeCell ref="B390:B392"/>
    <mergeCell ref="B393:B395"/>
    <mergeCell ref="B396:B398"/>
    <mergeCell ref="B399:B401"/>
    <mergeCell ref="B402:B404"/>
    <mergeCell ref="B405:B407"/>
    <mergeCell ref="B408:B410"/>
    <mergeCell ref="B411:B413"/>
    <mergeCell ref="B414:B416"/>
    <mergeCell ref="B417:B419"/>
    <mergeCell ref="B420:B422"/>
    <mergeCell ref="B423:B425"/>
    <mergeCell ref="B426:B428"/>
    <mergeCell ref="B429:B431"/>
    <mergeCell ref="B432:B434"/>
    <mergeCell ref="B435:B437"/>
    <mergeCell ref="B438:B440"/>
    <mergeCell ref="B441:B443"/>
    <mergeCell ref="B444:B446"/>
    <mergeCell ref="B447:B449"/>
    <mergeCell ref="B450:B452"/>
    <mergeCell ref="B453:B455"/>
    <mergeCell ref="B456:B458"/>
    <mergeCell ref="B459:B461"/>
    <mergeCell ref="B462:B464"/>
    <mergeCell ref="B465:B467"/>
    <mergeCell ref="B468:B470"/>
    <mergeCell ref="B471:B473"/>
    <mergeCell ref="B474:B476"/>
    <mergeCell ref="B477:B479"/>
    <mergeCell ref="B480:B482"/>
    <mergeCell ref="B483:B485"/>
    <mergeCell ref="B486:B488"/>
    <mergeCell ref="B489:B491"/>
    <mergeCell ref="B492:B494"/>
    <mergeCell ref="B495:B497"/>
    <mergeCell ref="B498:B500"/>
    <mergeCell ref="B501:B503"/>
    <mergeCell ref="B504:B506"/>
    <mergeCell ref="B507:B509"/>
    <mergeCell ref="B510:B512"/>
    <mergeCell ref="B513:B515"/>
    <mergeCell ref="B516:B518"/>
    <mergeCell ref="B519:B521"/>
    <mergeCell ref="B522:B524"/>
    <mergeCell ref="B525:B527"/>
    <mergeCell ref="B528:B530"/>
    <mergeCell ref="B531:B533"/>
    <mergeCell ref="B534:B536"/>
    <mergeCell ref="B537:B539"/>
    <mergeCell ref="B540:B542"/>
    <mergeCell ref="B543:B545"/>
    <mergeCell ref="B546:B548"/>
    <mergeCell ref="B549:B551"/>
    <mergeCell ref="B552:B554"/>
    <mergeCell ref="B555:B557"/>
    <mergeCell ref="B558:B560"/>
    <mergeCell ref="B561:B563"/>
    <mergeCell ref="B564:B566"/>
    <mergeCell ref="B567:B569"/>
    <mergeCell ref="B570:B572"/>
    <mergeCell ref="C7:C8"/>
    <mergeCell ref="C9:C11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66:C68"/>
    <mergeCell ref="C69:C71"/>
    <mergeCell ref="C72:C74"/>
    <mergeCell ref="C75:C77"/>
    <mergeCell ref="C78:C80"/>
    <mergeCell ref="C81:C83"/>
    <mergeCell ref="C84:C86"/>
    <mergeCell ref="C87:C89"/>
    <mergeCell ref="C90:C92"/>
    <mergeCell ref="C93:C95"/>
    <mergeCell ref="C96:C98"/>
    <mergeCell ref="C99:C101"/>
    <mergeCell ref="C102:C104"/>
    <mergeCell ref="C105:C107"/>
    <mergeCell ref="C108:C110"/>
    <mergeCell ref="C111:C113"/>
    <mergeCell ref="C114:C116"/>
    <mergeCell ref="C117:C119"/>
    <mergeCell ref="C120:C122"/>
    <mergeCell ref="C123:C125"/>
    <mergeCell ref="C126:C128"/>
    <mergeCell ref="C129:C131"/>
    <mergeCell ref="C132:C134"/>
    <mergeCell ref="C135:C137"/>
    <mergeCell ref="C138:C140"/>
    <mergeCell ref="C141:C143"/>
    <mergeCell ref="C144:C146"/>
    <mergeCell ref="C147:C149"/>
    <mergeCell ref="C150:C152"/>
    <mergeCell ref="C153:C155"/>
    <mergeCell ref="C156:C158"/>
    <mergeCell ref="C159:C161"/>
    <mergeCell ref="C162:C164"/>
    <mergeCell ref="C165:C167"/>
    <mergeCell ref="C168:C170"/>
    <mergeCell ref="C171:C173"/>
    <mergeCell ref="C174:C176"/>
    <mergeCell ref="C177:C179"/>
    <mergeCell ref="C180:C182"/>
    <mergeCell ref="C183:C185"/>
    <mergeCell ref="C186:C188"/>
    <mergeCell ref="C189:C191"/>
    <mergeCell ref="C192:C194"/>
    <mergeCell ref="C195:C197"/>
    <mergeCell ref="C198:C200"/>
    <mergeCell ref="C201:C203"/>
    <mergeCell ref="C204:C206"/>
    <mergeCell ref="C207:C209"/>
    <mergeCell ref="C210:C212"/>
    <mergeCell ref="C213:C215"/>
    <mergeCell ref="C216:C218"/>
    <mergeCell ref="C219:C221"/>
    <mergeCell ref="C222:C224"/>
    <mergeCell ref="C225:C227"/>
    <mergeCell ref="C228:C230"/>
    <mergeCell ref="C231:C233"/>
    <mergeCell ref="C234:C236"/>
    <mergeCell ref="C237:C239"/>
    <mergeCell ref="C240:C242"/>
    <mergeCell ref="C243:C245"/>
    <mergeCell ref="C246:C248"/>
    <mergeCell ref="C249:C251"/>
    <mergeCell ref="C252:C254"/>
    <mergeCell ref="C255:C257"/>
    <mergeCell ref="C258:C260"/>
    <mergeCell ref="C261:C263"/>
    <mergeCell ref="C264:C266"/>
    <mergeCell ref="C267:C269"/>
    <mergeCell ref="C270:C272"/>
    <mergeCell ref="C273:C275"/>
    <mergeCell ref="C276:C278"/>
    <mergeCell ref="C279:C281"/>
    <mergeCell ref="C282:C284"/>
    <mergeCell ref="C285:C287"/>
    <mergeCell ref="C288:C290"/>
    <mergeCell ref="C291:C293"/>
    <mergeCell ref="C294:C296"/>
    <mergeCell ref="C297:C299"/>
    <mergeCell ref="C300:C302"/>
    <mergeCell ref="C303:C305"/>
    <mergeCell ref="C306:C308"/>
    <mergeCell ref="C309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4:C356"/>
    <mergeCell ref="C357:C359"/>
    <mergeCell ref="C360:C362"/>
    <mergeCell ref="C363:C365"/>
    <mergeCell ref="C366:C368"/>
    <mergeCell ref="C369:C371"/>
    <mergeCell ref="C372:C374"/>
    <mergeCell ref="C375:C377"/>
    <mergeCell ref="C378:C380"/>
    <mergeCell ref="C381:C383"/>
    <mergeCell ref="C384:C386"/>
    <mergeCell ref="C387:C389"/>
    <mergeCell ref="C390:C392"/>
    <mergeCell ref="C393:C395"/>
    <mergeCell ref="C396:C398"/>
    <mergeCell ref="C399:C401"/>
    <mergeCell ref="C402:C404"/>
    <mergeCell ref="C405:C407"/>
    <mergeCell ref="C408:C410"/>
    <mergeCell ref="C411:C413"/>
    <mergeCell ref="C414:C416"/>
    <mergeCell ref="C417:C419"/>
    <mergeCell ref="C420:C422"/>
    <mergeCell ref="C423:C425"/>
    <mergeCell ref="C426:C428"/>
    <mergeCell ref="C429:C431"/>
    <mergeCell ref="C432:C434"/>
    <mergeCell ref="C435:C437"/>
    <mergeCell ref="C438:C440"/>
    <mergeCell ref="C441:C443"/>
    <mergeCell ref="C444:C446"/>
    <mergeCell ref="C447:C449"/>
    <mergeCell ref="C450:C452"/>
    <mergeCell ref="C453:C455"/>
    <mergeCell ref="C456:C458"/>
    <mergeCell ref="C459:C461"/>
    <mergeCell ref="C462:C464"/>
    <mergeCell ref="C465:C467"/>
    <mergeCell ref="C468:C470"/>
    <mergeCell ref="C471:C473"/>
    <mergeCell ref="C474:C476"/>
    <mergeCell ref="C477:C479"/>
    <mergeCell ref="C480:C482"/>
    <mergeCell ref="C483:C485"/>
    <mergeCell ref="C486:C488"/>
    <mergeCell ref="C489:C491"/>
    <mergeCell ref="C492:C494"/>
    <mergeCell ref="C495:C497"/>
    <mergeCell ref="C498:C500"/>
    <mergeCell ref="C501:C503"/>
    <mergeCell ref="C504:C506"/>
    <mergeCell ref="C507:C509"/>
    <mergeCell ref="C510:C512"/>
    <mergeCell ref="C513:C515"/>
    <mergeCell ref="C516:C518"/>
    <mergeCell ref="C519:C521"/>
    <mergeCell ref="C522:C524"/>
    <mergeCell ref="C525:C527"/>
    <mergeCell ref="C528:C530"/>
    <mergeCell ref="C531:C533"/>
    <mergeCell ref="C534:C536"/>
    <mergeCell ref="C537:C539"/>
    <mergeCell ref="C540:C542"/>
    <mergeCell ref="C543:C545"/>
    <mergeCell ref="C546:C548"/>
    <mergeCell ref="C549:C551"/>
    <mergeCell ref="C552:C554"/>
    <mergeCell ref="C555:C557"/>
    <mergeCell ref="C558:C560"/>
    <mergeCell ref="C561:C563"/>
    <mergeCell ref="C564:C566"/>
    <mergeCell ref="C567:C569"/>
    <mergeCell ref="C570:C572"/>
    <mergeCell ref="D7:D8"/>
  </mergeCells>
  <conditionalFormatting sqref="B9:B572">
    <cfRule type="expression" priority="1" dxfId="1">
      <formula>$C9=""</formula>
    </cfRule>
  </conditionalFormatting>
  <conditionalFormatting sqref="E7:K8">
    <cfRule type="expression" priority="12" dxfId="9">
      <formula>E$8=TODAY()</formula>
    </cfRule>
  </conditionalFormatting>
  <conditionalFormatting sqref="B9:K572">
    <cfRule type="expression" priority="4" dxfId="2">
      <formula>1</formula>
    </cfRule>
    <cfRule type="expression" priority="11" dxfId="10">
      <formula>MOD(ROW(),6)&lt;3</formula>
    </cfRule>
  </conditionalFormatting>
  <conditionalFormatting sqref="E9:K572">
    <cfRule type="expression" priority="2" dxfId="11">
      <formula>E$8=TODAY()</formula>
    </cfRule>
    <cfRule type="expression" priority="7" dxfId="12">
      <formula>E9="出差"</formula>
    </cfRule>
    <cfRule type="expression" priority="8" dxfId="5">
      <formula>E9="休假"</formula>
    </cfRule>
    <cfRule type="expression" priority="9" dxfId="8">
      <formula>E9="加班"</formula>
    </cfRule>
    <cfRule type="expression" priority="10" dxfId="7">
      <formula>OR(E9="事假",E9="病假",E9="缺勤",E9="迟到",E9="早退")</formula>
    </cfRule>
  </conditionalFormatting>
  <conditionalFormatting sqref="M9:V27">
    <cfRule type="expression" priority="3" dxfId="2">
      <formula>1</formula>
    </cfRule>
    <cfRule type="expression" priority="5" dxfId="13">
      <formula>MOD(ROW($M9),2)&lt;&gt;1</formula>
    </cfRule>
    <cfRule type="expression" priority="6" dxfId="14">
      <formula>MOD(ROW($M9),2)=1</formula>
    </cfRule>
  </conditionalFormatting>
  <dataValidations count="1">
    <dataValidation type="list" allowBlank="1" showInputMessage="1" showErrorMessage="1" sqref="E9:K572">
      <formula1>参数表!$A$1:$A$9</formula1>
    </dataValidation>
  </dataValidations>
  <hyperlinks>
    <hyperlink ref="M7:N7" location="首页!C4" display="返回首页"/>
  </hyperlinks>
  <pageMargins left="0.75" right="0.75" top="1" bottom="1" header="0.511805555555556" footer="0.511805555555556"/>
  <pageSetup orientation="portrait" paperSize="9"/>
  <drawing r:id="rId1"/>
</worksheet>
</file>

<file path=xl/worksheets/sheet6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3A00-000000000000}">
  <dimension ref="A1:E12"/>
  <sheetViews>
    <sheetView workbookViewId="0" topLeftCell="A1">
      <selection pane="topLeft" activeCell="E1" sqref="E1"/>
    </sheetView>
  </sheetViews>
  <sheetFormatPr defaultColWidth="9" defaultRowHeight="13.5" outlineLevelCol="4"/>
  <cols>
    <col min="1" max="1" width="9" style="4"/>
  </cols>
  <sheetData>
    <row r="1" spans="1:5" ht="17.25" customHeight="1">
      <c r="A1" s="4" t="s">
        <v>15</v>
      </c>
      <c r="B1" s="4">
        <v>2018</v>
      </c>
      <c r="C1" s="4" t="s">
        <v>57</v>
      </c>
      <c r="D1" s="4" t="s">
        <v>58</v>
      </c>
      <c r="E1">
        <v>1</v>
      </c>
    </row>
    <row r="2" spans="1:5" ht="17.25" customHeight="1">
      <c r="A2" s="4" t="s">
        <v>16</v>
      </c>
      <c r="B2" s="4">
        <v>2019</v>
      </c>
      <c r="C2" s="4" t="s">
        <v>59</v>
      </c>
      <c r="D2" s="4" t="s">
        <v>60</v>
      </c>
      <c r="E2">
        <v>2</v>
      </c>
    </row>
    <row r="3" spans="1:5" ht="17.25" customHeight="1">
      <c r="A3" s="4" t="s">
        <v>17</v>
      </c>
      <c r="B3" s="4">
        <v>2020</v>
      </c>
      <c r="E3">
        <v>3</v>
      </c>
    </row>
    <row r="4" spans="1:5" ht="17.25" customHeight="1">
      <c r="A4" s="4" t="s">
        <v>18</v>
      </c>
      <c r="B4" s="4">
        <v>2021</v>
      </c>
      <c r="E4">
        <v>4</v>
      </c>
    </row>
    <row r="5" spans="1:5" ht="17.25" customHeight="1">
      <c r="A5" s="4" t="s">
        <v>19</v>
      </c>
      <c r="B5" s="4">
        <v>2022</v>
      </c>
      <c r="E5">
        <v>5</v>
      </c>
    </row>
    <row r="6" spans="1:5" ht="17.25" customHeight="1">
      <c r="A6" s="4" t="s">
        <v>20</v>
      </c>
      <c r="B6" s="4">
        <v>2023</v>
      </c>
      <c r="E6">
        <v>6</v>
      </c>
    </row>
    <row r="7" spans="1:5" ht="17.25" customHeight="1">
      <c r="A7" s="4" t="s">
        <v>21</v>
      </c>
      <c r="B7" s="4">
        <v>2024</v>
      </c>
      <c r="E7">
        <v>7</v>
      </c>
    </row>
    <row r="8" spans="1:5" ht="17.25" customHeight="1">
      <c r="A8" s="4" t="s">
        <v>22</v>
      </c>
      <c r="B8" s="4">
        <v>2025</v>
      </c>
      <c r="E8">
        <v>8</v>
      </c>
    </row>
    <row r="9" spans="1:5" ht="17.25" customHeight="1">
      <c r="A9" s="4" t="s">
        <v>23</v>
      </c>
      <c r="E9">
        <v>9</v>
      </c>
    </row>
    <row r="10" spans="5:5" ht="13.5">
      <c r="E10">
        <v>10</v>
      </c>
    </row>
    <row r="11" spans="5:5" ht="13.5">
      <c r="E11">
        <v>11</v>
      </c>
    </row>
    <row r="12" spans="5:5" ht="13.5">
      <c r="E12">
        <v>12</v>
      </c>
    </row>
  </sheetData>
  <pageMargins left="0.699305555555556" right="0.699305555555556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3B00-000000000000}">
  <dimension ref="A1:X366"/>
  <sheetViews>
    <sheetView workbookViewId="0" topLeftCell="A1">
      <selection pane="topLeft" activeCell="J6" sqref="J6"/>
    </sheetView>
  </sheetViews>
  <sheetFormatPr defaultColWidth="9" defaultRowHeight="13.5"/>
  <cols>
    <col min="1" max="1" width="11.5" style="2"/>
    <col min="2" max="2" width="5.6" style="1" customWidth="1"/>
    <col min="3" max="3" width="3.6" style="1" customWidth="1"/>
    <col min="4" max="4" width="12.4" style="1" customWidth="1"/>
    <col min="5" max="6" width="3.6" style="1" customWidth="1"/>
    <col min="7" max="7" width="12.8" style="1" customWidth="1"/>
    <col min="8" max="9" width="3.6" style="1" customWidth="1"/>
    <col min="10" max="10" width="12.5" style="1" customWidth="1"/>
    <col min="11" max="12" width="3.6" style="1" customWidth="1"/>
    <col min="13" max="13" width="10.6" style="1" customWidth="1"/>
    <col min="14" max="15" width="3.6" style="1" customWidth="1"/>
    <col min="16" max="16" width="11.3" style="1" customWidth="1"/>
    <col min="17" max="18" width="3.6" style="1" customWidth="1"/>
    <col min="19" max="19" width="11.1" style="1" customWidth="1"/>
    <col min="20" max="21" width="3.6" style="1" customWidth="1"/>
    <col min="22" max="22" width="12.1" style="1" customWidth="1"/>
    <col min="23" max="34" width="3.6" style="1" customWidth="1"/>
    <col min="35" max="16384" width="9" style="2"/>
  </cols>
  <sheetData>
    <row r="1" spans="1:24" ht="13.5">
      <c r="A1" s="3">
        <v>43101</v>
      </c>
      <c r="B1" s="1">
        <f>WEEKNUM(A1,2)</f>
        <v>1</v>
      </c>
      <c r="C1" s="1" t="str">
        <f>CHOOSE(WEEKDAY(A1,2),"一","二","三","四","五","六","日")</f>
        <v>一</v>
      </c>
      <c r="D1" s="3">
        <v>43466</v>
      </c>
      <c r="E1" s="1">
        <f>WEEKNUM(D1,2)</f>
        <v>1</v>
      </c>
      <c r="F1" s="1" t="str">
        <f>CHOOSE(WEEKDAY(D1,2),"一","二","三","四","五","六","日")</f>
        <v>二</v>
      </c>
      <c r="G1" s="3">
        <v>43831</v>
      </c>
      <c r="H1" s="1">
        <f>WEEKNUM(G1,2)</f>
        <v>1</v>
      </c>
      <c r="I1" s="1" t="str">
        <f>CHOOSE(WEEKDAY(G1,2),"一","二","三","四","五","六","日")</f>
        <v>三</v>
      </c>
      <c r="J1" s="3">
        <v>44197</v>
      </c>
      <c r="K1" s="1">
        <f>WEEKNUM(J1,2)</f>
        <v>1</v>
      </c>
      <c r="L1" s="1" t="str">
        <f>CHOOSE(WEEKDAY(J1,2),"一","二","三","四","五","六","日")</f>
        <v>五</v>
      </c>
      <c r="M1" s="3">
        <v>44562</v>
      </c>
      <c r="N1" s="1">
        <f>WEEKNUM(M1,2)</f>
        <v>1</v>
      </c>
      <c r="O1" s="1" t="str">
        <f>CHOOSE(WEEKDAY(M1,2),"一","二","三","四","五","六","日")</f>
        <v>六</v>
      </c>
      <c r="P1" s="3">
        <v>44927</v>
      </c>
      <c r="Q1" s="1">
        <f>WEEKNUM(P1,2)</f>
        <v>1</v>
      </c>
      <c r="R1" s="1" t="str">
        <f>CHOOSE(WEEKDAY(P1,2),"一","二","三","四","五","六","日")</f>
        <v>日</v>
      </c>
      <c r="S1" s="3">
        <v>45292</v>
      </c>
      <c r="T1" s="1">
        <f>WEEKNUM(S1,2)</f>
        <v>1</v>
      </c>
      <c r="U1" s="1" t="str">
        <f>CHOOSE(WEEKDAY(S1,2),"一","二","三","四","五","六","日")</f>
        <v>一</v>
      </c>
      <c r="V1" s="3">
        <v>45658</v>
      </c>
      <c r="W1" s="1">
        <f>WEEKNUM(V1,2)</f>
        <v>1</v>
      </c>
      <c r="X1" s="1" t="str">
        <f>CHOOSE(WEEKDAY(V1,2),"一","二","三","四","五","六","日")</f>
        <v>三</v>
      </c>
    </row>
    <row r="2" spans="1:24" ht="13.5">
      <c r="A2" s="3">
        <v>43102</v>
      </c>
      <c r="B2" s="1">
        <f t="shared" si="0" ref="B2:B65">WEEKNUM(A2,2)</f>
        <v>1</v>
      </c>
      <c r="C2" s="1" t="str">
        <f t="shared" si="1" ref="C2:C65">CHOOSE(WEEKDAY(A2,2),"一","二","三","四","五","六","日")</f>
        <v>二</v>
      </c>
      <c r="D2" s="3">
        <v>43467</v>
      </c>
      <c r="E2" s="1">
        <f t="shared" si="2" ref="E2:E65">WEEKNUM(D2,2)</f>
        <v>1</v>
      </c>
      <c r="F2" s="1" t="str">
        <f t="shared" si="3" ref="F2:F65">CHOOSE(WEEKDAY(D2,2),"一","二","三","四","五","六","日")</f>
        <v>三</v>
      </c>
      <c r="G2" s="3">
        <v>43832</v>
      </c>
      <c r="H2" s="1">
        <f t="shared" si="4" ref="H2:H65">WEEKNUM(G2,2)</f>
        <v>1</v>
      </c>
      <c r="I2" s="1" t="str">
        <f t="shared" si="5" ref="I2:I65">CHOOSE(WEEKDAY(G2,2),"一","二","三","四","五","六","日")</f>
        <v>四</v>
      </c>
      <c r="J2" s="3">
        <v>44198</v>
      </c>
      <c r="K2" s="1">
        <f t="shared" si="6" ref="K2:K65">WEEKNUM(J2,2)</f>
        <v>1</v>
      </c>
      <c r="L2" s="1" t="str">
        <f t="shared" si="7" ref="L2:L65">CHOOSE(WEEKDAY(J2,2),"一","二","三","四","五","六","日")</f>
        <v>六</v>
      </c>
      <c r="M2" s="3">
        <v>44563</v>
      </c>
      <c r="N2" s="1">
        <f t="shared" si="8" ref="N2:N65">WEEKNUM(M2,2)</f>
        <v>1</v>
      </c>
      <c r="O2" s="1" t="str">
        <f t="shared" si="9" ref="O2:O65">CHOOSE(WEEKDAY(M2,2),"一","二","三","四","五","六","日")</f>
        <v>日</v>
      </c>
      <c r="P2" s="3">
        <v>44928</v>
      </c>
      <c r="Q2" s="1">
        <f t="shared" si="10" ref="Q2:Q65">WEEKNUM(P2,2)</f>
        <v>2</v>
      </c>
      <c r="R2" s="1" t="str">
        <f t="shared" si="11" ref="R2:R65">CHOOSE(WEEKDAY(P2,2),"一","二","三","四","五","六","日")</f>
        <v>一</v>
      </c>
      <c r="S2" s="3">
        <v>45293</v>
      </c>
      <c r="T2" s="1">
        <f t="shared" si="12" ref="T2:T65">WEEKNUM(S2,2)</f>
        <v>1</v>
      </c>
      <c r="U2" s="1" t="str">
        <f t="shared" si="13" ref="U2:U65">CHOOSE(WEEKDAY(S2,2),"一","二","三","四","五","六","日")</f>
        <v>二</v>
      </c>
      <c r="V2" s="3">
        <v>45659</v>
      </c>
      <c r="W2" s="1">
        <f t="shared" si="14" ref="W2:W65">WEEKNUM(V2,2)</f>
        <v>1</v>
      </c>
      <c r="X2" s="1" t="str">
        <f t="shared" si="15" ref="X2:X65">CHOOSE(WEEKDAY(V2,2),"一","二","三","四","五","六","日")</f>
        <v>四</v>
      </c>
    </row>
    <row r="3" spans="1:24" ht="13.5">
      <c r="A3" s="3">
        <v>43103</v>
      </c>
      <c r="B3" s="1">
        <f t="shared" si="0"/>
        <v>1</v>
      </c>
      <c r="C3" s="1" t="str">
        <f t="shared" si="1"/>
        <v>三</v>
      </c>
      <c r="D3" s="3">
        <v>43468</v>
      </c>
      <c r="E3" s="1">
        <f t="shared" si="2"/>
        <v>1</v>
      </c>
      <c r="F3" s="1" t="str">
        <f t="shared" si="3"/>
        <v>四</v>
      </c>
      <c r="G3" s="3">
        <v>43833</v>
      </c>
      <c r="H3" s="1">
        <f t="shared" si="4"/>
        <v>1</v>
      </c>
      <c r="I3" s="1" t="str">
        <f t="shared" si="5"/>
        <v>五</v>
      </c>
      <c r="J3" s="3">
        <v>44199</v>
      </c>
      <c r="K3" s="1">
        <f t="shared" si="6"/>
        <v>1</v>
      </c>
      <c r="L3" s="1" t="str">
        <f t="shared" si="7"/>
        <v>日</v>
      </c>
      <c r="M3" s="3">
        <v>44564</v>
      </c>
      <c r="N3" s="1">
        <f t="shared" si="8"/>
        <v>2</v>
      </c>
      <c r="O3" s="1" t="str">
        <f t="shared" si="9"/>
        <v>一</v>
      </c>
      <c r="P3" s="3">
        <v>44929</v>
      </c>
      <c r="Q3" s="1">
        <f t="shared" si="10"/>
        <v>2</v>
      </c>
      <c r="R3" s="1" t="str">
        <f t="shared" si="11"/>
        <v>二</v>
      </c>
      <c r="S3" s="3">
        <v>45294</v>
      </c>
      <c r="T3" s="1">
        <f t="shared" si="12"/>
        <v>1</v>
      </c>
      <c r="U3" s="1" t="str">
        <f t="shared" si="13"/>
        <v>三</v>
      </c>
      <c r="V3" s="3">
        <v>45660</v>
      </c>
      <c r="W3" s="1">
        <f t="shared" si="14"/>
        <v>1</v>
      </c>
      <c r="X3" s="1" t="str">
        <f t="shared" si="15"/>
        <v>五</v>
      </c>
    </row>
    <row r="4" spans="1:24" ht="13.5">
      <c r="A4" s="3">
        <v>43104</v>
      </c>
      <c r="B4" s="1">
        <f t="shared" si="0"/>
        <v>1</v>
      </c>
      <c r="C4" s="1" t="str">
        <f t="shared" si="1"/>
        <v>四</v>
      </c>
      <c r="D4" s="3">
        <v>43469</v>
      </c>
      <c r="E4" s="1">
        <f t="shared" si="2"/>
        <v>1</v>
      </c>
      <c r="F4" s="1" t="str">
        <f t="shared" si="3"/>
        <v>五</v>
      </c>
      <c r="G4" s="3">
        <v>43834</v>
      </c>
      <c r="H4" s="1">
        <f t="shared" si="4"/>
        <v>1</v>
      </c>
      <c r="I4" s="1" t="str">
        <f t="shared" si="5"/>
        <v>六</v>
      </c>
      <c r="J4" s="3">
        <v>44200</v>
      </c>
      <c r="K4" s="1">
        <f t="shared" si="6"/>
        <v>2</v>
      </c>
      <c r="L4" s="1" t="str">
        <f t="shared" si="7"/>
        <v>一</v>
      </c>
      <c r="M4" s="3">
        <v>44565</v>
      </c>
      <c r="N4" s="1">
        <f t="shared" si="8"/>
        <v>2</v>
      </c>
      <c r="O4" s="1" t="str">
        <f t="shared" si="9"/>
        <v>二</v>
      </c>
      <c r="P4" s="3">
        <v>44930</v>
      </c>
      <c r="Q4" s="1">
        <f t="shared" si="10"/>
        <v>2</v>
      </c>
      <c r="R4" s="1" t="str">
        <f t="shared" si="11"/>
        <v>三</v>
      </c>
      <c r="S4" s="3">
        <v>45295</v>
      </c>
      <c r="T4" s="1">
        <f t="shared" si="12"/>
        <v>1</v>
      </c>
      <c r="U4" s="1" t="str">
        <f t="shared" si="13"/>
        <v>四</v>
      </c>
      <c r="V4" s="3">
        <v>45661</v>
      </c>
      <c r="W4" s="1">
        <f t="shared" si="14"/>
        <v>1</v>
      </c>
      <c r="X4" s="1" t="str">
        <f t="shared" si="15"/>
        <v>六</v>
      </c>
    </row>
    <row r="5" spans="1:24" ht="13.5">
      <c r="A5" s="3">
        <v>43105</v>
      </c>
      <c r="B5" s="1">
        <f t="shared" si="0"/>
        <v>1</v>
      </c>
      <c r="C5" s="1" t="str">
        <f t="shared" si="1"/>
        <v>五</v>
      </c>
      <c r="D5" s="3">
        <v>43470</v>
      </c>
      <c r="E5" s="1">
        <f t="shared" si="2"/>
        <v>1</v>
      </c>
      <c r="F5" s="1" t="str">
        <f t="shared" si="3"/>
        <v>六</v>
      </c>
      <c r="G5" s="3">
        <v>43835</v>
      </c>
      <c r="H5" s="1">
        <f t="shared" si="4"/>
        <v>1</v>
      </c>
      <c r="I5" s="1" t="str">
        <f t="shared" si="5"/>
        <v>日</v>
      </c>
      <c r="J5" s="3">
        <v>44201</v>
      </c>
      <c r="K5" s="1">
        <f t="shared" si="6"/>
        <v>2</v>
      </c>
      <c r="L5" s="1" t="str">
        <f t="shared" si="7"/>
        <v>二</v>
      </c>
      <c r="M5" s="3">
        <v>44566</v>
      </c>
      <c r="N5" s="1">
        <f t="shared" si="8"/>
        <v>2</v>
      </c>
      <c r="O5" s="1" t="str">
        <f t="shared" si="9"/>
        <v>三</v>
      </c>
      <c r="P5" s="3">
        <v>44931</v>
      </c>
      <c r="Q5" s="1">
        <f t="shared" si="10"/>
        <v>2</v>
      </c>
      <c r="R5" s="1" t="str">
        <f t="shared" si="11"/>
        <v>四</v>
      </c>
      <c r="S5" s="3">
        <v>45296</v>
      </c>
      <c r="T5" s="1">
        <f t="shared" si="12"/>
        <v>1</v>
      </c>
      <c r="U5" s="1" t="str">
        <f t="shared" si="13"/>
        <v>五</v>
      </c>
      <c r="V5" s="3">
        <v>45662</v>
      </c>
      <c r="W5" s="1">
        <f t="shared" si="14"/>
        <v>1</v>
      </c>
      <c r="X5" s="1" t="str">
        <f t="shared" si="15"/>
        <v>日</v>
      </c>
    </row>
    <row r="6" spans="1:24" ht="13.5">
      <c r="A6" s="3">
        <v>43106</v>
      </c>
      <c r="B6" s="1">
        <f t="shared" si="0"/>
        <v>1</v>
      </c>
      <c r="C6" s="1" t="str">
        <f t="shared" si="1"/>
        <v>六</v>
      </c>
      <c r="D6" s="3">
        <v>43471</v>
      </c>
      <c r="E6" s="1">
        <f t="shared" si="2"/>
        <v>1</v>
      </c>
      <c r="F6" s="1" t="str">
        <f t="shared" si="3"/>
        <v>日</v>
      </c>
      <c r="G6" s="3">
        <v>43836</v>
      </c>
      <c r="H6" s="1">
        <f t="shared" si="4"/>
        <v>2</v>
      </c>
      <c r="I6" s="1" t="str">
        <f t="shared" si="5"/>
        <v>一</v>
      </c>
      <c r="J6" s="3">
        <v>44202</v>
      </c>
      <c r="K6" s="1">
        <f t="shared" si="6"/>
        <v>2</v>
      </c>
      <c r="L6" s="1" t="str">
        <f t="shared" si="7"/>
        <v>三</v>
      </c>
      <c r="M6" s="3">
        <v>44567</v>
      </c>
      <c r="N6" s="1">
        <f t="shared" si="8"/>
        <v>2</v>
      </c>
      <c r="O6" s="1" t="str">
        <f t="shared" si="9"/>
        <v>四</v>
      </c>
      <c r="P6" s="3">
        <v>44932</v>
      </c>
      <c r="Q6" s="1">
        <f t="shared" si="10"/>
        <v>2</v>
      </c>
      <c r="R6" s="1" t="str">
        <f t="shared" si="11"/>
        <v>五</v>
      </c>
      <c r="S6" s="3">
        <v>45297</v>
      </c>
      <c r="T6" s="1">
        <f t="shared" si="12"/>
        <v>1</v>
      </c>
      <c r="U6" s="1" t="str">
        <f t="shared" si="13"/>
        <v>六</v>
      </c>
      <c r="V6" s="3">
        <v>45663</v>
      </c>
      <c r="W6" s="1">
        <f t="shared" si="14"/>
        <v>2</v>
      </c>
      <c r="X6" s="1" t="str">
        <f t="shared" si="15"/>
        <v>一</v>
      </c>
    </row>
    <row r="7" spans="1:24" ht="13.5">
      <c r="A7" s="3">
        <v>43107</v>
      </c>
      <c r="B7" s="1">
        <f t="shared" si="0"/>
        <v>1</v>
      </c>
      <c r="C7" s="1" t="str">
        <f t="shared" si="1"/>
        <v>日</v>
      </c>
      <c r="D7" s="3">
        <v>43472</v>
      </c>
      <c r="E7" s="1">
        <f t="shared" si="2"/>
        <v>2</v>
      </c>
      <c r="F7" s="1" t="str">
        <f t="shared" si="3"/>
        <v>一</v>
      </c>
      <c r="G7" s="3">
        <v>43837</v>
      </c>
      <c r="H7" s="1">
        <f t="shared" si="4"/>
        <v>2</v>
      </c>
      <c r="I7" s="1" t="str">
        <f t="shared" si="5"/>
        <v>二</v>
      </c>
      <c r="J7" s="3">
        <v>44203</v>
      </c>
      <c r="K7" s="1">
        <f t="shared" si="6"/>
        <v>2</v>
      </c>
      <c r="L7" s="1" t="str">
        <f t="shared" si="7"/>
        <v>四</v>
      </c>
      <c r="M7" s="3">
        <v>44568</v>
      </c>
      <c r="N7" s="1">
        <f t="shared" si="8"/>
        <v>2</v>
      </c>
      <c r="O7" s="1" t="str">
        <f t="shared" si="9"/>
        <v>五</v>
      </c>
      <c r="P7" s="3">
        <v>44933</v>
      </c>
      <c r="Q7" s="1">
        <f t="shared" si="10"/>
        <v>2</v>
      </c>
      <c r="R7" s="1" t="str">
        <f t="shared" si="11"/>
        <v>六</v>
      </c>
      <c r="S7" s="3">
        <v>45298</v>
      </c>
      <c r="T7" s="1">
        <f t="shared" si="12"/>
        <v>1</v>
      </c>
      <c r="U7" s="1" t="str">
        <f t="shared" si="13"/>
        <v>日</v>
      </c>
      <c r="V7" s="3">
        <v>45664</v>
      </c>
      <c r="W7" s="1">
        <f t="shared" si="14"/>
        <v>2</v>
      </c>
      <c r="X7" s="1" t="str">
        <f t="shared" si="15"/>
        <v>二</v>
      </c>
    </row>
    <row r="8" spans="1:24" ht="13.5">
      <c r="A8" s="3">
        <v>43108</v>
      </c>
      <c r="B8" s="1">
        <f t="shared" si="0"/>
        <v>2</v>
      </c>
      <c r="C8" s="1" t="str">
        <f t="shared" si="1"/>
        <v>一</v>
      </c>
      <c r="D8" s="3">
        <v>43473</v>
      </c>
      <c r="E8" s="1">
        <f t="shared" si="2"/>
        <v>2</v>
      </c>
      <c r="F8" s="1" t="str">
        <f t="shared" si="3"/>
        <v>二</v>
      </c>
      <c r="G8" s="3">
        <v>43838</v>
      </c>
      <c r="H8" s="1">
        <f t="shared" si="4"/>
        <v>2</v>
      </c>
      <c r="I8" s="1" t="str">
        <f t="shared" si="5"/>
        <v>三</v>
      </c>
      <c r="J8" s="3">
        <v>44204</v>
      </c>
      <c r="K8" s="1">
        <f t="shared" si="6"/>
        <v>2</v>
      </c>
      <c r="L8" s="1" t="str">
        <f t="shared" si="7"/>
        <v>五</v>
      </c>
      <c r="M8" s="3">
        <v>44569</v>
      </c>
      <c r="N8" s="1">
        <f t="shared" si="8"/>
        <v>2</v>
      </c>
      <c r="O8" s="1" t="str">
        <f t="shared" si="9"/>
        <v>六</v>
      </c>
      <c r="P8" s="3">
        <v>44934</v>
      </c>
      <c r="Q8" s="1">
        <f t="shared" si="10"/>
        <v>2</v>
      </c>
      <c r="R8" s="1" t="str">
        <f t="shared" si="11"/>
        <v>日</v>
      </c>
      <c r="S8" s="3">
        <v>45299</v>
      </c>
      <c r="T8" s="1">
        <f t="shared" si="12"/>
        <v>2</v>
      </c>
      <c r="U8" s="1" t="str">
        <f t="shared" si="13"/>
        <v>一</v>
      </c>
      <c r="V8" s="3">
        <v>45665</v>
      </c>
      <c r="W8" s="1">
        <f t="shared" si="14"/>
        <v>2</v>
      </c>
      <c r="X8" s="1" t="str">
        <f t="shared" si="15"/>
        <v>三</v>
      </c>
    </row>
    <row r="9" spans="1:24" ht="13.5">
      <c r="A9" s="3">
        <v>43109</v>
      </c>
      <c r="B9" s="1">
        <f t="shared" si="0"/>
        <v>2</v>
      </c>
      <c r="C9" s="1" t="str">
        <f t="shared" si="1"/>
        <v>二</v>
      </c>
      <c r="D9" s="3">
        <v>43474</v>
      </c>
      <c r="E9" s="1">
        <f t="shared" si="2"/>
        <v>2</v>
      </c>
      <c r="F9" s="1" t="str">
        <f t="shared" si="3"/>
        <v>三</v>
      </c>
      <c r="G9" s="3">
        <v>43839</v>
      </c>
      <c r="H9" s="1">
        <f t="shared" si="4"/>
        <v>2</v>
      </c>
      <c r="I9" s="1" t="str">
        <f t="shared" si="5"/>
        <v>四</v>
      </c>
      <c r="J9" s="3">
        <v>44205</v>
      </c>
      <c r="K9" s="1">
        <f t="shared" si="6"/>
        <v>2</v>
      </c>
      <c r="L9" s="1" t="str">
        <f t="shared" si="7"/>
        <v>六</v>
      </c>
      <c r="M9" s="3">
        <v>44570</v>
      </c>
      <c r="N9" s="1">
        <f t="shared" si="8"/>
        <v>2</v>
      </c>
      <c r="O9" s="1" t="str">
        <f t="shared" si="9"/>
        <v>日</v>
      </c>
      <c r="P9" s="3">
        <v>44935</v>
      </c>
      <c r="Q9" s="1">
        <f t="shared" si="10"/>
        <v>3</v>
      </c>
      <c r="R9" s="1" t="str">
        <f t="shared" si="11"/>
        <v>一</v>
      </c>
      <c r="S9" s="3">
        <v>45300</v>
      </c>
      <c r="T9" s="1">
        <f t="shared" si="12"/>
        <v>2</v>
      </c>
      <c r="U9" s="1" t="str">
        <f t="shared" si="13"/>
        <v>二</v>
      </c>
      <c r="V9" s="3">
        <v>45666</v>
      </c>
      <c r="W9" s="1">
        <f t="shared" si="14"/>
        <v>2</v>
      </c>
      <c r="X9" s="1" t="str">
        <f t="shared" si="15"/>
        <v>四</v>
      </c>
    </row>
    <row r="10" spans="1:24" ht="13.5">
      <c r="A10" s="3">
        <v>43110</v>
      </c>
      <c r="B10" s="1">
        <f t="shared" si="0"/>
        <v>2</v>
      </c>
      <c r="C10" s="1" t="str">
        <f t="shared" si="1"/>
        <v>三</v>
      </c>
      <c r="D10" s="3">
        <v>43475</v>
      </c>
      <c r="E10" s="1">
        <f t="shared" si="2"/>
        <v>2</v>
      </c>
      <c r="F10" s="1" t="str">
        <f t="shared" si="3"/>
        <v>四</v>
      </c>
      <c r="G10" s="3">
        <v>43840</v>
      </c>
      <c r="H10" s="1">
        <f t="shared" si="4"/>
        <v>2</v>
      </c>
      <c r="I10" s="1" t="str">
        <f t="shared" si="5"/>
        <v>五</v>
      </c>
      <c r="J10" s="3">
        <v>44206</v>
      </c>
      <c r="K10" s="1">
        <f t="shared" si="6"/>
        <v>2</v>
      </c>
      <c r="L10" s="1" t="str">
        <f t="shared" si="7"/>
        <v>日</v>
      </c>
      <c r="M10" s="3">
        <v>44571</v>
      </c>
      <c r="N10" s="1">
        <f t="shared" si="8"/>
        <v>3</v>
      </c>
      <c r="O10" s="1" t="str">
        <f t="shared" si="9"/>
        <v>一</v>
      </c>
      <c r="P10" s="3">
        <v>44936</v>
      </c>
      <c r="Q10" s="1">
        <f t="shared" si="10"/>
        <v>3</v>
      </c>
      <c r="R10" s="1" t="str">
        <f t="shared" si="11"/>
        <v>二</v>
      </c>
      <c r="S10" s="3">
        <v>45301</v>
      </c>
      <c r="T10" s="1">
        <f t="shared" si="12"/>
        <v>2</v>
      </c>
      <c r="U10" s="1" t="str">
        <f t="shared" si="13"/>
        <v>三</v>
      </c>
      <c r="V10" s="3">
        <v>45667</v>
      </c>
      <c r="W10" s="1">
        <f t="shared" si="14"/>
        <v>2</v>
      </c>
      <c r="X10" s="1" t="str">
        <f t="shared" si="15"/>
        <v>五</v>
      </c>
    </row>
    <row r="11" spans="1:24" ht="13.5">
      <c r="A11" s="3">
        <v>43111</v>
      </c>
      <c r="B11" s="1">
        <f t="shared" si="0"/>
        <v>2</v>
      </c>
      <c r="C11" s="1" t="str">
        <f t="shared" si="1"/>
        <v>四</v>
      </c>
      <c r="D11" s="3">
        <v>43476</v>
      </c>
      <c r="E11" s="1">
        <f t="shared" si="2"/>
        <v>2</v>
      </c>
      <c r="F11" s="1" t="str">
        <f t="shared" si="3"/>
        <v>五</v>
      </c>
      <c r="G11" s="3">
        <v>43841</v>
      </c>
      <c r="H11" s="1">
        <f t="shared" si="4"/>
        <v>2</v>
      </c>
      <c r="I11" s="1" t="str">
        <f t="shared" si="5"/>
        <v>六</v>
      </c>
      <c r="J11" s="3">
        <v>44207</v>
      </c>
      <c r="K11" s="1">
        <f t="shared" si="6"/>
        <v>3</v>
      </c>
      <c r="L11" s="1" t="str">
        <f t="shared" si="7"/>
        <v>一</v>
      </c>
      <c r="M11" s="3">
        <v>44572</v>
      </c>
      <c r="N11" s="1">
        <f t="shared" si="8"/>
        <v>3</v>
      </c>
      <c r="O11" s="1" t="str">
        <f t="shared" si="9"/>
        <v>二</v>
      </c>
      <c r="P11" s="3">
        <v>44937</v>
      </c>
      <c r="Q11" s="1">
        <f t="shared" si="10"/>
        <v>3</v>
      </c>
      <c r="R11" s="1" t="str">
        <f t="shared" si="11"/>
        <v>三</v>
      </c>
      <c r="S11" s="3">
        <v>45302</v>
      </c>
      <c r="T11" s="1">
        <f t="shared" si="12"/>
        <v>2</v>
      </c>
      <c r="U11" s="1" t="str">
        <f t="shared" si="13"/>
        <v>四</v>
      </c>
      <c r="V11" s="3">
        <v>45668</v>
      </c>
      <c r="W11" s="1">
        <f t="shared" si="14"/>
        <v>2</v>
      </c>
      <c r="X11" s="1" t="str">
        <f t="shared" si="15"/>
        <v>六</v>
      </c>
    </row>
    <row r="12" spans="1:24" ht="13.5">
      <c r="A12" s="3">
        <v>43112</v>
      </c>
      <c r="B12" s="1">
        <f t="shared" si="0"/>
        <v>2</v>
      </c>
      <c r="C12" s="1" t="str">
        <f t="shared" si="1"/>
        <v>五</v>
      </c>
      <c r="D12" s="3">
        <v>43477</v>
      </c>
      <c r="E12" s="1">
        <f t="shared" si="2"/>
        <v>2</v>
      </c>
      <c r="F12" s="1" t="str">
        <f t="shared" si="3"/>
        <v>六</v>
      </c>
      <c r="G12" s="3">
        <v>43842</v>
      </c>
      <c r="H12" s="1">
        <f t="shared" si="4"/>
        <v>2</v>
      </c>
      <c r="I12" s="1" t="str">
        <f t="shared" si="5"/>
        <v>日</v>
      </c>
      <c r="J12" s="3">
        <v>44208</v>
      </c>
      <c r="K12" s="1">
        <f t="shared" si="6"/>
        <v>3</v>
      </c>
      <c r="L12" s="1" t="str">
        <f t="shared" si="7"/>
        <v>二</v>
      </c>
      <c r="M12" s="3">
        <v>44573</v>
      </c>
      <c r="N12" s="1">
        <f t="shared" si="8"/>
        <v>3</v>
      </c>
      <c r="O12" s="1" t="str">
        <f t="shared" si="9"/>
        <v>三</v>
      </c>
      <c r="P12" s="3">
        <v>44938</v>
      </c>
      <c r="Q12" s="1">
        <f t="shared" si="10"/>
        <v>3</v>
      </c>
      <c r="R12" s="1" t="str">
        <f t="shared" si="11"/>
        <v>四</v>
      </c>
      <c r="S12" s="3">
        <v>45303</v>
      </c>
      <c r="T12" s="1">
        <f t="shared" si="12"/>
        <v>2</v>
      </c>
      <c r="U12" s="1" t="str">
        <f t="shared" si="13"/>
        <v>五</v>
      </c>
      <c r="V12" s="3">
        <v>45669</v>
      </c>
      <c r="W12" s="1">
        <f t="shared" si="14"/>
        <v>2</v>
      </c>
      <c r="X12" s="1" t="str">
        <f t="shared" si="15"/>
        <v>日</v>
      </c>
    </row>
    <row r="13" spans="1:24" ht="13.5">
      <c r="A13" s="3">
        <v>43113</v>
      </c>
      <c r="B13" s="1">
        <f t="shared" si="0"/>
        <v>2</v>
      </c>
      <c r="C13" s="1" t="str">
        <f t="shared" si="1"/>
        <v>六</v>
      </c>
      <c r="D13" s="3">
        <v>43478</v>
      </c>
      <c r="E13" s="1">
        <f t="shared" si="2"/>
        <v>2</v>
      </c>
      <c r="F13" s="1" t="str">
        <f t="shared" si="3"/>
        <v>日</v>
      </c>
      <c r="G13" s="3">
        <v>43843</v>
      </c>
      <c r="H13" s="1">
        <f t="shared" si="4"/>
        <v>3</v>
      </c>
      <c r="I13" s="1" t="str">
        <f t="shared" si="5"/>
        <v>一</v>
      </c>
      <c r="J13" s="3">
        <v>44209</v>
      </c>
      <c r="K13" s="1">
        <f t="shared" si="6"/>
        <v>3</v>
      </c>
      <c r="L13" s="1" t="str">
        <f t="shared" si="7"/>
        <v>三</v>
      </c>
      <c r="M13" s="3">
        <v>44574</v>
      </c>
      <c r="N13" s="1">
        <f t="shared" si="8"/>
        <v>3</v>
      </c>
      <c r="O13" s="1" t="str">
        <f t="shared" si="9"/>
        <v>四</v>
      </c>
      <c r="P13" s="3">
        <v>44939</v>
      </c>
      <c r="Q13" s="1">
        <f t="shared" si="10"/>
        <v>3</v>
      </c>
      <c r="R13" s="1" t="str">
        <f t="shared" si="11"/>
        <v>五</v>
      </c>
      <c r="S13" s="3">
        <v>45304</v>
      </c>
      <c r="T13" s="1">
        <f t="shared" si="12"/>
        <v>2</v>
      </c>
      <c r="U13" s="1" t="str">
        <f t="shared" si="13"/>
        <v>六</v>
      </c>
      <c r="V13" s="3">
        <v>45670</v>
      </c>
      <c r="W13" s="1">
        <f t="shared" si="14"/>
        <v>3</v>
      </c>
      <c r="X13" s="1" t="str">
        <f t="shared" si="15"/>
        <v>一</v>
      </c>
    </row>
    <row r="14" spans="1:24" ht="13.5">
      <c r="A14" s="3">
        <v>43114</v>
      </c>
      <c r="B14" s="1">
        <f t="shared" si="0"/>
        <v>2</v>
      </c>
      <c r="C14" s="1" t="str">
        <f t="shared" si="1"/>
        <v>日</v>
      </c>
      <c r="D14" s="3">
        <v>43479</v>
      </c>
      <c r="E14" s="1">
        <f t="shared" si="2"/>
        <v>3</v>
      </c>
      <c r="F14" s="1" t="str">
        <f t="shared" si="3"/>
        <v>一</v>
      </c>
      <c r="G14" s="3">
        <v>43844</v>
      </c>
      <c r="H14" s="1">
        <f t="shared" si="4"/>
        <v>3</v>
      </c>
      <c r="I14" s="1" t="str">
        <f t="shared" si="5"/>
        <v>二</v>
      </c>
      <c r="J14" s="3">
        <v>44210</v>
      </c>
      <c r="K14" s="1">
        <f t="shared" si="6"/>
        <v>3</v>
      </c>
      <c r="L14" s="1" t="str">
        <f t="shared" si="7"/>
        <v>四</v>
      </c>
      <c r="M14" s="3">
        <v>44575</v>
      </c>
      <c r="N14" s="1">
        <f t="shared" si="8"/>
        <v>3</v>
      </c>
      <c r="O14" s="1" t="str">
        <f t="shared" si="9"/>
        <v>五</v>
      </c>
      <c r="P14" s="3">
        <v>44940</v>
      </c>
      <c r="Q14" s="1">
        <f t="shared" si="10"/>
        <v>3</v>
      </c>
      <c r="R14" s="1" t="str">
        <f t="shared" si="11"/>
        <v>六</v>
      </c>
      <c r="S14" s="3">
        <v>45305</v>
      </c>
      <c r="T14" s="1">
        <f t="shared" si="12"/>
        <v>2</v>
      </c>
      <c r="U14" s="1" t="str">
        <f t="shared" si="13"/>
        <v>日</v>
      </c>
      <c r="V14" s="3">
        <v>45671</v>
      </c>
      <c r="W14" s="1">
        <f t="shared" si="14"/>
        <v>3</v>
      </c>
      <c r="X14" s="1" t="str">
        <f t="shared" si="15"/>
        <v>二</v>
      </c>
    </row>
    <row r="15" spans="1:24" ht="13.5">
      <c r="A15" s="3">
        <v>43115</v>
      </c>
      <c r="B15" s="1">
        <f t="shared" si="0"/>
        <v>3</v>
      </c>
      <c r="C15" s="1" t="str">
        <f t="shared" si="1"/>
        <v>一</v>
      </c>
      <c r="D15" s="3">
        <v>43480</v>
      </c>
      <c r="E15" s="1">
        <f t="shared" si="2"/>
        <v>3</v>
      </c>
      <c r="F15" s="1" t="str">
        <f t="shared" si="3"/>
        <v>二</v>
      </c>
      <c r="G15" s="3">
        <v>43845</v>
      </c>
      <c r="H15" s="1">
        <f t="shared" si="4"/>
        <v>3</v>
      </c>
      <c r="I15" s="1" t="str">
        <f t="shared" si="5"/>
        <v>三</v>
      </c>
      <c r="J15" s="3">
        <v>44211</v>
      </c>
      <c r="K15" s="1">
        <f t="shared" si="6"/>
        <v>3</v>
      </c>
      <c r="L15" s="1" t="str">
        <f t="shared" si="7"/>
        <v>五</v>
      </c>
      <c r="M15" s="3">
        <v>44576</v>
      </c>
      <c r="N15" s="1">
        <f t="shared" si="8"/>
        <v>3</v>
      </c>
      <c r="O15" s="1" t="str">
        <f t="shared" si="9"/>
        <v>六</v>
      </c>
      <c r="P15" s="3">
        <v>44941</v>
      </c>
      <c r="Q15" s="1">
        <f t="shared" si="10"/>
        <v>3</v>
      </c>
      <c r="R15" s="1" t="str">
        <f t="shared" si="11"/>
        <v>日</v>
      </c>
      <c r="S15" s="3">
        <v>45306</v>
      </c>
      <c r="T15" s="1">
        <f t="shared" si="12"/>
        <v>3</v>
      </c>
      <c r="U15" s="1" t="str">
        <f t="shared" si="13"/>
        <v>一</v>
      </c>
      <c r="V15" s="3">
        <v>45672</v>
      </c>
      <c r="W15" s="1">
        <f t="shared" si="14"/>
        <v>3</v>
      </c>
      <c r="X15" s="1" t="str">
        <f t="shared" si="15"/>
        <v>三</v>
      </c>
    </row>
    <row r="16" spans="1:24" ht="13.5">
      <c r="A16" s="3">
        <v>43116</v>
      </c>
      <c r="B16" s="1">
        <f t="shared" si="0"/>
        <v>3</v>
      </c>
      <c r="C16" s="1" t="str">
        <f t="shared" si="1"/>
        <v>二</v>
      </c>
      <c r="D16" s="3">
        <v>43481</v>
      </c>
      <c r="E16" s="1">
        <f t="shared" si="2"/>
        <v>3</v>
      </c>
      <c r="F16" s="1" t="str">
        <f t="shared" si="3"/>
        <v>三</v>
      </c>
      <c r="G16" s="3">
        <v>43846</v>
      </c>
      <c r="H16" s="1">
        <f t="shared" si="4"/>
        <v>3</v>
      </c>
      <c r="I16" s="1" t="str">
        <f t="shared" si="5"/>
        <v>四</v>
      </c>
      <c r="J16" s="3">
        <v>44212</v>
      </c>
      <c r="K16" s="1">
        <f t="shared" si="6"/>
        <v>3</v>
      </c>
      <c r="L16" s="1" t="str">
        <f t="shared" si="7"/>
        <v>六</v>
      </c>
      <c r="M16" s="3">
        <v>44577</v>
      </c>
      <c r="N16" s="1">
        <f t="shared" si="8"/>
        <v>3</v>
      </c>
      <c r="O16" s="1" t="str">
        <f t="shared" si="9"/>
        <v>日</v>
      </c>
      <c r="P16" s="3">
        <v>44942</v>
      </c>
      <c r="Q16" s="1">
        <f t="shared" si="10"/>
        <v>4</v>
      </c>
      <c r="R16" s="1" t="str">
        <f t="shared" si="11"/>
        <v>一</v>
      </c>
      <c r="S16" s="3">
        <v>45307</v>
      </c>
      <c r="T16" s="1">
        <f t="shared" si="12"/>
        <v>3</v>
      </c>
      <c r="U16" s="1" t="str">
        <f t="shared" si="13"/>
        <v>二</v>
      </c>
      <c r="V16" s="3">
        <v>45673</v>
      </c>
      <c r="W16" s="1">
        <f t="shared" si="14"/>
        <v>3</v>
      </c>
      <c r="X16" s="1" t="str">
        <f t="shared" si="15"/>
        <v>四</v>
      </c>
    </row>
    <row r="17" spans="1:24" ht="13.5">
      <c r="A17" s="3">
        <v>43117</v>
      </c>
      <c r="B17" s="1">
        <f t="shared" si="0"/>
        <v>3</v>
      </c>
      <c r="C17" s="1" t="str">
        <f t="shared" si="1"/>
        <v>三</v>
      </c>
      <c r="D17" s="3">
        <v>43482</v>
      </c>
      <c r="E17" s="1">
        <f t="shared" si="2"/>
        <v>3</v>
      </c>
      <c r="F17" s="1" t="str">
        <f t="shared" si="3"/>
        <v>四</v>
      </c>
      <c r="G17" s="3">
        <v>43847</v>
      </c>
      <c r="H17" s="1">
        <f t="shared" si="4"/>
        <v>3</v>
      </c>
      <c r="I17" s="1" t="str">
        <f t="shared" si="5"/>
        <v>五</v>
      </c>
      <c r="J17" s="3">
        <v>44213</v>
      </c>
      <c r="K17" s="1">
        <f t="shared" si="6"/>
        <v>3</v>
      </c>
      <c r="L17" s="1" t="str">
        <f t="shared" si="7"/>
        <v>日</v>
      </c>
      <c r="M17" s="3">
        <v>44578</v>
      </c>
      <c r="N17" s="1">
        <f t="shared" si="8"/>
        <v>4</v>
      </c>
      <c r="O17" s="1" t="str">
        <f t="shared" si="9"/>
        <v>一</v>
      </c>
      <c r="P17" s="3">
        <v>44943</v>
      </c>
      <c r="Q17" s="1">
        <f t="shared" si="10"/>
        <v>4</v>
      </c>
      <c r="R17" s="1" t="str">
        <f t="shared" si="11"/>
        <v>二</v>
      </c>
      <c r="S17" s="3">
        <v>45308</v>
      </c>
      <c r="T17" s="1">
        <f t="shared" si="12"/>
        <v>3</v>
      </c>
      <c r="U17" s="1" t="str">
        <f t="shared" si="13"/>
        <v>三</v>
      </c>
      <c r="V17" s="3">
        <v>45674</v>
      </c>
      <c r="W17" s="1">
        <f t="shared" si="14"/>
        <v>3</v>
      </c>
      <c r="X17" s="1" t="str">
        <f t="shared" si="15"/>
        <v>五</v>
      </c>
    </row>
    <row r="18" spans="1:24" ht="13.5">
      <c r="A18" s="3">
        <v>43118</v>
      </c>
      <c r="B18" s="1">
        <f t="shared" si="0"/>
        <v>3</v>
      </c>
      <c r="C18" s="1" t="str">
        <f t="shared" si="1"/>
        <v>四</v>
      </c>
      <c r="D18" s="3">
        <v>43483</v>
      </c>
      <c r="E18" s="1">
        <f t="shared" si="2"/>
        <v>3</v>
      </c>
      <c r="F18" s="1" t="str">
        <f t="shared" si="3"/>
        <v>五</v>
      </c>
      <c r="G18" s="3">
        <v>43848</v>
      </c>
      <c r="H18" s="1">
        <f t="shared" si="4"/>
        <v>3</v>
      </c>
      <c r="I18" s="1" t="str">
        <f t="shared" si="5"/>
        <v>六</v>
      </c>
      <c r="J18" s="3">
        <v>44214</v>
      </c>
      <c r="K18" s="1">
        <f t="shared" si="6"/>
        <v>4</v>
      </c>
      <c r="L18" s="1" t="str">
        <f t="shared" si="7"/>
        <v>一</v>
      </c>
      <c r="M18" s="3">
        <v>44579</v>
      </c>
      <c r="N18" s="1">
        <f t="shared" si="8"/>
        <v>4</v>
      </c>
      <c r="O18" s="1" t="str">
        <f t="shared" si="9"/>
        <v>二</v>
      </c>
      <c r="P18" s="3">
        <v>44944</v>
      </c>
      <c r="Q18" s="1">
        <f t="shared" si="10"/>
        <v>4</v>
      </c>
      <c r="R18" s="1" t="str">
        <f t="shared" si="11"/>
        <v>三</v>
      </c>
      <c r="S18" s="3">
        <v>45309</v>
      </c>
      <c r="T18" s="1">
        <f t="shared" si="12"/>
        <v>3</v>
      </c>
      <c r="U18" s="1" t="str">
        <f t="shared" si="13"/>
        <v>四</v>
      </c>
      <c r="V18" s="3">
        <v>45675</v>
      </c>
      <c r="W18" s="1">
        <f t="shared" si="14"/>
        <v>3</v>
      </c>
      <c r="X18" s="1" t="str">
        <f t="shared" si="15"/>
        <v>六</v>
      </c>
    </row>
    <row r="19" spans="1:24" ht="13.5">
      <c r="A19" s="3">
        <v>43119</v>
      </c>
      <c r="B19" s="1">
        <f t="shared" si="0"/>
        <v>3</v>
      </c>
      <c r="C19" s="1" t="str">
        <f t="shared" si="1"/>
        <v>五</v>
      </c>
      <c r="D19" s="3">
        <v>43484</v>
      </c>
      <c r="E19" s="1">
        <f t="shared" si="2"/>
        <v>3</v>
      </c>
      <c r="F19" s="1" t="str">
        <f t="shared" si="3"/>
        <v>六</v>
      </c>
      <c r="G19" s="3">
        <v>43849</v>
      </c>
      <c r="H19" s="1">
        <f t="shared" si="4"/>
        <v>3</v>
      </c>
      <c r="I19" s="1" t="str">
        <f t="shared" si="5"/>
        <v>日</v>
      </c>
      <c r="J19" s="3">
        <v>44215</v>
      </c>
      <c r="K19" s="1">
        <f t="shared" si="6"/>
        <v>4</v>
      </c>
      <c r="L19" s="1" t="str">
        <f t="shared" si="7"/>
        <v>二</v>
      </c>
      <c r="M19" s="3">
        <v>44580</v>
      </c>
      <c r="N19" s="1">
        <f t="shared" si="8"/>
        <v>4</v>
      </c>
      <c r="O19" s="1" t="str">
        <f t="shared" si="9"/>
        <v>三</v>
      </c>
      <c r="P19" s="3">
        <v>44945</v>
      </c>
      <c r="Q19" s="1">
        <f t="shared" si="10"/>
        <v>4</v>
      </c>
      <c r="R19" s="1" t="str">
        <f t="shared" si="11"/>
        <v>四</v>
      </c>
      <c r="S19" s="3">
        <v>45310</v>
      </c>
      <c r="T19" s="1">
        <f t="shared" si="12"/>
        <v>3</v>
      </c>
      <c r="U19" s="1" t="str">
        <f t="shared" si="13"/>
        <v>五</v>
      </c>
      <c r="V19" s="3">
        <v>45676</v>
      </c>
      <c r="W19" s="1">
        <f t="shared" si="14"/>
        <v>3</v>
      </c>
      <c r="X19" s="1" t="str">
        <f t="shared" si="15"/>
        <v>日</v>
      </c>
    </row>
    <row r="20" spans="1:24" ht="13.5">
      <c r="A20" s="3">
        <v>43120</v>
      </c>
      <c r="B20" s="1">
        <f t="shared" si="0"/>
        <v>3</v>
      </c>
      <c r="C20" s="1" t="str">
        <f t="shared" si="1"/>
        <v>六</v>
      </c>
      <c r="D20" s="3">
        <v>43485</v>
      </c>
      <c r="E20" s="1">
        <f t="shared" si="2"/>
        <v>3</v>
      </c>
      <c r="F20" s="1" t="str">
        <f t="shared" si="3"/>
        <v>日</v>
      </c>
      <c r="G20" s="3">
        <v>43850</v>
      </c>
      <c r="H20" s="1">
        <f t="shared" si="4"/>
        <v>4</v>
      </c>
      <c r="I20" s="1" t="str">
        <f t="shared" si="5"/>
        <v>一</v>
      </c>
      <c r="J20" s="3">
        <v>44216</v>
      </c>
      <c r="K20" s="1">
        <f t="shared" si="6"/>
        <v>4</v>
      </c>
      <c r="L20" s="1" t="str">
        <f t="shared" si="7"/>
        <v>三</v>
      </c>
      <c r="M20" s="3">
        <v>44581</v>
      </c>
      <c r="N20" s="1">
        <f t="shared" si="8"/>
        <v>4</v>
      </c>
      <c r="O20" s="1" t="str">
        <f t="shared" si="9"/>
        <v>四</v>
      </c>
      <c r="P20" s="3">
        <v>44946</v>
      </c>
      <c r="Q20" s="1">
        <f t="shared" si="10"/>
        <v>4</v>
      </c>
      <c r="R20" s="1" t="str">
        <f t="shared" si="11"/>
        <v>五</v>
      </c>
      <c r="S20" s="3">
        <v>45311</v>
      </c>
      <c r="T20" s="1">
        <f t="shared" si="12"/>
        <v>3</v>
      </c>
      <c r="U20" s="1" t="str">
        <f t="shared" si="13"/>
        <v>六</v>
      </c>
      <c r="V20" s="3">
        <v>45677</v>
      </c>
      <c r="W20" s="1">
        <f t="shared" si="14"/>
        <v>4</v>
      </c>
      <c r="X20" s="1" t="str">
        <f t="shared" si="15"/>
        <v>一</v>
      </c>
    </row>
    <row r="21" spans="1:24" ht="13.5">
      <c r="A21" s="3">
        <v>43121</v>
      </c>
      <c r="B21" s="1">
        <f t="shared" si="0"/>
        <v>3</v>
      </c>
      <c r="C21" s="1" t="str">
        <f t="shared" si="1"/>
        <v>日</v>
      </c>
      <c r="D21" s="3">
        <v>43486</v>
      </c>
      <c r="E21" s="1">
        <f t="shared" si="2"/>
        <v>4</v>
      </c>
      <c r="F21" s="1" t="str">
        <f t="shared" si="3"/>
        <v>一</v>
      </c>
      <c r="G21" s="3">
        <v>43851</v>
      </c>
      <c r="H21" s="1">
        <f t="shared" si="4"/>
        <v>4</v>
      </c>
      <c r="I21" s="1" t="str">
        <f t="shared" si="5"/>
        <v>二</v>
      </c>
      <c r="J21" s="3">
        <v>44217</v>
      </c>
      <c r="K21" s="1">
        <f t="shared" si="6"/>
        <v>4</v>
      </c>
      <c r="L21" s="1" t="str">
        <f t="shared" si="7"/>
        <v>四</v>
      </c>
      <c r="M21" s="3">
        <v>44582</v>
      </c>
      <c r="N21" s="1">
        <f t="shared" si="8"/>
        <v>4</v>
      </c>
      <c r="O21" s="1" t="str">
        <f t="shared" si="9"/>
        <v>五</v>
      </c>
      <c r="P21" s="3">
        <v>44947</v>
      </c>
      <c r="Q21" s="1">
        <f t="shared" si="10"/>
        <v>4</v>
      </c>
      <c r="R21" s="1" t="str">
        <f t="shared" si="11"/>
        <v>六</v>
      </c>
      <c r="S21" s="3">
        <v>45312</v>
      </c>
      <c r="T21" s="1">
        <f t="shared" si="12"/>
        <v>3</v>
      </c>
      <c r="U21" s="1" t="str">
        <f t="shared" si="13"/>
        <v>日</v>
      </c>
      <c r="V21" s="3">
        <v>45678</v>
      </c>
      <c r="W21" s="1">
        <f t="shared" si="14"/>
        <v>4</v>
      </c>
      <c r="X21" s="1" t="str">
        <f t="shared" si="15"/>
        <v>二</v>
      </c>
    </row>
    <row r="22" spans="1:24" ht="13.5">
      <c r="A22" s="3">
        <v>43122</v>
      </c>
      <c r="B22" s="1">
        <f t="shared" si="0"/>
        <v>4</v>
      </c>
      <c r="C22" s="1" t="str">
        <f t="shared" si="1"/>
        <v>一</v>
      </c>
      <c r="D22" s="3">
        <v>43487</v>
      </c>
      <c r="E22" s="1">
        <f t="shared" si="2"/>
        <v>4</v>
      </c>
      <c r="F22" s="1" t="str">
        <f t="shared" si="3"/>
        <v>二</v>
      </c>
      <c r="G22" s="3">
        <v>43852</v>
      </c>
      <c r="H22" s="1">
        <f t="shared" si="4"/>
        <v>4</v>
      </c>
      <c r="I22" s="1" t="str">
        <f t="shared" si="5"/>
        <v>三</v>
      </c>
      <c r="J22" s="3">
        <v>44218</v>
      </c>
      <c r="K22" s="1">
        <f t="shared" si="6"/>
        <v>4</v>
      </c>
      <c r="L22" s="1" t="str">
        <f t="shared" si="7"/>
        <v>五</v>
      </c>
      <c r="M22" s="3">
        <v>44583</v>
      </c>
      <c r="N22" s="1">
        <f t="shared" si="8"/>
        <v>4</v>
      </c>
      <c r="O22" s="1" t="str">
        <f t="shared" si="9"/>
        <v>六</v>
      </c>
      <c r="P22" s="3">
        <v>44948</v>
      </c>
      <c r="Q22" s="1">
        <f t="shared" si="10"/>
        <v>4</v>
      </c>
      <c r="R22" s="1" t="str">
        <f t="shared" si="11"/>
        <v>日</v>
      </c>
      <c r="S22" s="3">
        <v>45313</v>
      </c>
      <c r="T22" s="1">
        <f t="shared" si="12"/>
        <v>4</v>
      </c>
      <c r="U22" s="1" t="str">
        <f t="shared" si="13"/>
        <v>一</v>
      </c>
      <c r="V22" s="3">
        <v>45679</v>
      </c>
      <c r="W22" s="1">
        <f t="shared" si="14"/>
        <v>4</v>
      </c>
      <c r="X22" s="1" t="str">
        <f t="shared" si="15"/>
        <v>三</v>
      </c>
    </row>
    <row r="23" spans="1:24" ht="13.5">
      <c r="A23" s="3">
        <v>43123</v>
      </c>
      <c r="B23" s="1">
        <f t="shared" si="0"/>
        <v>4</v>
      </c>
      <c r="C23" s="1" t="str">
        <f t="shared" si="1"/>
        <v>二</v>
      </c>
      <c r="D23" s="3">
        <v>43488</v>
      </c>
      <c r="E23" s="1">
        <f t="shared" si="2"/>
        <v>4</v>
      </c>
      <c r="F23" s="1" t="str">
        <f t="shared" si="3"/>
        <v>三</v>
      </c>
      <c r="G23" s="3">
        <v>43853</v>
      </c>
      <c r="H23" s="1">
        <f t="shared" si="4"/>
        <v>4</v>
      </c>
      <c r="I23" s="1" t="str">
        <f t="shared" si="5"/>
        <v>四</v>
      </c>
      <c r="J23" s="3">
        <v>44219</v>
      </c>
      <c r="K23" s="1">
        <f t="shared" si="6"/>
        <v>4</v>
      </c>
      <c r="L23" s="1" t="str">
        <f t="shared" si="7"/>
        <v>六</v>
      </c>
      <c r="M23" s="3">
        <v>44584</v>
      </c>
      <c r="N23" s="1">
        <f t="shared" si="8"/>
        <v>4</v>
      </c>
      <c r="O23" s="1" t="str">
        <f t="shared" si="9"/>
        <v>日</v>
      </c>
      <c r="P23" s="3">
        <v>44949</v>
      </c>
      <c r="Q23" s="1">
        <f t="shared" si="10"/>
        <v>5</v>
      </c>
      <c r="R23" s="1" t="str">
        <f t="shared" si="11"/>
        <v>一</v>
      </c>
      <c r="S23" s="3">
        <v>45314</v>
      </c>
      <c r="T23" s="1">
        <f t="shared" si="12"/>
        <v>4</v>
      </c>
      <c r="U23" s="1" t="str">
        <f t="shared" si="13"/>
        <v>二</v>
      </c>
      <c r="V23" s="3">
        <v>45680</v>
      </c>
      <c r="W23" s="1">
        <f t="shared" si="14"/>
        <v>4</v>
      </c>
      <c r="X23" s="1" t="str">
        <f t="shared" si="15"/>
        <v>四</v>
      </c>
    </row>
    <row r="24" spans="1:24" ht="13.5">
      <c r="A24" s="3">
        <v>43124</v>
      </c>
      <c r="B24" s="1">
        <f t="shared" si="0"/>
        <v>4</v>
      </c>
      <c r="C24" s="1" t="str">
        <f t="shared" si="1"/>
        <v>三</v>
      </c>
      <c r="D24" s="3">
        <v>43489</v>
      </c>
      <c r="E24" s="1">
        <f t="shared" si="2"/>
        <v>4</v>
      </c>
      <c r="F24" s="1" t="str">
        <f t="shared" si="3"/>
        <v>四</v>
      </c>
      <c r="G24" s="3">
        <v>43854</v>
      </c>
      <c r="H24" s="1">
        <f t="shared" si="4"/>
        <v>4</v>
      </c>
      <c r="I24" s="1" t="str">
        <f t="shared" si="5"/>
        <v>五</v>
      </c>
      <c r="J24" s="3">
        <v>44220</v>
      </c>
      <c r="K24" s="1">
        <f t="shared" si="6"/>
        <v>4</v>
      </c>
      <c r="L24" s="1" t="str">
        <f t="shared" si="7"/>
        <v>日</v>
      </c>
      <c r="M24" s="3">
        <v>44585</v>
      </c>
      <c r="N24" s="1">
        <f t="shared" si="8"/>
        <v>5</v>
      </c>
      <c r="O24" s="1" t="str">
        <f t="shared" si="9"/>
        <v>一</v>
      </c>
      <c r="P24" s="3">
        <v>44950</v>
      </c>
      <c r="Q24" s="1">
        <f t="shared" si="10"/>
        <v>5</v>
      </c>
      <c r="R24" s="1" t="str">
        <f t="shared" si="11"/>
        <v>二</v>
      </c>
      <c r="S24" s="3">
        <v>45315</v>
      </c>
      <c r="T24" s="1">
        <f t="shared" si="12"/>
        <v>4</v>
      </c>
      <c r="U24" s="1" t="str">
        <f t="shared" si="13"/>
        <v>三</v>
      </c>
      <c r="V24" s="3">
        <v>45681</v>
      </c>
      <c r="W24" s="1">
        <f t="shared" si="14"/>
        <v>4</v>
      </c>
      <c r="X24" s="1" t="str">
        <f t="shared" si="15"/>
        <v>五</v>
      </c>
    </row>
    <row r="25" spans="1:24" ht="13.5">
      <c r="A25" s="3">
        <v>43125</v>
      </c>
      <c r="B25" s="1">
        <f t="shared" si="0"/>
        <v>4</v>
      </c>
      <c r="C25" s="1" t="str">
        <f t="shared" si="1"/>
        <v>四</v>
      </c>
      <c r="D25" s="3">
        <v>43490</v>
      </c>
      <c r="E25" s="1">
        <f t="shared" si="2"/>
        <v>4</v>
      </c>
      <c r="F25" s="1" t="str">
        <f t="shared" si="3"/>
        <v>五</v>
      </c>
      <c r="G25" s="3">
        <v>43855</v>
      </c>
      <c r="H25" s="1">
        <f t="shared" si="4"/>
        <v>4</v>
      </c>
      <c r="I25" s="1" t="str">
        <f t="shared" si="5"/>
        <v>六</v>
      </c>
      <c r="J25" s="3">
        <v>44221</v>
      </c>
      <c r="K25" s="1">
        <f t="shared" si="6"/>
        <v>5</v>
      </c>
      <c r="L25" s="1" t="str">
        <f t="shared" si="7"/>
        <v>一</v>
      </c>
      <c r="M25" s="3">
        <v>44586</v>
      </c>
      <c r="N25" s="1">
        <f t="shared" si="8"/>
        <v>5</v>
      </c>
      <c r="O25" s="1" t="str">
        <f t="shared" si="9"/>
        <v>二</v>
      </c>
      <c r="P25" s="3">
        <v>44951</v>
      </c>
      <c r="Q25" s="1">
        <f t="shared" si="10"/>
        <v>5</v>
      </c>
      <c r="R25" s="1" t="str">
        <f t="shared" si="11"/>
        <v>三</v>
      </c>
      <c r="S25" s="3">
        <v>45316</v>
      </c>
      <c r="T25" s="1">
        <f t="shared" si="12"/>
        <v>4</v>
      </c>
      <c r="U25" s="1" t="str">
        <f t="shared" si="13"/>
        <v>四</v>
      </c>
      <c r="V25" s="3">
        <v>45682</v>
      </c>
      <c r="W25" s="1">
        <f t="shared" si="14"/>
        <v>4</v>
      </c>
      <c r="X25" s="1" t="str">
        <f t="shared" si="15"/>
        <v>六</v>
      </c>
    </row>
    <row r="26" spans="1:24" ht="13.5">
      <c r="A26" s="3">
        <v>43126</v>
      </c>
      <c r="B26" s="1">
        <f t="shared" si="0"/>
        <v>4</v>
      </c>
      <c r="C26" s="1" t="str">
        <f t="shared" si="1"/>
        <v>五</v>
      </c>
      <c r="D26" s="3">
        <v>43491</v>
      </c>
      <c r="E26" s="1">
        <f t="shared" si="2"/>
        <v>4</v>
      </c>
      <c r="F26" s="1" t="str">
        <f t="shared" si="3"/>
        <v>六</v>
      </c>
      <c r="G26" s="3">
        <v>43856</v>
      </c>
      <c r="H26" s="1">
        <f t="shared" si="4"/>
        <v>4</v>
      </c>
      <c r="I26" s="1" t="str">
        <f t="shared" si="5"/>
        <v>日</v>
      </c>
      <c r="J26" s="3">
        <v>44222</v>
      </c>
      <c r="K26" s="1">
        <f t="shared" si="6"/>
        <v>5</v>
      </c>
      <c r="L26" s="1" t="str">
        <f t="shared" si="7"/>
        <v>二</v>
      </c>
      <c r="M26" s="3">
        <v>44587</v>
      </c>
      <c r="N26" s="1">
        <f t="shared" si="8"/>
        <v>5</v>
      </c>
      <c r="O26" s="1" t="str">
        <f t="shared" si="9"/>
        <v>三</v>
      </c>
      <c r="P26" s="3">
        <v>44952</v>
      </c>
      <c r="Q26" s="1">
        <f t="shared" si="10"/>
        <v>5</v>
      </c>
      <c r="R26" s="1" t="str">
        <f t="shared" si="11"/>
        <v>四</v>
      </c>
      <c r="S26" s="3">
        <v>45317</v>
      </c>
      <c r="T26" s="1">
        <f t="shared" si="12"/>
        <v>4</v>
      </c>
      <c r="U26" s="1" t="str">
        <f t="shared" si="13"/>
        <v>五</v>
      </c>
      <c r="V26" s="3">
        <v>45683</v>
      </c>
      <c r="W26" s="1">
        <f t="shared" si="14"/>
        <v>4</v>
      </c>
      <c r="X26" s="1" t="str">
        <f t="shared" si="15"/>
        <v>日</v>
      </c>
    </row>
    <row r="27" spans="1:24" ht="13.5">
      <c r="A27" s="3">
        <v>43127</v>
      </c>
      <c r="B27" s="1">
        <f t="shared" si="0"/>
        <v>4</v>
      </c>
      <c r="C27" s="1" t="str">
        <f t="shared" si="1"/>
        <v>六</v>
      </c>
      <c r="D27" s="3">
        <v>43492</v>
      </c>
      <c r="E27" s="1">
        <f t="shared" si="2"/>
        <v>4</v>
      </c>
      <c r="F27" s="1" t="str">
        <f t="shared" si="3"/>
        <v>日</v>
      </c>
      <c r="G27" s="3">
        <v>43857</v>
      </c>
      <c r="H27" s="1">
        <f t="shared" si="4"/>
        <v>5</v>
      </c>
      <c r="I27" s="1" t="str">
        <f t="shared" si="5"/>
        <v>一</v>
      </c>
      <c r="J27" s="3">
        <v>44223</v>
      </c>
      <c r="K27" s="1">
        <f t="shared" si="6"/>
        <v>5</v>
      </c>
      <c r="L27" s="1" t="str">
        <f t="shared" si="7"/>
        <v>三</v>
      </c>
      <c r="M27" s="3">
        <v>44588</v>
      </c>
      <c r="N27" s="1">
        <f t="shared" si="8"/>
        <v>5</v>
      </c>
      <c r="O27" s="1" t="str">
        <f t="shared" si="9"/>
        <v>四</v>
      </c>
      <c r="P27" s="3">
        <v>44953</v>
      </c>
      <c r="Q27" s="1">
        <f t="shared" si="10"/>
        <v>5</v>
      </c>
      <c r="R27" s="1" t="str">
        <f t="shared" si="11"/>
        <v>五</v>
      </c>
      <c r="S27" s="3">
        <v>45318</v>
      </c>
      <c r="T27" s="1">
        <f t="shared" si="12"/>
        <v>4</v>
      </c>
      <c r="U27" s="1" t="str">
        <f t="shared" si="13"/>
        <v>六</v>
      </c>
      <c r="V27" s="3">
        <v>45684</v>
      </c>
      <c r="W27" s="1">
        <f t="shared" si="14"/>
        <v>5</v>
      </c>
      <c r="X27" s="1" t="str">
        <f t="shared" si="15"/>
        <v>一</v>
      </c>
    </row>
    <row r="28" spans="1:24" ht="13.5">
      <c r="A28" s="3">
        <v>43128</v>
      </c>
      <c r="B28" s="1">
        <f t="shared" si="0"/>
        <v>4</v>
      </c>
      <c r="C28" s="1" t="str">
        <f t="shared" si="1"/>
        <v>日</v>
      </c>
      <c r="D28" s="3">
        <v>43493</v>
      </c>
      <c r="E28" s="1">
        <f t="shared" si="2"/>
        <v>5</v>
      </c>
      <c r="F28" s="1" t="str">
        <f t="shared" si="3"/>
        <v>一</v>
      </c>
      <c r="G28" s="3">
        <v>43858</v>
      </c>
      <c r="H28" s="1">
        <f t="shared" si="4"/>
        <v>5</v>
      </c>
      <c r="I28" s="1" t="str">
        <f t="shared" si="5"/>
        <v>二</v>
      </c>
      <c r="J28" s="3">
        <v>44224</v>
      </c>
      <c r="K28" s="1">
        <f t="shared" si="6"/>
        <v>5</v>
      </c>
      <c r="L28" s="1" t="str">
        <f t="shared" si="7"/>
        <v>四</v>
      </c>
      <c r="M28" s="3">
        <v>44589</v>
      </c>
      <c r="N28" s="1">
        <f t="shared" si="8"/>
        <v>5</v>
      </c>
      <c r="O28" s="1" t="str">
        <f t="shared" si="9"/>
        <v>五</v>
      </c>
      <c r="P28" s="3">
        <v>44954</v>
      </c>
      <c r="Q28" s="1">
        <f t="shared" si="10"/>
        <v>5</v>
      </c>
      <c r="R28" s="1" t="str">
        <f t="shared" si="11"/>
        <v>六</v>
      </c>
      <c r="S28" s="3">
        <v>45319</v>
      </c>
      <c r="T28" s="1">
        <f t="shared" si="12"/>
        <v>4</v>
      </c>
      <c r="U28" s="1" t="str">
        <f t="shared" si="13"/>
        <v>日</v>
      </c>
      <c r="V28" s="3">
        <v>45685</v>
      </c>
      <c r="W28" s="1">
        <f t="shared" si="14"/>
        <v>5</v>
      </c>
      <c r="X28" s="1" t="str">
        <f t="shared" si="15"/>
        <v>二</v>
      </c>
    </row>
    <row r="29" spans="1:24" ht="13.5">
      <c r="A29" s="3">
        <v>43129</v>
      </c>
      <c r="B29" s="1">
        <f t="shared" si="0"/>
        <v>5</v>
      </c>
      <c r="C29" s="1" t="str">
        <f t="shared" si="1"/>
        <v>一</v>
      </c>
      <c r="D29" s="3">
        <v>43494</v>
      </c>
      <c r="E29" s="1">
        <f t="shared" si="2"/>
        <v>5</v>
      </c>
      <c r="F29" s="1" t="str">
        <f t="shared" si="3"/>
        <v>二</v>
      </c>
      <c r="G29" s="3">
        <v>43859</v>
      </c>
      <c r="H29" s="1">
        <f t="shared" si="4"/>
        <v>5</v>
      </c>
      <c r="I29" s="1" t="str">
        <f t="shared" si="5"/>
        <v>三</v>
      </c>
      <c r="J29" s="3">
        <v>44225</v>
      </c>
      <c r="K29" s="1">
        <f t="shared" si="6"/>
        <v>5</v>
      </c>
      <c r="L29" s="1" t="str">
        <f t="shared" si="7"/>
        <v>五</v>
      </c>
      <c r="M29" s="3">
        <v>44590</v>
      </c>
      <c r="N29" s="1">
        <f t="shared" si="8"/>
        <v>5</v>
      </c>
      <c r="O29" s="1" t="str">
        <f t="shared" si="9"/>
        <v>六</v>
      </c>
      <c r="P29" s="3">
        <v>44955</v>
      </c>
      <c r="Q29" s="1">
        <f t="shared" si="10"/>
        <v>5</v>
      </c>
      <c r="R29" s="1" t="str">
        <f t="shared" si="11"/>
        <v>日</v>
      </c>
      <c r="S29" s="3">
        <v>45320</v>
      </c>
      <c r="T29" s="1">
        <f t="shared" si="12"/>
        <v>5</v>
      </c>
      <c r="U29" s="1" t="str">
        <f t="shared" si="13"/>
        <v>一</v>
      </c>
      <c r="V29" s="3">
        <v>45686</v>
      </c>
      <c r="W29" s="1">
        <f t="shared" si="14"/>
        <v>5</v>
      </c>
      <c r="X29" s="1" t="str">
        <f t="shared" si="15"/>
        <v>三</v>
      </c>
    </row>
    <row r="30" spans="1:24" ht="13.5">
      <c r="A30" s="3">
        <v>43130</v>
      </c>
      <c r="B30" s="1">
        <f t="shared" si="0"/>
        <v>5</v>
      </c>
      <c r="C30" s="1" t="str">
        <f t="shared" si="1"/>
        <v>二</v>
      </c>
      <c r="D30" s="3">
        <v>43495</v>
      </c>
      <c r="E30" s="1">
        <f t="shared" si="2"/>
        <v>5</v>
      </c>
      <c r="F30" s="1" t="str">
        <f t="shared" si="3"/>
        <v>三</v>
      </c>
      <c r="G30" s="3">
        <v>43860</v>
      </c>
      <c r="H30" s="1">
        <f t="shared" si="4"/>
        <v>5</v>
      </c>
      <c r="I30" s="1" t="str">
        <f t="shared" si="5"/>
        <v>四</v>
      </c>
      <c r="J30" s="3">
        <v>44226</v>
      </c>
      <c r="K30" s="1">
        <f t="shared" si="6"/>
        <v>5</v>
      </c>
      <c r="L30" s="1" t="str">
        <f t="shared" si="7"/>
        <v>六</v>
      </c>
      <c r="M30" s="3">
        <v>44591</v>
      </c>
      <c r="N30" s="1">
        <f t="shared" si="8"/>
        <v>5</v>
      </c>
      <c r="O30" s="1" t="str">
        <f t="shared" si="9"/>
        <v>日</v>
      </c>
      <c r="P30" s="3">
        <v>44956</v>
      </c>
      <c r="Q30" s="1">
        <f t="shared" si="10"/>
        <v>6</v>
      </c>
      <c r="R30" s="1" t="str">
        <f t="shared" si="11"/>
        <v>一</v>
      </c>
      <c r="S30" s="3">
        <v>45321</v>
      </c>
      <c r="T30" s="1">
        <f t="shared" si="12"/>
        <v>5</v>
      </c>
      <c r="U30" s="1" t="str">
        <f t="shared" si="13"/>
        <v>二</v>
      </c>
      <c r="V30" s="3">
        <v>45687</v>
      </c>
      <c r="W30" s="1">
        <f t="shared" si="14"/>
        <v>5</v>
      </c>
      <c r="X30" s="1" t="str">
        <f t="shared" si="15"/>
        <v>四</v>
      </c>
    </row>
    <row r="31" spans="1:24" ht="13.5">
      <c r="A31" s="3">
        <v>43131</v>
      </c>
      <c r="B31" s="1">
        <f t="shared" si="0"/>
        <v>5</v>
      </c>
      <c r="C31" s="1" t="str">
        <f t="shared" si="1"/>
        <v>三</v>
      </c>
      <c r="D31" s="3">
        <v>43496</v>
      </c>
      <c r="E31" s="1">
        <f t="shared" si="2"/>
        <v>5</v>
      </c>
      <c r="F31" s="1" t="str">
        <f t="shared" si="3"/>
        <v>四</v>
      </c>
      <c r="G31" s="3">
        <v>43861</v>
      </c>
      <c r="H31" s="1">
        <f t="shared" si="4"/>
        <v>5</v>
      </c>
      <c r="I31" s="1" t="str">
        <f t="shared" si="5"/>
        <v>五</v>
      </c>
      <c r="J31" s="3">
        <v>44227</v>
      </c>
      <c r="K31" s="1">
        <f t="shared" si="6"/>
        <v>5</v>
      </c>
      <c r="L31" s="1" t="str">
        <f t="shared" si="7"/>
        <v>日</v>
      </c>
      <c r="M31" s="3">
        <v>44592</v>
      </c>
      <c r="N31" s="1">
        <f t="shared" si="8"/>
        <v>6</v>
      </c>
      <c r="O31" s="1" t="str">
        <f t="shared" si="9"/>
        <v>一</v>
      </c>
      <c r="P31" s="3">
        <v>44957</v>
      </c>
      <c r="Q31" s="1">
        <f t="shared" si="10"/>
        <v>6</v>
      </c>
      <c r="R31" s="1" t="str">
        <f t="shared" si="11"/>
        <v>二</v>
      </c>
      <c r="S31" s="3">
        <v>45322</v>
      </c>
      <c r="T31" s="1">
        <f t="shared" si="12"/>
        <v>5</v>
      </c>
      <c r="U31" s="1" t="str">
        <f t="shared" si="13"/>
        <v>三</v>
      </c>
      <c r="V31" s="3">
        <v>45688</v>
      </c>
      <c r="W31" s="1">
        <f t="shared" si="14"/>
        <v>5</v>
      </c>
      <c r="X31" s="1" t="str">
        <f t="shared" si="15"/>
        <v>五</v>
      </c>
    </row>
    <row r="32" spans="1:24" ht="13.5">
      <c r="A32" s="3">
        <v>43132</v>
      </c>
      <c r="B32" s="1">
        <f t="shared" si="0"/>
        <v>5</v>
      </c>
      <c r="C32" s="1" t="str">
        <f t="shared" si="1"/>
        <v>四</v>
      </c>
      <c r="D32" s="3">
        <v>43497</v>
      </c>
      <c r="E32" s="1">
        <f t="shared" si="2"/>
        <v>5</v>
      </c>
      <c r="F32" s="1" t="str">
        <f t="shared" si="3"/>
        <v>五</v>
      </c>
      <c r="G32" s="3">
        <v>43862</v>
      </c>
      <c r="H32" s="1">
        <f t="shared" si="4"/>
        <v>5</v>
      </c>
      <c r="I32" s="1" t="str">
        <f t="shared" si="5"/>
        <v>六</v>
      </c>
      <c r="J32" s="3">
        <v>44228</v>
      </c>
      <c r="K32" s="1">
        <f t="shared" si="6"/>
        <v>6</v>
      </c>
      <c r="L32" s="1" t="str">
        <f t="shared" si="7"/>
        <v>一</v>
      </c>
      <c r="M32" s="3">
        <v>44593</v>
      </c>
      <c r="N32" s="1">
        <f t="shared" si="8"/>
        <v>6</v>
      </c>
      <c r="O32" s="1" t="str">
        <f t="shared" si="9"/>
        <v>二</v>
      </c>
      <c r="P32" s="3">
        <v>44958</v>
      </c>
      <c r="Q32" s="1">
        <f t="shared" si="10"/>
        <v>6</v>
      </c>
      <c r="R32" s="1" t="str">
        <f t="shared" si="11"/>
        <v>三</v>
      </c>
      <c r="S32" s="3">
        <v>45323</v>
      </c>
      <c r="T32" s="1">
        <f t="shared" si="12"/>
        <v>5</v>
      </c>
      <c r="U32" s="1" t="str">
        <f t="shared" si="13"/>
        <v>四</v>
      </c>
      <c r="V32" s="3">
        <v>45689</v>
      </c>
      <c r="W32" s="1">
        <f t="shared" si="14"/>
        <v>5</v>
      </c>
      <c r="X32" s="1" t="str">
        <f t="shared" si="15"/>
        <v>六</v>
      </c>
    </row>
    <row r="33" spans="1:24" ht="13.5">
      <c r="A33" s="3">
        <v>43133</v>
      </c>
      <c r="B33" s="1">
        <f t="shared" si="0"/>
        <v>5</v>
      </c>
      <c r="C33" s="1" t="str">
        <f t="shared" si="1"/>
        <v>五</v>
      </c>
      <c r="D33" s="3">
        <v>43498</v>
      </c>
      <c r="E33" s="1">
        <f t="shared" si="2"/>
        <v>5</v>
      </c>
      <c r="F33" s="1" t="str">
        <f t="shared" si="3"/>
        <v>六</v>
      </c>
      <c r="G33" s="3">
        <v>43863</v>
      </c>
      <c r="H33" s="1">
        <f t="shared" si="4"/>
        <v>5</v>
      </c>
      <c r="I33" s="1" t="str">
        <f t="shared" si="5"/>
        <v>日</v>
      </c>
      <c r="J33" s="3">
        <v>44229</v>
      </c>
      <c r="K33" s="1">
        <f t="shared" si="6"/>
        <v>6</v>
      </c>
      <c r="L33" s="1" t="str">
        <f t="shared" si="7"/>
        <v>二</v>
      </c>
      <c r="M33" s="3">
        <v>44594</v>
      </c>
      <c r="N33" s="1">
        <f t="shared" si="8"/>
        <v>6</v>
      </c>
      <c r="O33" s="1" t="str">
        <f t="shared" si="9"/>
        <v>三</v>
      </c>
      <c r="P33" s="3">
        <v>44959</v>
      </c>
      <c r="Q33" s="1">
        <f t="shared" si="10"/>
        <v>6</v>
      </c>
      <c r="R33" s="1" t="str">
        <f t="shared" si="11"/>
        <v>四</v>
      </c>
      <c r="S33" s="3">
        <v>45324</v>
      </c>
      <c r="T33" s="1">
        <f t="shared" si="12"/>
        <v>5</v>
      </c>
      <c r="U33" s="1" t="str">
        <f t="shared" si="13"/>
        <v>五</v>
      </c>
      <c r="V33" s="3">
        <v>45690</v>
      </c>
      <c r="W33" s="1">
        <f t="shared" si="14"/>
        <v>5</v>
      </c>
      <c r="X33" s="1" t="str">
        <f t="shared" si="15"/>
        <v>日</v>
      </c>
    </row>
    <row r="34" spans="1:24" ht="13.5">
      <c r="A34" s="3">
        <v>43134</v>
      </c>
      <c r="B34" s="1">
        <f t="shared" si="0"/>
        <v>5</v>
      </c>
      <c r="C34" s="1" t="str">
        <f t="shared" si="1"/>
        <v>六</v>
      </c>
      <c r="D34" s="3">
        <v>43499</v>
      </c>
      <c r="E34" s="1">
        <f t="shared" si="2"/>
        <v>5</v>
      </c>
      <c r="F34" s="1" t="str">
        <f t="shared" si="3"/>
        <v>日</v>
      </c>
      <c r="G34" s="3">
        <v>43864</v>
      </c>
      <c r="H34" s="1">
        <f t="shared" si="4"/>
        <v>6</v>
      </c>
      <c r="I34" s="1" t="str">
        <f t="shared" si="5"/>
        <v>一</v>
      </c>
      <c r="J34" s="3">
        <v>44230</v>
      </c>
      <c r="K34" s="1">
        <f t="shared" si="6"/>
        <v>6</v>
      </c>
      <c r="L34" s="1" t="str">
        <f t="shared" si="7"/>
        <v>三</v>
      </c>
      <c r="M34" s="3">
        <v>44595</v>
      </c>
      <c r="N34" s="1">
        <f t="shared" si="8"/>
        <v>6</v>
      </c>
      <c r="O34" s="1" t="str">
        <f t="shared" si="9"/>
        <v>四</v>
      </c>
      <c r="P34" s="3">
        <v>44960</v>
      </c>
      <c r="Q34" s="1">
        <f t="shared" si="10"/>
        <v>6</v>
      </c>
      <c r="R34" s="1" t="str">
        <f t="shared" si="11"/>
        <v>五</v>
      </c>
      <c r="S34" s="3">
        <v>45325</v>
      </c>
      <c r="T34" s="1">
        <f t="shared" si="12"/>
        <v>5</v>
      </c>
      <c r="U34" s="1" t="str">
        <f t="shared" si="13"/>
        <v>六</v>
      </c>
      <c r="V34" s="3">
        <v>45691</v>
      </c>
      <c r="W34" s="1">
        <f t="shared" si="14"/>
        <v>6</v>
      </c>
      <c r="X34" s="1" t="str">
        <f t="shared" si="15"/>
        <v>一</v>
      </c>
    </row>
    <row r="35" spans="1:24" ht="13.5">
      <c r="A35" s="3">
        <v>43135</v>
      </c>
      <c r="B35" s="1">
        <f t="shared" si="0"/>
        <v>5</v>
      </c>
      <c r="C35" s="1" t="str">
        <f t="shared" si="1"/>
        <v>日</v>
      </c>
      <c r="D35" s="3">
        <v>43500</v>
      </c>
      <c r="E35" s="1">
        <f t="shared" si="2"/>
        <v>6</v>
      </c>
      <c r="F35" s="1" t="str">
        <f t="shared" si="3"/>
        <v>一</v>
      </c>
      <c r="G35" s="3">
        <v>43865</v>
      </c>
      <c r="H35" s="1">
        <f t="shared" si="4"/>
        <v>6</v>
      </c>
      <c r="I35" s="1" t="str">
        <f t="shared" si="5"/>
        <v>二</v>
      </c>
      <c r="J35" s="3">
        <v>44231</v>
      </c>
      <c r="K35" s="1">
        <f t="shared" si="6"/>
        <v>6</v>
      </c>
      <c r="L35" s="1" t="str">
        <f t="shared" si="7"/>
        <v>四</v>
      </c>
      <c r="M35" s="3">
        <v>44596</v>
      </c>
      <c r="N35" s="1">
        <f t="shared" si="8"/>
        <v>6</v>
      </c>
      <c r="O35" s="1" t="str">
        <f t="shared" si="9"/>
        <v>五</v>
      </c>
      <c r="P35" s="3">
        <v>44961</v>
      </c>
      <c r="Q35" s="1">
        <f t="shared" si="10"/>
        <v>6</v>
      </c>
      <c r="R35" s="1" t="str">
        <f t="shared" si="11"/>
        <v>六</v>
      </c>
      <c r="S35" s="3">
        <v>45326</v>
      </c>
      <c r="T35" s="1">
        <f t="shared" si="12"/>
        <v>5</v>
      </c>
      <c r="U35" s="1" t="str">
        <f t="shared" si="13"/>
        <v>日</v>
      </c>
      <c r="V35" s="3">
        <v>45692</v>
      </c>
      <c r="W35" s="1">
        <f t="shared" si="14"/>
        <v>6</v>
      </c>
      <c r="X35" s="1" t="str">
        <f t="shared" si="15"/>
        <v>二</v>
      </c>
    </row>
    <row r="36" spans="1:24" ht="13.5">
      <c r="A36" s="3">
        <v>43136</v>
      </c>
      <c r="B36" s="1">
        <f t="shared" si="0"/>
        <v>6</v>
      </c>
      <c r="C36" s="1" t="str">
        <f t="shared" si="1"/>
        <v>一</v>
      </c>
      <c r="D36" s="3">
        <v>43501</v>
      </c>
      <c r="E36" s="1">
        <f t="shared" si="2"/>
        <v>6</v>
      </c>
      <c r="F36" s="1" t="str">
        <f t="shared" si="3"/>
        <v>二</v>
      </c>
      <c r="G36" s="3">
        <v>43866</v>
      </c>
      <c r="H36" s="1">
        <f t="shared" si="4"/>
        <v>6</v>
      </c>
      <c r="I36" s="1" t="str">
        <f t="shared" si="5"/>
        <v>三</v>
      </c>
      <c r="J36" s="3">
        <v>44232</v>
      </c>
      <c r="K36" s="1">
        <f t="shared" si="6"/>
        <v>6</v>
      </c>
      <c r="L36" s="1" t="str">
        <f t="shared" si="7"/>
        <v>五</v>
      </c>
      <c r="M36" s="3">
        <v>44597</v>
      </c>
      <c r="N36" s="1">
        <f t="shared" si="8"/>
        <v>6</v>
      </c>
      <c r="O36" s="1" t="str">
        <f t="shared" si="9"/>
        <v>六</v>
      </c>
      <c r="P36" s="3">
        <v>44962</v>
      </c>
      <c r="Q36" s="1">
        <f t="shared" si="10"/>
        <v>6</v>
      </c>
      <c r="R36" s="1" t="str">
        <f t="shared" si="11"/>
        <v>日</v>
      </c>
      <c r="S36" s="3">
        <v>45327</v>
      </c>
      <c r="T36" s="1">
        <f t="shared" si="12"/>
        <v>6</v>
      </c>
      <c r="U36" s="1" t="str">
        <f t="shared" si="13"/>
        <v>一</v>
      </c>
      <c r="V36" s="3">
        <v>45693</v>
      </c>
      <c r="W36" s="1">
        <f t="shared" si="14"/>
        <v>6</v>
      </c>
      <c r="X36" s="1" t="str">
        <f t="shared" si="15"/>
        <v>三</v>
      </c>
    </row>
    <row r="37" spans="1:24" ht="13.5">
      <c r="A37" s="3">
        <v>43137</v>
      </c>
      <c r="B37" s="1">
        <f t="shared" si="0"/>
        <v>6</v>
      </c>
      <c r="C37" s="1" t="str">
        <f t="shared" si="1"/>
        <v>二</v>
      </c>
      <c r="D37" s="3">
        <v>43502</v>
      </c>
      <c r="E37" s="1">
        <f t="shared" si="2"/>
        <v>6</v>
      </c>
      <c r="F37" s="1" t="str">
        <f t="shared" si="3"/>
        <v>三</v>
      </c>
      <c r="G37" s="3">
        <v>43867</v>
      </c>
      <c r="H37" s="1">
        <f t="shared" si="4"/>
        <v>6</v>
      </c>
      <c r="I37" s="1" t="str">
        <f t="shared" si="5"/>
        <v>四</v>
      </c>
      <c r="J37" s="3">
        <v>44233</v>
      </c>
      <c r="K37" s="1">
        <f t="shared" si="6"/>
        <v>6</v>
      </c>
      <c r="L37" s="1" t="str">
        <f t="shared" si="7"/>
        <v>六</v>
      </c>
      <c r="M37" s="3">
        <v>44598</v>
      </c>
      <c r="N37" s="1">
        <f t="shared" si="8"/>
        <v>6</v>
      </c>
      <c r="O37" s="1" t="str">
        <f t="shared" si="9"/>
        <v>日</v>
      </c>
      <c r="P37" s="3">
        <v>44963</v>
      </c>
      <c r="Q37" s="1">
        <f t="shared" si="10"/>
        <v>7</v>
      </c>
      <c r="R37" s="1" t="str">
        <f t="shared" si="11"/>
        <v>一</v>
      </c>
      <c r="S37" s="3">
        <v>45328</v>
      </c>
      <c r="T37" s="1">
        <f t="shared" si="12"/>
        <v>6</v>
      </c>
      <c r="U37" s="1" t="str">
        <f t="shared" si="13"/>
        <v>二</v>
      </c>
      <c r="V37" s="3">
        <v>45694</v>
      </c>
      <c r="W37" s="1">
        <f t="shared" si="14"/>
        <v>6</v>
      </c>
      <c r="X37" s="1" t="str">
        <f t="shared" si="15"/>
        <v>四</v>
      </c>
    </row>
    <row r="38" spans="1:24" ht="13.5">
      <c r="A38" s="3">
        <v>43138</v>
      </c>
      <c r="B38" s="1">
        <f t="shared" si="0"/>
        <v>6</v>
      </c>
      <c r="C38" s="1" t="str">
        <f t="shared" si="1"/>
        <v>三</v>
      </c>
      <c r="D38" s="3">
        <v>43503</v>
      </c>
      <c r="E38" s="1">
        <f t="shared" si="2"/>
        <v>6</v>
      </c>
      <c r="F38" s="1" t="str">
        <f t="shared" si="3"/>
        <v>四</v>
      </c>
      <c r="G38" s="3">
        <v>43868</v>
      </c>
      <c r="H38" s="1">
        <f t="shared" si="4"/>
        <v>6</v>
      </c>
      <c r="I38" s="1" t="str">
        <f t="shared" si="5"/>
        <v>五</v>
      </c>
      <c r="J38" s="3">
        <v>44234</v>
      </c>
      <c r="K38" s="1">
        <f t="shared" si="6"/>
        <v>6</v>
      </c>
      <c r="L38" s="1" t="str">
        <f t="shared" si="7"/>
        <v>日</v>
      </c>
      <c r="M38" s="3">
        <v>44599</v>
      </c>
      <c r="N38" s="1">
        <f t="shared" si="8"/>
        <v>7</v>
      </c>
      <c r="O38" s="1" t="str">
        <f t="shared" si="9"/>
        <v>一</v>
      </c>
      <c r="P38" s="3">
        <v>44964</v>
      </c>
      <c r="Q38" s="1">
        <f t="shared" si="10"/>
        <v>7</v>
      </c>
      <c r="R38" s="1" t="str">
        <f t="shared" si="11"/>
        <v>二</v>
      </c>
      <c r="S38" s="3">
        <v>45329</v>
      </c>
      <c r="T38" s="1">
        <f t="shared" si="12"/>
        <v>6</v>
      </c>
      <c r="U38" s="1" t="str">
        <f t="shared" si="13"/>
        <v>三</v>
      </c>
      <c r="V38" s="3">
        <v>45695</v>
      </c>
      <c r="W38" s="1">
        <f t="shared" si="14"/>
        <v>6</v>
      </c>
      <c r="X38" s="1" t="str">
        <f t="shared" si="15"/>
        <v>五</v>
      </c>
    </row>
    <row r="39" spans="1:24" ht="13.5">
      <c r="A39" s="3">
        <v>43139</v>
      </c>
      <c r="B39" s="1">
        <f t="shared" si="0"/>
        <v>6</v>
      </c>
      <c r="C39" s="1" t="str">
        <f t="shared" si="1"/>
        <v>四</v>
      </c>
      <c r="D39" s="3">
        <v>43504</v>
      </c>
      <c r="E39" s="1">
        <f t="shared" si="2"/>
        <v>6</v>
      </c>
      <c r="F39" s="1" t="str">
        <f t="shared" si="3"/>
        <v>五</v>
      </c>
      <c r="G39" s="3">
        <v>43869</v>
      </c>
      <c r="H39" s="1">
        <f t="shared" si="4"/>
        <v>6</v>
      </c>
      <c r="I39" s="1" t="str">
        <f t="shared" si="5"/>
        <v>六</v>
      </c>
      <c r="J39" s="3">
        <v>44235</v>
      </c>
      <c r="K39" s="1">
        <f t="shared" si="6"/>
        <v>7</v>
      </c>
      <c r="L39" s="1" t="str">
        <f t="shared" si="7"/>
        <v>一</v>
      </c>
      <c r="M39" s="3">
        <v>44600</v>
      </c>
      <c r="N39" s="1">
        <f t="shared" si="8"/>
        <v>7</v>
      </c>
      <c r="O39" s="1" t="str">
        <f t="shared" si="9"/>
        <v>二</v>
      </c>
      <c r="P39" s="3">
        <v>44965</v>
      </c>
      <c r="Q39" s="1">
        <f t="shared" si="10"/>
        <v>7</v>
      </c>
      <c r="R39" s="1" t="str">
        <f t="shared" si="11"/>
        <v>三</v>
      </c>
      <c r="S39" s="3">
        <v>45330</v>
      </c>
      <c r="T39" s="1">
        <f t="shared" si="12"/>
        <v>6</v>
      </c>
      <c r="U39" s="1" t="str">
        <f t="shared" si="13"/>
        <v>四</v>
      </c>
      <c r="V39" s="3">
        <v>45696</v>
      </c>
      <c r="W39" s="1">
        <f t="shared" si="14"/>
        <v>6</v>
      </c>
      <c r="X39" s="1" t="str">
        <f t="shared" si="15"/>
        <v>六</v>
      </c>
    </row>
    <row r="40" spans="1:24" ht="13.5">
      <c r="A40" s="3">
        <v>43140</v>
      </c>
      <c r="B40" s="1">
        <f t="shared" si="0"/>
        <v>6</v>
      </c>
      <c r="C40" s="1" t="str">
        <f t="shared" si="1"/>
        <v>五</v>
      </c>
      <c r="D40" s="3">
        <v>43505</v>
      </c>
      <c r="E40" s="1">
        <f t="shared" si="2"/>
        <v>6</v>
      </c>
      <c r="F40" s="1" t="str">
        <f t="shared" si="3"/>
        <v>六</v>
      </c>
      <c r="G40" s="3">
        <v>43870</v>
      </c>
      <c r="H40" s="1">
        <f t="shared" si="4"/>
        <v>6</v>
      </c>
      <c r="I40" s="1" t="str">
        <f t="shared" si="5"/>
        <v>日</v>
      </c>
      <c r="J40" s="3">
        <v>44236</v>
      </c>
      <c r="K40" s="1">
        <f t="shared" si="6"/>
        <v>7</v>
      </c>
      <c r="L40" s="1" t="str">
        <f t="shared" si="7"/>
        <v>二</v>
      </c>
      <c r="M40" s="3">
        <v>44601</v>
      </c>
      <c r="N40" s="1">
        <f t="shared" si="8"/>
        <v>7</v>
      </c>
      <c r="O40" s="1" t="str">
        <f t="shared" si="9"/>
        <v>三</v>
      </c>
      <c r="P40" s="3">
        <v>44966</v>
      </c>
      <c r="Q40" s="1">
        <f t="shared" si="10"/>
        <v>7</v>
      </c>
      <c r="R40" s="1" t="str">
        <f t="shared" si="11"/>
        <v>四</v>
      </c>
      <c r="S40" s="3">
        <v>45331</v>
      </c>
      <c r="T40" s="1">
        <f t="shared" si="12"/>
        <v>6</v>
      </c>
      <c r="U40" s="1" t="str">
        <f t="shared" si="13"/>
        <v>五</v>
      </c>
      <c r="V40" s="3">
        <v>45697</v>
      </c>
      <c r="W40" s="1">
        <f t="shared" si="14"/>
        <v>6</v>
      </c>
      <c r="X40" s="1" t="str">
        <f t="shared" si="15"/>
        <v>日</v>
      </c>
    </row>
    <row r="41" spans="1:24" ht="13.5">
      <c r="A41" s="3">
        <v>43141</v>
      </c>
      <c r="B41" s="1">
        <f t="shared" si="0"/>
        <v>6</v>
      </c>
      <c r="C41" s="1" t="str">
        <f t="shared" si="1"/>
        <v>六</v>
      </c>
      <c r="D41" s="3">
        <v>43506</v>
      </c>
      <c r="E41" s="1">
        <f t="shared" si="2"/>
        <v>6</v>
      </c>
      <c r="F41" s="1" t="str">
        <f t="shared" si="3"/>
        <v>日</v>
      </c>
      <c r="G41" s="3">
        <v>43871</v>
      </c>
      <c r="H41" s="1">
        <f t="shared" si="4"/>
        <v>7</v>
      </c>
      <c r="I41" s="1" t="str">
        <f t="shared" si="5"/>
        <v>一</v>
      </c>
      <c r="J41" s="3">
        <v>44237</v>
      </c>
      <c r="K41" s="1">
        <f t="shared" si="6"/>
        <v>7</v>
      </c>
      <c r="L41" s="1" t="str">
        <f t="shared" si="7"/>
        <v>三</v>
      </c>
      <c r="M41" s="3">
        <v>44602</v>
      </c>
      <c r="N41" s="1">
        <f t="shared" si="8"/>
        <v>7</v>
      </c>
      <c r="O41" s="1" t="str">
        <f t="shared" si="9"/>
        <v>四</v>
      </c>
      <c r="P41" s="3">
        <v>44967</v>
      </c>
      <c r="Q41" s="1">
        <f t="shared" si="10"/>
        <v>7</v>
      </c>
      <c r="R41" s="1" t="str">
        <f t="shared" si="11"/>
        <v>五</v>
      </c>
      <c r="S41" s="3">
        <v>45332</v>
      </c>
      <c r="T41" s="1">
        <f t="shared" si="12"/>
        <v>6</v>
      </c>
      <c r="U41" s="1" t="str">
        <f t="shared" si="13"/>
        <v>六</v>
      </c>
      <c r="V41" s="3">
        <v>45698</v>
      </c>
      <c r="W41" s="1">
        <f t="shared" si="14"/>
        <v>7</v>
      </c>
      <c r="X41" s="1" t="str">
        <f t="shared" si="15"/>
        <v>一</v>
      </c>
    </row>
    <row r="42" spans="1:24" ht="13.5">
      <c r="A42" s="3">
        <v>43142</v>
      </c>
      <c r="B42" s="1">
        <f t="shared" si="0"/>
        <v>6</v>
      </c>
      <c r="C42" s="1" t="str">
        <f t="shared" si="1"/>
        <v>日</v>
      </c>
      <c r="D42" s="3">
        <v>43507</v>
      </c>
      <c r="E42" s="1">
        <f t="shared" si="2"/>
        <v>7</v>
      </c>
      <c r="F42" s="1" t="str">
        <f t="shared" si="3"/>
        <v>一</v>
      </c>
      <c r="G42" s="3">
        <v>43872</v>
      </c>
      <c r="H42" s="1">
        <f t="shared" si="4"/>
        <v>7</v>
      </c>
      <c r="I42" s="1" t="str">
        <f t="shared" si="5"/>
        <v>二</v>
      </c>
      <c r="J42" s="3">
        <v>44238</v>
      </c>
      <c r="K42" s="1">
        <f t="shared" si="6"/>
        <v>7</v>
      </c>
      <c r="L42" s="1" t="str">
        <f t="shared" si="7"/>
        <v>四</v>
      </c>
      <c r="M42" s="3">
        <v>44603</v>
      </c>
      <c r="N42" s="1">
        <f t="shared" si="8"/>
        <v>7</v>
      </c>
      <c r="O42" s="1" t="str">
        <f t="shared" si="9"/>
        <v>五</v>
      </c>
      <c r="P42" s="3">
        <v>44968</v>
      </c>
      <c r="Q42" s="1">
        <f t="shared" si="10"/>
        <v>7</v>
      </c>
      <c r="R42" s="1" t="str">
        <f t="shared" si="11"/>
        <v>六</v>
      </c>
      <c r="S42" s="3">
        <v>45333</v>
      </c>
      <c r="T42" s="1">
        <f t="shared" si="12"/>
        <v>6</v>
      </c>
      <c r="U42" s="1" t="str">
        <f t="shared" si="13"/>
        <v>日</v>
      </c>
      <c r="V42" s="3">
        <v>45699</v>
      </c>
      <c r="W42" s="1">
        <f t="shared" si="14"/>
        <v>7</v>
      </c>
      <c r="X42" s="1" t="str">
        <f t="shared" si="15"/>
        <v>二</v>
      </c>
    </row>
    <row r="43" spans="1:24" ht="13.5">
      <c r="A43" s="3">
        <v>43143</v>
      </c>
      <c r="B43" s="1">
        <f t="shared" si="0"/>
        <v>7</v>
      </c>
      <c r="C43" s="1" t="str">
        <f t="shared" si="1"/>
        <v>一</v>
      </c>
      <c r="D43" s="3">
        <v>43508</v>
      </c>
      <c r="E43" s="1">
        <f t="shared" si="2"/>
        <v>7</v>
      </c>
      <c r="F43" s="1" t="str">
        <f t="shared" si="3"/>
        <v>二</v>
      </c>
      <c r="G43" s="3">
        <v>43873</v>
      </c>
      <c r="H43" s="1">
        <f t="shared" si="4"/>
        <v>7</v>
      </c>
      <c r="I43" s="1" t="str">
        <f t="shared" si="5"/>
        <v>三</v>
      </c>
      <c r="J43" s="3">
        <v>44239</v>
      </c>
      <c r="K43" s="1">
        <f t="shared" si="6"/>
        <v>7</v>
      </c>
      <c r="L43" s="1" t="str">
        <f t="shared" si="7"/>
        <v>五</v>
      </c>
      <c r="M43" s="3">
        <v>44604</v>
      </c>
      <c r="N43" s="1">
        <f t="shared" si="8"/>
        <v>7</v>
      </c>
      <c r="O43" s="1" t="str">
        <f t="shared" si="9"/>
        <v>六</v>
      </c>
      <c r="P43" s="3">
        <v>44969</v>
      </c>
      <c r="Q43" s="1">
        <f t="shared" si="10"/>
        <v>7</v>
      </c>
      <c r="R43" s="1" t="str">
        <f t="shared" si="11"/>
        <v>日</v>
      </c>
      <c r="S43" s="3">
        <v>45334</v>
      </c>
      <c r="T43" s="1">
        <f t="shared" si="12"/>
        <v>7</v>
      </c>
      <c r="U43" s="1" t="str">
        <f t="shared" si="13"/>
        <v>一</v>
      </c>
      <c r="V43" s="3">
        <v>45700</v>
      </c>
      <c r="W43" s="1">
        <f t="shared" si="14"/>
        <v>7</v>
      </c>
      <c r="X43" s="1" t="str">
        <f t="shared" si="15"/>
        <v>三</v>
      </c>
    </row>
    <row r="44" spans="1:24" ht="13.5">
      <c r="A44" s="3">
        <v>43144</v>
      </c>
      <c r="B44" s="1">
        <f t="shared" si="0"/>
        <v>7</v>
      </c>
      <c r="C44" s="1" t="str">
        <f t="shared" si="1"/>
        <v>二</v>
      </c>
      <c r="D44" s="3">
        <v>43509</v>
      </c>
      <c r="E44" s="1">
        <f t="shared" si="2"/>
        <v>7</v>
      </c>
      <c r="F44" s="1" t="str">
        <f t="shared" si="3"/>
        <v>三</v>
      </c>
      <c r="G44" s="3">
        <v>43874</v>
      </c>
      <c r="H44" s="1">
        <f t="shared" si="4"/>
        <v>7</v>
      </c>
      <c r="I44" s="1" t="str">
        <f t="shared" si="5"/>
        <v>四</v>
      </c>
      <c r="J44" s="3">
        <v>44240</v>
      </c>
      <c r="K44" s="1">
        <f t="shared" si="6"/>
        <v>7</v>
      </c>
      <c r="L44" s="1" t="str">
        <f t="shared" si="7"/>
        <v>六</v>
      </c>
      <c r="M44" s="3">
        <v>44605</v>
      </c>
      <c r="N44" s="1">
        <f t="shared" si="8"/>
        <v>7</v>
      </c>
      <c r="O44" s="1" t="str">
        <f t="shared" si="9"/>
        <v>日</v>
      </c>
      <c r="P44" s="3">
        <v>44970</v>
      </c>
      <c r="Q44" s="1">
        <f t="shared" si="10"/>
        <v>8</v>
      </c>
      <c r="R44" s="1" t="str">
        <f t="shared" si="11"/>
        <v>一</v>
      </c>
      <c r="S44" s="3">
        <v>45335</v>
      </c>
      <c r="T44" s="1">
        <f t="shared" si="12"/>
        <v>7</v>
      </c>
      <c r="U44" s="1" t="str">
        <f t="shared" si="13"/>
        <v>二</v>
      </c>
      <c r="V44" s="3">
        <v>45701</v>
      </c>
      <c r="W44" s="1">
        <f t="shared" si="14"/>
        <v>7</v>
      </c>
      <c r="X44" s="1" t="str">
        <f t="shared" si="15"/>
        <v>四</v>
      </c>
    </row>
    <row r="45" spans="1:24" ht="13.5">
      <c r="A45" s="3">
        <v>43145</v>
      </c>
      <c r="B45" s="1">
        <f t="shared" si="0"/>
        <v>7</v>
      </c>
      <c r="C45" s="1" t="str">
        <f t="shared" si="1"/>
        <v>三</v>
      </c>
      <c r="D45" s="3">
        <v>43510</v>
      </c>
      <c r="E45" s="1">
        <f t="shared" si="2"/>
        <v>7</v>
      </c>
      <c r="F45" s="1" t="str">
        <f t="shared" si="3"/>
        <v>四</v>
      </c>
      <c r="G45" s="3">
        <v>43875</v>
      </c>
      <c r="H45" s="1">
        <f t="shared" si="4"/>
        <v>7</v>
      </c>
      <c r="I45" s="1" t="str">
        <f t="shared" si="5"/>
        <v>五</v>
      </c>
      <c r="J45" s="3">
        <v>44241</v>
      </c>
      <c r="K45" s="1">
        <f t="shared" si="6"/>
        <v>7</v>
      </c>
      <c r="L45" s="1" t="str">
        <f t="shared" si="7"/>
        <v>日</v>
      </c>
      <c r="M45" s="3">
        <v>44606</v>
      </c>
      <c r="N45" s="1">
        <f t="shared" si="8"/>
        <v>8</v>
      </c>
      <c r="O45" s="1" t="str">
        <f t="shared" si="9"/>
        <v>一</v>
      </c>
      <c r="P45" s="3">
        <v>44971</v>
      </c>
      <c r="Q45" s="1">
        <f t="shared" si="10"/>
        <v>8</v>
      </c>
      <c r="R45" s="1" t="str">
        <f t="shared" si="11"/>
        <v>二</v>
      </c>
      <c r="S45" s="3">
        <v>45336</v>
      </c>
      <c r="T45" s="1">
        <f t="shared" si="12"/>
        <v>7</v>
      </c>
      <c r="U45" s="1" t="str">
        <f t="shared" si="13"/>
        <v>三</v>
      </c>
      <c r="V45" s="3">
        <v>45702</v>
      </c>
      <c r="W45" s="1">
        <f t="shared" si="14"/>
        <v>7</v>
      </c>
      <c r="X45" s="1" t="str">
        <f t="shared" si="15"/>
        <v>五</v>
      </c>
    </row>
    <row r="46" spans="1:24" ht="13.5">
      <c r="A46" s="3">
        <v>43146</v>
      </c>
      <c r="B46" s="1">
        <f t="shared" si="0"/>
        <v>7</v>
      </c>
      <c r="C46" s="1" t="str">
        <f t="shared" si="1"/>
        <v>四</v>
      </c>
      <c r="D46" s="3">
        <v>43511</v>
      </c>
      <c r="E46" s="1">
        <f t="shared" si="2"/>
        <v>7</v>
      </c>
      <c r="F46" s="1" t="str">
        <f t="shared" si="3"/>
        <v>五</v>
      </c>
      <c r="G46" s="3">
        <v>43876</v>
      </c>
      <c r="H46" s="1">
        <f t="shared" si="4"/>
        <v>7</v>
      </c>
      <c r="I46" s="1" t="str">
        <f t="shared" si="5"/>
        <v>六</v>
      </c>
      <c r="J46" s="3">
        <v>44242</v>
      </c>
      <c r="K46" s="1">
        <f t="shared" si="6"/>
        <v>8</v>
      </c>
      <c r="L46" s="1" t="str">
        <f t="shared" si="7"/>
        <v>一</v>
      </c>
      <c r="M46" s="3">
        <v>44607</v>
      </c>
      <c r="N46" s="1">
        <f t="shared" si="8"/>
        <v>8</v>
      </c>
      <c r="O46" s="1" t="str">
        <f t="shared" si="9"/>
        <v>二</v>
      </c>
      <c r="P46" s="3">
        <v>44972</v>
      </c>
      <c r="Q46" s="1">
        <f t="shared" si="10"/>
        <v>8</v>
      </c>
      <c r="R46" s="1" t="str">
        <f t="shared" si="11"/>
        <v>三</v>
      </c>
      <c r="S46" s="3">
        <v>45337</v>
      </c>
      <c r="T46" s="1">
        <f t="shared" si="12"/>
        <v>7</v>
      </c>
      <c r="U46" s="1" t="str">
        <f t="shared" si="13"/>
        <v>四</v>
      </c>
      <c r="V46" s="3">
        <v>45703</v>
      </c>
      <c r="W46" s="1">
        <f t="shared" si="14"/>
        <v>7</v>
      </c>
      <c r="X46" s="1" t="str">
        <f t="shared" si="15"/>
        <v>六</v>
      </c>
    </row>
    <row r="47" spans="1:24" ht="13.5">
      <c r="A47" s="3">
        <v>43147</v>
      </c>
      <c r="B47" s="1">
        <f t="shared" si="0"/>
        <v>7</v>
      </c>
      <c r="C47" s="1" t="str">
        <f t="shared" si="1"/>
        <v>五</v>
      </c>
      <c r="D47" s="3">
        <v>43512</v>
      </c>
      <c r="E47" s="1">
        <f t="shared" si="2"/>
        <v>7</v>
      </c>
      <c r="F47" s="1" t="str">
        <f t="shared" si="3"/>
        <v>六</v>
      </c>
      <c r="G47" s="3">
        <v>43877</v>
      </c>
      <c r="H47" s="1">
        <f t="shared" si="4"/>
        <v>7</v>
      </c>
      <c r="I47" s="1" t="str">
        <f t="shared" si="5"/>
        <v>日</v>
      </c>
      <c r="J47" s="3">
        <v>44243</v>
      </c>
      <c r="K47" s="1">
        <f t="shared" si="6"/>
        <v>8</v>
      </c>
      <c r="L47" s="1" t="str">
        <f t="shared" si="7"/>
        <v>二</v>
      </c>
      <c r="M47" s="3">
        <v>44608</v>
      </c>
      <c r="N47" s="1">
        <f t="shared" si="8"/>
        <v>8</v>
      </c>
      <c r="O47" s="1" t="str">
        <f t="shared" si="9"/>
        <v>三</v>
      </c>
      <c r="P47" s="3">
        <v>44973</v>
      </c>
      <c r="Q47" s="1">
        <f t="shared" si="10"/>
        <v>8</v>
      </c>
      <c r="R47" s="1" t="str">
        <f t="shared" si="11"/>
        <v>四</v>
      </c>
      <c r="S47" s="3">
        <v>45338</v>
      </c>
      <c r="T47" s="1">
        <f t="shared" si="12"/>
        <v>7</v>
      </c>
      <c r="U47" s="1" t="str">
        <f t="shared" si="13"/>
        <v>五</v>
      </c>
      <c r="V47" s="3">
        <v>45704</v>
      </c>
      <c r="W47" s="1">
        <f t="shared" si="14"/>
        <v>7</v>
      </c>
      <c r="X47" s="1" t="str">
        <f t="shared" si="15"/>
        <v>日</v>
      </c>
    </row>
    <row r="48" spans="1:24" ht="13.5">
      <c r="A48" s="3">
        <v>43148</v>
      </c>
      <c r="B48" s="1">
        <f t="shared" si="0"/>
        <v>7</v>
      </c>
      <c r="C48" s="1" t="str">
        <f t="shared" si="1"/>
        <v>六</v>
      </c>
      <c r="D48" s="3">
        <v>43513</v>
      </c>
      <c r="E48" s="1">
        <f t="shared" si="2"/>
        <v>7</v>
      </c>
      <c r="F48" s="1" t="str">
        <f t="shared" si="3"/>
        <v>日</v>
      </c>
      <c r="G48" s="3">
        <v>43878</v>
      </c>
      <c r="H48" s="1">
        <f t="shared" si="4"/>
        <v>8</v>
      </c>
      <c r="I48" s="1" t="str">
        <f t="shared" si="5"/>
        <v>一</v>
      </c>
      <c r="J48" s="3">
        <v>44244</v>
      </c>
      <c r="K48" s="1">
        <f t="shared" si="6"/>
        <v>8</v>
      </c>
      <c r="L48" s="1" t="str">
        <f t="shared" si="7"/>
        <v>三</v>
      </c>
      <c r="M48" s="3">
        <v>44609</v>
      </c>
      <c r="N48" s="1">
        <f t="shared" si="8"/>
        <v>8</v>
      </c>
      <c r="O48" s="1" t="str">
        <f t="shared" si="9"/>
        <v>四</v>
      </c>
      <c r="P48" s="3">
        <v>44974</v>
      </c>
      <c r="Q48" s="1">
        <f t="shared" si="10"/>
        <v>8</v>
      </c>
      <c r="R48" s="1" t="str">
        <f t="shared" si="11"/>
        <v>五</v>
      </c>
      <c r="S48" s="3">
        <v>45339</v>
      </c>
      <c r="T48" s="1">
        <f t="shared" si="12"/>
        <v>7</v>
      </c>
      <c r="U48" s="1" t="str">
        <f t="shared" si="13"/>
        <v>六</v>
      </c>
      <c r="V48" s="3">
        <v>45705</v>
      </c>
      <c r="W48" s="1">
        <f t="shared" si="14"/>
        <v>8</v>
      </c>
      <c r="X48" s="1" t="str">
        <f t="shared" si="15"/>
        <v>一</v>
      </c>
    </row>
    <row r="49" spans="1:24" ht="13.5">
      <c r="A49" s="3">
        <v>43149</v>
      </c>
      <c r="B49" s="1">
        <f t="shared" si="0"/>
        <v>7</v>
      </c>
      <c r="C49" s="1" t="str">
        <f t="shared" si="1"/>
        <v>日</v>
      </c>
      <c r="D49" s="3">
        <v>43514</v>
      </c>
      <c r="E49" s="1">
        <f t="shared" si="2"/>
        <v>8</v>
      </c>
      <c r="F49" s="1" t="str">
        <f t="shared" si="3"/>
        <v>一</v>
      </c>
      <c r="G49" s="3">
        <v>43879</v>
      </c>
      <c r="H49" s="1">
        <f t="shared" si="4"/>
        <v>8</v>
      </c>
      <c r="I49" s="1" t="str">
        <f t="shared" si="5"/>
        <v>二</v>
      </c>
      <c r="J49" s="3">
        <v>44245</v>
      </c>
      <c r="K49" s="1">
        <f t="shared" si="6"/>
        <v>8</v>
      </c>
      <c r="L49" s="1" t="str">
        <f t="shared" si="7"/>
        <v>四</v>
      </c>
      <c r="M49" s="3">
        <v>44610</v>
      </c>
      <c r="N49" s="1">
        <f t="shared" si="8"/>
        <v>8</v>
      </c>
      <c r="O49" s="1" t="str">
        <f t="shared" si="9"/>
        <v>五</v>
      </c>
      <c r="P49" s="3">
        <v>44975</v>
      </c>
      <c r="Q49" s="1">
        <f t="shared" si="10"/>
        <v>8</v>
      </c>
      <c r="R49" s="1" t="str">
        <f t="shared" si="11"/>
        <v>六</v>
      </c>
      <c r="S49" s="3">
        <v>45340</v>
      </c>
      <c r="T49" s="1">
        <f t="shared" si="12"/>
        <v>7</v>
      </c>
      <c r="U49" s="1" t="str">
        <f t="shared" si="13"/>
        <v>日</v>
      </c>
      <c r="V49" s="3">
        <v>45706</v>
      </c>
      <c r="W49" s="1">
        <f t="shared" si="14"/>
        <v>8</v>
      </c>
      <c r="X49" s="1" t="str">
        <f t="shared" si="15"/>
        <v>二</v>
      </c>
    </row>
    <row r="50" spans="1:24" ht="13.5">
      <c r="A50" s="3">
        <v>43150</v>
      </c>
      <c r="B50" s="1">
        <f t="shared" si="0"/>
        <v>8</v>
      </c>
      <c r="C50" s="1" t="str">
        <f t="shared" si="1"/>
        <v>一</v>
      </c>
      <c r="D50" s="3">
        <v>43515</v>
      </c>
      <c r="E50" s="1">
        <f t="shared" si="2"/>
        <v>8</v>
      </c>
      <c r="F50" s="1" t="str">
        <f t="shared" si="3"/>
        <v>二</v>
      </c>
      <c r="G50" s="3">
        <v>43880</v>
      </c>
      <c r="H50" s="1">
        <f t="shared" si="4"/>
        <v>8</v>
      </c>
      <c r="I50" s="1" t="str">
        <f t="shared" si="5"/>
        <v>三</v>
      </c>
      <c r="J50" s="3">
        <v>44246</v>
      </c>
      <c r="K50" s="1">
        <f t="shared" si="6"/>
        <v>8</v>
      </c>
      <c r="L50" s="1" t="str">
        <f t="shared" si="7"/>
        <v>五</v>
      </c>
      <c r="M50" s="3">
        <v>44611</v>
      </c>
      <c r="N50" s="1">
        <f t="shared" si="8"/>
        <v>8</v>
      </c>
      <c r="O50" s="1" t="str">
        <f t="shared" si="9"/>
        <v>六</v>
      </c>
      <c r="P50" s="3">
        <v>44976</v>
      </c>
      <c r="Q50" s="1">
        <f t="shared" si="10"/>
        <v>8</v>
      </c>
      <c r="R50" s="1" t="str">
        <f t="shared" si="11"/>
        <v>日</v>
      </c>
      <c r="S50" s="3">
        <v>45341</v>
      </c>
      <c r="T50" s="1">
        <f t="shared" si="12"/>
        <v>8</v>
      </c>
      <c r="U50" s="1" t="str">
        <f t="shared" si="13"/>
        <v>一</v>
      </c>
      <c r="V50" s="3">
        <v>45707</v>
      </c>
      <c r="W50" s="1">
        <f t="shared" si="14"/>
        <v>8</v>
      </c>
      <c r="X50" s="1" t="str">
        <f t="shared" si="15"/>
        <v>三</v>
      </c>
    </row>
    <row r="51" spans="1:24" ht="13.5">
      <c r="A51" s="3">
        <v>43151</v>
      </c>
      <c r="B51" s="1">
        <f t="shared" si="0"/>
        <v>8</v>
      </c>
      <c r="C51" s="1" t="str">
        <f t="shared" si="1"/>
        <v>二</v>
      </c>
      <c r="D51" s="3">
        <v>43516</v>
      </c>
      <c r="E51" s="1">
        <f t="shared" si="2"/>
        <v>8</v>
      </c>
      <c r="F51" s="1" t="str">
        <f t="shared" si="3"/>
        <v>三</v>
      </c>
      <c r="G51" s="3">
        <v>43881</v>
      </c>
      <c r="H51" s="1">
        <f t="shared" si="4"/>
        <v>8</v>
      </c>
      <c r="I51" s="1" t="str">
        <f t="shared" si="5"/>
        <v>四</v>
      </c>
      <c r="J51" s="3">
        <v>44247</v>
      </c>
      <c r="K51" s="1">
        <f t="shared" si="6"/>
        <v>8</v>
      </c>
      <c r="L51" s="1" t="str">
        <f t="shared" si="7"/>
        <v>六</v>
      </c>
      <c r="M51" s="3">
        <v>44612</v>
      </c>
      <c r="N51" s="1">
        <f t="shared" si="8"/>
        <v>8</v>
      </c>
      <c r="O51" s="1" t="str">
        <f t="shared" si="9"/>
        <v>日</v>
      </c>
      <c r="P51" s="3">
        <v>44977</v>
      </c>
      <c r="Q51" s="1">
        <f t="shared" si="10"/>
        <v>9</v>
      </c>
      <c r="R51" s="1" t="str">
        <f t="shared" si="11"/>
        <v>一</v>
      </c>
      <c r="S51" s="3">
        <v>45342</v>
      </c>
      <c r="T51" s="1">
        <f t="shared" si="12"/>
        <v>8</v>
      </c>
      <c r="U51" s="1" t="str">
        <f t="shared" si="13"/>
        <v>二</v>
      </c>
      <c r="V51" s="3">
        <v>45708</v>
      </c>
      <c r="W51" s="1">
        <f t="shared" si="14"/>
        <v>8</v>
      </c>
      <c r="X51" s="1" t="str">
        <f t="shared" si="15"/>
        <v>四</v>
      </c>
    </row>
    <row r="52" spans="1:24" ht="13.5">
      <c r="A52" s="3">
        <v>43152</v>
      </c>
      <c r="B52" s="1">
        <f t="shared" si="0"/>
        <v>8</v>
      </c>
      <c r="C52" s="1" t="str">
        <f t="shared" si="1"/>
        <v>三</v>
      </c>
      <c r="D52" s="3">
        <v>43517</v>
      </c>
      <c r="E52" s="1">
        <f t="shared" si="2"/>
        <v>8</v>
      </c>
      <c r="F52" s="1" t="str">
        <f t="shared" si="3"/>
        <v>四</v>
      </c>
      <c r="G52" s="3">
        <v>43882</v>
      </c>
      <c r="H52" s="1">
        <f t="shared" si="4"/>
        <v>8</v>
      </c>
      <c r="I52" s="1" t="str">
        <f t="shared" si="5"/>
        <v>五</v>
      </c>
      <c r="J52" s="3">
        <v>44248</v>
      </c>
      <c r="K52" s="1">
        <f t="shared" si="6"/>
        <v>8</v>
      </c>
      <c r="L52" s="1" t="str">
        <f t="shared" si="7"/>
        <v>日</v>
      </c>
      <c r="M52" s="3">
        <v>44613</v>
      </c>
      <c r="N52" s="1">
        <f t="shared" si="8"/>
        <v>9</v>
      </c>
      <c r="O52" s="1" t="str">
        <f t="shared" si="9"/>
        <v>一</v>
      </c>
      <c r="P52" s="3">
        <v>44978</v>
      </c>
      <c r="Q52" s="1">
        <f t="shared" si="10"/>
        <v>9</v>
      </c>
      <c r="R52" s="1" t="str">
        <f t="shared" si="11"/>
        <v>二</v>
      </c>
      <c r="S52" s="3">
        <v>45343</v>
      </c>
      <c r="T52" s="1">
        <f t="shared" si="12"/>
        <v>8</v>
      </c>
      <c r="U52" s="1" t="str">
        <f t="shared" si="13"/>
        <v>三</v>
      </c>
      <c r="V52" s="3">
        <v>45709</v>
      </c>
      <c r="W52" s="1">
        <f t="shared" si="14"/>
        <v>8</v>
      </c>
      <c r="X52" s="1" t="str">
        <f t="shared" si="15"/>
        <v>五</v>
      </c>
    </row>
    <row r="53" spans="1:24" ht="13.5">
      <c r="A53" s="3">
        <v>43153</v>
      </c>
      <c r="B53" s="1">
        <f t="shared" si="0"/>
        <v>8</v>
      </c>
      <c r="C53" s="1" t="str">
        <f t="shared" si="1"/>
        <v>四</v>
      </c>
      <c r="D53" s="3">
        <v>43518</v>
      </c>
      <c r="E53" s="1">
        <f t="shared" si="2"/>
        <v>8</v>
      </c>
      <c r="F53" s="1" t="str">
        <f t="shared" si="3"/>
        <v>五</v>
      </c>
      <c r="G53" s="3">
        <v>43883</v>
      </c>
      <c r="H53" s="1">
        <f t="shared" si="4"/>
        <v>8</v>
      </c>
      <c r="I53" s="1" t="str">
        <f t="shared" si="5"/>
        <v>六</v>
      </c>
      <c r="J53" s="3">
        <v>44249</v>
      </c>
      <c r="K53" s="1">
        <f t="shared" si="6"/>
        <v>9</v>
      </c>
      <c r="L53" s="1" t="str">
        <f t="shared" si="7"/>
        <v>一</v>
      </c>
      <c r="M53" s="3">
        <v>44614</v>
      </c>
      <c r="N53" s="1">
        <f t="shared" si="8"/>
        <v>9</v>
      </c>
      <c r="O53" s="1" t="str">
        <f t="shared" si="9"/>
        <v>二</v>
      </c>
      <c r="P53" s="3">
        <v>44979</v>
      </c>
      <c r="Q53" s="1">
        <f t="shared" si="10"/>
        <v>9</v>
      </c>
      <c r="R53" s="1" t="str">
        <f t="shared" si="11"/>
        <v>三</v>
      </c>
      <c r="S53" s="3">
        <v>45344</v>
      </c>
      <c r="T53" s="1">
        <f t="shared" si="12"/>
        <v>8</v>
      </c>
      <c r="U53" s="1" t="str">
        <f t="shared" si="13"/>
        <v>四</v>
      </c>
      <c r="V53" s="3">
        <v>45710</v>
      </c>
      <c r="W53" s="1">
        <f t="shared" si="14"/>
        <v>8</v>
      </c>
      <c r="X53" s="1" t="str">
        <f t="shared" si="15"/>
        <v>六</v>
      </c>
    </row>
    <row r="54" spans="1:24" ht="13.5">
      <c r="A54" s="3">
        <v>43154</v>
      </c>
      <c r="B54" s="1">
        <f t="shared" si="0"/>
        <v>8</v>
      </c>
      <c r="C54" s="1" t="str">
        <f t="shared" si="1"/>
        <v>五</v>
      </c>
      <c r="D54" s="3">
        <v>43519</v>
      </c>
      <c r="E54" s="1">
        <f t="shared" si="2"/>
        <v>8</v>
      </c>
      <c r="F54" s="1" t="str">
        <f t="shared" si="3"/>
        <v>六</v>
      </c>
      <c r="G54" s="3">
        <v>43884</v>
      </c>
      <c r="H54" s="1">
        <f t="shared" si="4"/>
        <v>8</v>
      </c>
      <c r="I54" s="1" t="str">
        <f t="shared" si="5"/>
        <v>日</v>
      </c>
      <c r="J54" s="3">
        <v>44250</v>
      </c>
      <c r="K54" s="1">
        <f t="shared" si="6"/>
        <v>9</v>
      </c>
      <c r="L54" s="1" t="str">
        <f t="shared" si="7"/>
        <v>二</v>
      </c>
      <c r="M54" s="3">
        <v>44615</v>
      </c>
      <c r="N54" s="1">
        <f t="shared" si="8"/>
        <v>9</v>
      </c>
      <c r="O54" s="1" t="str">
        <f t="shared" si="9"/>
        <v>三</v>
      </c>
      <c r="P54" s="3">
        <v>44980</v>
      </c>
      <c r="Q54" s="1">
        <f t="shared" si="10"/>
        <v>9</v>
      </c>
      <c r="R54" s="1" t="str">
        <f t="shared" si="11"/>
        <v>四</v>
      </c>
      <c r="S54" s="3">
        <v>45345</v>
      </c>
      <c r="T54" s="1">
        <f t="shared" si="12"/>
        <v>8</v>
      </c>
      <c r="U54" s="1" t="str">
        <f t="shared" si="13"/>
        <v>五</v>
      </c>
      <c r="V54" s="3">
        <v>45711</v>
      </c>
      <c r="W54" s="1">
        <f t="shared" si="14"/>
        <v>8</v>
      </c>
      <c r="X54" s="1" t="str">
        <f t="shared" si="15"/>
        <v>日</v>
      </c>
    </row>
    <row r="55" spans="1:24" ht="13.5">
      <c r="A55" s="3">
        <v>43155</v>
      </c>
      <c r="B55" s="1">
        <f t="shared" si="0"/>
        <v>8</v>
      </c>
      <c r="C55" s="1" t="str">
        <f t="shared" si="1"/>
        <v>六</v>
      </c>
      <c r="D55" s="3">
        <v>43520</v>
      </c>
      <c r="E55" s="1">
        <f t="shared" si="2"/>
        <v>8</v>
      </c>
      <c r="F55" s="1" t="str">
        <f t="shared" si="3"/>
        <v>日</v>
      </c>
      <c r="G55" s="3">
        <v>43885</v>
      </c>
      <c r="H55" s="1">
        <f t="shared" si="4"/>
        <v>9</v>
      </c>
      <c r="I55" s="1" t="str">
        <f t="shared" si="5"/>
        <v>一</v>
      </c>
      <c r="J55" s="3">
        <v>44251</v>
      </c>
      <c r="K55" s="1">
        <f t="shared" si="6"/>
        <v>9</v>
      </c>
      <c r="L55" s="1" t="str">
        <f t="shared" si="7"/>
        <v>三</v>
      </c>
      <c r="M55" s="3">
        <v>44616</v>
      </c>
      <c r="N55" s="1">
        <f t="shared" si="8"/>
        <v>9</v>
      </c>
      <c r="O55" s="1" t="str">
        <f t="shared" si="9"/>
        <v>四</v>
      </c>
      <c r="P55" s="3">
        <v>44981</v>
      </c>
      <c r="Q55" s="1">
        <f t="shared" si="10"/>
        <v>9</v>
      </c>
      <c r="R55" s="1" t="str">
        <f t="shared" si="11"/>
        <v>五</v>
      </c>
      <c r="S55" s="3">
        <v>45346</v>
      </c>
      <c r="T55" s="1">
        <f t="shared" si="12"/>
        <v>8</v>
      </c>
      <c r="U55" s="1" t="str">
        <f t="shared" si="13"/>
        <v>六</v>
      </c>
      <c r="V55" s="3">
        <v>45712</v>
      </c>
      <c r="W55" s="1">
        <f t="shared" si="14"/>
        <v>9</v>
      </c>
      <c r="X55" s="1" t="str">
        <f t="shared" si="15"/>
        <v>一</v>
      </c>
    </row>
    <row r="56" spans="1:24" ht="13.5">
      <c r="A56" s="3">
        <v>43156</v>
      </c>
      <c r="B56" s="1">
        <f t="shared" si="0"/>
        <v>8</v>
      </c>
      <c r="C56" s="1" t="str">
        <f t="shared" si="1"/>
        <v>日</v>
      </c>
      <c r="D56" s="3">
        <v>43521</v>
      </c>
      <c r="E56" s="1">
        <f t="shared" si="2"/>
        <v>9</v>
      </c>
      <c r="F56" s="1" t="str">
        <f t="shared" si="3"/>
        <v>一</v>
      </c>
      <c r="G56" s="3">
        <v>43886</v>
      </c>
      <c r="H56" s="1">
        <f t="shared" si="4"/>
        <v>9</v>
      </c>
      <c r="I56" s="1" t="str">
        <f t="shared" si="5"/>
        <v>二</v>
      </c>
      <c r="J56" s="3">
        <v>44252</v>
      </c>
      <c r="K56" s="1">
        <f t="shared" si="6"/>
        <v>9</v>
      </c>
      <c r="L56" s="1" t="str">
        <f t="shared" si="7"/>
        <v>四</v>
      </c>
      <c r="M56" s="3">
        <v>44617</v>
      </c>
      <c r="N56" s="1">
        <f t="shared" si="8"/>
        <v>9</v>
      </c>
      <c r="O56" s="1" t="str">
        <f t="shared" si="9"/>
        <v>五</v>
      </c>
      <c r="P56" s="3">
        <v>44982</v>
      </c>
      <c r="Q56" s="1">
        <f t="shared" si="10"/>
        <v>9</v>
      </c>
      <c r="R56" s="1" t="str">
        <f t="shared" si="11"/>
        <v>六</v>
      </c>
      <c r="S56" s="3">
        <v>45347</v>
      </c>
      <c r="T56" s="1">
        <f t="shared" si="12"/>
        <v>8</v>
      </c>
      <c r="U56" s="1" t="str">
        <f t="shared" si="13"/>
        <v>日</v>
      </c>
      <c r="V56" s="3">
        <v>45713</v>
      </c>
      <c r="W56" s="1">
        <f t="shared" si="14"/>
        <v>9</v>
      </c>
      <c r="X56" s="1" t="str">
        <f t="shared" si="15"/>
        <v>二</v>
      </c>
    </row>
    <row r="57" spans="1:24" ht="13.5">
      <c r="A57" s="3">
        <v>43157</v>
      </c>
      <c r="B57" s="1">
        <f t="shared" si="0"/>
        <v>9</v>
      </c>
      <c r="C57" s="1" t="str">
        <f t="shared" si="1"/>
        <v>一</v>
      </c>
      <c r="D57" s="3">
        <v>43522</v>
      </c>
      <c r="E57" s="1">
        <f t="shared" si="2"/>
        <v>9</v>
      </c>
      <c r="F57" s="1" t="str">
        <f t="shared" si="3"/>
        <v>二</v>
      </c>
      <c r="G57" s="3">
        <v>43887</v>
      </c>
      <c r="H57" s="1">
        <f t="shared" si="4"/>
        <v>9</v>
      </c>
      <c r="I57" s="1" t="str">
        <f t="shared" si="5"/>
        <v>三</v>
      </c>
      <c r="J57" s="3">
        <v>44253</v>
      </c>
      <c r="K57" s="1">
        <f t="shared" si="6"/>
        <v>9</v>
      </c>
      <c r="L57" s="1" t="str">
        <f t="shared" si="7"/>
        <v>五</v>
      </c>
      <c r="M57" s="3">
        <v>44618</v>
      </c>
      <c r="N57" s="1">
        <f t="shared" si="8"/>
        <v>9</v>
      </c>
      <c r="O57" s="1" t="str">
        <f t="shared" si="9"/>
        <v>六</v>
      </c>
      <c r="P57" s="3">
        <v>44983</v>
      </c>
      <c r="Q57" s="1">
        <f t="shared" si="10"/>
        <v>9</v>
      </c>
      <c r="R57" s="1" t="str">
        <f t="shared" si="11"/>
        <v>日</v>
      </c>
      <c r="S57" s="3">
        <v>45348</v>
      </c>
      <c r="T57" s="1">
        <f t="shared" si="12"/>
        <v>9</v>
      </c>
      <c r="U57" s="1" t="str">
        <f t="shared" si="13"/>
        <v>一</v>
      </c>
      <c r="V57" s="3">
        <v>45714</v>
      </c>
      <c r="W57" s="1">
        <f t="shared" si="14"/>
        <v>9</v>
      </c>
      <c r="X57" s="1" t="str">
        <f t="shared" si="15"/>
        <v>三</v>
      </c>
    </row>
    <row r="58" spans="1:24" ht="13.5">
      <c r="A58" s="3">
        <v>43158</v>
      </c>
      <c r="B58" s="1">
        <f t="shared" si="0"/>
        <v>9</v>
      </c>
      <c r="C58" s="1" t="str">
        <f t="shared" si="1"/>
        <v>二</v>
      </c>
      <c r="D58" s="3">
        <v>43523</v>
      </c>
      <c r="E58" s="1">
        <f t="shared" si="2"/>
        <v>9</v>
      </c>
      <c r="F58" s="1" t="str">
        <f t="shared" si="3"/>
        <v>三</v>
      </c>
      <c r="G58" s="3">
        <v>43888</v>
      </c>
      <c r="H58" s="1">
        <f t="shared" si="4"/>
        <v>9</v>
      </c>
      <c r="I58" s="1" t="str">
        <f t="shared" si="5"/>
        <v>四</v>
      </c>
      <c r="J58" s="3">
        <v>44254</v>
      </c>
      <c r="K58" s="1">
        <f t="shared" si="6"/>
        <v>9</v>
      </c>
      <c r="L58" s="1" t="str">
        <f t="shared" si="7"/>
        <v>六</v>
      </c>
      <c r="M58" s="3">
        <v>44619</v>
      </c>
      <c r="N58" s="1">
        <f t="shared" si="8"/>
        <v>9</v>
      </c>
      <c r="O58" s="1" t="str">
        <f t="shared" si="9"/>
        <v>日</v>
      </c>
      <c r="P58" s="3">
        <v>44984</v>
      </c>
      <c r="Q58" s="1">
        <f t="shared" si="10"/>
        <v>10</v>
      </c>
      <c r="R58" s="1" t="str">
        <f t="shared" si="11"/>
        <v>一</v>
      </c>
      <c r="S58" s="3">
        <v>45349</v>
      </c>
      <c r="T58" s="1">
        <f t="shared" si="12"/>
        <v>9</v>
      </c>
      <c r="U58" s="1" t="str">
        <f t="shared" si="13"/>
        <v>二</v>
      </c>
      <c r="V58" s="3">
        <v>45715</v>
      </c>
      <c r="W58" s="1">
        <f t="shared" si="14"/>
        <v>9</v>
      </c>
      <c r="X58" s="1" t="str">
        <f t="shared" si="15"/>
        <v>四</v>
      </c>
    </row>
    <row r="59" spans="1:24" ht="13.5">
      <c r="A59" s="3">
        <v>43159</v>
      </c>
      <c r="B59" s="1">
        <f t="shared" si="0"/>
        <v>9</v>
      </c>
      <c r="C59" s="1" t="str">
        <f t="shared" si="1"/>
        <v>三</v>
      </c>
      <c r="D59" s="3">
        <v>43524</v>
      </c>
      <c r="E59" s="1">
        <f t="shared" si="2"/>
        <v>9</v>
      </c>
      <c r="F59" s="1" t="str">
        <f t="shared" si="3"/>
        <v>四</v>
      </c>
      <c r="G59" s="3">
        <v>43889</v>
      </c>
      <c r="H59" s="1">
        <f t="shared" si="4"/>
        <v>9</v>
      </c>
      <c r="I59" s="1" t="str">
        <f t="shared" si="5"/>
        <v>五</v>
      </c>
      <c r="J59" s="3">
        <v>44255</v>
      </c>
      <c r="K59" s="1">
        <f t="shared" si="6"/>
        <v>9</v>
      </c>
      <c r="L59" s="1" t="str">
        <f t="shared" si="7"/>
        <v>日</v>
      </c>
      <c r="M59" s="3">
        <v>44620</v>
      </c>
      <c r="N59" s="1">
        <f t="shared" si="8"/>
        <v>10</v>
      </c>
      <c r="O59" s="1" t="str">
        <f t="shared" si="9"/>
        <v>一</v>
      </c>
      <c r="P59" s="3">
        <v>44985</v>
      </c>
      <c r="Q59" s="1">
        <f t="shared" si="10"/>
        <v>10</v>
      </c>
      <c r="R59" s="1" t="str">
        <f t="shared" si="11"/>
        <v>二</v>
      </c>
      <c r="S59" s="3">
        <v>45350</v>
      </c>
      <c r="T59" s="1">
        <f t="shared" si="12"/>
        <v>9</v>
      </c>
      <c r="U59" s="1" t="str">
        <f t="shared" si="13"/>
        <v>三</v>
      </c>
      <c r="V59" s="3">
        <v>45716</v>
      </c>
      <c r="W59" s="1">
        <f t="shared" si="14"/>
        <v>9</v>
      </c>
      <c r="X59" s="1" t="str">
        <f t="shared" si="15"/>
        <v>五</v>
      </c>
    </row>
    <row r="60" spans="1:24" ht="13.5">
      <c r="A60" s="3">
        <v>43160</v>
      </c>
      <c r="B60" s="1">
        <f t="shared" si="0"/>
        <v>9</v>
      </c>
      <c r="C60" s="1" t="str">
        <f t="shared" si="1"/>
        <v>四</v>
      </c>
      <c r="D60" s="3">
        <v>43525</v>
      </c>
      <c r="E60" s="1">
        <f t="shared" si="2"/>
        <v>9</v>
      </c>
      <c r="F60" s="1" t="str">
        <f t="shared" si="3"/>
        <v>五</v>
      </c>
      <c r="G60" s="3">
        <v>43890</v>
      </c>
      <c r="H60" s="1">
        <f t="shared" si="4"/>
        <v>9</v>
      </c>
      <c r="I60" s="1" t="str">
        <f t="shared" si="5"/>
        <v>六</v>
      </c>
      <c r="J60" s="3">
        <v>44256</v>
      </c>
      <c r="K60" s="1">
        <f t="shared" si="6"/>
        <v>10</v>
      </c>
      <c r="L60" s="1" t="str">
        <f t="shared" si="7"/>
        <v>一</v>
      </c>
      <c r="M60" s="3">
        <v>44621</v>
      </c>
      <c r="N60" s="1">
        <f t="shared" si="8"/>
        <v>10</v>
      </c>
      <c r="O60" s="1" t="str">
        <f t="shared" si="9"/>
        <v>二</v>
      </c>
      <c r="P60" s="3">
        <v>44986</v>
      </c>
      <c r="Q60" s="1">
        <f t="shared" si="10"/>
        <v>10</v>
      </c>
      <c r="R60" s="1" t="str">
        <f t="shared" si="11"/>
        <v>三</v>
      </c>
      <c r="S60" s="3">
        <v>45351</v>
      </c>
      <c r="T60" s="1">
        <f t="shared" si="12"/>
        <v>9</v>
      </c>
      <c r="U60" s="1" t="str">
        <f t="shared" si="13"/>
        <v>四</v>
      </c>
      <c r="V60" s="3">
        <v>45717</v>
      </c>
      <c r="W60" s="1">
        <f t="shared" si="14"/>
        <v>9</v>
      </c>
      <c r="X60" s="1" t="str">
        <f t="shared" si="15"/>
        <v>六</v>
      </c>
    </row>
    <row r="61" spans="1:24" ht="13.5">
      <c r="A61" s="3">
        <v>43161</v>
      </c>
      <c r="B61" s="1">
        <f t="shared" si="0"/>
        <v>9</v>
      </c>
      <c r="C61" s="1" t="str">
        <f t="shared" si="1"/>
        <v>五</v>
      </c>
      <c r="D61" s="3">
        <v>43526</v>
      </c>
      <c r="E61" s="1">
        <f t="shared" si="2"/>
        <v>9</v>
      </c>
      <c r="F61" s="1" t="str">
        <f t="shared" si="3"/>
        <v>六</v>
      </c>
      <c r="G61" s="3">
        <v>43891</v>
      </c>
      <c r="H61" s="1">
        <f t="shared" si="4"/>
        <v>9</v>
      </c>
      <c r="I61" s="1" t="str">
        <f t="shared" si="5"/>
        <v>日</v>
      </c>
      <c r="J61" s="3">
        <v>44257</v>
      </c>
      <c r="K61" s="1">
        <f t="shared" si="6"/>
        <v>10</v>
      </c>
      <c r="L61" s="1" t="str">
        <f t="shared" si="7"/>
        <v>二</v>
      </c>
      <c r="M61" s="3">
        <v>44622</v>
      </c>
      <c r="N61" s="1">
        <f t="shared" si="8"/>
        <v>10</v>
      </c>
      <c r="O61" s="1" t="str">
        <f t="shared" si="9"/>
        <v>三</v>
      </c>
      <c r="P61" s="3">
        <v>44987</v>
      </c>
      <c r="Q61" s="1">
        <f t="shared" si="10"/>
        <v>10</v>
      </c>
      <c r="R61" s="1" t="str">
        <f t="shared" si="11"/>
        <v>四</v>
      </c>
      <c r="S61" s="3">
        <v>45352</v>
      </c>
      <c r="T61" s="1">
        <f t="shared" si="12"/>
        <v>9</v>
      </c>
      <c r="U61" s="1" t="str">
        <f t="shared" si="13"/>
        <v>五</v>
      </c>
      <c r="V61" s="3">
        <v>45718</v>
      </c>
      <c r="W61" s="1">
        <f t="shared" si="14"/>
        <v>9</v>
      </c>
      <c r="X61" s="1" t="str">
        <f t="shared" si="15"/>
        <v>日</v>
      </c>
    </row>
    <row r="62" spans="1:24" ht="13.5">
      <c r="A62" s="3">
        <v>43162</v>
      </c>
      <c r="B62" s="1">
        <f t="shared" si="0"/>
        <v>9</v>
      </c>
      <c r="C62" s="1" t="str">
        <f t="shared" si="1"/>
        <v>六</v>
      </c>
      <c r="D62" s="3">
        <v>43527</v>
      </c>
      <c r="E62" s="1">
        <f t="shared" si="2"/>
        <v>9</v>
      </c>
      <c r="F62" s="1" t="str">
        <f t="shared" si="3"/>
        <v>日</v>
      </c>
      <c r="G62" s="3">
        <v>43892</v>
      </c>
      <c r="H62" s="1">
        <f t="shared" si="4"/>
        <v>10</v>
      </c>
      <c r="I62" s="1" t="str">
        <f t="shared" si="5"/>
        <v>一</v>
      </c>
      <c r="J62" s="3">
        <v>44258</v>
      </c>
      <c r="K62" s="1">
        <f t="shared" si="6"/>
        <v>10</v>
      </c>
      <c r="L62" s="1" t="str">
        <f t="shared" si="7"/>
        <v>三</v>
      </c>
      <c r="M62" s="3">
        <v>44623</v>
      </c>
      <c r="N62" s="1">
        <f t="shared" si="8"/>
        <v>10</v>
      </c>
      <c r="O62" s="1" t="str">
        <f t="shared" si="9"/>
        <v>四</v>
      </c>
      <c r="P62" s="3">
        <v>44988</v>
      </c>
      <c r="Q62" s="1">
        <f t="shared" si="10"/>
        <v>10</v>
      </c>
      <c r="R62" s="1" t="str">
        <f t="shared" si="11"/>
        <v>五</v>
      </c>
      <c r="S62" s="3">
        <v>45353</v>
      </c>
      <c r="T62" s="1">
        <f t="shared" si="12"/>
        <v>9</v>
      </c>
      <c r="U62" s="1" t="str">
        <f t="shared" si="13"/>
        <v>六</v>
      </c>
      <c r="V62" s="3">
        <v>45719</v>
      </c>
      <c r="W62" s="1">
        <f t="shared" si="14"/>
        <v>10</v>
      </c>
      <c r="X62" s="1" t="str">
        <f t="shared" si="15"/>
        <v>一</v>
      </c>
    </row>
    <row r="63" spans="1:24" ht="13.5">
      <c r="A63" s="3">
        <v>43163</v>
      </c>
      <c r="B63" s="1">
        <f t="shared" si="0"/>
        <v>9</v>
      </c>
      <c r="C63" s="1" t="str">
        <f t="shared" si="1"/>
        <v>日</v>
      </c>
      <c r="D63" s="3">
        <v>43528</v>
      </c>
      <c r="E63" s="1">
        <f t="shared" si="2"/>
        <v>10</v>
      </c>
      <c r="F63" s="1" t="str">
        <f t="shared" si="3"/>
        <v>一</v>
      </c>
      <c r="G63" s="3">
        <v>43893</v>
      </c>
      <c r="H63" s="1">
        <f t="shared" si="4"/>
        <v>10</v>
      </c>
      <c r="I63" s="1" t="str">
        <f t="shared" si="5"/>
        <v>二</v>
      </c>
      <c r="J63" s="3">
        <v>44259</v>
      </c>
      <c r="K63" s="1">
        <f t="shared" si="6"/>
        <v>10</v>
      </c>
      <c r="L63" s="1" t="str">
        <f t="shared" si="7"/>
        <v>四</v>
      </c>
      <c r="M63" s="3">
        <v>44624</v>
      </c>
      <c r="N63" s="1">
        <f t="shared" si="8"/>
        <v>10</v>
      </c>
      <c r="O63" s="1" t="str">
        <f t="shared" si="9"/>
        <v>五</v>
      </c>
      <c r="P63" s="3">
        <v>44989</v>
      </c>
      <c r="Q63" s="1">
        <f t="shared" si="10"/>
        <v>10</v>
      </c>
      <c r="R63" s="1" t="str">
        <f t="shared" si="11"/>
        <v>六</v>
      </c>
      <c r="S63" s="3">
        <v>45354</v>
      </c>
      <c r="T63" s="1">
        <f t="shared" si="12"/>
        <v>9</v>
      </c>
      <c r="U63" s="1" t="str">
        <f t="shared" si="13"/>
        <v>日</v>
      </c>
      <c r="V63" s="3">
        <v>45720</v>
      </c>
      <c r="W63" s="1">
        <f t="shared" si="14"/>
        <v>10</v>
      </c>
      <c r="X63" s="1" t="str">
        <f t="shared" si="15"/>
        <v>二</v>
      </c>
    </row>
    <row r="64" spans="1:24" ht="13.5">
      <c r="A64" s="3">
        <v>43164</v>
      </c>
      <c r="B64" s="1">
        <f t="shared" si="0"/>
        <v>10</v>
      </c>
      <c r="C64" s="1" t="str">
        <f t="shared" si="1"/>
        <v>一</v>
      </c>
      <c r="D64" s="3">
        <v>43529</v>
      </c>
      <c r="E64" s="1">
        <f t="shared" si="2"/>
        <v>10</v>
      </c>
      <c r="F64" s="1" t="str">
        <f t="shared" si="3"/>
        <v>二</v>
      </c>
      <c r="G64" s="3">
        <v>43894</v>
      </c>
      <c r="H64" s="1">
        <f t="shared" si="4"/>
        <v>10</v>
      </c>
      <c r="I64" s="1" t="str">
        <f t="shared" si="5"/>
        <v>三</v>
      </c>
      <c r="J64" s="3">
        <v>44260</v>
      </c>
      <c r="K64" s="1">
        <f t="shared" si="6"/>
        <v>10</v>
      </c>
      <c r="L64" s="1" t="str">
        <f t="shared" si="7"/>
        <v>五</v>
      </c>
      <c r="M64" s="3">
        <v>44625</v>
      </c>
      <c r="N64" s="1">
        <f t="shared" si="8"/>
        <v>10</v>
      </c>
      <c r="O64" s="1" t="str">
        <f t="shared" si="9"/>
        <v>六</v>
      </c>
      <c r="P64" s="3">
        <v>44990</v>
      </c>
      <c r="Q64" s="1">
        <f t="shared" si="10"/>
        <v>10</v>
      </c>
      <c r="R64" s="1" t="str">
        <f t="shared" si="11"/>
        <v>日</v>
      </c>
      <c r="S64" s="3">
        <v>45355</v>
      </c>
      <c r="T64" s="1">
        <f t="shared" si="12"/>
        <v>10</v>
      </c>
      <c r="U64" s="1" t="str">
        <f t="shared" si="13"/>
        <v>一</v>
      </c>
      <c r="V64" s="3">
        <v>45721</v>
      </c>
      <c r="W64" s="1">
        <f t="shared" si="14"/>
        <v>10</v>
      </c>
      <c r="X64" s="1" t="str">
        <f t="shared" si="15"/>
        <v>三</v>
      </c>
    </row>
    <row r="65" spans="1:24" ht="13.5">
      <c r="A65" s="3">
        <v>43165</v>
      </c>
      <c r="B65" s="1">
        <f t="shared" si="0"/>
        <v>10</v>
      </c>
      <c r="C65" s="1" t="str">
        <f t="shared" si="1"/>
        <v>二</v>
      </c>
      <c r="D65" s="3">
        <v>43530</v>
      </c>
      <c r="E65" s="1">
        <f t="shared" si="2"/>
        <v>10</v>
      </c>
      <c r="F65" s="1" t="str">
        <f t="shared" si="3"/>
        <v>三</v>
      </c>
      <c r="G65" s="3">
        <v>43895</v>
      </c>
      <c r="H65" s="1">
        <f t="shared" si="4"/>
        <v>10</v>
      </c>
      <c r="I65" s="1" t="str">
        <f t="shared" si="5"/>
        <v>四</v>
      </c>
      <c r="J65" s="3">
        <v>44261</v>
      </c>
      <c r="K65" s="1">
        <f t="shared" si="6"/>
        <v>10</v>
      </c>
      <c r="L65" s="1" t="str">
        <f t="shared" si="7"/>
        <v>六</v>
      </c>
      <c r="M65" s="3">
        <v>44626</v>
      </c>
      <c r="N65" s="1">
        <f t="shared" si="8"/>
        <v>10</v>
      </c>
      <c r="O65" s="1" t="str">
        <f t="shared" si="9"/>
        <v>日</v>
      </c>
      <c r="P65" s="3">
        <v>44991</v>
      </c>
      <c r="Q65" s="1">
        <f t="shared" si="10"/>
        <v>11</v>
      </c>
      <c r="R65" s="1" t="str">
        <f t="shared" si="11"/>
        <v>一</v>
      </c>
      <c r="S65" s="3">
        <v>45356</v>
      </c>
      <c r="T65" s="1">
        <f t="shared" si="12"/>
        <v>10</v>
      </c>
      <c r="U65" s="1" t="str">
        <f t="shared" si="13"/>
        <v>二</v>
      </c>
      <c r="V65" s="3">
        <v>45722</v>
      </c>
      <c r="W65" s="1">
        <f t="shared" si="14"/>
        <v>10</v>
      </c>
      <c r="X65" s="1" t="str">
        <f t="shared" si="15"/>
        <v>四</v>
      </c>
    </row>
    <row r="66" spans="1:24" ht="13.5">
      <c r="A66" s="3">
        <v>43166</v>
      </c>
      <c r="B66" s="1">
        <f t="shared" si="16" ref="B66:B129">WEEKNUM(A66,2)</f>
        <v>10</v>
      </c>
      <c r="C66" s="1" t="str">
        <f t="shared" si="17" ref="C66:C129">CHOOSE(WEEKDAY(A66,2),"一","二","三","四","五","六","日")</f>
        <v>三</v>
      </c>
      <c r="D66" s="3">
        <v>43531</v>
      </c>
      <c r="E66" s="1">
        <f t="shared" si="18" ref="E66:E129">WEEKNUM(D66,2)</f>
        <v>10</v>
      </c>
      <c r="F66" s="1" t="str">
        <f t="shared" si="19" ref="F66:F129">CHOOSE(WEEKDAY(D66,2),"一","二","三","四","五","六","日")</f>
        <v>四</v>
      </c>
      <c r="G66" s="3">
        <v>43896</v>
      </c>
      <c r="H66" s="1">
        <f t="shared" si="20" ref="H66:H129">WEEKNUM(G66,2)</f>
        <v>10</v>
      </c>
      <c r="I66" s="1" t="str">
        <f t="shared" si="21" ref="I66:I129">CHOOSE(WEEKDAY(G66,2),"一","二","三","四","五","六","日")</f>
        <v>五</v>
      </c>
      <c r="J66" s="3">
        <v>44262</v>
      </c>
      <c r="K66" s="1">
        <f t="shared" si="22" ref="K66:K129">WEEKNUM(J66,2)</f>
        <v>10</v>
      </c>
      <c r="L66" s="1" t="str">
        <f t="shared" si="23" ref="L66:L129">CHOOSE(WEEKDAY(J66,2),"一","二","三","四","五","六","日")</f>
        <v>日</v>
      </c>
      <c r="M66" s="3">
        <v>44627</v>
      </c>
      <c r="N66" s="1">
        <f t="shared" si="24" ref="N66:N129">WEEKNUM(M66,2)</f>
        <v>11</v>
      </c>
      <c r="O66" s="1" t="str">
        <f t="shared" si="25" ref="O66:O129">CHOOSE(WEEKDAY(M66,2),"一","二","三","四","五","六","日")</f>
        <v>一</v>
      </c>
      <c r="P66" s="3">
        <v>44992</v>
      </c>
      <c r="Q66" s="1">
        <f t="shared" si="26" ref="Q66:Q129">WEEKNUM(P66,2)</f>
        <v>11</v>
      </c>
      <c r="R66" s="1" t="str">
        <f t="shared" si="27" ref="R66:R129">CHOOSE(WEEKDAY(P66,2),"一","二","三","四","五","六","日")</f>
        <v>二</v>
      </c>
      <c r="S66" s="3">
        <v>45357</v>
      </c>
      <c r="T66" s="1">
        <f t="shared" si="28" ref="T66:T129">WEEKNUM(S66,2)</f>
        <v>10</v>
      </c>
      <c r="U66" s="1" t="str">
        <f t="shared" si="29" ref="U66:U129">CHOOSE(WEEKDAY(S66,2),"一","二","三","四","五","六","日")</f>
        <v>三</v>
      </c>
      <c r="V66" s="3">
        <v>45723</v>
      </c>
      <c r="W66" s="1">
        <f t="shared" si="30" ref="W66:W129">WEEKNUM(V66,2)</f>
        <v>10</v>
      </c>
      <c r="X66" s="1" t="str">
        <f t="shared" si="31" ref="X66:X129">CHOOSE(WEEKDAY(V66,2),"一","二","三","四","五","六","日")</f>
        <v>五</v>
      </c>
    </row>
    <row r="67" spans="1:24" ht="13.5">
      <c r="A67" s="3">
        <v>43167</v>
      </c>
      <c r="B67" s="1">
        <f t="shared" si="16"/>
        <v>10</v>
      </c>
      <c r="C67" s="1" t="str">
        <f t="shared" si="17"/>
        <v>四</v>
      </c>
      <c r="D67" s="3">
        <v>43532</v>
      </c>
      <c r="E67" s="1">
        <f t="shared" si="18"/>
        <v>10</v>
      </c>
      <c r="F67" s="1" t="str">
        <f t="shared" si="19"/>
        <v>五</v>
      </c>
      <c r="G67" s="3">
        <v>43897</v>
      </c>
      <c r="H67" s="1">
        <f t="shared" si="20"/>
        <v>10</v>
      </c>
      <c r="I67" s="1" t="str">
        <f t="shared" si="21"/>
        <v>六</v>
      </c>
      <c r="J67" s="3">
        <v>44263</v>
      </c>
      <c r="K67" s="1">
        <f t="shared" si="22"/>
        <v>11</v>
      </c>
      <c r="L67" s="1" t="str">
        <f t="shared" si="23"/>
        <v>一</v>
      </c>
      <c r="M67" s="3">
        <v>44628</v>
      </c>
      <c r="N67" s="1">
        <f t="shared" si="24"/>
        <v>11</v>
      </c>
      <c r="O67" s="1" t="str">
        <f t="shared" si="25"/>
        <v>二</v>
      </c>
      <c r="P67" s="3">
        <v>44993</v>
      </c>
      <c r="Q67" s="1">
        <f t="shared" si="26"/>
        <v>11</v>
      </c>
      <c r="R67" s="1" t="str">
        <f t="shared" si="27"/>
        <v>三</v>
      </c>
      <c r="S67" s="3">
        <v>45358</v>
      </c>
      <c r="T67" s="1">
        <f t="shared" si="28"/>
        <v>10</v>
      </c>
      <c r="U67" s="1" t="str">
        <f t="shared" si="29"/>
        <v>四</v>
      </c>
      <c r="V67" s="3">
        <v>45724</v>
      </c>
      <c r="W67" s="1">
        <f t="shared" si="30"/>
        <v>10</v>
      </c>
      <c r="X67" s="1" t="str">
        <f t="shared" si="31"/>
        <v>六</v>
      </c>
    </row>
    <row r="68" spans="1:24" ht="13.5">
      <c r="A68" s="3">
        <v>43168</v>
      </c>
      <c r="B68" s="1">
        <f t="shared" si="16"/>
        <v>10</v>
      </c>
      <c r="C68" s="1" t="str">
        <f t="shared" si="17"/>
        <v>五</v>
      </c>
      <c r="D68" s="3">
        <v>43533</v>
      </c>
      <c r="E68" s="1">
        <f t="shared" si="18"/>
        <v>10</v>
      </c>
      <c r="F68" s="1" t="str">
        <f t="shared" si="19"/>
        <v>六</v>
      </c>
      <c r="G68" s="3">
        <v>43898</v>
      </c>
      <c r="H68" s="1">
        <f t="shared" si="20"/>
        <v>10</v>
      </c>
      <c r="I68" s="1" t="str">
        <f t="shared" si="21"/>
        <v>日</v>
      </c>
      <c r="J68" s="3">
        <v>44264</v>
      </c>
      <c r="K68" s="1">
        <f t="shared" si="22"/>
        <v>11</v>
      </c>
      <c r="L68" s="1" t="str">
        <f t="shared" si="23"/>
        <v>二</v>
      </c>
      <c r="M68" s="3">
        <v>44629</v>
      </c>
      <c r="N68" s="1">
        <f t="shared" si="24"/>
        <v>11</v>
      </c>
      <c r="O68" s="1" t="str">
        <f t="shared" si="25"/>
        <v>三</v>
      </c>
      <c r="P68" s="3">
        <v>44994</v>
      </c>
      <c r="Q68" s="1">
        <f t="shared" si="26"/>
        <v>11</v>
      </c>
      <c r="R68" s="1" t="str">
        <f t="shared" si="27"/>
        <v>四</v>
      </c>
      <c r="S68" s="3">
        <v>45359</v>
      </c>
      <c r="T68" s="1">
        <f t="shared" si="28"/>
        <v>10</v>
      </c>
      <c r="U68" s="1" t="str">
        <f t="shared" si="29"/>
        <v>五</v>
      </c>
      <c r="V68" s="3">
        <v>45725</v>
      </c>
      <c r="W68" s="1">
        <f t="shared" si="30"/>
        <v>10</v>
      </c>
      <c r="X68" s="1" t="str">
        <f t="shared" si="31"/>
        <v>日</v>
      </c>
    </row>
    <row r="69" spans="1:24" ht="13.5">
      <c r="A69" s="3">
        <v>43169</v>
      </c>
      <c r="B69" s="1">
        <f t="shared" si="16"/>
        <v>10</v>
      </c>
      <c r="C69" s="1" t="str">
        <f t="shared" si="17"/>
        <v>六</v>
      </c>
      <c r="D69" s="3">
        <v>43534</v>
      </c>
      <c r="E69" s="1">
        <f t="shared" si="18"/>
        <v>10</v>
      </c>
      <c r="F69" s="1" t="str">
        <f t="shared" si="19"/>
        <v>日</v>
      </c>
      <c r="G69" s="3">
        <v>43899</v>
      </c>
      <c r="H69" s="1">
        <f t="shared" si="20"/>
        <v>11</v>
      </c>
      <c r="I69" s="1" t="str">
        <f t="shared" si="21"/>
        <v>一</v>
      </c>
      <c r="J69" s="3">
        <v>44265</v>
      </c>
      <c r="K69" s="1">
        <f t="shared" si="22"/>
        <v>11</v>
      </c>
      <c r="L69" s="1" t="str">
        <f t="shared" si="23"/>
        <v>三</v>
      </c>
      <c r="M69" s="3">
        <v>44630</v>
      </c>
      <c r="N69" s="1">
        <f t="shared" si="24"/>
        <v>11</v>
      </c>
      <c r="O69" s="1" t="str">
        <f t="shared" si="25"/>
        <v>四</v>
      </c>
      <c r="P69" s="3">
        <v>44995</v>
      </c>
      <c r="Q69" s="1">
        <f t="shared" si="26"/>
        <v>11</v>
      </c>
      <c r="R69" s="1" t="str">
        <f t="shared" si="27"/>
        <v>五</v>
      </c>
      <c r="S69" s="3">
        <v>45360</v>
      </c>
      <c r="T69" s="1">
        <f t="shared" si="28"/>
        <v>10</v>
      </c>
      <c r="U69" s="1" t="str">
        <f t="shared" si="29"/>
        <v>六</v>
      </c>
      <c r="V69" s="3">
        <v>45726</v>
      </c>
      <c r="W69" s="1">
        <f t="shared" si="30"/>
        <v>11</v>
      </c>
      <c r="X69" s="1" t="str">
        <f t="shared" si="31"/>
        <v>一</v>
      </c>
    </row>
    <row r="70" spans="1:24" ht="13.5">
      <c r="A70" s="3">
        <v>43170</v>
      </c>
      <c r="B70" s="1">
        <f t="shared" si="16"/>
        <v>10</v>
      </c>
      <c r="C70" s="1" t="str">
        <f t="shared" si="17"/>
        <v>日</v>
      </c>
      <c r="D70" s="3">
        <v>43535</v>
      </c>
      <c r="E70" s="1">
        <f t="shared" si="18"/>
        <v>11</v>
      </c>
      <c r="F70" s="1" t="str">
        <f t="shared" si="19"/>
        <v>一</v>
      </c>
      <c r="G70" s="3">
        <v>43900</v>
      </c>
      <c r="H70" s="1">
        <f t="shared" si="20"/>
        <v>11</v>
      </c>
      <c r="I70" s="1" t="str">
        <f t="shared" si="21"/>
        <v>二</v>
      </c>
      <c r="J70" s="3">
        <v>44266</v>
      </c>
      <c r="K70" s="1">
        <f t="shared" si="22"/>
        <v>11</v>
      </c>
      <c r="L70" s="1" t="str">
        <f t="shared" si="23"/>
        <v>四</v>
      </c>
      <c r="M70" s="3">
        <v>44631</v>
      </c>
      <c r="N70" s="1">
        <f t="shared" si="24"/>
        <v>11</v>
      </c>
      <c r="O70" s="1" t="str">
        <f t="shared" si="25"/>
        <v>五</v>
      </c>
      <c r="P70" s="3">
        <v>44996</v>
      </c>
      <c r="Q70" s="1">
        <f t="shared" si="26"/>
        <v>11</v>
      </c>
      <c r="R70" s="1" t="str">
        <f t="shared" si="27"/>
        <v>六</v>
      </c>
      <c r="S70" s="3">
        <v>45361</v>
      </c>
      <c r="T70" s="1">
        <f t="shared" si="28"/>
        <v>10</v>
      </c>
      <c r="U70" s="1" t="str">
        <f t="shared" si="29"/>
        <v>日</v>
      </c>
      <c r="V70" s="3">
        <v>45727</v>
      </c>
      <c r="W70" s="1">
        <f t="shared" si="30"/>
        <v>11</v>
      </c>
      <c r="X70" s="1" t="str">
        <f t="shared" si="31"/>
        <v>二</v>
      </c>
    </row>
    <row r="71" spans="1:24" ht="13.5">
      <c r="A71" s="3">
        <v>43171</v>
      </c>
      <c r="B71" s="1">
        <f t="shared" si="16"/>
        <v>11</v>
      </c>
      <c r="C71" s="1" t="str">
        <f t="shared" si="17"/>
        <v>一</v>
      </c>
      <c r="D71" s="3">
        <v>43536</v>
      </c>
      <c r="E71" s="1">
        <f t="shared" si="18"/>
        <v>11</v>
      </c>
      <c r="F71" s="1" t="str">
        <f t="shared" si="19"/>
        <v>二</v>
      </c>
      <c r="G71" s="3">
        <v>43901</v>
      </c>
      <c r="H71" s="1">
        <f t="shared" si="20"/>
        <v>11</v>
      </c>
      <c r="I71" s="1" t="str">
        <f t="shared" si="21"/>
        <v>三</v>
      </c>
      <c r="J71" s="3">
        <v>44267</v>
      </c>
      <c r="K71" s="1">
        <f t="shared" si="22"/>
        <v>11</v>
      </c>
      <c r="L71" s="1" t="str">
        <f t="shared" si="23"/>
        <v>五</v>
      </c>
      <c r="M71" s="3">
        <v>44632</v>
      </c>
      <c r="N71" s="1">
        <f t="shared" si="24"/>
        <v>11</v>
      </c>
      <c r="O71" s="1" t="str">
        <f t="shared" si="25"/>
        <v>六</v>
      </c>
      <c r="P71" s="3">
        <v>44997</v>
      </c>
      <c r="Q71" s="1">
        <f t="shared" si="26"/>
        <v>11</v>
      </c>
      <c r="R71" s="1" t="str">
        <f t="shared" si="27"/>
        <v>日</v>
      </c>
      <c r="S71" s="3">
        <v>45362</v>
      </c>
      <c r="T71" s="1">
        <f t="shared" si="28"/>
        <v>11</v>
      </c>
      <c r="U71" s="1" t="str">
        <f t="shared" si="29"/>
        <v>一</v>
      </c>
      <c r="V71" s="3">
        <v>45728</v>
      </c>
      <c r="W71" s="1">
        <f t="shared" si="30"/>
        <v>11</v>
      </c>
      <c r="X71" s="1" t="str">
        <f t="shared" si="31"/>
        <v>三</v>
      </c>
    </row>
    <row r="72" spans="1:24" ht="13.5">
      <c r="A72" s="3">
        <v>43172</v>
      </c>
      <c r="B72" s="1">
        <f t="shared" si="16"/>
        <v>11</v>
      </c>
      <c r="C72" s="1" t="str">
        <f t="shared" si="17"/>
        <v>二</v>
      </c>
      <c r="D72" s="3">
        <v>43537</v>
      </c>
      <c r="E72" s="1">
        <f t="shared" si="18"/>
        <v>11</v>
      </c>
      <c r="F72" s="1" t="str">
        <f t="shared" si="19"/>
        <v>三</v>
      </c>
      <c r="G72" s="3">
        <v>43902</v>
      </c>
      <c r="H72" s="1">
        <f t="shared" si="20"/>
        <v>11</v>
      </c>
      <c r="I72" s="1" t="str">
        <f t="shared" si="21"/>
        <v>四</v>
      </c>
      <c r="J72" s="3">
        <v>44268</v>
      </c>
      <c r="K72" s="1">
        <f t="shared" si="22"/>
        <v>11</v>
      </c>
      <c r="L72" s="1" t="str">
        <f t="shared" si="23"/>
        <v>六</v>
      </c>
      <c r="M72" s="3">
        <v>44633</v>
      </c>
      <c r="N72" s="1">
        <f t="shared" si="24"/>
        <v>11</v>
      </c>
      <c r="O72" s="1" t="str">
        <f t="shared" si="25"/>
        <v>日</v>
      </c>
      <c r="P72" s="3">
        <v>44998</v>
      </c>
      <c r="Q72" s="1">
        <f t="shared" si="26"/>
        <v>12</v>
      </c>
      <c r="R72" s="1" t="str">
        <f t="shared" si="27"/>
        <v>一</v>
      </c>
      <c r="S72" s="3">
        <v>45363</v>
      </c>
      <c r="T72" s="1">
        <f t="shared" si="28"/>
        <v>11</v>
      </c>
      <c r="U72" s="1" t="str">
        <f t="shared" si="29"/>
        <v>二</v>
      </c>
      <c r="V72" s="3">
        <v>45729</v>
      </c>
      <c r="W72" s="1">
        <f t="shared" si="30"/>
        <v>11</v>
      </c>
      <c r="X72" s="1" t="str">
        <f t="shared" si="31"/>
        <v>四</v>
      </c>
    </row>
    <row r="73" spans="1:24" ht="13.5">
      <c r="A73" s="3">
        <v>43173</v>
      </c>
      <c r="B73" s="1">
        <f t="shared" si="16"/>
        <v>11</v>
      </c>
      <c r="C73" s="1" t="str">
        <f t="shared" si="17"/>
        <v>三</v>
      </c>
      <c r="D73" s="3">
        <v>43538</v>
      </c>
      <c r="E73" s="1">
        <f t="shared" si="18"/>
        <v>11</v>
      </c>
      <c r="F73" s="1" t="str">
        <f t="shared" si="19"/>
        <v>四</v>
      </c>
      <c r="G73" s="3">
        <v>43903</v>
      </c>
      <c r="H73" s="1">
        <f t="shared" si="20"/>
        <v>11</v>
      </c>
      <c r="I73" s="1" t="str">
        <f t="shared" si="21"/>
        <v>五</v>
      </c>
      <c r="J73" s="3">
        <v>44269</v>
      </c>
      <c r="K73" s="1">
        <f t="shared" si="22"/>
        <v>11</v>
      </c>
      <c r="L73" s="1" t="str">
        <f t="shared" si="23"/>
        <v>日</v>
      </c>
      <c r="M73" s="3">
        <v>44634</v>
      </c>
      <c r="N73" s="1">
        <f t="shared" si="24"/>
        <v>12</v>
      </c>
      <c r="O73" s="1" t="str">
        <f t="shared" si="25"/>
        <v>一</v>
      </c>
      <c r="P73" s="3">
        <v>44999</v>
      </c>
      <c r="Q73" s="1">
        <f t="shared" si="26"/>
        <v>12</v>
      </c>
      <c r="R73" s="1" t="str">
        <f t="shared" si="27"/>
        <v>二</v>
      </c>
      <c r="S73" s="3">
        <v>45364</v>
      </c>
      <c r="T73" s="1">
        <f t="shared" si="28"/>
        <v>11</v>
      </c>
      <c r="U73" s="1" t="str">
        <f t="shared" si="29"/>
        <v>三</v>
      </c>
      <c r="V73" s="3">
        <v>45730</v>
      </c>
      <c r="W73" s="1">
        <f t="shared" si="30"/>
        <v>11</v>
      </c>
      <c r="X73" s="1" t="str">
        <f t="shared" si="31"/>
        <v>五</v>
      </c>
    </row>
    <row r="74" spans="1:24" ht="13.5">
      <c r="A74" s="3">
        <v>43174</v>
      </c>
      <c r="B74" s="1">
        <f t="shared" si="16"/>
        <v>11</v>
      </c>
      <c r="C74" s="1" t="str">
        <f t="shared" si="17"/>
        <v>四</v>
      </c>
      <c r="D74" s="3">
        <v>43539</v>
      </c>
      <c r="E74" s="1">
        <f t="shared" si="18"/>
        <v>11</v>
      </c>
      <c r="F74" s="1" t="str">
        <f t="shared" si="19"/>
        <v>五</v>
      </c>
      <c r="G74" s="3">
        <v>43904</v>
      </c>
      <c r="H74" s="1">
        <f t="shared" si="20"/>
        <v>11</v>
      </c>
      <c r="I74" s="1" t="str">
        <f t="shared" si="21"/>
        <v>六</v>
      </c>
      <c r="J74" s="3">
        <v>44270</v>
      </c>
      <c r="K74" s="1">
        <f t="shared" si="22"/>
        <v>12</v>
      </c>
      <c r="L74" s="1" t="str">
        <f t="shared" si="23"/>
        <v>一</v>
      </c>
      <c r="M74" s="3">
        <v>44635</v>
      </c>
      <c r="N74" s="1">
        <f t="shared" si="24"/>
        <v>12</v>
      </c>
      <c r="O74" s="1" t="str">
        <f t="shared" si="25"/>
        <v>二</v>
      </c>
      <c r="P74" s="3">
        <v>45000</v>
      </c>
      <c r="Q74" s="1">
        <f t="shared" si="26"/>
        <v>12</v>
      </c>
      <c r="R74" s="1" t="str">
        <f t="shared" si="27"/>
        <v>三</v>
      </c>
      <c r="S74" s="3">
        <v>45365</v>
      </c>
      <c r="T74" s="1">
        <f t="shared" si="28"/>
        <v>11</v>
      </c>
      <c r="U74" s="1" t="str">
        <f t="shared" si="29"/>
        <v>四</v>
      </c>
      <c r="V74" s="3">
        <v>45731</v>
      </c>
      <c r="W74" s="1">
        <f t="shared" si="30"/>
        <v>11</v>
      </c>
      <c r="X74" s="1" t="str">
        <f t="shared" si="31"/>
        <v>六</v>
      </c>
    </row>
    <row r="75" spans="1:24" ht="13.5">
      <c r="A75" s="3">
        <v>43175</v>
      </c>
      <c r="B75" s="1">
        <f t="shared" si="16"/>
        <v>11</v>
      </c>
      <c r="C75" s="1" t="str">
        <f t="shared" si="17"/>
        <v>五</v>
      </c>
      <c r="D75" s="3">
        <v>43540</v>
      </c>
      <c r="E75" s="1">
        <f t="shared" si="18"/>
        <v>11</v>
      </c>
      <c r="F75" s="1" t="str">
        <f t="shared" si="19"/>
        <v>六</v>
      </c>
      <c r="G75" s="3">
        <v>43905</v>
      </c>
      <c r="H75" s="1">
        <f t="shared" si="20"/>
        <v>11</v>
      </c>
      <c r="I75" s="1" t="str">
        <f t="shared" si="21"/>
        <v>日</v>
      </c>
      <c r="J75" s="3">
        <v>44271</v>
      </c>
      <c r="K75" s="1">
        <f t="shared" si="22"/>
        <v>12</v>
      </c>
      <c r="L75" s="1" t="str">
        <f t="shared" si="23"/>
        <v>二</v>
      </c>
      <c r="M75" s="3">
        <v>44636</v>
      </c>
      <c r="N75" s="1">
        <f t="shared" si="24"/>
        <v>12</v>
      </c>
      <c r="O75" s="1" t="str">
        <f t="shared" si="25"/>
        <v>三</v>
      </c>
      <c r="P75" s="3">
        <v>45001</v>
      </c>
      <c r="Q75" s="1">
        <f t="shared" si="26"/>
        <v>12</v>
      </c>
      <c r="R75" s="1" t="str">
        <f t="shared" si="27"/>
        <v>四</v>
      </c>
      <c r="S75" s="3">
        <v>45366</v>
      </c>
      <c r="T75" s="1">
        <f t="shared" si="28"/>
        <v>11</v>
      </c>
      <c r="U75" s="1" t="str">
        <f t="shared" si="29"/>
        <v>五</v>
      </c>
      <c r="V75" s="3">
        <v>45732</v>
      </c>
      <c r="W75" s="1">
        <f t="shared" si="30"/>
        <v>11</v>
      </c>
      <c r="X75" s="1" t="str">
        <f t="shared" si="31"/>
        <v>日</v>
      </c>
    </row>
    <row r="76" spans="1:24" ht="13.5">
      <c r="A76" s="3">
        <v>43176</v>
      </c>
      <c r="B76" s="1">
        <f t="shared" si="16"/>
        <v>11</v>
      </c>
      <c r="C76" s="1" t="str">
        <f t="shared" si="17"/>
        <v>六</v>
      </c>
      <c r="D76" s="3">
        <v>43541</v>
      </c>
      <c r="E76" s="1">
        <f t="shared" si="18"/>
        <v>11</v>
      </c>
      <c r="F76" s="1" t="str">
        <f t="shared" si="19"/>
        <v>日</v>
      </c>
      <c r="G76" s="3">
        <v>43906</v>
      </c>
      <c r="H76" s="1">
        <f t="shared" si="20"/>
        <v>12</v>
      </c>
      <c r="I76" s="1" t="str">
        <f t="shared" si="21"/>
        <v>一</v>
      </c>
      <c r="J76" s="3">
        <v>44272</v>
      </c>
      <c r="K76" s="1">
        <f t="shared" si="22"/>
        <v>12</v>
      </c>
      <c r="L76" s="1" t="str">
        <f t="shared" si="23"/>
        <v>三</v>
      </c>
      <c r="M76" s="3">
        <v>44637</v>
      </c>
      <c r="N76" s="1">
        <f t="shared" si="24"/>
        <v>12</v>
      </c>
      <c r="O76" s="1" t="str">
        <f t="shared" si="25"/>
        <v>四</v>
      </c>
      <c r="P76" s="3">
        <v>45002</v>
      </c>
      <c r="Q76" s="1">
        <f t="shared" si="26"/>
        <v>12</v>
      </c>
      <c r="R76" s="1" t="str">
        <f t="shared" si="27"/>
        <v>五</v>
      </c>
      <c r="S76" s="3">
        <v>45367</v>
      </c>
      <c r="T76" s="1">
        <f t="shared" si="28"/>
        <v>11</v>
      </c>
      <c r="U76" s="1" t="str">
        <f t="shared" si="29"/>
        <v>六</v>
      </c>
      <c r="V76" s="3">
        <v>45733</v>
      </c>
      <c r="W76" s="1">
        <f t="shared" si="30"/>
        <v>12</v>
      </c>
      <c r="X76" s="1" t="str">
        <f t="shared" si="31"/>
        <v>一</v>
      </c>
    </row>
    <row r="77" spans="1:24" ht="13.5">
      <c r="A77" s="3">
        <v>43177</v>
      </c>
      <c r="B77" s="1">
        <f t="shared" si="16"/>
        <v>11</v>
      </c>
      <c r="C77" s="1" t="str">
        <f t="shared" si="17"/>
        <v>日</v>
      </c>
      <c r="D77" s="3">
        <v>43542</v>
      </c>
      <c r="E77" s="1">
        <f t="shared" si="18"/>
        <v>12</v>
      </c>
      <c r="F77" s="1" t="str">
        <f t="shared" si="19"/>
        <v>一</v>
      </c>
      <c r="G77" s="3">
        <v>43907</v>
      </c>
      <c r="H77" s="1">
        <f t="shared" si="20"/>
        <v>12</v>
      </c>
      <c r="I77" s="1" t="str">
        <f t="shared" si="21"/>
        <v>二</v>
      </c>
      <c r="J77" s="3">
        <v>44273</v>
      </c>
      <c r="K77" s="1">
        <f t="shared" si="22"/>
        <v>12</v>
      </c>
      <c r="L77" s="1" t="str">
        <f t="shared" si="23"/>
        <v>四</v>
      </c>
      <c r="M77" s="3">
        <v>44638</v>
      </c>
      <c r="N77" s="1">
        <f t="shared" si="24"/>
        <v>12</v>
      </c>
      <c r="O77" s="1" t="str">
        <f t="shared" si="25"/>
        <v>五</v>
      </c>
      <c r="P77" s="3">
        <v>45003</v>
      </c>
      <c r="Q77" s="1">
        <f t="shared" si="26"/>
        <v>12</v>
      </c>
      <c r="R77" s="1" t="str">
        <f t="shared" si="27"/>
        <v>六</v>
      </c>
      <c r="S77" s="3">
        <v>45368</v>
      </c>
      <c r="T77" s="1">
        <f t="shared" si="28"/>
        <v>11</v>
      </c>
      <c r="U77" s="1" t="str">
        <f t="shared" si="29"/>
        <v>日</v>
      </c>
      <c r="V77" s="3">
        <v>45734</v>
      </c>
      <c r="W77" s="1">
        <f t="shared" si="30"/>
        <v>12</v>
      </c>
      <c r="X77" s="1" t="str">
        <f t="shared" si="31"/>
        <v>二</v>
      </c>
    </row>
    <row r="78" spans="1:24" ht="13.5">
      <c r="A78" s="3">
        <v>43178</v>
      </c>
      <c r="B78" s="1">
        <f t="shared" si="16"/>
        <v>12</v>
      </c>
      <c r="C78" s="1" t="str">
        <f t="shared" si="17"/>
        <v>一</v>
      </c>
      <c r="D78" s="3">
        <v>43543</v>
      </c>
      <c r="E78" s="1">
        <f t="shared" si="18"/>
        <v>12</v>
      </c>
      <c r="F78" s="1" t="str">
        <f t="shared" si="19"/>
        <v>二</v>
      </c>
      <c r="G78" s="3">
        <v>43908</v>
      </c>
      <c r="H78" s="1">
        <f t="shared" si="20"/>
        <v>12</v>
      </c>
      <c r="I78" s="1" t="str">
        <f t="shared" si="21"/>
        <v>三</v>
      </c>
      <c r="J78" s="3">
        <v>44274</v>
      </c>
      <c r="K78" s="1">
        <f t="shared" si="22"/>
        <v>12</v>
      </c>
      <c r="L78" s="1" t="str">
        <f t="shared" si="23"/>
        <v>五</v>
      </c>
      <c r="M78" s="3">
        <v>44639</v>
      </c>
      <c r="N78" s="1">
        <f t="shared" si="24"/>
        <v>12</v>
      </c>
      <c r="O78" s="1" t="str">
        <f t="shared" si="25"/>
        <v>六</v>
      </c>
      <c r="P78" s="3">
        <v>45004</v>
      </c>
      <c r="Q78" s="1">
        <f t="shared" si="26"/>
        <v>12</v>
      </c>
      <c r="R78" s="1" t="str">
        <f t="shared" si="27"/>
        <v>日</v>
      </c>
      <c r="S78" s="3">
        <v>45369</v>
      </c>
      <c r="T78" s="1">
        <f t="shared" si="28"/>
        <v>12</v>
      </c>
      <c r="U78" s="1" t="str">
        <f t="shared" si="29"/>
        <v>一</v>
      </c>
      <c r="V78" s="3">
        <v>45735</v>
      </c>
      <c r="W78" s="1">
        <f t="shared" si="30"/>
        <v>12</v>
      </c>
      <c r="X78" s="1" t="str">
        <f t="shared" si="31"/>
        <v>三</v>
      </c>
    </row>
    <row r="79" spans="1:24" ht="13.5">
      <c r="A79" s="3">
        <v>43179</v>
      </c>
      <c r="B79" s="1">
        <f t="shared" si="16"/>
        <v>12</v>
      </c>
      <c r="C79" s="1" t="str">
        <f t="shared" si="17"/>
        <v>二</v>
      </c>
      <c r="D79" s="3">
        <v>43544</v>
      </c>
      <c r="E79" s="1">
        <f t="shared" si="18"/>
        <v>12</v>
      </c>
      <c r="F79" s="1" t="str">
        <f t="shared" si="19"/>
        <v>三</v>
      </c>
      <c r="G79" s="3">
        <v>43909</v>
      </c>
      <c r="H79" s="1">
        <f t="shared" si="20"/>
        <v>12</v>
      </c>
      <c r="I79" s="1" t="str">
        <f t="shared" si="21"/>
        <v>四</v>
      </c>
      <c r="J79" s="3">
        <v>44275</v>
      </c>
      <c r="K79" s="1">
        <f t="shared" si="22"/>
        <v>12</v>
      </c>
      <c r="L79" s="1" t="str">
        <f t="shared" si="23"/>
        <v>六</v>
      </c>
      <c r="M79" s="3">
        <v>44640</v>
      </c>
      <c r="N79" s="1">
        <f t="shared" si="24"/>
        <v>12</v>
      </c>
      <c r="O79" s="1" t="str">
        <f t="shared" si="25"/>
        <v>日</v>
      </c>
      <c r="P79" s="3">
        <v>45005</v>
      </c>
      <c r="Q79" s="1">
        <f t="shared" si="26"/>
        <v>13</v>
      </c>
      <c r="R79" s="1" t="str">
        <f t="shared" si="27"/>
        <v>一</v>
      </c>
      <c r="S79" s="3">
        <v>45370</v>
      </c>
      <c r="T79" s="1">
        <f t="shared" si="28"/>
        <v>12</v>
      </c>
      <c r="U79" s="1" t="str">
        <f t="shared" si="29"/>
        <v>二</v>
      </c>
      <c r="V79" s="3">
        <v>45736</v>
      </c>
      <c r="W79" s="1">
        <f t="shared" si="30"/>
        <v>12</v>
      </c>
      <c r="X79" s="1" t="str">
        <f t="shared" si="31"/>
        <v>四</v>
      </c>
    </row>
    <row r="80" spans="1:24" ht="13.5">
      <c r="A80" s="3">
        <v>43180</v>
      </c>
      <c r="B80" s="1">
        <f t="shared" si="16"/>
        <v>12</v>
      </c>
      <c r="C80" s="1" t="str">
        <f t="shared" si="17"/>
        <v>三</v>
      </c>
      <c r="D80" s="3">
        <v>43545</v>
      </c>
      <c r="E80" s="1">
        <f t="shared" si="18"/>
        <v>12</v>
      </c>
      <c r="F80" s="1" t="str">
        <f t="shared" si="19"/>
        <v>四</v>
      </c>
      <c r="G80" s="3">
        <v>43910</v>
      </c>
      <c r="H80" s="1">
        <f t="shared" si="20"/>
        <v>12</v>
      </c>
      <c r="I80" s="1" t="str">
        <f t="shared" si="21"/>
        <v>五</v>
      </c>
      <c r="J80" s="3">
        <v>44276</v>
      </c>
      <c r="K80" s="1">
        <f t="shared" si="22"/>
        <v>12</v>
      </c>
      <c r="L80" s="1" t="str">
        <f t="shared" si="23"/>
        <v>日</v>
      </c>
      <c r="M80" s="3">
        <v>44641</v>
      </c>
      <c r="N80" s="1">
        <f t="shared" si="24"/>
        <v>13</v>
      </c>
      <c r="O80" s="1" t="str">
        <f t="shared" si="25"/>
        <v>一</v>
      </c>
      <c r="P80" s="3">
        <v>45006</v>
      </c>
      <c r="Q80" s="1">
        <f t="shared" si="26"/>
        <v>13</v>
      </c>
      <c r="R80" s="1" t="str">
        <f t="shared" si="27"/>
        <v>二</v>
      </c>
      <c r="S80" s="3">
        <v>45371</v>
      </c>
      <c r="T80" s="1">
        <f t="shared" si="28"/>
        <v>12</v>
      </c>
      <c r="U80" s="1" t="str">
        <f t="shared" si="29"/>
        <v>三</v>
      </c>
      <c r="V80" s="3">
        <v>45737</v>
      </c>
      <c r="W80" s="1">
        <f t="shared" si="30"/>
        <v>12</v>
      </c>
      <c r="X80" s="1" t="str">
        <f t="shared" si="31"/>
        <v>五</v>
      </c>
    </row>
    <row r="81" spans="1:24" ht="13.5">
      <c r="A81" s="3">
        <v>43181</v>
      </c>
      <c r="B81" s="1">
        <f t="shared" si="16"/>
        <v>12</v>
      </c>
      <c r="C81" s="1" t="str">
        <f t="shared" si="17"/>
        <v>四</v>
      </c>
      <c r="D81" s="3">
        <v>43546</v>
      </c>
      <c r="E81" s="1">
        <f t="shared" si="18"/>
        <v>12</v>
      </c>
      <c r="F81" s="1" t="str">
        <f t="shared" si="19"/>
        <v>五</v>
      </c>
      <c r="G81" s="3">
        <v>43911</v>
      </c>
      <c r="H81" s="1">
        <f t="shared" si="20"/>
        <v>12</v>
      </c>
      <c r="I81" s="1" t="str">
        <f t="shared" si="21"/>
        <v>六</v>
      </c>
      <c r="J81" s="3">
        <v>44277</v>
      </c>
      <c r="K81" s="1">
        <f t="shared" si="22"/>
        <v>13</v>
      </c>
      <c r="L81" s="1" t="str">
        <f t="shared" si="23"/>
        <v>一</v>
      </c>
      <c r="M81" s="3">
        <v>44642</v>
      </c>
      <c r="N81" s="1">
        <f t="shared" si="24"/>
        <v>13</v>
      </c>
      <c r="O81" s="1" t="str">
        <f t="shared" si="25"/>
        <v>二</v>
      </c>
      <c r="P81" s="3">
        <v>45007</v>
      </c>
      <c r="Q81" s="1">
        <f t="shared" si="26"/>
        <v>13</v>
      </c>
      <c r="R81" s="1" t="str">
        <f t="shared" si="27"/>
        <v>三</v>
      </c>
      <c r="S81" s="3">
        <v>45372</v>
      </c>
      <c r="T81" s="1">
        <f t="shared" si="28"/>
        <v>12</v>
      </c>
      <c r="U81" s="1" t="str">
        <f t="shared" si="29"/>
        <v>四</v>
      </c>
      <c r="V81" s="3">
        <v>45738</v>
      </c>
      <c r="W81" s="1">
        <f t="shared" si="30"/>
        <v>12</v>
      </c>
      <c r="X81" s="1" t="str">
        <f t="shared" si="31"/>
        <v>六</v>
      </c>
    </row>
    <row r="82" spans="1:24" ht="13.5">
      <c r="A82" s="3">
        <v>43182</v>
      </c>
      <c r="B82" s="1">
        <f t="shared" si="16"/>
        <v>12</v>
      </c>
      <c r="C82" s="1" t="str">
        <f t="shared" si="17"/>
        <v>五</v>
      </c>
      <c r="D82" s="3">
        <v>43547</v>
      </c>
      <c r="E82" s="1">
        <f t="shared" si="18"/>
        <v>12</v>
      </c>
      <c r="F82" s="1" t="str">
        <f t="shared" si="19"/>
        <v>六</v>
      </c>
      <c r="G82" s="3">
        <v>43912</v>
      </c>
      <c r="H82" s="1">
        <f t="shared" si="20"/>
        <v>12</v>
      </c>
      <c r="I82" s="1" t="str">
        <f t="shared" si="21"/>
        <v>日</v>
      </c>
      <c r="J82" s="3">
        <v>44278</v>
      </c>
      <c r="K82" s="1">
        <f t="shared" si="22"/>
        <v>13</v>
      </c>
      <c r="L82" s="1" t="str">
        <f t="shared" si="23"/>
        <v>二</v>
      </c>
      <c r="M82" s="3">
        <v>44643</v>
      </c>
      <c r="N82" s="1">
        <f t="shared" si="24"/>
        <v>13</v>
      </c>
      <c r="O82" s="1" t="str">
        <f t="shared" si="25"/>
        <v>三</v>
      </c>
      <c r="P82" s="3">
        <v>45008</v>
      </c>
      <c r="Q82" s="1">
        <f t="shared" si="26"/>
        <v>13</v>
      </c>
      <c r="R82" s="1" t="str">
        <f t="shared" si="27"/>
        <v>四</v>
      </c>
      <c r="S82" s="3">
        <v>45373</v>
      </c>
      <c r="T82" s="1">
        <f t="shared" si="28"/>
        <v>12</v>
      </c>
      <c r="U82" s="1" t="str">
        <f t="shared" si="29"/>
        <v>五</v>
      </c>
      <c r="V82" s="3">
        <v>45739</v>
      </c>
      <c r="W82" s="1">
        <f t="shared" si="30"/>
        <v>12</v>
      </c>
      <c r="X82" s="1" t="str">
        <f t="shared" si="31"/>
        <v>日</v>
      </c>
    </row>
    <row r="83" spans="1:24" ht="13.5">
      <c r="A83" s="3">
        <v>43183</v>
      </c>
      <c r="B83" s="1">
        <f t="shared" si="16"/>
        <v>12</v>
      </c>
      <c r="C83" s="1" t="str">
        <f t="shared" si="17"/>
        <v>六</v>
      </c>
      <c r="D83" s="3">
        <v>43548</v>
      </c>
      <c r="E83" s="1">
        <f t="shared" si="18"/>
        <v>12</v>
      </c>
      <c r="F83" s="1" t="str">
        <f t="shared" si="19"/>
        <v>日</v>
      </c>
      <c r="G83" s="3">
        <v>43913</v>
      </c>
      <c r="H83" s="1">
        <f t="shared" si="20"/>
        <v>13</v>
      </c>
      <c r="I83" s="1" t="str">
        <f t="shared" si="21"/>
        <v>一</v>
      </c>
      <c r="J83" s="3">
        <v>44279</v>
      </c>
      <c r="K83" s="1">
        <f t="shared" si="22"/>
        <v>13</v>
      </c>
      <c r="L83" s="1" t="str">
        <f t="shared" si="23"/>
        <v>三</v>
      </c>
      <c r="M83" s="3">
        <v>44644</v>
      </c>
      <c r="N83" s="1">
        <f t="shared" si="24"/>
        <v>13</v>
      </c>
      <c r="O83" s="1" t="str">
        <f t="shared" si="25"/>
        <v>四</v>
      </c>
      <c r="P83" s="3">
        <v>45009</v>
      </c>
      <c r="Q83" s="1">
        <f t="shared" si="26"/>
        <v>13</v>
      </c>
      <c r="R83" s="1" t="str">
        <f t="shared" si="27"/>
        <v>五</v>
      </c>
      <c r="S83" s="3">
        <v>45374</v>
      </c>
      <c r="T83" s="1">
        <f t="shared" si="28"/>
        <v>12</v>
      </c>
      <c r="U83" s="1" t="str">
        <f t="shared" si="29"/>
        <v>六</v>
      </c>
      <c r="V83" s="3">
        <v>45740</v>
      </c>
      <c r="W83" s="1">
        <f t="shared" si="30"/>
        <v>13</v>
      </c>
      <c r="X83" s="1" t="str">
        <f t="shared" si="31"/>
        <v>一</v>
      </c>
    </row>
    <row r="84" spans="1:24" ht="13.5">
      <c r="A84" s="3">
        <v>43184</v>
      </c>
      <c r="B84" s="1">
        <f t="shared" si="16"/>
        <v>12</v>
      </c>
      <c r="C84" s="1" t="str">
        <f t="shared" si="17"/>
        <v>日</v>
      </c>
      <c r="D84" s="3">
        <v>43549</v>
      </c>
      <c r="E84" s="1">
        <f t="shared" si="18"/>
        <v>13</v>
      </c>
      <c r="F84" s="1" t="str">
        <f t="shared" si="19"/>
        <v>一</v>
      </c>
      <c r="G84" s="3">
        <v>43914</v>
      </c>
      <c r="H84" s="1">
        <f t="shared" si="20"/>
        <v>13</v>
      </c>
      <c r="I84" s="1" t="str">
        <f t="shared" si="21"/>
        <v>二</v>
      </c>
      <c r="J84" s="3">
        <v>44280</v>
      </c>
      <c r="K84" s="1">
        <f t="shared" si="22"/>
        <v>13</v>
      </c>
      <c r="L84" s="1" t="str">
        <f t="shared" si="23"/>
        <v>四</v>
      </c>
      <c r="M84" s="3">
        <v>44645</v>
      </c>
      <c r="N84" s="1">
        <f t="shared" si="24"/>
        <v>13</v>
      </c>
      <c r="O84" s="1" t="str">
        <f t="shared" si="25"/>
        <v>五</v>
      </c>
      <c r="P84" s="3">
        <v>45010</v>
      </c>
      <c r="Q84" s="1">
        <f t="shared" si="26"/>
        <v>13</v>
      </c>
      <c r="R84" s="1" t="str">
        <f t="shared" si="27"/>
        <v>六</v>
      </c>
      <c r="S84" s="3">
        <v>45375</v>
      </c>
      <c r="T84" s="1">
        <f t="shared" si="28"/>
        <v>12</v>
      </c>
      <c r="U84" s="1" t="str">
        <f t="shared" si="29"/>
        <v>日</v>
      </c>
      <c r="V84" s="3">
        <v>45741</v>
      </c>
      <c r="W84" s="1">
        <f t="shared" si="30"/>
        <v>13</v>
      </c>
      <c r="X84" s="1" t="str">
        <f t="shared" si="31"/>
        <v>二</v>
      </c>
    </row>
    <row r="85" spans="1:24" ht="13.5">
      <c r="A85" s="3">
        <v>43185</v>
      </c>
      <c r="B85" s="1">
        <f t="shared" si="16"/>
        <v>13</v>
      </c>
      <c r="C85" s="1" t="str">
        <f t="shared" si="17"/>
        <v>一</v>
      </c>
      <c r="D85" s="3">
        <v>43550</v>
      </c>
      <c r="E85" s="1">
        <f t="shared" si="18"/>
        <v>13</v>
      </c>
      <c r="F85" s="1" t="str">
        <f t="shared" si="19"/>
        <v>二</v>
      </c>
      <c r="G85" s="3">
        <v>43915</v>
      </c>
      <c r="H85" s="1">
        <f t="shared" si="20"/>
        <v>13</v>
      </c>
      <c r="I85" s="1" t="str">
        <f t="shared" si="21"/>
        <v>三</v>
      </c>
      <c r="J85" s="3">
        <v>44281</v>
      </c>
      <c r="K85" s="1">
        <f t="shared" si="22"/>
        <v>13</v>
      </c>
      <c r="L85" s="1" t="str">
        <f t="shared" si="23"/>
        <v>五</v>
      </c>
      <c r="M85" s="3">
        <v>44646</v>
      </c>
      <c r="N85" s="1">
        <f t="shared" si="24"/>
        <v>13</v>
      </c>
      <c r="O85" s="1" t="str">
        <f t="shared" si="25"/>
        <v>六</v>
      </c>
      <c r="P85" s="3">
        <v>45011</v>
      </c>
      <c r="Q85" s="1">
        <f t="shared" si="26"/>
        <v>13</v>
      </c>
      <c r="R85" s="1" t="str">
        <f t="shared" si="27"/>
        <v>日</v>
      </c>
      <c r="S85" s="3">
        <v>45376</v>
      </c>
      <c r="T85" s="1">
        <f t="shared" si="28"/>
        <v>13</v>
      </c>
      <c r="U85" s="1" t="str">
        <f t="shared" si="29"/>
        <v>一</v>
      </c>
      <c r="V85" s="3">
        <v>45742</v>
      </c>
      <c r="W85" s="1">
        <f t="shared" si="30"/>
        <v>13</v>
      </c>
      <c r="X85" s="1" t="str">
        <f t="shared" si="31"/>
        <v>三</v>
      </c>
    </row>
    <row r="86" spans="1:24" ht="13.5">
      <c r="A86" s="3">
        <v>43186</v>
      </c>
      <c r="B86" s="1">
        <f t="shared" si="16"/>
        <v>13</v>
      </c>
      <c r="C86" s="1" t="str">
        <f t="shared" si="17"/>
        <v>二</v>
      </c>
      <c r="D86" s="3">
        <v>43551</v>
      </c>
      <c r="E86" s="1">
        <f t="shared" si="18"/>
        <v>13</v>
      </c>
      <c r="F86" s="1" t="str">
        <f t="shared" si="19"/>
        <v>三</v>
      </c>
      <c r="G86" s="3">
        <v>43916</v>
      </c>
      <c r="H86" s="1">
        <f t="shared" si="20"/>
        <v>13</v>
      </c>
      <c r="I86" s="1" t="str">
        <f t="shared" si="21"/>
        <v>四</v>
      </c>
      <c r="J86" s="3">
        <v>44282</v>
      </c>
      <c r="K86" s="1">
        <f t="shared" si="22"/>
        <v>13</v>
      </c>
      <c r="L86" s="1" t="str">
        <f t="shared" si="23"/>
        <v>六</v>
      </c>
      <c r="M86" s="3">
        <v>44647</v>
      </c>
      <c r="N86" s="1">
        <f t="shared" si="24"/>
        <v>13</v>
      </c>
      <c r="O86" s="1" t="str">
        <f t="shared" si="25"/>
        <v>日</v>
      </c>
      <c r="P86" s="3">
        <v>45012</v>
      </c>
      <c r="Q86" s="1">
        <f t="shared" si="26"/>
        <v>14</v>
      </c>
      <c r="R86" s="1" t="str">
        <f t="shared" si="27"/>
        <v>一</v>
      </c>
      <c r="S86" s="3">
        <v>45377</v>
      </c>
      <c r="T86" s="1">
        <f t="shared" si="28"/>
        <v>13</v>
      </c>
      <c r="U86" s="1" t="str">
        <f t="shared" si="29"/>
        <v>二</v>
      </c>
      <c r="V86" s="3">
        <v>45743</v>
      </c>
      <c r="W86" s="1">
        <f t="shared" si="30"/>
        <v>13</v>
      </c>
      <c r="X86" s="1" t="str">
        <f t="shared" si="31"/>
        <v>四</v>
      </c>
    </row>
    <row r="87" spans="1:24" ht="13.5">
      <c r="A87" s="3">
        <v>43187</v>
      </c>
      <c r="B87" s="1">
        <f t="shared" si="16"/>
        <v>13</v>
      </c>
      <c r="C87" s="1" t="str">
        <f t="shared" si="17"/>
        <v>三</v>
      </c>
      <c r="D87" s="3">
        <v>43552</v>
      </c>
      <c r="E87" s="1">
        <f t="shared" si="18"/>
        <v>13</v>
      </c>
      <c r="F87" s="1" t="str">
        <f t="shared" si="19"/>
        <v>四</v>
      </c>
      <c r="G87" s="3">
        <v>43917</v>
      </c>
      <c r="H87" s="1">
        <f t="shared" si="20"/>
        <v>13</v>
      </c>
      <c r="I87" s="1" t="str">
        <f t="shared" si="21"/>
        <v>五</v>
      </c>
      <c r="J87" s="3">
        <v>44283</v>
      </c>
      <c r="K87" s="1">
        <f t="shared" si="22"/>
        <v>13</v>
      </c>
      <c r="L87" s="1" t="str">
        <f t="shared" si="23"/>
        <v>日</v>
      </c>
      <c r="M87" s="3">
        <v>44648</v>
      </c>
      <c r="N87" s="1">
        <f t="shared" si="24"/>
        <v>14</v>
      </c>
      <c r="O87" s="1" t="str">
        <f t="shared" si="25"/>
        <v>一</v>
      </c>
      <c r="P87" s="3">
        <v>45013</v>
      </c>
      <c r="Q87" s="1">
        <f t="shared" si="26"/>
        <v>14</v>
      </c>
      <c r="R87" s="1" t="str">
        <f t="shared" si="27"/>
        <v>二</v>
      </c>
      <c r="S87" s="3">
        <v>45378</v>
      </c>
      <c r="T87" s="1">
        <f t="shared" si="28"/>
        <v>13</v>
      </c>
      <c r="U87" s="1" t="str">
        <f t="shared" si="29"/>
        <v>三</v>
      </c>
      <c r="V87" s="3">
        <v>45744</v>
      </c>
      <c r="W87" s="1">
        <f t="shared" si="30"/>
        <v>13</v>
      </c>
      <c r="X87" s="1" t="str">
        <f t="shared" si="31"/>
        <v>五</v>
      </c>
    </row>
    <row r="88" spans="1:24" ht="13.5">
      <c r="A88" s="3">
        <v>43188</v>
      </c>
      <c r="B88" s="1">
        <f t="shared" si="16"/>
        <v>13</v>
      </c>
      <c r="C88" s="1" t="str">
        <f t="shared" si="17"/>
        <v>四</v>
      </c>
      <c r="D88" s="3">
        <v>43553</v>
      </c>
      <c r="E88" s="1">
        <f t="shared" si="18"/>
        <v>13</v>
      </c>
      <c r="F88" s="1" t="str">
        <f t="shared" si="19"/>
        <v>五</v>
      </c>
      <c r="G88" s="3">
        <v>43918</v>
      </c>
      <c r="H88" s="1">
        <f t="shared" si="20"/>
        <v>13</v>
      </c>
      <c r="I88" s="1" t="str">
        <f t="shared" si="21"/>
        <v>六</v>
      </c>
      <c r="J88" s="3">
        <v>44284</v>
      </c>
      <c r="K88" s="1">
        <f t="shared" si="22"/>
        <v>14</v>
      </c>
      <c r="L88" s="1" t="str">
        <f t="shared" si="23"/>
        <v>一</v>
      </c>
      <c r="M88" s="3">
        <v>44649</v>
      </c>
      <c r="N88" s="1">
        <f t="shared" si="24"/>
        <v>14</v>
      </c>
      <c r="O88" s="1" t="str">
        <f t="shared" si="25"/>
        <v>二</v>
      </c>
      <c r="P88" s="3">
        <v>45014</v>
      </c>
      <c r="Q88" s="1">
        <f t="shared" si="26"/>
        <v>14</v>
      </c>
      <c r="R88" s="1" t="str">
        <f t="shared" si="27"/>
        <v>三</v>
      </c>
      <c r="S88" s="3">
        <v>45379</v>
      </c>
      <c r="T88" s="1">
        <f t="shared" si="28"/>
        <v>13</v>
      </c>
      <c r="U88" s="1" t="str">
        <f t="shared" si="29"/>
        <v>四</v>
      </c>
      <c r="V88" s="3">
        <v>45745</v>
      </c>
      <c r="W88" s="1">
        <f t="shared" si="30"/>
        <v>13</v>
      </c>
      <c r="X88" s="1" t="str">
        <f t="shared" si="31"/>
        <v>六</v>
      </c>
    </row>
    <row r="89" spans="1:24" ht="13.5">
      <c r="A89" s="3">
        <v>43189</v>
      </c>
      <c r="B89" s="1">
        <f t="shared" si="16"/>
        <v>13</v>
      </c>
      <c r="C89" s="1" t="str">
        <f t="shared" si="17"/>
        <v>五</v>
      </c>
      <c r="D89" s="3">
        <v>43554</v>
      </c>
      <c r="E89" s="1">
        <f t="shared" si="18"/>
        <v>13</v>
      </c>
      <c r="F89" s="1" t="str">
        <f t="shared" si="19"/>
        <v>六</v>
      </c>
      <c r="G89" s="3">
        <v>43919</v>
      </c>
      <c r="H89" s="1">
        <f t="shared" si="20"/>
        <v>13</v>
      </c>
      <c r="I89" s="1" t="str">
        <f t="shared" si="21"/>
        <v>日</v>
      </c>
      <c r="J89" s="3">
        <v>44285</v>
      </c>
      <c r="K89" s="1">
        <f t="shared" si="22"/>
        <v>14</v>
      </c>
      <c r="L89" s="1" t="str">
        <f t="shared" si="23"/>
        <v>二</v>
      </c>
      <c r="M89" s="3">
        <v>44650</v>
      </c>
      <c r="N89" s="1">
        <f t="shared" si="24"/>
        <v>14</v>
      </c>
      <c r="O89" s="1" t="str">
        <f t="shared" si="25"/>
        <v>三</v>
      </c>
      <c r="P89" s="3">
        <v>45015</v>
      </c>
      <c r="Q89" s="1">
        <f t="shared" si="26"/>
        <v>14</v>
      </c>
      <c r="R89" s="1" t="str">
        <f t="shared" si="27"/>
        <v>四</v>
      </c>
      <c r="S89" s="3">
        <v>45380</v>
      </c>
      <c r="T89" s="1">
        <f t="shared" si="28"/>
        <v>13</v>
      </c>
      <c r="U89" s="1" t="str">
        <f t="shared" si="29"/>
        <v>五</v>
      </c>
      <c r="V89" s="3">
        <v>45746</v>
      </c>
      <c r="W89" s="1">
        <f t="shared" si="30"/>
        <v>13</v>
      </c>
      <c r="X89" s="1" t="str">
        <f t="shared" si="31"/>
        <v>日</v>
      </c>
    </row>
    <row r="90" spans="1:24" ht="13.5">
      <c r="A90" s="3">
        <v>43190</v>
      </c>
      <c r="B90" s="1">
        <f t="shared" si="16"/>
        <v>13</v>
      </c>
      <c r="C90" s="1" t="str">
        <f t="shared" si="17"/>
        <v>六</v>
      </c>
      <c r="D90" s="3">
        <v>43555</v>
      </c>
      <c r="E90" s="1">
        <f t="shared" si="18"/>
        <v>13</v>
      </c>
      <c r="F90" s="1" t="str">
        <f t="shared" si="19"/>
        <v>日</v>
      </c>
      <c r="G90" s="3">
        <v>43920</v>
      </c>
      <c r="H90" s="1">
        <f t="shared" si="20"/>
        <v>14</v>
      </c>
      <c r="I90" s="1" t="str">
        <f t="shared" si="21"/>
        <v>一</v>
      </c>
      <c r="J90" s="3">
        <v>44286</v>
      </c>
      <c r="K90" s="1">
        <f t="shared" si="22"/>
        <v>14</v>
      </c>
      <c r="L90" s="1" t="str">
        <f t="shared" si="23"/>
        <v>三</v>
      </c>
      <c r="M90" s="3">
        <v>44651</v>
      </c>
      <c r="N90" s="1">
        <f t="shared" si="24"/>
        <v>14</v>
      </c>
      <c r="O90" s="1" t="str">
        <f t="shared" si="25"/>
        <v>四</v>
      </c>
      <c r="P90" s="3">
        <v>45016</v>
      </c>
      <c r="Q90" s="1">
        <f t="shared" si="26"/>
        <v>14</v>
      </c>
      <c r="R90" s="1" t="str">
        <f t="shared" si="27"/>
        <v>五</v>
      </c>
      <c r="S90" s="3">
        <v>45381</v>
      </c>
      <c r="T90" s="1">
        <f t="shared" si="28"/>
        <v>13</v>
      </c>
      <c r="U90" s="1" t="str">
        <f t="shared" si="29"/>
        <v>六</v>
      </c>
      <c r="V90" s="3">
        <v>45747</v>
      </c>
      <c r="W90" s="1">
        <f t="shared" si="30"/>
        <v>14</v>
      </c>
      <c r="X90" s="1" t="str">
        <f t="shared" si="31"/>
        <v>一</v>
      </c>
    </row>
    <row r="91" spans="1:24" ht="13.5">
      <c r="A91" s="3">
        <v>43191</v>
      </c>
      <c r="B91" s="1">
        <f t="shared" si="16"/>
        <v>13</v>
      </c>
      <c r="C91" s="1" t="str">
        <f t="shared" si="17"/>
        <v>日</v>
      </c>
      <c r="D91" s="3">
        <v>43556</v>
      </c>
      <c r="E91" s="1">
        <f t="shared" si="18"/>
        <v>14</v>
      </c>
      <c r="F91" s="1" t="str">
        <f t="shared" si="19"/>
        <v>一</v>
      </c>
      <c r="G91" s="3">
        <v>43921</v>
      </c>
      <c r="H91" s="1">
        <f t="shared" si="20"/>
        <v>14</v>
      </c>
      <c r="I91" s="1" t="str">
        <f t="shared" si="21"/>
        <v>二</v>
      </c>
      <c r="J91" s="3">
        <v>44287</v>
      </c>
      <c r="K91" s="1">
        <f t="shared" si="22"/>
        <v>14</v>
      </c>
      <c r="L91" s="1" t="str">
        <f t="shared" si="23"/>
        <v>四</v>
      </c>
      <c r="M91" s="3">
        <v>44652</v>
      </c>
      <c r="N91" s="1">
        <f t="shared" si="24"/>
        <v>14</v>
      </c>
      <c r="O91" s="1" t="str">
        <f t="shared" si="25"/>
        <v>五</v>
      </c>
      <c r="P91" s="3">
        <v>45017</v>
      </c>
      <c r="Q91" s="1">
        <f t="shared" si="26"/>
        <v>14</v>
      </c>
      <c r="R91" s="1" t="str">
        <f t="shared" si="27"/>
        <v>六</v>
      </c>
      <c r="S91" s="3">
        <v>45382</v>
      </c>
      <c r="T91" s="1">
        <f t="shared" si="28"/>
        <v>13</v>
      </c>
      <c r="U91" s="1" t="str">
        <f t="shared" si="29"/>
        <v>日</v>
      </c>
      <c r="V91" s="3">
        <v>45748</v>
      </c>
      <c r="W91" s="1">
        <f t="shared" si="30"/>
        <v>14</v>
      </c>
      <c r="X91" s="1" t="str">
        <f t="shared" si="31"/>
        <v>二</v>
      </c>
    </row>
    <row r="92" spans="1:24" ht="13.5">
      <c r="A92" s="3">
        <v>43192</v>
      </c>
      <c r="B92" s="1">
        <f t="shared" si="16"/>
        <v>14</v>
      </c>
      <c r="C92" s="1" t="str">
        <f t="shared" si="17"/>
        <v>一</v>
      </c>
      <c r="D92" s="3">
        <v>43557</v>
      </c>
      <c r="E92" s="1">
        <f t="shared" si="18"/>
        <v>14</v>
      </c>
      <c r="F92" s="1" t="str">
        <f t="shared" si="19"/>
        <v>二</v>
      </c>
      <c r="G92" s="3">
        <v>43922</v>
      </c>
      <c r="H92" s="1">
        <f t="shared" si="20"/>
        <v>14</v>
      </c>
      <c r="I92" s="1" t="str">
        <f t="shared" si="21"/>
        <v>三</v>
      </c>
      <c r="J92" s="3">
        <v>44288</v>
      </c>
      <c r="K92" s="1">
        <f t="shared" si="22"/>
        <v>14</v>
      </c>
      <c r="L92" s="1" t="str">
        <f t="shared" si="23"/>
        <v>五</v>
      </c>
      <c r="M92" s="3">
        <v>44653</v>
      </c>
      <c r="N92" s="1">
        <f t="shared" si="24"/>
        <v>14</v>
      </c>
      <c r="O92" s="1" t="str">
        <f t="shared" si="25"/>
        <v>六</v>
      </c>
      <c r="P92" s="3">
        <v>45018</v>
      </c>
      <c r="Q92" s="1">
        <f t="shared" si="26"/>
        <v>14</v>
      </c>
      <c r="R92" s="1" t="str">
        <f t="shared" si="27"/>
        <v>日</v>
      </c>
      <c r="S92" s="3">
        <v>45383</v>
      </c>
      <c r="T92" s="1">
        <f t="shared" si="28"/>
        <v>14</v>
      </c>
      <c r="U92" s="1" t="str">
        <f t="shared" si="29"/>
        <v>一</v>
      </c>
      <c r="V92" s="3">
        <v>45749</v>
      </c>
      <c r="W92" s="1">
        <f t="shared" si="30"/>
        <v>14</v>
      </c>
      <c r="X92" s="1" t="str">
        <f t="shared" si="31"/>
        <v>三</v>
      </c>
    </row>
    <row r="93" spans="1:24" ht="13.5">
      <c r="A93" s="3">
        <v>43193</v>
      </c>
      <c r="B93" s="1">
        <f t="shared" si="16"/>
        <v>14</v>
      </c>
      <c r="C93" s="1" t="str">
        <f t="shared" si="17"/>
        <v>二</v>
      </c>
      <c r="D93" s="3">
        <v>43558</v>
      </c>
      <c r="E93" s="1">
        <f t="shared" si="18"/>
        <v>14</v>
      </c>
      <c r="F93" s="1" t="str">
        <f t="shared" si="19"/>
        <v>三</v>
      </c>
      <c r="G93" s="3">
        <v>43923</v>
      </c>
      <c r="H93" s="1">
        <f t="shared" si="20"/>
        <v>14</v>
      </c>
      <c r="I93" s="1" t="str">
        <f t="shared" si="21"/>
        <v>四</v>
      </c>
      <c r="J93" s="3">
        <v>44289</v>
      </c>
      <c r="K93" s="1">
        <f t="shared" si="22"/>
        <v>14</v>
      </c>
      <c r="L93" s="1" t="str">
        <f t="shared" si="23"/>
        <v>六</v>
      </c>
      <c r="M93" s="3">
        <v>44654</v>
      </c>
      <c r="N93" s="1">
        <f t="shared" si="24"/>
        <v>14</v>
      </c>
      <c r="O93" s="1" t="str">
        <f t="shared" si="25"/>
        <v>日</v>
      </c>
      <c r="P93" s="3">
        <v>45019</v>
      </c>
      <c r="Q93" s="1">
        <f t="shared" si="26"/>
        <v>15</v>
      </c>
      <c r="R93" s="1" t="str">
        <f t="shared" si="27"/>
        <v>一</v>
      </c>
      <c r="S93" s="3">
        <v>45384</v>
      </c>
      <c r="T93" s="1">
        <f t="shared" si="28"/>
        <v>14</v>
      </c>
      <c r="U93" s="1" t="str">
        <f t="shared" si="29"/>
        <v>二</v>
      </c>
      <c r="V93" s="3">
        <v>45750</v>
      </c>
      <c r="W93" s="1">
        <f t="shared" si="30"/>
        <v>14</v>
      </c>
      <c r="X93" s="1" t="str">
        <f t="shared" si="31"/>
        <v>四</v>
      </c>
    </row>
    <row r="94" spans="1:24" ht="13.5">
      <c r="A94" s="3">
        <v>43194</v>
      </c>
      <c r="B94" s="1">
        <f t="shared" si="16"/>
        <v>14</v>
      </c>
      <c r="C94" s="1" t="str">
        <f t="shared" si="17"/>
        <v>三</v>
      </c>
      <c r="D94" s="3">
        <v>43559</v>
      </c>
      <c r="E94" s="1">
        <f t="shared" si="18"/>
        <v>14</v>
      </c>
      <c r="F94" s="1" t="str">
        <f t="shared" si="19"/>
        <v>四</v>
      </c>
      <c r="G94" s="3">
        <v>43924</v>
      </c>
      <c r="H94" s="1">
        <f t="shared" si="20"/>
        <v>14</v>
      </c>
      <c r="I94" s="1" t="str">
        <f t="shared" si="21"/>
        <v>五</v>
      </c>
      <c r="J94" s="3">
        <v>44290</v>
      </c>
      <c r="K94" s="1">
        <f t="shared" si="22"/>
        <v>14</v>
      </c>
      <c r="L94" s="1" t="str">
        <f t="shared" si="23"/>
        <v>日</v>
      </c>
      <c r="M94" s="3">
        <v>44655</v>
      </c>
      <c r="N94" s="1">
        <f t="shared" si="24"/>
        <v>15</v>
      </c>
      <c r="O94" s="1" t="str">
        <f t="shared" si="25"/>
        <v>一</v>
      </c>
      <c r="P94" s="3">
        <v>45020</v>
      </c>
      <c r="Q94" s="1">
        <f t="shared" si="26"/>
        <v>15</v>
      </c>
      <c r="R94" s="1" t="str">
        <f t="shared" si="27"/>
        <v>二</v>
      </c>
      <c r="S94" s="3">
        <v>45385</v>
      </c>
      <c r="T94" s="1">
        <f t="shared" si="28"/>
        <v>14</v>
      </c>
      <c r="U94" s="1" t="str">
        <f t="shared" si="29"/>
        <v>三</v>
      </c>
      <c r="V94" s="3">
        <v>45751</v>
      </c>
      <c r="W94" s="1">
        <f t="shared" si="30"/>
        <v>14</v>
      </c>
      <c r="X94" s="1" t="str">
        <f t="shared" si="31"/>
        <v>五</v>
      </c>
    </row>
    <row r="95" spans="1:24" ht="13.5">
      <c r="A95" s="3">
        <v>43195</v>
      </c>
      <c r="B95" s="1">
        <f t="shared" si="16"/>
        <v>14</v>
      </c>
      <c r="C95" s="1" t="str">
        <f t="shared" si="17"/>
        <v>四</v>
      </c>
      <c r="D95" s="3">
        <v>43560</v>
      </c>
      <c r="E95" s="1">
        <f t="shared" si="18"/>
        <v>14</v>
      </c>
      <c r="F95" s="1" t="str">
        <f t="shared" si="19"/>
        <v>五</v>
      </c>
      <c r="G95" s="3">
        <v>43925</v>
      </c>
      <c r="H95" s="1">
        <f t="shared" si="20"/>
        <v>14</v>
      </c>
      <c r="I95" s="1" t="str">
        <f t="shared" si="21"/>
        <v>六</v>
      </c>
      <c r="J95" s="3">
        <v>44291</v>
      </c>
      <c r="K95" s="1">
        <f t="shared" si="22"/>
        <v>15</v>
      </c>
      <c r="L95" s="1" t="str">
        <f t="shared" si="23"/>
        <v>一</v>
      </c>
      <c r="M95" s="3">
        <v>44656</v>
      </c>
      <c r="N95" s="1">
        <f t="shared" si="24"/>
        <v>15</v>
      </c>
      <c r="O95" s="1" t="str">
        <f t="shared" si="25"/>
        <v>二</v>
      </c>
      <c r="P95" s="3">
        <v>45021</v>
      </c>
      <c r="Q95" s="1">
        <f t="shared" si="26"/>
        <v>15</v>
      </c>
      <c r="R95" s="1" t="str">
        <f t="shared" si="27"/>
        <v>三</v>
      </c>
      <c r="S95" s="3">
        <v>45386</v>
      </c>
      <c r="T95" s="1">
        <f t="shared" si="28"/>
        <v>14</v>
      </c>
      <c r="U95" s="1" t="str">
        <f t="shared" si="29"/>
        <v>四</v>
      </c>
      <c r="V95" s="3">
        <v>45752</v>
      </c>
      <c r="W95" s="1">
        <f t="shared" si="30"/>
        <v>14</v>
      </c>
      <c r="X95" s="1" t="str">
        <f t="shared" si="31"/>
        <v>六</v>
      </c>
    </row>
    <row r="96" spans="1:24" ht="13.5">
      <c r="A96" s="3">
        <v>43196</v>
      </c>
      <c r="B96" s="1">
        <f t="shared" si="16"/>
        <v>14</v>
      </c>
      <c r="C96" s="1" t="str">
        <f t="shared" si="17"/>
        <v>五</v>
      </c>
      <c r="D96" s="3">
        <v>43561</v>
      </c>
      <c r="E96" s="1">
        <f t="shared" si="18"/>
        <v>14</v>
      </c>
      <c r="F96" s="1" t="str">
        <f t="shared" si="19"/>
        <v>六</v>
      </c>
      <c r="G96" s="3">
        <v>43926</v>
      </c>
      <c r="H96" s="1">
        <f t="shared" si="20"/>
        <v>14</v>
      </c>
      <c r="I96" s="1" t="str">
        <f t="shared" si="21"/>
        <v>日</v>
      </c>
      <c r="J96" s="3">
        <v>44292</v>
      </c>
      <c r="K96" s="1">
        <f t="shared" si="22"/>
        <v>15</v>
      </c>
      <c r="L96" s="1" t="str">
        <f t="shared" si="23"/>
        <v>二</v>
      </c>
      <c r="M96" s="3">
        <v>44657</v>
      </c>
      <c r="N96" s="1">
        <f t="shared" si="24"/>
        <v>15</v>
      </c>
      <c r="O96" s="1" t="str">
        <f t="shared" si="25"/>
        <v>三</v>
      </c>
      <c r="P96" s="3">
        <v>45022</v>
      </c>
      <c r="Q96" s="1">
        <f t="shared" si="26"/>
        <v>15</v>
      </c>
      <c r="R96" s="1" t="str">
        <f t="shared" si="27"/>
        <v>四</v>
      </c>
      <c r="S96" s="3">
        <v>45387</v>
      </c>
      <c r="T96" s="1">
        <f t="shared" si="28"/>
        <v>14</v>
      </c>
      <c r="U96" s="1" t="str">
        <f t="shared" si="29"/>
        <v>五</v>
      </c>
      <c r="V96" s="3">
        <v>45753</v>
      </c>
      <c r="W96" s="1">
        <f t="shared" si="30"/>
        <v>14</v>
      </c>
      <c r="X96" s="1" t="str">
        <f t="shared" si="31"/>
        <v>日</v>
      </c>
    </row>
    <row r="97" spans="1:24" ht="13.5">
      <c r="A97" s="3">
        <v>43197</v>
      </c>
      <c r="B97" s="1">
        <f t="shared" si="16"/>
        <v>14</v>
      </c>
      <c r="C97" s="1" t="str">
        <f t="shared" si="17"/>
        <v>六</v>
      </c>
      <c r="D97" s="3">
        <v>43562</v>
      </c>
      <c r="E97" s="1">
        <f t="shared" si="18"/>
        <v>14</v>
      </c>
      <c r="F97" s="1" t="str">
        <f t="shared" si="19"/>
        <v>日</v>
      </c>
      <c r="G97" s="3">
        <v>43927</v>
      </c>
      <c r="H97" s="1">
        <f t="shared" si="20"/>
        <v>15</v>
      </c>
      <c r="I97" s="1" t="str">
        <f t="shared" si="21"/>
        <v>一</v>
      </c>
      <c r="J97" s="3">
        <v>44293</v>
      </c>
      <c r="K97" s="1">
        <f t="shared" si="22"/>
        <v>15</v>
      </c>
      <c r="L97" s="1" t="str">
        <f t="shared" si="23"/>
        <v>三</v>
      </c>
      <c r="M97" s="3">
        <v>44658</v>
      </c>
      <c r="N97" s="1">
        <f t="shared" si="24"/>
        <v>15</v>
      </c>
      <c r="O97" s="1" t="str">
        <f t="shared" si="25"/>
        <v>四</v>
      </c>
      <c r="P97" s="3">
        <v>45023</v>
      </c>
      <c r="Q97" s="1">
        <f t="shared" si="26"/>
        <v>15</v>
      </c>
      <c r="R97" s="1" t="str">
        <f t="shared" si="27"/>
        <v>五</v>
      </c>
      <c r="S97" s="3">
        <v>45388</v>
      </c>
      <c r="T97" s="1">
        <f t="shared" si="28"/>
        <v>14</v>
      </c>
      <c r="U97" s="1" t="str">
        <f t="shared" si="29"/>
        <v>六</v>
      </c>
      <c r="V97" s="3">
        <v>45754</v>
      </c>
      <c r="W97" s="1">
        <f t="shared" si="30"/>
        <v>15</v>
      </c>
      <c r="X97" s="1" t="str">
        <f t="shared" si="31"/>
        <v>一</v>
      </c>
    </row>
    <row r="98" spans="1:24" ht="13.5">
      <c r="A98" s="3">
        <v>43198</v>
      </c>
      <c r="B98" s="1">
        <f t="shared" si="16"/>
        <v>14</v>
      </c>
      <c r="C98" s="1" t="str">
        <f t="shared" si="17"/>
        <v>日</v>
      </c>
      <c r="D98" s="3">
        <v>43563</v>
      </c>
      <c r="E98" s="1">
        <f t="shared" si="18"/>
        <v>15</v>
      </c>
      <c r="F98" s="1" t="str">
        <f t="shared" si="19"/>
        <v>一</v>
      </c>
      <c r="G98" s="3">
        <v>43928</v>
      </c>
      <c r="H98" s="1">
        <f t="shared" si="20"/>
        <v>15</v>
      </c>
      <c r="I98" s="1" t="str">
        <f t="shared" si="21"/>
        <v>二</v>
      </c>
      <c r="J98" s="3">
        <v>44294</v>
      </c>
      <c r="K98" s="1">
        <f t="shared" si="22"/>
        <v>15</v>
      </c>
      <c r="L98" s="1" t="str">
        <f t="shared" si="23"/>
        <v>四</v>
      </c>
      <c r="M98" s="3">
        <v>44659</v>
      </c>
      <c r="N98" s="1">
        <f t="shared" si="24"/>
        <v>15</v>
      </c>
      <c r="O98" s="1" t="str">
        <f t="shared" si="25"/>
        <v>五</v>
      </c>
      <c r="P98" s="3">
        <v>45024</v>
      </c>
      <c r="Q98" s="1">
        <f t="shared" si="26"/>
        <v>15</v>
      </c>
      <c r="R98" s="1" t="str">
        <f t="shared" si="27"/>
        <v>六</v>
      </c>
      <c r="S98" s="3">
        <v>45389</v>
      </c>
      <c r="T98" s="1">
        <f t="shared" si="28"/>
        <v>14</v>
      </c>
      <c r="U98" s="1" t="str">
        <f t="shared" si="29"/>
        <v>日</v>
      </c>
      <c r="V98" s="3">
        <v>45755</v>
      </c>
      <c r="W98" s="1">
        <f t="shared" si="30"/>
        <v>15</v>
      </c>
      <c r="X98" s="1" t="str">
        <f t="shared" si="31"/>
        <v>二</v>
      </c>
    </row>
    <row r="99" spans="1:24" ht="13.5">
      <c r="A99" s="3">
        <v>43199</v>
      </c>
      <c r="B99" s="1">
        <f t="shared" si="16"/>
        <v>15</v>
      </c>
      <c r="C99" s="1" t="str">
        <f t="shared" si="17"/>
        <v>一</v>
      </c>
      <c r="D99" s="3">
        <v>43564</v>
      </c>
      <c r="E99" s="1">
        <f t="shared" si="18"/>
        <v>15</v>
      </c>
      <c r="F99" s="1" t="str">
        <f t="shared" si="19"/>
        <v>二</v>
      </c>
      <c r="G99" s="3">
        <v>43929</v>
      </c>
      <c r="H99" s="1">
        <f t="shared" si="20"/>
        <v>15</v>
      </c>
      <c r="I99" s="1" t="str">
        <f t="shared" si="21"/>
        <v>三</v>
      </c>
      <c r="J99" s="3">
        <v>44295</v>
      </c>
      <c r="K99" s="1">
        <f t="shared" si="22"/>
        <v>15</v>
      </c>
      <c r="L99" s="1" t="str">
        <f t="shared" si="23"/>
        <v>五</v>
      </c>
      <c r="M99" s="3">
        <v>44660</v>
      </c>
      <c r="N99" s="1">
        <f t="shared" si="24"/>
        <v>15</v>
      </c>
      <c r="O99" s="1" t="str">
        <f t="shared" si="25"/>
        <v>六</v>
      </c>
      <c r="P99" s="3">
        <v>45025</v>
      </c>
      <c r="Q99" s="1">
        <f t="shared" si="26"/>
        <v>15</v>
      </c>
      <c r="R99" s="1" t="str">
        <f t="shared" si="27"/>
        <v>日</v>
      </c>
      <c r="S99" s="3">
        <v>45390</v>
      </c>
      <c r="T99" s="1">
        <f t="shared" si="28"/>
        <v>15</v>
      </c>
      <c r="U99" s="1" t="str">
        <f t="shared" si="29"/>
        <v>一</v>
      </c>
      <c r="V99" s="3">
        <v>45756</v>
      </c>
      <c r="W99" s="1">
        <f t="shared" si="30"/>
        <v>15</v>
      </c>
      <c r="X99" s="1" t="str">
        <f t="shared" si="31"/>
        <v>三</v>
      </c>
    </row>
    <row r="100" spans="1:24" ht="13.5">
      <c r="A100" s="3">
        <v>43200</v>
      </c>
      <c r="B100" s="1">
        <f t="shared" si="16"/>
        <v>15</v>
      </c>
      <c r="C100" s="1" t="str">
        <f t="shared" si="17"/>
        <v>二</v>
      </c>
      <c r="D100" s="3">
        <v>43565</v>
      </c>
      <c r="E100" s="1">
        <f t="shared" si="18"/>
        <v>15</v>
      </c>
      <c r="F100" s="1" t="str">
        <f t="shared" si="19"/>
        <v>三</v>
      </c>
      <c r="G100" s="3">
        <v>43930</v>
      </c>
      <c r="H100" s="1">
        <f t="shared" si="20"/>
        <v>15</v>
      </c>
      <c r="I100" s="1" t="str">
        <f t="shared" si="21"/>
        <v>四</v>
      </c>
      <c r="J100" s="3">
        <v>44296</v>
      </c>
      <c r="K100" s="1">
        <f t="shared" si="22"/>
        <v>15</v>
      </c>
      <c r="L100" s="1" t="str">
        <f t="shared" si="23"/>
        <v>六</v>
      </c>
      <c r="M100" s="3">
        <v>44661</v>
      </c>
      <c r="N100" s="1">
        <f t="shared" si="24"/>
        <v>15</v>
      </c>
      <c r="O100" s="1" t="str">
        <f t="shared" si="25"/>
        <v>日</v>
      </c>
      <c r="P100" s="3">
        <v>45026</v>
      </c>
      <c r="Q100" s="1">
        <f t="shared" si="26"/>
        <v>16</v>
      </c>
      <c r="R100" s="1" t="str">
        <f t="shared" si="27"/>
        <v>一</v>
      </c>
      <c r="S100" s="3">
        <v>45391</v>
      </c>
      <c r="T100" s="1">
        <f t="shared" si="28"/>
        <v>15</v>
      </c>
      <c r="U100" s="1" t="str">
        <f t="shared" si="29"/>
        <v>二</v>
      </c>
      <c r="V100" s="3">
        <v>45757</v>
      </c>
      <c r="W100" s="1">
        <f t="shared" si="30"/>
        <v>15</v>
      </c>
      <c r="X100" s="1" t="str">
        <f t="shared" si="31"/>
        <v>四</v>
      </c>
    </row>
    <row r="101" spans="1:24" ht="13.5">
      <c r="A101" s="3">
        <v>43201</v>
      </c>
      <c r="B101" s="1">
        <f t="shared" si="16"/>
        <v>15</v>
      </c>
      <c r="C101" s="1" t="str">
        <f t="shared" si="17"/>
        <v>三</v>
      </c>
      <c r="D101" s="3">
        <v>43566</v>
      </c>
      <c r="E101" s="1">
        <f t="shared" si="18"/>
        <v>15</v>
      </c>
      <c r="F101" s="1" t="str">
        <f t="shared" si="19"/>
        <v>四</v>
      </c>
      <c r="G101" s="3">
        <v>43931</v>
      </c>
      <c r="H101" s="1">
        <f t="shared" si="20"/>
        <v>15</v>
      </c>
      <c r="I101" s="1" t="str">
        <f t="shared" si="21"/>
        <v>五</v>
      </c>
      <c r="J101" s="3">
        <v>44297</v>
      </c>
      <c r="K101" s="1">
        <f t="shared" si="22"/>
        <v>15</v>
      </c>
      <c r="L101" s="1" t="str">
        <f t="shared" si="23"/>
        <v>日</v>
      </c>
      <c r="M101" s="3">
        <v>44662</v>
      </c>
      <c r="N101" s="1">
        <f t="shared" si="24"/>
        <v>16</v>
      </c>
      <c r="O101" s="1" t="str">
        <f t="shared" si="25"/>
        <v>一</v>
      </c>
      <c r="P101" s="3">
        <v>45027</v>
      </c>
      <c r="Q101" s="1">
        <f t="shared" si="26"/>
        <v>16</v>
      </c>
      <c r="R101" s="1" t="str">
        <f t="shared" si="27"/>
        <v>二</v>
      </c>
      <c r="S101" s="3">
        <v>45392</v>
      </c>
      <c r="T101" s="1">
        <f t="shared" si="28"/>
        <v>15</v>
      </c>
      <c r="U101" s="1" t="str">
        <f t="shared" si="29"/>
        <v>三</v>
      </c>
      <c r="V101" s="3">
        <v>45758</v>
      </c>
      <c r="W101" s="1">
        <f t="shared" si="30"/>
        <v>15</v>
      </c>
      <c r="X101" s="1" t="str">
        <f t="shared" si="31"/>
        <v>五</v>
      </c>
    </row>
    <row r="102" spans="1:24" ht="13.5">
      <c r="A102" s="3">
        <v>43202</v>
      </c>
      <c r="B102" s="1">
        <f t="shared" si="16"/>
        <v>15</v>
      </c>
      <c r="C102" s="1" t="str">
        <f t="shared" si="17"/>
        <v>四</v>
      </c>
      <c r="D102" s="3">
        <v>43567</v>
      </c>
      <c r="E102" s="1">
        <f t="shared" si="18"/>
        <v>15</v>
      </c>
      <c r="F102" s="1" t="str">
        <f t="shared" si="19"/>
        <v>五</v>
      </c>
      <c r="G102" s="3">
        <v>43932</v>
      </c>
      <c r="H102" s="1">
        <f t="shared" si="20"/>
        <v>15</v>
      </c>
      <c r="I102" s="1" t="str">
        <f t="shared" si="21"/>
        <v>六</v>
      </c>
      <c r="J102" s="3">
        <v>44298</v>
      </c>
      <c r="K102" s="1">
        <f t="shared" si="22"/>
        <v>16</v>
      </c>
      <c r="L102" s="1" t="str">
        <f t="shared" si="23"/>
        <v>一</v>
      </c>
      <c r="M102" s="3">
        <v>44663</v>
      </c>
      <c r="N102" s="1">
        <f t="shared" si="24"/>
        <v>16</v>
      </c>
      <c r="O102" s="1" t="str">
        <f t="shared" si="25"/>
        <v>二</v>
      </c>
      <c r="P102" s="3">
        <v>45028</v>
      </c>
      <c r="Q102" s="1">
        <f t="shared" si="26"/>
        <v>16</v>
      </c>
      <c r="R102" s="1" t="str">
        <f t="shared" si="27"/>
        <v>三</v>
      </c>
      <c r="S102" s="3">
        <v>45393</v>
      </c>
      <c r="T102" s="1">
        <f t="shared" si="28"/>
        <v>15</v>
      </c>
      <c r="U102" s="1" t="str">
        <f t="shared" si="29"/>
        <v>四</v>
      </c>
      <c r="V102" s="3">
        <v>45759</v>
      </c>
      <c r="W102" s="1">
        <f t="shared" si="30"/>
        <v>15</v>
      </c>
      <c r="X102" s="1" t="str">
        <f t="shared" si="31"/>
        <v>六</v>
      </c>
    </row>
    <row r="103" spans="1:24" ht="13.5">
      <c r="A103" s="3">
        <v>43203</v>
      </c>
      <c r="B103" s="1">
        <f t="shared" si="16"/>
        <v>15</v>
      </c>
      <c r="C103" s="1" t="str">
        <f t="shared" si="17"/>
        <v>五</v>
      </c>
      <c r="D103" s="3">
        <v>43568</v>
      </c>
      <c r="E103" s="1">
        <f t="shared" si="18"/>
        <v>15</v>
      </c>
      <c r="F103" s="1" t="str">
        <f t="shared" si="19"/>
        <v>六</v>
      </c>
      <c r="G103" s="3">
        <v>43933</v>
      </c>
      <c r="H103" s="1">
        <f t="shared" si="20"/>
        <v>15</v>
      </c>
      <c r="I103" s="1" t="str">
        <f t="shared" si="21"/>
        <v>日</v>
      </c>
      <c r="J103" s="3">
        <v>44299</v>
      </c>
      <c r="K103" s="1">
        <f t="shared" si="22"/>
        <v>16</v>
      </c>
      <c r="L103" s="1" t="str">
        <f t="shared" si="23"/>
        <v>二</v>
      </c>
      <c r="M103" s="3">
        <v>44664</v>
      </c>
      <c r="N103" s="1">
        <f t="shared" si="24"/>
        <v>16</v>
      </c>
      <c r="O103" s="1" t="str">
        <f t="shared" si="25"/>
        <v>三</v>
      </c>
      <c r="P103" s="3">
        <v>45029</v>
      </c>
      <c r="Q103" s="1">
        <f t="shared" si="26"/>
        <v>16</v>
      </c>
      <c r="R103" s="1" t="str">
        <f t="shared" si="27"/>
        <v>四</v>
      </c>
      <c r="S103" s="3">
        <v>45394</v>
      </c>
      <c r="T103" s="1">
        <f t="shared" si="28"/>
        <v>15</v>
      </c>
      <c r="U103" s="1" t="str">
        <f t="shared" si="29"/>
        <v>五</v>
      </c>
      <c r="V103" s="3">
        <v>45760</v>
      </c>
      <c r="W103" s="1">
        <f t="shared" si="30"/>
        <v>15</v>
      </c>
      <c r="X103" s="1" t="str">
        <f t="shared" si="31"/>
        <v>日</v>
      </c>
    </row>
    <row r="104" spans="1:24" ht="13.5">
      <c r="A104" s="3">
        <v>43204</v>
      </c>
      <c r="B104" s="1">
        <f t="shared" si="16"/>
        <v>15</v>
      </c>
      <c r="C104" s="1" t="str">
        <f t="shared" si="17"/>
        <v>六</v>
      </c>
      <c r="D104" s="3">
        <v>43569</v>
      </c>
      <c r="E104" s="1">
        <f t="shared" si="18"/>
        <v>15</v>
      </c>
      <c r="F104" s="1" t="str">
        <f t="shared" si="19"/>
        <v>日</v>
      </c>
      <c r="G104" s="3">
        <v>43934</v>
      </c>
      <c r="H104" s="1">
        <f t="shared" si="20"/>
        <v>16</v>
      </c>
      <c r="I104" s="1" t="str">
        <f t="shared" si="21"/>
        <v>一</v>
      </c>
      <c r="J104" s="3">
        <v>44300</v>
      </c>
      <c r="K104" s="1">
        <f t="shared" si="22"/>
        <v>16</v>
      </c>
      <c r="L104" s="1" t="str">
        <f t="shared" si="23"/>
        <v>三</v>
      </c>
      <c r="M104" s="3">
        <v>44665</v>
      </c>
      <c r="N104" s="1">
        <f t="shared" si="24"/>
        <v>16</v>
      </c>
      <c r="O104" s="1" t="str">
        <f t="shared" si="25"/>
        <v>四</v>
      </c>
      <c r="P104" s="3">
        <v>45030</v>
      </c>
      <c r="Q104" s="1">
        <f t="shared" si="26"/>
        <v>16</v>
      </c>
      <c r="R104" s="1" t="str">
        <f t="shared" si="27"/>
        <v>五</v>
      </c>
      <c r="S104" s="3">
        <v>45395</v>
      </c>
      <c r="T104" s="1">
        <f t="shared" si="28"/>
        <v>15</v>
      </c>
      <c r="U104" s="1" t="str">
        <f t="shared" si="29"/>
        <v>六</v>
      </c>
      <c r="V104" s="3">
        <v>45761</v>
      </c>
      <c r="W104" s="1">
        <f t="shared" si="30"/>
        <v>16</v>
      </c>
      <c r="X104" s="1" t="str">
        <f t="shared" si="31"/>
        <v>一</v>
      </c>
    </row>
    <row r="105" spans="1:24" ht="13.5">
      <c r="A105" s="3">
        <v>43205</v>
      </c>
      <c r="B105" s="1">
        <f t="shared" si="16"/>
        <v>15</v>
      </c>
      <c r="C105" s="1" t="str">
        <f t="shared" si="17"/>
        <v>日</v>
      </c>
      <c r="D105" s="3">
        <v>43570</v>
      </c>
      <c r="E105" s="1">
        <f t="shared" si="18"/>
        <v>16</v>
      </c>
      <c r="F105" s="1" t="str">
        <f t="shared" si="19"/>
        <v>一</v>
      </c>
      <c r="G105" s="3">
        <v>43935</v>
      </c>
      <c r="H105" s="1">
        <f t="shared" si="20"/>
        <v>16</v>
      </c>
      <c r="I105" s="1" t="str">
        <f t="shared" si="21"/>
        <v>二</v>
      </c>
      <c r="J105" s="3">
        <v>44301</v>
      </c>
      <c r="K105" s="1">
        <f t="shared" si="22"/>
        <v>16</v>
      </c>
      <c r="L105" s="1" t="str">
        <f t="shared" si="23"/>
        <v>四</v>
      </c>
      <c r="M105" s="3">
        <v>44666</v>
      </c>
      <c r="N105" s="1">
        <f t="shared" si="24"/>
        <v>16</v>
      </c>
      <c r="O105" s="1" t="str">
        <f t="shared" si="25"/>
        <v>五</v>
      </c>
      <c r="P105" s="3">
        <v>45031</v>
      </c>
      <c r="Q105" s="1">
        <f t="shared" si="26"/>
        <v>16</v>
      </c>
      <c r="R105" s="1" t="str">
        <f t="shared" si="27"/>
        <v>六</v>
      </c>
      <c r="S105" s="3">
        <v>45396</v>
      </c>
      <c r="T105" s="1">
        <f t="shared" si="28"/>
        <v>15</v>
      </c>
      <c r="U105" s="1" t="str">
        <f t="shared" si="29"/>
        <v>日</v>
      </c>
      <c r="V105" s="3">
        <v>45762</v>
      </c>
      <c r="W105" s="1">
        <f t="shared" si="30"/>
        <v>16</v>
      </c>
      <c r="X105" s="1" t="str">
        <f t="shared" si="31"/>
        <v>二</v>
      </c>
    </row>
    <row r="106" spans="1:24" ht="13.5">
      <c r="A106" s="3">
        <v>43206</v>
      </c>
      <c r="B106" s="1">
        <f t="shared" si="16"/>
        <v>16</v>
      </c>
      <c r="C106" s="1" t="str">
        <f t="shared" si="17"/>
        <v>一</v>
      </c>
      <c r="D106" s="3">
        <v>43571</v>
      </c>
      <c r="E106" s="1">
        <f t="shared" si="18"/>
        <v>16</v>
      </c>
      <c r="F106" s="1" t="str">
        <f t="shared" si="19"/>
        <v>二</v>
      </c>
      <c r="G106" s="3">
        <v>43936</v>
      </c>
      <c r="H106" s="1">
        <f t="shared" si="20"/>
        <v>16</v>
      </c>
      <c r="I106" s="1" t="str">
        <f t="shared" si="21"/>
        <v>三</v>
      </c>
      <c r="J106" s="3">
        <v>44302</v>
      </c>
      <c r="K106" s="1">
        <f t="shared" si="22"/>
        <v>16</v>
      </c>
      <c r="L106" s="1" t="str">
        <f t="shared" si="23"/>
        <v>五</v>
      </c>
      <c r="M106" s="3">
        <v>44667</v>
      </c>
      <c r="N106" s="1">
        <f t="shared" si="24"/>
        <v>16</v>
      </c>
      <c r="O106" s="1" t="str">
        <f t="shared" si="25"/>
        <v>六</v>
      </c>
      <c r="P106" s="3">
        <v>45032</v>
      </c>
      <c r="Q106" s="1">
        <f t="shared" si="26"/>
        <v>16</v>
      </c>
      <c r="R106" s="1" t="str">
        <f t="shared" si="27"/>
        <v>日</v>
      </c>
      <c r="S106" s="3">
        <v>45397</v>
      </c>
      <c r="T106" s="1">
        <f t="shared" si="28"/>
        <v>16</v>
      </c>
      <c r="U106" s="1" t="str">
        <f t="shared" si="29"/>
        <v>一</v>
      </c>
      <c r="V106" s="3">
        <v>45763</v>
      </c>
      <c r="W106" s="1">
        <f t="shared" si="30"/>
        <v>16</v>
      </c>
      <c r="X106" s="1" t="str">
        <f t="shared" si="31"/>
        <v>三</v>
      </c>
    </row>
    <row r="107" spans="1:24" ht="13.5">
      <c r="A107" s="3">
        <v>43207</v>
      </c>
      <c r="B107" s="1">
        <f t="shared" si="16"/>
        <v>16</v>
      </c>
      <c r="C107" s="1" t="str">
        <f t="shared" si="17"/>
        <v>二</v>
      </c>
      <c r="D107" s="3">
        <v>43572</v>
      </c>
      <c r="E107" s="1">
        <f t="shared" si="18"/>
        <v>16</v>
      </c>
      <c r="F107" s="1" t="str">
        <f t="shared" si="19"/>
        <v>三</v>
      </c>
      <c r="G107" s="3">
        <v>43937</v>
      </c>
      <c r="H107" s="1">
        <f t="shared" si="20"/>
        <v>16</v>
      </c>
      <c r="I107" s="1" t="str">
        <f t="shared" si="21"/>
        <v>四</v>
      </c>
      <c r="J107" s="3">
        <v>44303</v>
      </c>
      <c r="K107" s="1">
        <f t="shared" si="22"/>
        <v>16</v>
      </c>
      <c r="L107" s="1" t="str">
        <f t="shared" si="23"/>
        <v>六</v>
      </c>
      <c r="M107" s="3">
        <v>44668</v>
      </c>
      <c r="N107" s="1">
        <f t="shared" si="24"/>
        <v>16</v>
      </c>
      <c r="O107" s="1" t="str">
        <f t="shared" si="25"/>
        <v>日</v>
      </c>
      <c r="P107" s="3">
        <v>45033</v>
      </c>
      <c r="Q107" s="1">
        <f t="shared" si="26"/>
        <v>17</v>
      </c>
      <c r="R107" s="1" t="str">
        <f t="shared" si="27"/>
        <v>一</v>
      </c>
      <c r="S107" s="3">
        <v>45398</v>
      </c>
      <c r="T107" s="1">
        <f t="shared" si="28"/>
        <v>16</v>
      </c>
      <c r="U107" s="1" t="str">
        <f t="shared" si="29"/>
        <v>二</v>
      </c>
      <c r="V107" s="3">
        <v>45764</v>
      </c>
      <c r="W107" s="1">
        <f t="shared" si="30"/>
        <v>16</v>
      </c>
      <c r="X107" s="1" t="str">
        <f t="shared" si="31"/>
        <v>四</v>
      </c>
    </row>
    <row r="108" spans="1:24" ht="13.5">
      <c r="A108" s="3">
        <v>43208</v>
      </c>
      <c r="B108" s="1">
        <f t="shared" si="16"/>
        <v>16</v>
      </c>
      <c r="C108" s="1" t="str">
        <f t="shared" si="17"/>
        <v>三</v>
      </c>
      <c r="D108" s="3">
        <v>43573</v>
      </c>
      <c r="E108" s="1">
        <f t="shared" si="18"/>
        <v>16</v>
      </c>
      <c r="F108" s="1" t="str">
        <f t="shared" si="19"/>
        <v>四</v>
      </c>
      <c r="G108" s="3">
        <v>43938</v>
      </c>
      <c r="H108" s="1">
        <f t="shared" si="20"/>
        <v>16</v>
      </c>
      <c r="I108" s="1" t="str">
        <f t="shared" si="21"/>
        <v>五</v>
      </c>
      <c r="J108" s="3">
        <v>44304</v>
      </c>
      <c r="K108" s="1">
        <f t="shared" si="22"/>
        <v>16</v>
      </c>
      <c r="L108" s="1" t="str">
        <f t="shared" si="23"/>
        <v>日</v>
      </c>
      <c r="M108" s="3">
        <v>44669</v>
      </c>
      <c r="N108" s="1">
        <f t="shared" si="24"/>
        <v>17</v>
      </c>
      <c r="O108" s="1" t="str">
        <f t="shared" si="25"/>
        <v>一</v>
      </c>
      <c r="P108" s="3">
        <v>45034</v>
      </c>
      <c r="Q108" s="1">
        <f t="shared" si="26"/>
        <v>17</v>
      </c>
      <c r="R108" s="1" t="str">
        <f t="shared" si="27"/>
        <v>二</v>
      </c>
      <c r="S108" s="3">
        <v>45399</v>
      </c>
      <c r="T108" s="1">
        <f t="shared" si="28"/>
        <v>16</v>
      </c>
      <c r="U108" s="1" t="str">
        <f t="shared" si="29"/>
        <v>三</v>
      </c>
      <c r="V108" s="3">
        <v>45765</v>
      </c>
      <c r="W108" s="1">
        <f t="shared" si="30"/>
        <v>16</v>
      </c>
      <c r="X108" s="1" t="str">
        <f t="shared" si="31"/>
        <v>五</v>
      </c>
    </row>
    <row r="109" spans="1:24" ht="13.5">
      <c r="A109" s="3">
        <v>43209</v>
      </c>
      <c r="B109" s="1">
        <f t="shared" si="16"/>
        <v>16</v>
      </c>
      <c r="C109" s="1" t="str">
        <f t="shared" si="17"/>
        <v>四</v>
      </c>
      <c r="D109" s="3">
        <v>43574</v>
      </c>
      <c r="E109" s="1">
        <f t="shared" si="18"/>
        <v>16</v>
      </c>
      <c r="F109" s="1" t="str">
        <f t="shared" si="19"/>
        <v>五</v>
      </c>
      <c r="G109" s="3">
        <v>43939</v>
      </c>
      <c r="H109" s="1">
        <f t="shared" si="20"/>
        <v>16</v>
      </c>
      <c r="I109" s="1" t="str">
        <f t="shared" si="21"/>
        <v>六</v>
      </c>
      <c r="J109" s="3">
        <v>44305</v>
      </c>
      <c r="K109" s="1">
        <f t="shared" si="22"/>
        <v>17</v>
      </c>
      <c r="L109" s="1" t="str">
        <f t="shared" si="23"/>
        <v>一</v>
      </c>
      <c r="M109" s="3">
        <v>44670</v>
      </c>
      <c r="N109" s="1">
        <f t="shared" si="24"/>
        <v>17</v>
      </c>
      <c r="O109" s="1" t="str">
        <f t="shared" si="25"/>
        <v>二</v>
      </c>
      <c r="P109" s="3">
        <v>45035</v>
      </c>
      <c r="Q109" s="1">
        <f t="shared" si="26"/>
        <v>17</v>
      </c>
      <c r="R109" s="1" t="str">
        <f t="shared" si="27"/>
        <v>三</v>
      </c>
      <c r="S109" s="3">
        <v>45400</v>
      </c>
      <c r="T109" s="1">
        <f t="shared" si="28"/>
        <v>16</v>
      </c>
      <c r="U109" s="1" t="str">
        <f t="shared" si="29"/>
        <v>四</v>
      </c>
      <c r="V109" s="3">
        <v>45766</v>
      </c>
      <c r="W109" s="1">
        <f t="shared" si="30"/>
        <v>16</v>
      </c>
      <c r="X109" s="1" t="str">
        <f t="shared" si="31"/>
        <v>六</v>
      </c>
    </row>
    <row r="110" spans="1:24" ht="13.5">
      <c r="A110" s="3">
        <v>43210</v>
      </c>
      <c r="B110" s="1">
        <f t="shared" si="16"/>
        <v>16</v>
      </c>
      <c r="C110" s="1" t="str">
        <f t="shared" si="17"/>
        <v>五</v>
      </c>
      <c r="D110" s="3">
        <v>43575</v>
      </c>
      <c r="E110" s="1">
        <f t="shared" si="18"/>
        <v>16</v>
      </c>
      <c r="F110" s="1" t="str">
        <f t="shared" si="19"/>
        <v>六</v>
      </c>
      <c r="G110" s="3">
        <v>43940</v>
      </c>
      <c r="H110" s="1">
        <f t="shared" si="20"/>
        <v>16</v>
      </c>
      <c r="I110" s="1" t="str">
        <f t="shared" si="21"/>
        <v>日</v>
      </c>
      <c r="J110" s="3">
        <v>44306</v>
      </c>
      <c r="K110" s="1">
        <f t="shared" si="22"/>
        <v>17</v>
      </c>
      <c r="L110" s="1" t="str">
        <f t="shared" si="23"/>
        <v>二</v>
      </c>
      <c r="M110" s="3">
        <v>44671</v>
      </c>
      <c r="N110" s="1">
        <f t="shared" si="24"/>
        <v>17</v>
      </c>
      <c r="O110" s="1" t="str">
        <f t="shared" si="25"/>
        <v>三</v>
      </c>
      <c r="P110" s="3">
        <v>45036</v>
      </c>
      <c r="Q110" s="1">
        <f t="shared" si="26"/>
        <v>17</v>
      </c>
      <c r="R110" s="1" t="str">
        <f t="shared" si="27"/>
        <v>四</v>
      </c>
      <c r="S110" s="3">
        <v>45401</v>
      </c>
      <c r="T110" s="1">
        <f t="shared" si="28"/>
        <v>16</v>
      </c>
      <c r="U110" s="1" t="str">
        <f t="shared" si="29"/>
        <v>五</v>
      </c>
      <c r="V110" s="3">
        <v>45767</v>
      </c>
      <c r="W110" s="1">
        <f t="shared" si="30"/>
        <v>16</v>
      </c>
      <c r="X110" s="1" t="str">
        <f t="shared" si="31"/>
        <v>日</v>
      </c>
    </row>
    <row r="111" spans="1:24" ht="13.5">
      <c r="A111" s="3">
        <v>43211</v>
      </c>
      <c r="B111" s="1">
        <f t="shared" si="16"/>
        <v>16</v>
      </c>
      <c r="C111" s="1" t="str">
        <f t="shared" si="17"/>
        <v>六</v>
      </c>
      <c r="D111" s="3">
        <v>43576</v>
      </c>
      <c r="E111" s="1">
        <f t="shared" si="18"/>
        <v>16</v>
      </c>
      <c r="F111" s="1" t="str">
        <f t="shared" si="19"/>
        <v>日</v>
      </c>
      <c r="G111" s="3">
        <v>43941</v>
      </c>
      <c r="H111" s="1">
        <f t="shared" si="20"/>
        <v>17</v>
      </c>
      <c r="I111" s="1" t="str">
        <f t="shared" si="21"/>
        <v>一</v>
      </c>
      <c r="J111" s="3">
        <v>44307</v>
      </c>
      <c r="K111" s="1">
        <f t="shared" si="22"/>
        <v>17</v>
      </c>
      <c r="L111" s="1" t="str">
        <f t="shared" si="23"/>
        <v>三</v>
      </c>
      <c r="M111" s="3">
        <v>44672</v>
      </c>
      <c r="N111" s="1">
        <f t="shared" si="24"/>
        <v>17</v>
      </c>
      <c r="O111" s="1" t="str">
        <f t="shared" si="25"/>
        <v>四</v>
      </c>
      <c r="P111" s="3">
        <v>45037</v>
      </c>
      <c r="Q111" s="1">
        <f t="shared" si="26"/>
        <v>17</v>
      </c>
      <c r="R111" s="1" t="str">
        <f t="shared" si="27"/>
        <v>五</v>
      </c>
      <c r="S111" s="3">
        <v>45402</v>
      </c>
      <c r="T111" s="1">
        <f t="shared" si="28"/>
        <v>16</v>
      </c>
      <c r="U111" s="1" t="str">
        <f t="shared" si="29"/>
        <v>六</v>
      </c>
      <c r="V111" s="3">
        <v>45768</v>
      </c>
      <c r="W111" s="1">
        <f t="shared" si="30"/>
        <v>17</v>
      </c>
      <c r="X111" s="1" t="str">
        <f t="shared" si="31"/>
        <v>一</v>
      </c>
    </row>
    <row r="112" spans="1:24" ht="13.5">
      <c r="A112" s="3">
        <v>43212</v>
      </c>
      <c r="B112" s="1">
        <f t="shared" si="16"/>
        <v>16</v>
      </c>
      <c r="C112" s="1" t="str">
        <f t="shared" si="17"/>
        <v>日</v>
      </c>
      <c r="D112" s="3">
        <v>43577</v>
      </c>
      <c r="E112" s="1">
        <f t="shared" si="18"/>
        <v>17</v>
      </c>
      <c r="F112" s="1" t="str">
        <f t="shared" si="19"/>
        <v>一</v>
      </c>
      <c r="G112" s="3">
        <v>43942</v>
      </c>
      <c r="H112" s="1">
        <f t="shared" si="20"/>
        <v>17</v>
      </c>
      <c r="I112" s="1" t="str">
        <f t="shared" si="21"/>
        <v>二</v>
      </c>
      <c r="J112" s="3">
        <v>44308</v>
      </c>
      <c r="K112" s="1">
        <f t="shared" si="22"/>
        <v>17</v>
      </c>
      <c r="L112" s="1" t="str">
        <f t="shared" si="23"/>
        <v>四</v>
      </c>
      <c r="M112" s="3">
        <v>44673</v>
      </c>
      <c r="N112" s="1">
        <f t="shared" si="24"/>
        <v>17</v>
      </c>
      <c r="O112" s="1" t="str">
        <f t="shared" si="25"/>
        <v>五</v>
      </c>
      <c r="P112" s="3">
        <v>45038</v>
      </c>
      <c r="Q112" s="1">
        <f t="shared" si="26"/>
        <v>17</v>
      </c>
      <c r="R112" s="1" t="str">
        <f t="shared" si="27"/>
        <v>六</v>
      </c>
      <c r="S112" s="3">
        <v>45403</v>
      </c>
      <c r="T112" s="1">
        <f t="shared" si="28"/>
        <v>16</v>
      </c>
      <c r="U112" s="1" t="str">
        <f t="shared" si="29"/>
        <v>日</v>
      </c>
      <c r="V112" s="3">
        <v>45769</v>
      </c>
      <c r="W112" s="1">
        <f t="shared" si="30"/>
        <v>17</v>
      </c>
      <c r="X112" s="1" t="str">
        <f t="shared" si="31"/>
        <v>二</v>
      </c>
    </row>
    <row r="113" spans="1:24" ht="13.5">
      <c r="A113" s="3">
        <v>43213</v>
      </c>
      <c r="B113" s="1">
        <f t="shared" si="16"/>
        <v>17</v>
      </c>
      <c r="C113" s="1" t="str">
        <f t="shared" si="17"/>
        <v>一</v>
      </c>
      <c r="D113" s="3">
        <v>43578</v>
      </c>
      <c r="E113" s="1">
        <f t="shared" si="18"/>
        <v>17</v>
      </c>
      <c r="F113" s="1" t="str">
        <f t="shared" si="19"/>
        <v>二</v>
      </c>
      <c r="G113" s="3">
        <v>43943</v>
      </c>
      <c r="H113" s="1">
        <f t="shared" si="20"/>
        <v>17</v>
      </c>
      <c r="I113" s="1" t="str">
        <f t="shared" si="21"/>
        <v>三</v>
      </c>
      <c r="J113" s="3">
        <v>44309</v>
      </c>
      <c r="K113" s="1">
        <f t="shared" si="22"/>
        <v>17</v>
      </c>
      <c r="L113" s="1" t="str">
        <f t="shared" si="23"/>
        <v>五</v>
      </c>
      <c r="M113" s="3">
        <v>44674</v>
      </c>
      <c r="N113" s="1">
        <f t="shared" si="24"/>
        <v>17</v>
      </c>
      <c r="O113" s="1" t="str">
        <f t="shared" si="25"/>
        <v>六</v>
      </c>
      <c r="P113" s="3">
        <v>45039</v>
      </c>
      <c r="Q113" s="1">
        <f t="shared" si="26"/>
        <v>17</v>
      </c>
      <c r="R113" s="1" t="str">
        <f t="shared" si="27"/>
        <v>日</v>
      </c>
      <c r="S113" s="3">
        <v>45404</v>
      </c>
      <c r="T113" s="1">
        <f t="shared" si="28"/>
        <v>17</v>
      </c>
      <c r="U113" s="1" t="str">
        <f t="shared" si="29"/>
        <v>一</v>
      </c>
      <c r="V113" s="3">
        <v>45770</v>
      </c>
      <c r="W113" s="1">
        <f t="shared" si="30"/>
        <v>17</v>
      </c>
      <c r="X113" s="1" t="str">
        <f t="shared" si="31"/>
        <v>三</v>
      </c>
    </row>
    <row r="114" spans="1:24" ht="13.5">
      <c r="A114" s="3">
        <v>43214</v>
      </c>
      <c r="B114" s="1">
        <f t="shared" si="16"/>
        <v>17</v>
      </c>
      <c r="C114" s="1" t="str">
        <f t="shared" si="17"/>
        <v>二</v>
      </c>
      <c r="D114" s="3">
        <v>43579</v>
      </c>
      <c r="E114" s="1">
        <f t="shared" si="18"/>
        <v>17</v>
      </c>
      <c r="F114" s="1" t="str">
        <f t="shared" si="19"/>
        <v>三</v>
      </c>
      <c r="G114" s="3">
        <v>43944</v>
      </c>
      <c r="H114" s="1">
        <f t="shared" si="20"/>
        <v>17</v>
      </c>
      <c r="I114" s="1" t="str">
        <f t="shared" si="21"/>
        <v>四</v>
      </c>
      <c r="J114" s="3">
        <v>44310</v>
      </c>
      <c r="K114" s="1">
        <f t="shared" si="22"/>
        <v>17</v>
      </c>
      <c r="L114" s="1" t="str">
        <f t="shared" si="23"/>
        <v>六</v>
      </c>
      <c r="M114" s="3">
        <v>44675</v>
      </c>
      <c r="N114" s="1">
        <f t="shared" si="24"/>
        <v>17</v>
      </c>
      <c r="O114" s="1" t="str">
        <f t="shared" si="25"/>
        <v>日</v>
      </c>
      <c r="P114" s="3">
        <v>45040</v>
      </c>
      <c r="Q114" s="1">
        <f t="shared" si="26"/>
        <v>18</v>
      </c>
      <c r="R114" s="1" t="str">
        <f t="shared" si="27"/>
        <v>一</v>
      </c>
      <c r="S114" s="3">
        <v>45405</v>
      </c>
      <c r="T114" s="1">
        <f t="shared" si="28"/>
        <v>17</v>
      </c>
      <c r="U114" s="1" t="str">
        <f t="shared" si="29"/>
        <v>二</v>
      </c>
      <c r="V114" s="3">
        <v>45771</v>
      </c>
      <c r="W114" s="1">
        <f t="shared" si="30"/>
        <v>17</v>
      </c>
      <c r="X114" s="1" t="str">
        <f t="shared" si="31"/>
        <v>四</v>
      </c>
    </row>
    <row r="115" spans="1:24" ht="13.5">
      <c r="A115" s="3">
        <v>43215</v>
      </c>
      <c r="B115" s="1">
        <f t="shared" si="16"/>
        <v>17</v>
      </c>
      <c r="C115" s="1" t="str">
        <f t="shared" si="17"/>
        <v>三</v>
      </c>
      <c r="D115" s="3">
        <v>43580</v>
      </c>
      <c r="E115" s="1">
        <f t="shared" si="18"/>
        <v>17</v>
      </c>
      <c r="F115" s="1" t="str">
        <f t="shared" si="19"/>
        <v>四</v>
      </c>
      <c r="G115" s="3">
        <v>43945</v>
      </c>
      <c r="H115" s="1">
        <f t="shared" si="20"/>
        <v>17</v>
      </c>
      <c r="I115" s="1" t="str">
        <f t="shared" si="21"/>
        <v>五</v>
      </c>
      <c r="J115" s="3">
        <v>44311</v>
      </c>
      <c r="K115" s="1">
        <f t="shared" si="22"/>
        <v>17</v>
      </c>
      <c r="L115" s="1" t="str">
        <f t="shared" si="23"/>
        <v>日</v>
      </c>
      <c r="M115" s="3">
        <v>44676</v>
      </c>
      <c r="N115" s="1">
        <f t="shared" si="24"/>
        <v>18</v>
      </c>
      <c r="O115" s="1" t="str">
        <f t="shared" si="25"/>
        <v>一</v>
      </c>
      <c r="P115" s="3">
        <v>45041</v>
      </c>
      <c r="Q115" s="1">
        <f t="shared" si="26"/>
        <v>18</v>
      </c>
      <c r="R115" s="1" t="str">
        <f t="shared" si="27"/>
        <v>二</v>
      </c>
      <c r="S115" s="3">
        <v>45406</v>
      </c>
      <c r="T115" s="1">
        <f t="shared" si="28"/>
        <v>17</v>
      </c>
      <c r="U115" s="1" t="str">
        <f t="shared" si="29"/>
        <v>三</v>
      </c>
      <c r="V115" s="3">
        <v>45772</v>
      </c>
      <c r="W115" s="1">
        <f t="shared" si="30"/>
        <v>17</v>
      </c>
      <c r="X115" s="1" t="str">
        <f t="shared" si="31"/>
        <v>五</v>
      </c>
    </row>
    <row r="116" spans="1:24" ht="13.5">
      <c r="A116" s="3">
        <v>43216</v>
      </c>
      <c r="B116" s="1">
        <f t="shared" si="16"/>
        <v>17</v>
      </c>
      <c r="C116" s="1" t="str">
        <f t="shared" si="17"/>
        <v>四</v>
      </c>
      <c r="D116" s="3">
        <v>43581</v>
      </c>
      <c r="E116" s="1">
        <f t="shared" si="18"/>
        <v>17</v>
      </c>
      <c r="F116" s="1" t="str">
        <f t="shared" si="19"/>
        <v>五</v>
      </c>
      <c r="G116" s="3">
        <v>43946</v>
      </c>
      <c r="H116" s="1">
        <f t="shared" si="20"/>
        <v>17</v>
      </c>
      <c r="I116" s="1" t="str">
        <f t="shared" si="21"/>
        <v>六</v>
      </c>
      <c r="J116" s="3">
        <v>44312</v>
      </c>
      <c r="K116" s="1">
        <f t="shared" si="22"/>
        <v>18</v>
      </c>
      <c r="L116" s="1" t="str">
        <f t="shared" si="23"/>
        <v>一</v>
      </c>
      <c r="M116" s="3">
        <v>44677</v>
      </c>
      <c r="N116" s="1">
        <f t="shared" si="24"/>
        <v>18</v>
      </c>
      <c r="O116" s="1" t="str">
        <f t="shared" si="25"/>
        <v>二</v>
      </c>
      <c r="P116" s="3">
        <v>45042</v>
      </c>
      <c r="Q116" s="1">
        <f t="shared" si="26"/>
        <v>18</v>
      </c>
      <c r="R116" s="1" t="str">
        <f t="shared" si="27"/>
        <v>三</v>
      </c>
      <c r="S116" s="3">
        <v>45407</v>
      </c>
      <c r="T116" s="1">
        <f t="shared" si="28"/>
        <v>17</v>
      </c>
      <c r="U116" s="1" t="str">
        <f t="shared" si="29"/>
        <v>四</v>
      </c>
      <c r="V116" s="3">
        <v>45773</v>
      </c>
      <c r="W116" s="1">
        <f t="shared" si="30"/>
        <v>17</v>
      </c>
      <c r="X116" s="1" t="str">
        <f t="shared" si="31"/>
        <v>六</v>
      </c>
    </row>
    <row r="117" spans="1:24" ht="13.5">
      <c r="A117" s="3">
        <v>43217</v>
      </c>
      <c r="B117" s="1">
        <f t="shared" si="16"/>
        <v>17</v>
      </c>
      <c r="C117" s="1" t="str">
        <f t="shared" si="17"/>
        <v>五</v>
      </c>
      <c r="D117" s="3">
        <v>43582</v>
      </c>
      <c r="E117" s="1">
        <f t="shared" si="18"/>
        <v>17</v>
      </c>
      <c r="F117" s="1" t="str">
        <f t="shared" si="19"/>
        <v>六</v>
      </c>
      <c r="G117" s="3">
        <v>43947</v>
      </c>
      <c r="H117" s="1">
        <f t="shared" si="20"/>
        <v>17</v>
      </c>
      <c r="I117" s="1" t="str">
        <f t="shared" si="21"/>
        <v>日</v>
      </c>
      <c r="J117" s="3">
        <v>44313</v>
      </c>
      <c r="K117" s="1">
        <f t="shared" si="22"/>
        <v>18</v>
      </c>
      <c r="L117" s="1" t="str">
        <f t="shared" si="23"/>
        <v>二</v>
      </c>
      <c r="M117" s="3">
        <v>44678</v>
      </c>
      <c r="N117" s="1">
        <f t="shared" si="24"/>
        <v>18</v>
      </c>
      <c r="O117" s="1" t="str">
        <f t="shared" si="25"/>
        <v>三</v>
      </c>
      <c r="P117" s="3">
        <v>45043</v>
      </c>
      <c r="Q117" s="1">
        <f t="shared" si="26"/>
        <v>18</v>
      </c>
      <c r="R117" s="1" t="str">
        <f t="shared" si="27"/>
        <v>四</v>
      </c>
      <c r="S117" s="3">
        <v>45408</v>
      </c>
      <c r="T117" s="1">
        <f t="shared" si="28"/>
        <v>17</v>
      </c>
      <c r="U117" s="1" t="str">
        <f t="shared" si="29"/>
        <v>五</v>
      </c>
      <c r="V117" s="3">
        <v>45774</v>
      </c>
      <c r="W117" s="1">
        <f t="shared" si="30"/>
        <v>17</v>
      </c>
      <c r="X117" s="1" t="str">
        <f t="shared" si="31"/>
        <v>日</v>
      </c>
    </row>
    <row r="118" spans="1:24" ht="13.5">
      <c r="A118" s="3">
        <v>43218</v>
      </c>
      <c r="B118" s="1">
        <f t="shared" si="16"/>
        <v>17</v>
      </c>
      <c r="C118" s="1" t="str">
        <f t="shared" si="17"/>
        <v>六</v>
      </c>
      <c r="D118" s="3">
        <v>43583</v>
      </c>
      <c r="E118" s="1">
        <f t="shared" si="18"/>
        <v>17</v>
      </c>
      <c r="F118" s="1" t="str">
        <f t="shared" si="19"/>
        <v>日</v>
      </c>
      <c r="G118" s="3">
        <v>43948</v>
      </c>
      <c r="H118" s="1">
        <f t="shared" si="20"/>
        <v>18</v>
      </c>
      <c r="I118" s="1" t="str">
        <f t="shared" si="21"/>
        <v>一</v>
      </c>
      <c r="J118" s="3">
        <v>44314</v>
      </c>
      <c r="K118" s="1">
        <f t="shared" si="22"/>
        <v>18</v>
      </c>
      <c r="L118" s="1" t="str">
        <f t="shared" si="23"/>
        <v>三</v>
      </c>
      <c r="M118" s="3">
        <v>44679</v>
      </c>
      <c r="N118" s="1">
        <f t="shared" si="24"/>
        <v>18</v>
      </c>
      <c r="O118" s="1" t="str">
        <f t="shared" si="25"/>
        <v>四</v>
      </c>
      <c r="P118" s="3">
        <v>45044</v>
      </c>
      <c r="Q118" s="1">
        <f t="shared" si="26"/>
        <v>18</v>
      </c>
      <c r="R118" s="1" t="str">
        <f t="shared" si="27"/>
        <v>五</v>
      </c>
      <c r="S118" s="3">
        <v>45409</v>
      </c>
      <c r="T118" s="1">
        <f t="shared" si="28"/>
        <v>17</v>
      </c>
      <c r="U118" s="1" t="str">
        <f t="shared" si="29"/>
        <v>六</v>
      </c>
      <c r="V118" s="3">
        <v>45775</v>
      </c>
      <c r="W118" s="1">
        <f t="shared" si="30"/>
        <v>18</v>
      </c>
      <c r="X118" s="1" t="str">
        <f t="shared" si="31"/>
        <v>一</v>
      </c>
    </row>
    <row r="119" spans="1:24" ht="13.5">
      <c r="A119" s="3">
        <v>43219</v>
      </c>
      <c r="B119" s="1">
        <f t="shared" si="16"/>
        <v>17</v>
      </c>
      <c r="C119" s="1" t="str">
        <f t="shared" si="17"/>
        <v>日</v>
      </c>
      <c r="D119" s="3">
        <v>43584</v>
      </c>
      <c r="E119" s="1">
        <f t="shared" si="18"/>
        <v>18</v>
      </c>
      <c r="F119" s="1" t="str">
        <f t="shared" si="19"/>
        <v>一</v>
      </c>
      <c r="G119" s="3">
        <v>43949</v>
      </c>
      <c r="H119" s="1">
        <f t="shared" si="20"/>
        <v>18</v>
      </c>
      <c r="I119" s="1" t="str">
        <f t="shared" si="21"/>
        <v>二</v>
      </c>
      <c r="J119" s="3">
        <v>44315</v>
      </c>
      <c r="K119" s="1">
        <f t="shared" si="22"/>
        <v>18</v>
      </c>
      <c r="L119" s="1" t="str">
        <f t="shared" si="23"/>
        <v>四</v>
      </c>
      <c r="M119" s="3">
        <v>44680</v>
      </c>
      <c r="N119" s="1">
        <f t="shared" si="24"/>
        <v>18</v>
      </c>
      <c r="O119" s="1" t="str">
        <f t="shared" si="25"/>
        <v>五</v>
      </c>
      <c r="P119" s="3">
        <v>45045</v>
      </c>
      <c r="Q119" s="1">
        <f t="shared" si="26"/>
        <v>18</v>
      </c>
      <c r="R119" s="1" t="str">
        <f t="shared" si="27"/>
        <v>六</v>
      </c>
      <c r="S119" s="3">
        <v>45410</v>
      </c>
      <c r="T119" s="1">
        <f t="shared" si="28"/>
        <v>17</v>
      </c>
      <c r="U119" s="1" t="str">
        <f t="shared" si="29"/>
        <v>日</v>
      </c>
      <c r="V119" s="3">
        <v>45776</v>
      </c>
      <c r="W119" s="1">
        <f t="shared" si="30"/>
        <v>18</v>
      </c>
      <c r="X119" s="1" t="str">
        <f t="shared" si="31"/>
        <v>二</v>
      </c>
    </row>
    <row r="120" spans="1:24" ht="13.5">
      <c r="A120" s="3">
        <v>43220</v>
      </c>
      <c r="B120" s="1">
        <f t="shared" si="16"/>
        <v>18</v>
      </c>
      <c r="C120" s="1" t="str">
        <f t="shared" si="17"/>
        <v>一</v>
      </c>
      <c r="D120" s="3">
        <v>43585</v>
      </c>
      <c r="E120" s="1">
        <f t="shared" si="18"/>
        <v>18</v>
      </c>
      <c r="F120" s="1" t="str">
        <f t="shared" si="19"/>
        <v>二</v>
      </c>
      <c r="G120" s="3">
        <v>43950</v>
      </c>
      <c r="H120" s="1">
        <f t="shared" si="20"/>
        <v>18</v>
      </c>
      <c r="I120" s="1" t="str">
        <f t="shared" si="21"/>
        <v>三</v>
      </c>
      <c r="J120" s="3">
        <v>44316</v>
      </c>
      <c r="K120" s="1">
        <f t="shared" si="22"/>
        <v>18</v>
      </c>
      <c r="L120" s="1" t="str">
        <f t="shared" si="23"/>
        <v>五</v>
      </c>
      <c r="M120" s="3">
        <v>44681</v>
      </c>
      <c r="N120" s="1">
        <f t="shared" si="24"/>
        <v>18</v>
      </c>
      <c r="O120" s="1" t="str">
        <f t="shared" si="25"/>
        <v>六</v>
      </c>
      <c r="P120" s="3">
        <v>45046</v>
      </c>
      <c r="Q120" s="1">
        <f t="shared" si="26"/>
        <v>18</v>
      </c>
      <c r="R120" s="1" t="str">
        <f t="shared" si="27"/>
        <v>日</v>
      </c>
      <c r="S120" s="3">
        <v>45411</v>
      </c>
      <c r="T120" s="1">
        <f t="shared" si="28"/>
        <v>18</v>
      </c>
      <c r="U120" s="1" t="str">
        <f t="shared" si="29"/>
        <v>一</v>
      </c>
      <c r="V120" s="3">
        <v>45777</v>
      </c>
      <c r="W120" s="1">
        <f t="shared" si="30"/>
        <v>18</v>
      </c>
      <c r="X120" s="1" t="str">
        <f t="shared" si="31"/>
        <v>三</v>
      </c>
    </row>
    <row r="121" spans="1:24" ht="13.5">
      <c r="A121" s="3">
        <v>43221</v>
      </c>
      <c r="B121" s="1">
        <f t="shared" si="16"/>
        <v>18</v>
      </c>
      <c r="C121" s="1" t="str">
        <f t="shared" si="17"/>
        <v>二</v>
      </c>
      <c r="D121" s="3">
        <v>43586</v>
      </c>
      <c r="E121" s="1">
        <f t="shared" si="18"/>
        <v>18</v>
      </c>
      <c r="F121" s="1" t="str">
        <f t="shared" si="19"/>
        <v>三</v>
      </c>
      <c r="G121" s="3">
        <v>43951</v>
      </c>
      <c r="H121" s="1">
        <f t="shared" si="20"/>
        <v>18</v>
      </c>
      <c r="I121" s="1" t="str">
        <f t="shared" si="21"/>
        <v>四</v>
      </c>
      <c r="J121" s="3">
        <v>44317</v>
      </c>
      <c r="K121" s="1">
        <f t="shared" si="22"/>
        <v>18</v>
      </c>
      <c r="L121" s="1" t="str">
        <f t="shared" si="23"/>
        <v>六</v>
      </c>
      <c r="M121" s="3">
        <v>44682</v>
      </c>
      <c r="N121" s="1">
        <f t="shared" si="24"/>
        <v>18</v>
      </c>
      <c r="O121" s="1" t="str">
        <f t="shared" si="25"/>
        <v>日</v>
      </c>
      <c r="P121" s="3">
        <v>45047</v>
      </c>
      <c r="Q121" s="1">
        <f t="shared" si="26"/>
        <v>19</v>
      </c>
      <c r="R121" s="1" t="str">
        <f t="shared" si="27"/>
        <v>一</v>
      </c>
      <c r="S121" s="3">
        <v>45412</v>
      </c>
      <c r="T121" s="1">
        <f t="shared" si="28"/>
        <v>18</v>
      </c>
      <c r="U121" s="1" t="str">
        <f t="shared" si="29"/>
        <v>二</v>
      </c>
      <c r="V121" s="3">
        <v>45778</v>
      </c>
      <c r="W121" s="1">
        <f t="shared" si="30"/>
        <v>18</v>
      </c>
      <c r="X121" s="1" t="str">
        <f t="shared" si="31"/>
        <v>四</v>
      </c>
    </row>
    <row r="122" spans="1:24" ht="13.5">
      <c r="A122" s="3">
        <v>43222</v>
      </c>
      <c r="B122" s="1">
        <f t="shared" si="16"/>
        <v>18</v>
      </c>
      <c r="C122" s="1" t="str">
        <f t="shared" si="17"/>
        <v>三</v>
      </c>
      <c r="D122" s="3">
        <v>43587</v>
      </c>
      <c r="E122" s="1">
        <f t="shared" si="18"/>
        <v>18</v>
      </c>
      <c r="F122" s="1" t="str">
        <f t="shared" si="19"/>
        <v>四</v>
      </c>
      <c r="G122" s="3">
        <v>43952</v>
      </c>
      <c r="H122" s="1">
        <f t="shared" si="20"/>
        <v>18</v>
      </c>
      <c r="I122" s="1" t="str">
        <f t="shared" si="21"/>
        <v>五</v>
      </c>
      <c r="J122" s="3">
        <v>44318</v>
      </c>
      <c r="K122" s="1">
        <f t="shared" si="22"/>
        <v>18</v>
      </c>
      <c r="L122" s="1" t="str">
        <f t="shared" si="23"/>
        <v>日</v>
      </c>
      <c r="M122" s="3">
        <v>44683</v>
      </c>
      <c r="N122" s="1">
        <f t="shared" si="24"/>
        <v>19</v>
      </c>
      <c r="O122" s="1" t="str">
        <f t="shared" si="25"/>
        <v>一</v>
      </c>
      <c r="P122" s="3">
        <v>45048</v>
      </c>
      <c r="Q122" s="1">
        <f t="shared" si="26"/>
        <v>19</v>
      </c>
      <c r="R122" s="1" t="str">
        <f t="shared" si="27"/>
        <v>二</v>
      </c>
      <c r="S122" s="3">
        <v>45413</v>
      </c>
      <c r="T122" s="1">
        <f t="shared" si="28"/>
        <v>18</v>
      </c>
      <c r="U122" s="1" t="str">
        <f t="shared" si="29"/>
        <v>三</v>
      </c>
      <c r="V122" s="3">
        <v>45779</v>
      </c>
      <c r="W122" s="1">
        <f t="shared" si="30"/>
        <v>18</v>
      </c>
      <c r="X122" s="1" t="str">
        <f t="shared" si="31"/>
        <v>五</v>
      </c>
    </row>
    <row r="123" spans="1:24" ht="13.5">
      <c r="A123" s="3">
        <v>43223</v>
      </c>
      <c r="B123" s="1">
        <f t="shared" si="16"/>
        <v>18</v>
      </c>
      <c r="C123" s="1" t="str">
        <f t="shared" si="17"/>
        <v>四</v>
      </c>
      <c r="D123" s="3">
        <v>43588</v>
      </c>
      <c r="E123" s="1">
        <f t="shared" si="18"/>
        <v>18</v>
      </c>
      <c r="F123" s="1" t="str">
        <f t="shared" si="19"/>
        <v>五</v>
      </c>
      <c r="G123" s="3">
        <v>43953</v>
      </c>
      <c r="H123" s="1">
        <f t="shared" si="20"/>
        <v>18</v>
      </c>
      <c r="I123" s="1" t="str">
        <f t="shared" si="21"/>
        <v>六</v>
      </c>
      <c r="J123" s="3">
        <v>44319</v>
      </c>
      <c r="K123" s="1">
        <f t="shared" si="22"/>
        <v>19</v>
      </c>
      <c r="L123" s="1" t="str">
        <f t="shared" si="23"/>
        <v>一</v>
      </c>
      <c r="M123" s="3">
        <v>44684</v>
      </c>
      <c r="N123" s="1">
        <f t="shared" si="24"/>
        <v>19</v>
      </c>
      <c r="O123" s="1" t="str">
        <f t="shared" si="25"/>
        <v>二</v>
      </c>
      <c r="P123" s="3">
        <v>45049</v>
      </c>
      <c r="Q123" s="1">
        <f t="shared" si="26"/>
        <v>19</v>
      </c>
      <c r="R123" s="1" t="str">
        <f t="shared" si="27"/>
        <v>三</v>
      </c>
      <c r="S123" s="3">
        <v>45414</v>
      </c>
      <c r="T123" s="1">
        <f t="shared" si="28"/>
        <v>18</v>
      </c>
      <c r="U123" s="1" t="str">
        <f t="shared" si="29"/>
        <v>四</v>
      </c>
      <c r="V123" s="3">
        <v>45780</v>
      </c>
      <c r="W123" s="1">
        <f t="shared" si="30"/>
        <v>18</v>
      </c>
      <c r="X123" s="1" t="str">
        <f t="shared" si="31"/>
        <v>六</v>
      </c>
    </row>
    <row r="124" spans="1:24" ht="13.5">
      <c r="A124" s="3">
        <v>43224</v>
      </c>
      <c r="B124" s="1">
        <f t="shared" si="16"/>
        <v>18</v>
      </c>
      <c r="C124" s="1" t="str">
        <f t="shared" si="17"/>
        <v>五</v>
      </c>
      <c r="D124" s="3">
        <v>43589</v>
      </c>
      <c r="E124" s="1">
        <f t="shared" si="18"/>
        <v>18</v>
      </c>
      <c r="F124" s="1" t="str">
        <f t="shared" si="19"/>
        <v>六</v>
      </c>
      <c r="G124" s="3">
        <v>43954</v>
      </c>
      <c r="H124" s="1">
        <f t="shared" si="20"/>
        <v>18</v>
      </c>
      <c r="I124" s="1" t="str">
        <f t="shared" si="21"/>
        <v>日</v>
      </c>
      <c r="J124" s="3">
        <v>44320</v>
      </c>
      <c r="K124" s="1">
        <f t="shared" si="22"/>
        <v>19</v>
      </c>
      <c r="L124" s="1" t="str">
        <f t="shared" si="23"/>
        <v>二</v>
      </c>
      <c r="M124" s="3">
        <v>44685</v>
      </c>
      <c r="N124" s="1">
        <f t="shared" si="24"/>
        <v>19</v>
      </c>
      <c r="O124" s="1" t="str">
        <f t="shared" si="25"/>
        <v>三</v>
      </c>
      <c r="P124" s="3">
        <v>45050</v>
      </c>
      <c r="Q124" s="1">
        <f t="shared" si="26"/>
        <v>19</v>
      </c>
      <c r="R124" s="1" t="str">
        <f t="shared" si="27"/>
        <v>四</v>
      </c>
      <c r="S124" s="3">
        <v>45415</v>
      </c>
      <c r="T124" s="1">
        <f t="shared" si="28"/>
        <v>18</v>
      </c>
      <c r="U124" s="1" t="str">
        <f t="shared" si="29"/>
        <v>五</v>
      </c>
      <c r="V124" s="3">
        <v>45781</v>
      </c>
      <c r="W124" s="1">
        <f t="shared" si="30"/>
        <v>18</v>
      </c>
      <c r="X124" s="1" t="str">
        <f t="shared" si="31"/>
        <v>日</v>
      </c>
    </row>
    <row r="125" spans="1:24" ht="13.5">
      <c r="A125" s="3">
        <v>43225</v>
      </c>
      <c r="B125" s="1">
        <f t="shared" si="16"/>
        <v>18</v>
      </c>
      <c r="C125" s="1" t="str">
        <f t="shared" si="17"/>
        <v>六</v>
      </c>
      <c r="D125" s="3">
        <v>43590</v>
      </c>
      <c r="E125" s="1">
        <f t="shared" si="18"/>
        <v>18</v>
      </c>
      <c r="F125" s="1" t="str">
        <f t="shared" si="19"/>
        <v>日</v>
      </c>
      <c r="G125" s="3">
        <v>43955</v>
      </c>
      <c r="H125" s="1">
        <f t="shared" si="20"/>
        <v>19</v>
      </c>
      <c r="I125" s="1" t="str">
        <f t="shared" si="21"/>
        <v>一</v>
      </c>
      <c r="J125" s="3">
        <v>44321</v>
      </c>
      <c r="K125" s="1">
        <f t="shared" si="22"/>
        <v>19</v>
      </c>
      <c r="L125" s="1" t="str">
        <f t="shared" si="23"/>
        <v>三</v>
      </c>
      <c r="M125" s="3">
        <v>44686</v>
      </c>
      <c r="N125" s="1">
        <f t="shared" si="24"/>
        <v>19</v>
      </c>
      <c r="O125" s="1" t="str">
        <f t="shared" si="25"/>
        <v>四</v>
      </c>
      <c r="P125" s="3">
        <v>45051</v>
      </c>
      <c r="Q125" s="1">
        <f t="shared" si="26"/>
        <v>19</v>
      </c>
      <c r="R125" s="1" t="str">
        <f t="shared" si="27"/>
        <v>五</v>
      </c>
      <c r="S125" s="3">
        <v>45416</v>
      </c>
      <c r="T125" s="1">
        <f t="shared" si="28"/>
        <v>18</v>
      </c>
      <c r="U125" s="1" t="str">
        <f t="shared" si="29"/>
        <v>六</v>
      </c>
      <c r="V125" s="3">
        <v>45782</v>
      </c>
      <c r="W125" s="1">
        <f t="shared" si="30"/>
        <v>19</v>
      </c>
      <c r="X125" s="1" t="str">
        <f t="shared" si="31"/>
        <v>一</v>
      </c>
    </row>
    <row r="126" spans="1:24" ht="13.5">
      <c r="A126" s="3">
        <v>43226</v>
      </c>
      <c r="B126" s="1">
        <f t="shared" si="16"/>
        <v>18</v>
      </c>
      <c r="C126" s="1" t="str">
        <f t="shared" si="17"/>
        <v>日</v>
      </c>
      <c r="D126" s="3">
        <v>43591</v>
      </c>
      <c r="E126" s="1">
        <f t="shared" si="18"/>
        <v>19</v>
      </c>
      <c r="F126" s="1" t="str">
        <f t="shared" si="19"/>
        <v>一</v>
      </c>
      <c r="G126" s="3">
        <v>43956</v>
      </c>
      <c r="H126" s="1">
        <f t="shared" si="20"/>
        <v>19</v>
      </c>
      <c r="I126" s="1" t="str">
        <f t="shared" si="21"/>
        <v>二</v>
      </c>
      <c r="J126" s="3">
        <v>44322</v>
      </c>
      <c r="K126" s="1">
        <f t="shared" si="22"/>
        <v>19</v>
      </c>
      <c r="L126" s="1" t="str">
        <f t="shared" si="23"/>
        <v>四</v>
      </c>
      <c r="M126" s="3">
        <v>44687</v>
      </c>
      <c r="N126" s="1">
        <f t="shared" si="24"/>
        <v>19</v>
      </c>
      <c r="O126" s="1" t="str">
        <f t="shared" si="25"/>
        <v>五</v>
      </c>
      <c r="P126" s="3">
        <v>45052</v>
      </c>
      <c r="Q126" s="1">
        <f t="shared" si="26"/>
        <v>19</v>
      </c>
      <c r="R126" s="1" t="str">
        <f t="shared" si="27"/>
        <v>六</v>
      </c>
      <c r="S126" s="3">
        <v>45417</v>
      </c>
      <c r="T126" s="1">
        <f t="shared" si="28"/>
        <v>18</v>
      </c>
      <c r="U126" s="1" t="str">
        <f t="shared" si="29"/>
        <v>日</v>
      </c>
      <c r="V126" s="3">
        <v>45783</v>
      </c>
      <c r="W126" s="1">
        <f t="shared" si="30"/>
        <v>19</v>
      </c>
      <c r="X126" s="1" t="str">
        <f t="shared" si="31"/>
        <v>二</v>
      </c>
    </row>
    <row r="127" spans="1:24" ht="13.5">
      <c r="A127" s="3">
        <v>43227</v>
      </c>
      <c r="B127" s="1">
        <f t="shared" si="16"/>
        <v>19</v>
      </c>
      <c r="C127" s="1" t="str">
        <f t="shared" si="17"/>
        <v>一</v>
      </c>
      <c r="D127" s="3">
        <v>43592</v>
      </c>
      <c r="E127" s="1">
        <f t="shared" si="18"/>
        <v>19</v>
      </c>
      <c r="F127" s="1" t="str">
        <f t="shared" si="19"/>
        <v>二</v>
      </c>
      <c r="G127" s="3">
        <v>43957</v>
      </c>
      <c r="H127" s="1">
        <f t="shared" si="20"/>
        <v>19</v>
      </c>
      <c r="I127" s="1" t="str">
        <f t="shared" si="21"/>
        <v>三</v>
      </c>
      <c r="J127" s="3">
        <v>44323</v>
      </c>
      <c r="K127" s="1">
        <f t="shared" si="22"/>
        <v>19</v>
      </c>
      <c r="L127" s="1" t="str">
        <f t="shared" si="23"/>
        <v>五</v>
      </c>
      <c r="M127" s="3">
        <v>44688</v>
      </c>
      <c r="N127" s="1">
        <f t="shared" si="24"/>
        <v>19</v>
      </c>
      <c r="O127" s="1" t="str">
        <f t="shared" si="25"/>
        <v>六</v>
      </c>
      <c r="P127" s="3">
        <v>45053</v>
      </c>
      <c r="Q127" s="1">
        <f t="shared" si="26"/>
        <v>19</v>
      </c>
      <c r="R127" s="1" t="str">
        <f t="shared" si="27"/>
        <v>日</v>
      </c>
      <c r="S127" s="3">
        <v>45418</v>
      </c>
      <c r="T127" s="1">
        <f t="shared" si="28"/>
        <v>19</v>
      </c>
      <c r="U127" s="1" t="str">
        <f t="shared" si="29"/>
        <v>一</v>
      </c>
      <c r="V127" s="3">
        <v>45784</v>
      </c>
      <c r="W127" s="1">
        <f t="shared" si="30"/>
        <v>19</v>
      </c>
      <c r="X127" s="1" t="str">
        <f t="shared" si="31"/>
        <v>三</v>
      </c>
    </row>
    <row r="128" spans="1:24" ht="13.5">
      <c r="A128" s="3">
        <v>43228</v>
      </c>
      <c r="B128" s="1">
        <f t="shared" si="16"/>
        <v>19</v>
      </c>
      <c r="C128" s="1" t="str">
        <f t="shared" si="17"/>
        <v>二</v>
      </c>
      <c r="D128" s="3">
        <v>43593</v>
      </c>
      <c r="E128" s="1">
        <f t="shared" si="18"/>
        <v>19</v>
      </c>
      <c r="F128" s="1" t="str">
        <f t="shared" si="19"/>
        <v>三</v>
      </c>
      <c r="G128" s="3">
        <v>43958</v>
      </c>
      <c r="H128" s="1">
        <f t="shared" si="20"/>
        <v>19</v>
      </c>
      <c r="I128" s="1" t="str">
        <f t="shared" si="21"/>
        <v>四</v>
      </c>
      <c r="J128" s="3">
        <v>44324</v>
      </c>
      <c r="K128" s="1">
        <f t="shared" si="22"/>
        <v>19</v>
      </c>
      <c r="L128" s="1" t="str">
        <f t="shared" si="23"/>
        <v>六</v>
      </c>
      <c r="M128" s="3">
        <v>44689</v>
      </c>
      <c r="N128" s="1">
        <f t="shared" si="24"/>
        <v>19</v>
      </c>
      <c r="O128" s="1" t="str">
        <f t="shared" si="25"/>
        <v>日</v>
      </c>
      <c r="P128" s="3">
        <v>45054</v>
      </c>
      <c r="Q128" s="1">
        <f t="shared" si="26"/>
        <v>20</v>
      </c>
      <c r="R128" s="1" t="str">
        <f t="shared" si="27"/>
        <v>一</v>
      </c>
      <c r="S128" s="3">
        <v>45419</v>
      </c>
      <c r="T128" s="1">
        <f t="shared" si="28"/>
        <v>19</v>
      </c>
      <c r="U128" s="1" t="str">
        <f t="shared" si="29"/>
        <v>二</v>
      </c>
      <c r="V128" s="3">
        <v>45785</v>
      </c>
      <c r="W128" s="1">
        <f t="shared" si="30"/>
        <v>19</v>
      </c>
      <c r="X128" s="1" t="str">
        <f t="shared" si="31"/>
        <v>四</v>
      </c>
    </row>
    <row r="129" spans="1:24" ht="13.5">
      <c r="A129" s="3">
        <v>43229</v>
      </c>
      <c r="B129" s="1">
        <f t="shared" si="16"/>
        <v>19</v>
      </c>
      <c r="C129" s="1" t="str">
        <f t="shared" si="17"/>
        <v>三</v>
      </c>
      <c r="D129" s="3">
        <v>43594</v>
      </c>
      <c r="E129" s="1">
        <f t="shared" si="18"/>
        <v>19</v>
      </c>
      <c r="F129" s="1" t="str">
        <f t="shared" si="19"/>
        <v>四</v>
      </c>
      <c r="G129" s="3">
        <v>43959</v>
      </c>
      <c r="H129" s="1">
        <f t="shared" si="20"/>
        <v>19</v>
      </c>
      <c r="I129" s="1" t="str">
        <f t="shared" si="21"/>
        <v>五</v>
      </c>
      <c r="J129" s="3">
        <v>44325</v>
      </c>
      <c r="K129" s="1">
        <f t="shared" si="22"/>
        <v>19</v>
      </c>
      <c r="L129" s="1" t="str">
        <f t="shared" si="23"/>
        <v>日</v>
      </c>
      <c r="M129" s="3">
        <v>44690</v>
      </c>
      <c r="N129" s="1">
        <f t="shared" si="24"/>
        <v>20</v>
      </c>
      <c r="O129" s="1" t="str">
        <f t="shared" si="25"/>
        <v>一</v>
      </c>
      <c r="P129" s="3">
        <v>45055</v>
      </c>
      <c r="Q129" s="1">
        <f t="shared" si="26"/>
        <v>20</v>
      </c>
      <c r="R129" s="1" t="str">
        <f t="shared" si="27"/>
        <v>二</v>
      </c>
      <c r="S129" s="3">
        <v>45420</v>
      </c>
      <c r="T129" s="1">
        <f t="shared" si="28"/>
        <v>19</v>
      </c>
      <c r="U129" s="1" t="str">
        <f t="shared" si="29"/>
        <v>三</v>
      </c>
      <c r="V129" s="3">
        <v>45786</v>
      </c>
      <c r="W129" s="1">
        <f t="shared" si="30"/>
        <v>19</v>
      </c>
      <c r="X129" s="1" t="str">
        <f t="shared" si="31"/>
        <v>五</v>
      </c>
    </row>
    <row r="130" spans="1:24" ht="13.5">
      <c r="A130" s="3">
        <v>43230</v>
      </c>
      <c r="B130" s="1">
        <f t="shared" si="32" ref="B130:B193">WEEKNUM(A130,2)</f>
        <v>19</v>
      </c>
      <c r="C130" s="1" t="str">
        <f t="shared" si="33" ref="C130:C193">CHOOSE(WEEKDAY(A130,2),"一","二","三","四","五","六","日")</f>
        <v>四</v>
      </c>
      <c r="D130" s="3">
        <v>43595</v>
      </c>
      <c r="E130" s="1">
        <f t="shared" si="34" ref="E130:E193">WEEKNUM(D130,2)</f>
        <v>19</v>
      </c>
      <c r="F130" s="1" t="str">
        <f t="shared" si="35" ref="F130:F193">CHOOSE(WEEKDAY(D130,2),"一","二","三","四","五","六","日")</f>
        <v>五</v>
      </c>
      <c r="G130" s="3">
        <v>43960</v>
      </c>
      <c r="H130" s="1">
        <f t="shared" si="36" ref="H130:H193">WEEKNUM(G130,2)</f>
        <v>19</v>
      </c>
      <c r="I130" s="1" t="str">
        <f t="shared" si="37" ref="I130:I193">CHOOSE(WEEKDAY(G130,2),"一","二","三","四","五","六","日")</f>
        <v>六</v>
      </c>
      <c r="J130" s="3">
        <v>44326</v>
      </c>
      <c r="K130" s="1">
        <f t="shared" si="38" ref="K130:K193">WEEKNUM(J130,2)</f>
        <v>20</v>
      </c>
      <c r="L130" s="1" t="str">
        <f t="shared" si="39" ref="L130:L193">CHOOSE(WEEKDAY(J130,2),"一","二","三","四","五","六","日")</f>
        <v>一</v>
      </c>
      <c r="M130" s="3">
        <v>44691</v>
      </c>
      <c r="N130" s="1">
        <f t="shared" si="40" ref="N130:N193">WEEKNUM(M130,2)</f>
        <v>20</v>
      </c>
      <c r="O130" s="1" t="str">
        <f t="shared" si="41" ref="O130:O193">CHOOSE(WEEKDAY(M130,2),"一","二","三","四","五","六","日")</f>
        <v>二</v>
      </c>
      <c r="P130" s="3">
        <v>45056</v>
      </c>
      <c r="Q130" s="1">
        <f t="shared" si="42" ref="Q130:Q193">WEEKNUM(P130,2)</f>
        <v>20</v>
      </c>
      <c r="R130" s="1" t="str">
        <f t="shared" si="43" ref="R130:R193">CHOOSE(WEEKDAY(P130,2),"一","二","三","四","五","六","日")</f>
        <v>三</v>
      </c>
      <c r="S130" s="3">
        <v>45421</v>
      </c>
      <c r="T130" s="1">
        <f t="shared" si="44" ref="T130:T193">WEEKNUM(S130,2)</f>
        <v>19</v>
      </c>
      <c r="U130" s="1" t="str">
        <f t="shared" si="45" ref="U130:U193">CHOOSE(WEEKDAY(S130,2),"一","二","三","四","五","六","日")</f>
        <v>四</v>
      </c>
      <c r="V130" s="3">
        <v>45787</v>
      </c>
      <c r="W130" s="1">
        <f t="shared" si="46" ref="W130:W193">WEEKNUM(V130,2)</f>
        <v>19</v>
      </c>
      <c r="X130" s="1" t="str">
        <f t="shared" si="47" ref="X130:X193">CHOOSE(WEEKDAY(V130,2),"一","二","三","四","五","六","日")</f>
        <v>六</v>
      </c>
    </row>
    <row r="131" spans="1:24" ht="13.5">
      <c r="A131" s="3">
        <v>43231</v>
      </c>
      <c r="B131" s="1">
        <f t="shared" si="32"/>
        <v>19</v>
      </c>
      <c r="C131" s="1" t="str">
        <f t="shared" si="33"/>
        <v>五</v>
      </c>
      <c r="D131" s="3">
        <v>43596</v>
      </c>
      <c r="E131" s="1">
        <f t="shared" si="34"/>
        <v>19</v>
      </c>
      <c r="F131" s="1" t="str">
        <f t="shared" si="35"/>
        <v>六</v>
      </c>
      <c r="G131" s="3">
        <v>43961</v>
      </c>
      <c r="H131" s="1">
        <f t="shared" si="36"/>
        <v>19</v>
      </c>
      <c r="I131" s="1" t="str">
        <f t="shared" si="37"/>
        <v>日</v>
      </c>
      <c r="J131" s="3">
        <v>44327</v>
      </c>
      <c r="K131" s="1">
        <f t="shared" si="38"/>
        <v>20</v>
      </c>
      <c r="L131" s="1" t="str">
        <f t="shared" si="39"/>
        <v>二</v>
      </c>
      <c r="M131" s="3">
        <v>44692</v>
      </c>
      <c r="N131" s="1">
        <f t="shared" si="40"/>
        <v>20</v>
      </c>
      <c r="O131" s="1" t="str">
        <f t="shared" si="41"/>
        <v>三</v>
      </c>
      <c r="P131" s="3">
        <v>45057</v>
      </c>
      <c r="Q131" s="1">
        <f t="shared" si="42"/>
        <v>20</v>
      </c>
      <c r="R131" s="1" t="str">
        <f t="shared" si="43"/>
        <v>四</v>
      </c>
      <c r="S131" s="3">
        <v>45422</v>
      </c>
      <c r="T131" s="1">
        <f t="shared" si="44"/>
        <v>19</v>
      </c>
      <c r="U131" s="1" t="str">
        <f t="shared" si="45"/>
        <v>五</v>
      </c>
      <c r="V131" s="3">
        <v>45788</v>
      </c>
      <c r="W131" s="1">
        <f t="shared" si="46"/>
        <v>19</v>
      </c>
      <c r="X131" s="1" t="str">
        <f t="shared" si="47"/>
        <v>日</v>
      </c>
    </row>
    <row r="132" spans="1:24" ht="13.5">
      <c r="A132" s="3">
        <v>43232</v>
      </c>
      <c r="B132" s="1">
        <f t="shared" si="32"/>
        <v>19</v>
      </c>
      <c r="C132" s="1" t="str">
        <f t="shared" si="33"/>
        <v>六</v>
      </c>
      <c r="D132" s="3">
        <v>43597</v>
      </c>
      <c r="E132" s="1">
        <f t="shared" si="34"/>
        <v>19</v>
      </c>
      <c r="F132" s="1" t="str">
        <f t="shared" si="35"/>
        <v>日</v>
      </c>
      <c r="G132" s="3">
        <v>43962</v>
      </c>
      <c r="H132" s="1">
        <f t="shared" si="36"/>
        <v>20</v>
      </c>
      <c r="I132" s="1" t="str">
        <f t="shared" si="37"/>
        <v>一</v>
      </c>
      <c r="J132" s="3">
        <v>44328</v>
      </c>
      <c r="K132" s="1">
        <f t="shared" si="38"/>
        <v>20</v>
      </c>
      <c r="L132" s="1" t="str">
        <f t="shared" si="39"/>
        <v>三</v>
      </c>
      <c r="M132" s="3">
        <v>44693</v>
      </c>
      <c r="N132" s="1">
        <f t="shared" si="40"/>
        <v>20</v>
      </c>
      <c r="O132" s="1" t="str">
        <f t="shared" si="41"/>
        <v>四</v>
      </c>
      <c r="P132" s="3">
        <v>45058</v>
      </c>
      <c r="Q132" s="1">
        <f t="shared" si="42"/>
        <v>20</v>
      </c>
      <c r="R132" s="1" t="str">
        <f t="shared" si="43"/>
        <v>五</v>
      </c>
      <c r="S132" s="3">
        <v>45423</v>
      </c>
      <c r="T132" s="1">
        <f t="shared" si="44"/>
        <v>19</v>
      </c>
      <c r="U132" s="1" t="str">
        <f t="shared" si="45"/>
        <v>六</v>
      </c>
      <c r="V132" s="3">
        <v>45789</v>
      </c>
      <c r="W132" s="1">
        <f t="shared" si="46"/>
        <v>20</v>
      </c>
      <c r="X132" s="1" t="str">
        <f t="shared" si="47"/>
        <v>一</v>
      </c>
    </row>
    <row r="133" spans="1:24" ht="13.5">
      <c r="A133" s="3">
        <v>43233</v>
      </c>
      <c r="B133" s="1">
        <f t="shared" si="32"/>
        <v>19</v>
      </c>
      <c r="C133" s="1" t="str">
        <f t="shared" si="33"/>
        <v>日</v>
      </c>
      <c r="D133" s="3">
        <v>43598</v>
      </c>
      <c r="E133" s="1">
        <f t="shared" si="34"/>
        <v>20</v>
      </c>
      <c r="F133" s="1" t="str">
        <f t="shared" si="35"/>
        <v>一</v>
      </c>
      <c r="G133" s="3">
        <v>43963</v>
      </c>
      <c r="H133" s="1">
        <f t="shared" si="36"/>
        <v>20</v>
      </c>
      <c r="I133" s="1" t="str">
        <f t="shared" si="37"/>
        <v>二</v>
      </c>
      <c r="J133" s="3">
        <v>44329</v>
      </c>
      <c r="K133" s="1">
        <f t="shared" si="38"/>
        <v>20</v>
      </c>
      <c r="L133" s="1" t="str">
        <f t="shared" si="39"/>
        <v>四</v>
      </c>
      <c r="M133" s="3">
        <v>44694</v>
      </c>
      <c r="N133" s="1">
        <f t="shared" si="40"/>
        <v>20</v>
      </c>
      <c r="O133" s="1" t="str">
        <f t="shared" si="41"/>
        <v>五</v>
      </c>
      <c r="P133" s="3">
        <v>45059</v>
      </c>
      <c r="Q133" s="1">
        <f t="shared" si="42"/>
        <v>20</v>
      </c>
      <c r="R133" s="1" t="str">
        <f t="shared" si="43"/>
        <v>六</v>
      </c>
      <c r="S133" s="3">
        <v>45424</v>
      </c>
      <c r="T133" s="1">
        <f t="shared" si="44"/>
        <v>19</v>
      </c>
      <c r="U133" s="1" t="str">
        <f t="shared" si="45"/>
        <v>日</v>
      </c>
      <c r="V133" s="3">
        <v>45790</v>
      </c>
      <c r="W133" s="1">
        <f t="shared" si="46"/>
        <v>20</v>
      </c>
      <c r="X133" s="1" t="str">
        <f t="shared" si="47"/>
        <v>二</v>
      </c>
    </row>
    <row r="134" spans="1:24" ht="13.5">
      <c r="A134" s="3">
        <v>43234</v>
      </c>
      <c r="B134" s="1">
        <f t="shared" si="32"/>
        <v>20</v>
      </c>
      <c r="C134" s="1" t="str">
        <f t="shared" si="33"/>
        <v>一</v>
      </c>
      <c r="D134" s="3">
        <v>43599</v>
      </c>
      <c r="E134" s="1">
        <f t="shared" si="34"/>
        <v>20</v>
      </c>
      <c r="F134" s="1" t="str">
        <f t="shared" si="35"/>
        <v>二</v>
      </c>
      <c r="G134" s="3">
        <v>43964</v>
      </c>
      <c r="H134" s="1">
        <f t="shared" si="36"/>
        <v>20</v>
      </c>
      <c r="I134" s="1" t="str">
        <f t="shared" si="37"/>
        <v>三</v>
      </c>
      <c r="J134" s="3">
        <v>44330</v>
      </c>
      <c r="K134" s="1">
        <f t="shared" si="38"/>
        <v>20</v>
      </c>
      <c r="L134" s="1" t="str">
        <f t="shared" si="39"/>
        <v>五</v>
      </c>
      <c r="M134" s="3">
        <v>44695</v>
      </c>
      <c r="N134" s="1">
        <f t="shared" si="40"/>
        <v>20</v>
      </c>
      <c r="O134" s="1" t="str">
        <f t="shared" si="41"/>
        <v>六</v>
      </c>
      <c r="P134" s="3">
        <v>45060</v>
      </c>
      <c r="Q134" s="1">
        <f t="shared" si="42"/>
        <v>20</v>
      </c>
      <c r="R134" s="1" t="str">
        <f t="shared" si="43"/>
        <v>日</v>
      </c>
      <c r="S134" s="3">
        <v>45425</v>
      </c>
      <c r="T134" s="1">
        <f t="shared" si="44"/>
        <v>20</v>
      </c>
      <c r="U134" s="1" t="str">
        <f t="shared" si="45"/>
        <v>一</v>
      </c>
      <c r="V134" s="3">
        <v>45791</v>
      </c>
      <c r="W134" s="1">
        <f t="shared" si="46"/>
        <v>20</v>
      </c>
      <c r="X134" s="1" t="str">
        <f t="shared" si="47"/>
        <v>三</v>
      </c>
    </row>
    <row r="135" spans="1:24" ht="13.5">
      <c r="A135" s="3">
        <v>43235</v>
      </c>
      <c r="B135" s="1">
        <f t="shared" si="32"/>
        <v>20</v>
      </c>
      <c r="C135" s="1" t="str">
        <f t="shared" si="33"/>
        <v>二</v>
      </c>
      <c r="D135" s="3">
        <v>43600</v>
      </c>
      <c r="E135" s="1">
        <f t="shared" si="34"/>
        <v>20</v>
      </c>
      <c r="F135" s="1" t="str">
        <f t="shared" si="35"/>
        <v>三</v>
      </c>
      <c r="G135" s="3">
        <v>43965</v>
      </c>
      <c r="H135" s="1">
        <f t="shared" si="36"/>
        <v>20</v>
      </c>
      <c r="I135" s="1" t="str">
        <f t="shared" si="37"/>
        <v>四</v>
      </c>
      <c r="J135" s="3">
        <v>44331</v>
      </c>
      <c r="K135" s="1">
        <f t="shared" si="38"/>
        <v>20</v>
      </c>
      <c r="L135" s="1" t="str">
        <f t="shared" si="39"/>
        <v>六</v>
      </c>
      <c r="M135" s="3">
        <v>44696</v>
      </c>
      <c r="N135" s="1">
        <f t="shared" si="40"/>
        <v>20</v>
      </c>
      <c r="O135" s="1" t="str">
        <f t="shared" si="41"/>
        <v>日</v>
      </c>
      <c r="P135" s="3">
        <v>45061</v>
      </c>
      <c r="Q135" s="1">
        <f t="shared" si="42"/>
        <v>21</v>
      </c>
      <c r="R135" s="1" t="str">
        <f t="shared" si="43"/>
        <v>一</v>
      </c>
      <c r="S135" s="3">
        <v>45426</v>
      </c>
      <c r="T135" s="1">
        <f t="shared" si="44"/>
        <v>20</v>
      </c>
      <c r="U135" s="1" t="str">
        <f t="shared" si="45"/>
        <v>二</v>
      </c>
      <c r="V135" s="3">
        <v>45792</v>
      </c>
      <c r="W135" s="1">
        <f t="shared" si="46"/>
        <v>20</v>
      </c>
      <c r="X135" s="1" t="str">
        <f t="shared" si="47"/>
        <v>四</v>
      </c>
    </row>
    <row r="136" spans="1:24" ht="13.5">
      <c r="A136" s="3">
        <v>43236</v>
      </c>
      <c r="B136" s="1">
        <f t="shared" si="32"/>
        <v>20</v>
      </c>
      <c r="C136" s="1" t="str">
        <f t="shared" si="33"/>
        <v>三</v>
      </c>
      <c r="D136" s="3">
        <v>43601</v>
      </c>
      <c r="E136" s="1">
        <f t="shared" si="34"/>
        <v>20</v>
      </c>
      <c r="F136" s="1" t="str">
        <f t="shared" si="35"/>
        <v>四</v>
      </c>
      <c r="G136" s="3">
        <v>43966</v>
      </c>
      <c r="H136" s="1">
        <f t="shared" si="36"/>
        <v>20</v>
      </c>
      <c r="I136" s="1" t="str">
        <f t="shared" si="37"/>
        <v>五</v>
      </c>
      <c r="J136" s="3">
        <v>44332</v>
      </c>
      <c r="K136" s="1">
        <f t="shared" si="38"/>
        <v>20</v>
      </c>
      <c r="L136" s="1" t="str">
        <f t="shared" si="39"/>
        <v>日</v>
      </c>
      <c r="M136" s="3">
        <v>44697</v>
      </c>
      <c r="N136" s="1">
        <f t="shared" si="40"/>
        <v>21</v>
      </c>
      <c r="O136" s="1" t="str">
        <f t="shared" si="41"/>
        <v>一</v>
      </c>
      <c r="P136" s="3">
        <v>45062</v>
      </c>
      <c r="Q136" s="1">
        <f t="shared" si="42"/>
        <v>21</v>
      </c>
      <c r="R136" s="1" t="str">
        <f t="shared" si="43"/>
        <v>二</v>
      </c>
      <c r="S136" s="3">
        <v>45427</v>
      </c>
      <c r="T136" s="1">
        <f t="shared" si="44"/>
        <v>20</v>
      </c>
      <c r="U136" s="1" t="str">
        <f t="shared" si="45"/>
        <v>三</v>
      </c>
      <c r="V136" s="3">
        <v>45793</v>
      </c>
      <c r="W136" s="1">
        <f t="shared" si="46"/>
        <v>20</v>
      </c>
      <c r="X136" s="1" t="str">
        <f t="shared" si="47"/>
        <v>五</v>
      </c>
    </row>
    <row r="137" spans="1:24" ht="13.5">
      <c r="A137" s="3">
        <v>43237</v>
      </c>
      <c r="B137" s="1">
        <f t="shared" si="32"/>
        <v>20</v>
      </c>
      <c r="C137" s="1" t="str">
        <f t="shared" si="33"/>
        <v>四</v>
      </c>
      <c r="D137" s="3">
        <v>43602</v>
      </c>
      <c r="E137" s="1">
        <f t="shared" si="34"/>
        <v>20</v>
      </c>
      <c r="F137" s="1" t="str">
        <f t="shared" si="35"/>
        <v>五</v>
      </c>
      <c r="G137" s="3">
        <v>43967</v>
      </c>
      <c r="H137" s="1">
        <f t="shared" si="36"/>
        <v>20</v>
      </c>
      <c r="I137" s="1" t="str">
        <f t="shared" si="37"/>
        <v>六</v>
      </c>
      <c r="J137" s="3">
        <v>44333</v>
      </c>
      <c r="K137" s="1">
        <f t="shared" si="38"/>
        <v>21</v>
      </c>
      <c r="L137" s="1" t="str">
        <f t="shared" si="39"/>
        <v>一</v>
      </c>
      <c r="M137" s="3">
        <v>44698</v>
      </c>
      <c r="N137" s="1">
        <f t="shared" si="40"/>
        <v>21</v>
      </c>
      <c r="O137" s="1" t="str">
        <f t="shared" si="41"/>
        <v>二</v>
      </c>
      <c r="P137" s="3">
        <v>45063</v>
      </c>
      <c r="Q137" s="1">
        <f t="shared" si="42"/>
        <v>21</v>
      </c>
      <c r="R137" s="1" t="str">
        <f t="shared" si="43"/>
        <v>三</v>
      </c>
      <c r="S137" s="3">
        <v>45428</v>
      </c>
      <c r="T137" s="1">
        <f t="shared" si="44"/>
        <v>20</v>
      </c>
      <c r="U137" s="1" t="str">
        <f t="shared" si="45"/>
        <v>四</v>
      </c>
      <c r="V137" s="3">
        <v>45794</v>
      </c>
      <c r="W137" s="1">
        <f t="shared" si="46"/>
        <v>20</v>
      </c>
      <c r="X137" s="1" t="str">
        <f t="shared" si="47"/>
        <v>六</v>
      </c>
    </row>
    <row r="138" spans="1:24" ht="13.5">
      <c r="A138" s="3">
        <v>43238</v>
      </c>
      <c r="B138" s="1">
        <f t="shared" si="32"/>
        <v>20</v>
      </c>
      <c r="C138" s="1" t="str">
        <f t="shared" si="33"/>
        <v>五</v>
      </c>
      <c r="D138" s="3">
        <v>43603</v>
      </c>
      <c r="E138" s="1">
        <f t="shared" si="34"/>
        <v>20</v>
      </c>
      <c r="F138" s="1" t="str">
        <f t="shared" si="35"/>
        <v>六</v>
      </c>
      <c r="G138" s="3">
        <v>43968</v>
      </c>
      <c r="H138" s="1">
        <f t="shared" si="36"/>
        <v>20</v>
      </c>
      <c r="I138" s="1" t="str">
        <f t="shared" si="37"/>
        <v>日</v>
      </c>
      <c r="J138" s="3">
        <v>44334</v>
      </c>
      <c r="K138" s="1">
        <f t="shared" si="38"/>
        <v>21</v>
      </c>
      <c r="L138" s="1" t="str">
        <f t="shared" si="39"/>
        <v>二</v>
      </c>
      <c r="M138" s="3">
        <v>44699</v>
      </c>
      <c r="N138" s="1">
        <f t="shared" si="40"/>
        <v>21</v>
      </c>
      <c r="O138" s="1" t="str">
        <f t="shared" si="41"/>
        <v>三</v>
      </c>
      <c r="P138" s="3">
        <v>45064</v>
      </c>
      <c r="Q138" s="1">
        <f t="shared" si="42"/>
        <v>21</v>
      </c>
      <c r="R138" s="1" t="str">
        <f t="shared" si="43"/>
        <v>四</v>
      </c>
      <c r="S138" s="3">
        <v>45429</v>
      </c>
      <c r="T138" s="1">
        <f t="shared" si="44"/>
        <v>20</v>
      </c>
      <c r="U138" s="1" t="str">
        <f t="shared" si="45"/>
        <v>五</v>
      </c>
      <c r="V138" s="3">
        <v>45795</v>
      </c>
      <c r="W138" s="1">
        <f t="shared" si="46"/>
        <v>20</v>
      </c>
      <c r="X138" s="1" t="str">
        <f t="shared" si="47"/>
        <v>日</v>
      </c>
    </row>
    <row r="139" spans="1:24" ht="13.5">
      <c r="A139" s="3">
        <v>43239</v>
      </c>
      <c r="B139" s="1">
        <f t="shared" si="32"/>
        <v>20</v>
      </c>
      <c r="C139" s="1" t="str">
        <f t="shared" si="33"/>
        <v>六</v>
      </c>
      <c r="D139" s="3">
        <v>43604</v>
      </c>
      <c r="E139" s="1">
        <f t="shared" si="34"/>
        <v>20</v>
      </c>
      <c r="F139" s="1" t="str">
        <f t="shared" si="35"/>
        <v>日</v>
      </c>
      <c r="G139" s="3">
        <v>43969</v>
      </c>
      <c r="H139" s="1">
        <f t="shared" si="36"/>
        <v>21</v>
      </c>
      <c r="I139" s="1" t="str">
        <f t="shared" si="37"/>
        <v>一</v>
      </c>
      <c r="J139" s="3">
        <v>44335</v>
      </c>
      <c r="K139" s="1">
        <f t="shared" si="38"/>
        <v>21</v>
      </c>
      <c r="L139" s="1" t="str">
        <f t="shared" si="39"/>
        <v>三</v>
      </c>
      <c r="M139" s="3">
        <v>44700</v>
      </c>
      <c r="N139" s="1">
        <f t="shared" si="40"/>
        <v>21</v>
      </c>
      <c r="O139" s="1" t="str">
        <f t="shared" si="41"/>
        <v>四</v>
      </c>
      <c r="P139" s="3">
        <v>45065</v>
      </c>
      <c r="Q139" s="1">
        <f t="shared" si="42"/>
        <v>21</v>
      </c>
      <c r="R139" s="1" t="str">
        <f t="shared" si="43"/>
        <v>五</v>
      </c>
      <c r="S139" s="3">
        <v>45430</v>
      </c>
      <c r="T139" s="1">
        <f t="shared" si="44"/>
        <v>20</v>
      </c>
      <c r="U139" s="1" t="str">
        <f t="shared" si="45"/>
        <v>六</v>
      </c>
      <c r="V139" s="3">
        <v>45796</v>
      </c>
      <c r="W139" s="1">
        <f t="shared" si="46"/>
        <v>21</v>
      </c>
      <c r="X139" s="1" t="str">
        <f t="shared" si="47"/>
        <v>一</v>
      </c>
    </row>
    <row r="140" spans="1:24" ht="13.5">
      <c r="A140" s="3">
        <v>43240</v>
      </c>
      <c r="B140" s="1">
        <f t="shared" si="32"/>
        <v>20</v>
      </c>
      <c r="C140" s="1" t="str">
        <f t="shared" si="33"/>
        <v>日</v>
      </c>
      <c r="D140" s="3">
        <v>43605</v>
      </c>
      <c r="E140" s="1">
        <f t="shared" si="34"/>
        <v>21</v>
      </c>
      <c r="F140" s="1" t="str">
        <f t="shared" si="35"/>
        <v>一</v>
      </c>
      <c r="G140" s="3">
        <v>43970</v>
      </c>
      <c r="H140" s="1">
        <f t="shared" si="36"/>
        <v>21</v>
      </c>
      <c r="I140" s="1" t="str">
        <f t="shared" si="37"/>
        <v>二</v>
      </c>
      <c r="J140" s="3">
        <v>44336</v>
      </c>
      <c r="K140" s="1">
        <f t="shared" si="38"/>
        <v>21</v>
      </c>
      <c r="L140" s="1" t="str">
        <f t="shared" si="39"/>
        <v>四</v>
      </c>
      <c r="M140" s="3">
        <v>44701</v>
      </c>
      <c r="N140" s="1">
        <f t="shared" si="40"/>
        <v>21</v>
      </c>
      <c r="O140" s="1" t="str">
        <f t="shared" si="41"/>
        <v>五</v>
      </c>
      <c r="P140" s="3">
        <v>45066</v>
      </c>
      <c r="Q140" s="1">
        <f t="shared" si="42"/>
        <v>21</v>
      </c>
      <c r="R140" s="1" t="str">
        <f t="shared" si="43"/>
        <v>六</v>
      </c>
      <c r="S140" s="3">
        <v>45431</v>
      </c>
      <c r="T140" s="1">
        <f t="shared" si="44"/>
        <v>20</v>
      </c>
      <c r="U140" s="1" t="str">
        <f t="shared" si="45"/>
        <v>日</v>
      </c>
      <c r="V140" s="3">
        <v>45797</v>
      </c>
      <c r="W140" s="1">
        <f t="shared" si="46"/>
        <v>21</v>
      </c>
      <c r="X140" s="1" t="str">
        <f t="shared" si="47"/>
        <v>二</v>
      </c>
    </row>
    <row r="141" spans="1:24" ht="13.5">
      <c r="A141" s="3">
        <v>43241</v>
      </c>
      <c r="B141" s="1">
        <f t="shared" si="32"/>
        <v>21</v>
      </c>
      <c r="C141" s="1" t="str">
        <f t="shared" si="33"/>
        <v>一</v>
      </c>
      <c r="D141" s="3">
        <v>43606</v>
      </c>
      <c r="E141" s="1">
        <f t="shared" si="34"/>
        <v>21</v>
      </c>
      <c r="F141" s="1" t="str">
        <f t="shared" si="35"/>
        <v>二</v>
      </c>
      <c r="G141" s="3">
        <v>43971</v>
      </c>
      <c r="H141" s="1">
        <f t="shared" si="36"/>
        <v>21</v>
      </c>
      <c r="I141" s="1" t="str">
        <f t="shared" si="37"/>
        <v>三</v>
      </c>
      <c r="J141" s="3">
        <v>44337</v>
      </c>
      <c r="K141" s="1">
        <f t="shared" si="38"/>
        <v>21</v>
      </c>
      <c r="L141" s="1" t="str">
        <f t="shared" si="39"/>
        <v>五</v>
      </c>
      <c r="M141" s="3">
        <v>44702</v>
      </c>
      <c r="N141" s="1">
        <f t="shared" si="40"/>
        <v>21</v>
      </c>
      <c r="O141" s="1" t="str">
        <f t="shared" si="41"/>
        <v>六</v>
      </c>
      <c r="P141" s="3">
        <v>45067</v>
      </c>
      <c r="Q141" s="1">
        <f t="shared" si="42"/>
        <v>21</v>
      </c>
      <c r="R141" s="1" t="str">
        <f t="shared" si="43"/>
        <v>日</v>
      </c>
      <c r="S141" s="3">
        <v>45432</v>
      </c>
      <c r="T141" s="1">
        <f t="shared" si="44"/>
        <v>21</v>
      </c>
      <c r="U141" s="1" t="str">
        <f t="shared" si="45"/>
        <v>一</v>
      </c>
      <c r="V141" s="3">
        <v>45798</v>
      </c>
      <c r="W141" s="1">
        <f t="shared" si="46"/>
        <v>21</v>
      </c>
      <c r="X141" s="1" t="str">
        <f t="shared" si="47"/>
        <v>三</v>
      </c>
    </row>
    <row r="142" spans="1:24" ht="13.5">
      <c r="A142" s="3">
        <v>43242</v>
      </c>
      <c r="B142" s="1">
        <f t="shared" si="32"/>
        <v>21</v>
      </c>
      <c r="C142" s="1" t="str">
        <f t="shared" si="33"/>
        <v>二</v>
      </c>
      <c r="D142" s="3">
        <v>43607</v>
      </c>
      <c r="E142" s="1">
        <f t="shared" si="34"/>
        <v>21</v>
      </c>
      <c r="F142" s="1" t="str">
        <f t="shared" si="35"/>
        <v>三</v>
      </c>
      <c r="G142" s="3">
        <v>43972</v>
      </c>
      <c r="H142" s="1">
        <f t="shared" si="36"/>
        <v>21</v>
      </c>
      <c r="I142" s="1" t="str">
        <f t="shared" si="37"/>
        <v>四</v>
      </c>
      <c r="J142" s="3">
        <v>44338</v>
      </c>
      <c r="K142" s="1">
        <f t="shared" si="38"/>
        <v>21</v>
      </c>
      <c r="L142" s="1" t="str">
        <f t="shared" si="39"/>
        <v>六</v>
      </c>
      <c r="M142" s="3">
        <v>44703</v>
      </c>
      <c r="N142" s="1">
        <f t="shared" si="40"/>
        <v>21</v>
      </c>
      <c r="O142" s="1" t="str">
        <f t="shared" si="41"/>
        <v>日</v>
      </c>
      <c r="P142" s="3">
        <v>45068</v>
      </c>
      <c r="Q142" s="1">
        <f t="shared" si="42"/>
        <v>22</v>
      </c>
      <c r="R142" s="1" t="str">
        <f t="shared" si="43"/>
        <v>一</v>
      </c>
      <c r="S142" s="3">
        <v>45433</v>
      </c>
      <c r="T142" s="1">
        <f t="shared" si="44"/>
        <v>21</v>
      </c>
      <c r="U142" s="1" t="str">
        <f t="shared" si="45"/>
        <v>二</v>
      </c>
      <c r="V142" s="3">
        <v>45799</v>
      </c>
      <c r="W142" s="1">
        <f t="shared" si="46"/>
        <v>21</v>
      </c>
      <c r="X142" s="1" t="str">
        <f t="shared" si="47"/>
        <v>四</v>
      </c>
    </row>
    <row r="143" spans="1:24" ht="13.5">
      <c r="A143" s="3">
        <v>43243</v>
      </c>
      <c r="B143" s="1">
        <f t="shared" si="32"/>
        <v>21</v>
      </c>
      <c r="C143" s="1" t="str">
        <f t="shared" si="33"/>
        <v>三</v>
      </c>
      <c r="D143" s="3">
        <v>43608</v>
      </c>
      <c r="E143" s="1">
        <f t="shared" si="34"/>
        <v>21</v>
      </c>
      <c r="F143" s="1" t="str">
        <f t="shared" si="35"/>
        <v>四</v>
      </c>
      <c r="G143" s="3">
        <v>43973</v>
      </c>
      <c r="H143" s="1">
        <f t="shared" si="36"/>
        <v>21</v>
      </c>
      <c r="I143" s="1" t="str">
        <f t="shared" si="37"/>
        <v>五</v>
      </c>
      <c r="J143" s="3">
        <v>44339</v>
      </c>
      <c r="K143" s="1">
        <f t="shared" si="38"/>
        <v>21</v>
      </c>
      <c r="L143" s="1" t="str">
        <f t="shared" si="39"/>
        <v>日</v>
      </c>
      <c r="M143" s="3">
        <v>44704</v>
      </c>
      <c r="N143" s="1">
        <f t="shared" si="40"/>
        <v>22</v>
      </c>
      <c r="O143" s="1" t="str">
        <f t="shared" si="41"/>
        <v>一</v>
      </c>
      <c r="P143" s="3">
        <v>45069</v>
      </c>
      <c r="Q143" s="1">
        <f t="shared" si="42"/>
        <v>22</v>
      </c>
      <c r="R143" s="1" t="str">
        <f t="shared" si="43"/>
        <v>二</v>
      </c>
      <c r="S143" s="3">
        <v>45434</v>
      </c>
      <c r="T143" s="1">
        <f t="shared" si="44"/>
        <v>21</v>
      </c>
      <c r="U143" s="1" t="str">
        <f t="shared" si="45"/>
        <v>三</v>
      </c>
      <c r="V143" s="3">
        <v>45800</v>
      </c>
      <c r="W143" s="1">
        <f t="shared" si="46"/>
        <v>21</v>
      </c>
      <c r="X143" s="1" t="str">
        <f t="shared" si="47"/>
        <v>五</v>
      </c>
    </row>
    <row r="144" spans="1:24" ht="13.5">
      <c r="A144" s="3">
        <v>43244</v>
      </c>
      <c r="B144" s="1">
        <f t="shared" si="32"/>
        <v>21</v>
      </c>
      <c r="C144" s="1" t="str">
        <f t="shared" si="33"/>
        <v>四</v>
      </c>
      <c r="D144" s="3">
        <v>43609</v>
      </c>
      <c r="E144" s="1">
        <f t="shared" si="34"/>
        <v>21</v>
      </c>
      <c r="F144" s="1" t="str">
        <f t="shared" si="35"/>
        <v>五</v>
      </c>
      <c r="G144" s="3">
        <v>43974</v>
      </c>
      <c r="H144" s="1">
        <f t="shared" si="36"/>
        <v>21</v>
      </c>
      <c r="I144" s="1" t="str">
        <f t="shared" si="37"/>
        <v>六</v>
      </c>
      <c r="J144" s="3">
        <v>44340</v>
      </c>
      <c r="K144" s="1">
        <f t="shared" si="38"/>
        <v>22</v>
      </c>
      <c r="L144" s="1" t="str">
        <f t="shared" si="39"/>
        <v>一</v>
      </c>
      <c r="M144" s="3">
        <v>44705</v>
      </c>
      <c r="N144" s="1">
        <f t="shared" si="40"/>
        <v>22</v>
      </c>
      <c r="O144" s="1" t="str">
        <f t="shared" si="41"/>
        <v>二</v>
      </c>
      <c r="P144" s="3">
        <v>45070</v>
      </c>
      <c r="Q144" s="1">
        <f t="shared" si="42"/>
        <v>22</v>
      </c>
      <c r="R144" s="1" t="str">
        <f t="shared" si="43"/>
        <v>三</v>
      </c>
      <c r="S144" s="3">
        <v>45435</v>
      </c>
      <c r="T144" s="1">
        <f t="shared" si="44"/>
        <v>21</v>
      </c>
      <c r="U144" s="1" t="str">
        <f t="shared" si="45"/>
        <v>四</v>
      </c>
      <c r="V144" s="3">
        <v>45801</v>
      </c>
      <c r="W144" s="1">
        <f t="shared" si="46"/>
        <v>21</v>
      </c>
      <c r="X144" s="1" t="str">
        <f t="shared" si="47"/>
        <v>六</v>
      </c>
    </row>
    <row r="145" spans="1:24" ht="13.5">
      <c r="A145" s="3">
        <v>43245</v>
      </c>
      <c r="B145" s="1">
        <f t="shared" si="32"/>
        <v>21</v>
      </c>
      <c r="C145" s="1" t="str">
        <f t="shared" si="33"/>
        <v>五</v>
      </c>
      <c r="D145" s="3">
        <v>43610</v>
      </c>
      <c r="E145" s="1">
        <f t="shared" si="34"/>
        <v>21</v>
      </c>
      <c r="F145" s="1" t="str">
        <f t="shared" si="35"/>
        <v>六</v>
      </c>
      <c r="G145" s="3">
        <v>43975</v>
      </c>
      <c r="H145" s="1">
        <f t="shared" si="36"/>
        <v>21</v>
      </c>
      <c r="I145" s="1" t="str">
        <f t="shared" si="37"/>
        <v>日</v>
      </c>
      <c r="J145" s="3">
        <v>44341</v>
      </c>
      <c r="K145" s="1">
        <f t="shared" si="38"/>
        <v>22</v>
      </c>
      <c r="L145" s="1" t="str">
        <f t="shared" si="39"/>
        <v>二</v>
      </c>
      <c r="M145" s="3">
        <v>44706</v>
      </c>
      <c r="N145" s="1">
        <f t="shared" si="40"/>
        <v>22</v>
      </c>
      <c r="O145" s="1" t="str">
        <f t="shared" si="41"/>
        <v>三</v>
      </c>
      <c r="P145" s="3">
        <v>45071</v>
      </c>
      <c r="Q145" s="1">
        <f t="shared" si="42"/>
        <v>22</v>
      </c>
      <c r="R145" s="1" t="str">
        <f t="shared" si="43"/>
        <v>四</v>
      </c>
      <c r="S145" s="3">
        <v>45436</v>
      </c>
      <c r="T145" s="1">
        <f t="shared" si="44"/>
        <v>21</v>
      </c>
      <c r="U145" s="1" t="str">
        <f t="shared" si="45"/>
        <v>五</v>
      </c>
      <c r="V145" s="3">
        <v>45802</v>
      </c>
      <c r="W145" s="1">
        <f t="shared" si="46"/>
        <v>21</v>
      </c>
      <c r="X145" s="1" t="str">
        <f t="shared" si="47"/>
        <v>日</v>
      </c>
    </row>
    <row r="146" spans="1:24" ht="13.5">
      <c r="A146" s="3">
        <v>43246</v>
      </c>
      <c r="B146" s="1">
        <f t="shared" si="32"/>
        <v>21</v>
      </c>
      <c r="C146" s="1" t="str">
        <f t="shared" si="33"/>
        <v>六</v>
      </c>
      <c r="D146" s="3">
        <v>43611</v>
      </c>
      <c r="E146" s="1">
        <f t="shared" si="34"/>
        <v>21</v>
      </c>
      <c r="F146" s="1" t="str">
        <f t="shared" si="35"/>
        <v>日</v>
      </c>
      <c r="G146" s="3">
        <v>43976</v>
      </c>
      <c r="H146" s="1">
        <f t="shared" si="36"/>
        <v>22</v>
      </c>
      <c r="I146" s="1" t="str">
        <f t="shared" si="37"/>
        <v>一</v>
      </c>
      <c r="J146" s="3">
        <v>44342</v>
      </c>
      <c r="K146" s="1">
        <f t="shared" si="38"/>
        <v>22</v>
      </c>
      <c r="L146" s="1" t="str">
        <f t="shared" si="39"/>
        <v>三</v>
      </c>
      <c r="M146" s="3">
        <v>44707</v>
      </c>
      <c r="N146" s="1">
        <f t="shared" si="40"/>
        <v>22</v>
      </c>
      <c r="O146" s="1" t="str">
        <f t="shared" si="41"/>
        <v>四</v>
      </c>
      <c r="P146" s="3">
        <v>45072</v>
      </c>
      <c r="Q146" s="1">
        <f t="shared" si="42"/>
        <v>22</v>
      </c>
      <c r="R146" s="1" t="str">
        <f t="shared" si="43"/>
        <v>五</v>
      </c>
      <c r="S146" s="3">
        <v>45437</v>
      </c>
      <c r="T146" s="1">
        <f t="shared" si="44"/>
        <v>21</v>
      </c>
      <c r="U146" s="1" t="str">
        <f t="shared" si="45"/>
        <v>六</v>
      </c>
      <c r="V146" s="3">
        <v>45803</v>
      </c>
      <c r="W146" s="1">
        <f t="shared" si="46"/>
        <v>22</v>
      </c>
      <c r="X146" s="1" t="str">
        <f t="shared" si="47"/>
        <v>一</v>
      </c>
    </row>
    <row r="147" spans="1:24" ht="13.5">
      <c r="A147" s="3">
        <v>43247</v>
      </c>
      <c r="B147" s="1">
        <f t="shared" si="32"/>
        <v>21</v>
      </c>
      <c r="C147" s="1" t="str">
        <f t="shared" si="33"/>
        <v>日</v>
      </c>
      <c r="D147" s="3">
        <v>43612</v>
      </c>
      <c r="E147" s="1">
        <f t="shared" si="34"/>
        <v>22</v>
      </c>
      <c r="F147" s="1" t="str">
        <f t="shared" si="35"/>
        <v>一</v>
      </c>
      <c r="G147" s="3">
        <v>43977</v>
      </c>
      <c r="H147" s="1">
        <f t="shared" si="36"/>
        <v>22</v>
      </c>
      <c r="I147" s="1" t="str">
        <f t="shared" si="37"/>
        <v>二</v>
      </c>
      <c r="J147" s="3">
        <v>44343</v>
      </c>
      <c r="K147" s="1">
        <f t="shared" si="38"/>
        <v>22</v>
      </c>
      <c r="L147" s="1" t="str">
        <f t="shared" si="39"/>
        <v>四</v>
      </c>
      <c r="M147" s="3">
        <v>44708</v>
      </c>
      <c r="N147" s="1">
        <f t="shared" si="40"/>
        <v>22</v>
      </c>
      <c r="O147" s="1" t="str">
        <f t="shared" si="41"/>
        <v>五</v>
      </c>
      <c r="P147" s="3">
        <v>45073</v>
      </c>
      <c r="Q147" s="1">
        <f t="shared" si="42"/>
        <v>22</v>
      </c>
      <c r="R147" s="1" t="str">
        <f t="shared" si="43"/>
        <v>六</v>
      </c>
      <c r="S147" s="3">
        <v>45438</v>
      </c>
      <c r="T147" s="1">
        <f t="shared" si="44"/>
        <v>21</v>
      </c>
      <c r="U147" s="1" t="str">
        <f t="shared" si="45"/>
        <v>日</v>
      </c>
      <c r="V147" s="3">
        <v>45804</v>
      </c>
      <c r="W147" s="1">
        <f t="shared" si="46"/>
        <v>22</v>
      </c>
      <c r="X147" s="1" t="str">
        <f t="shared" si="47"/>
        <v>二</v>
      </c>
    </row>
    <row r="148" spans="1:24" ht="13.5">
      <c r="A148" s="3">
        <v>43248</v>
      </c>
      <c r="B148" s="1">
        <f t="shared" si="32"/>
        <v>22</v>
      </c>
      <c r="C148" s="1" t="str">
        <f t="shared" si="33"/>
        <v>一</v>
      </c>
      <c r="D148" s="3">
        <v>43613</v>
      </c>
      <c r="E148" s="1">
        <f t="shared" si="34"/>
        <v>22</v>
      </c>
      <c r="F148" s="1" t="str">
        <f t="shared" si="35"/>
        <v>二</v>
      </c>
      <c r="G148" s="3">
        <v>43978</v>
      </c>
      <c r="H148" s="1">
        <f t="shared" si="36"/>
        <v>22</v>
      </c>
      <c r="I148" s="1" t="str">
        <f t="shared" si="37"/>
        <v>三</v>
      </c>
      <c r="J148" s="3">
        <v>44344</v>
      </c>
      <c r="K148" s="1">
        <f t="shared" si="38"/>
        <v>22</v>
      </c>
      <c r="L148" s="1" t="str">
        <f t="shared" si="39"/>
        <v>五</v>
      </c>
      <c r="M148" s="3">
        <v>44709</v>
      </c>
      <c r="N148" s="1">
        <f t="shared" si="40"/>
        <v>22</v>
      </c>
      <c r="O148" s="1" t="str">
        <f t="shared" si="41"/>
        <v>六</v>
      </c>
      <c r="P148" s="3">
        <v>45074</v>
      </c>
      <c r="Q148" s="1">
        <f t="shared" si="42"/>
        <v>22</v>
      </c>
      <c r="R148" s="1" t="str">
        <f t="shared" si="43"/>
        <v>日</v>
      </c>
      <c r="S148" s="3">
        <v>45439</v>
      </c>
      <c r="T148" s="1">
        <f t="shared" si="44"/>
        <v>22</v>
      </c>
      <c r="U148" s="1" t="str">
        <f t="shared" si="45"/>
        <v>一</v>
      </c>
      <c r="V148" s="3">
        <v>45805</v>
      </c>
      <c r="W148" s="1">
        <f t="shared" si="46"/>
        <v>22</v>
      </c>
      <c r="X148" s="1" t="str">
        <f t="shared" si="47"/>
        <v>三</v>
      </c>
    </row>
    <row r="149" spans="1:24" ht="13.5">
      <c r="A149" s="3">
        <v>43249</v>
      </c>
      <c r="B149" s="1">
        <f t="shared" si="32"/>
        <v>22</v>
      </c>
      <c r="C149" s="1" t="str">
        <f t="shared" si="33"/>
        <v>二</v>
      </c>
      <c r="D149" s="3">
        <v>43614</v>
      </c>
      <c r="E149" s="1">
        <f t="shared" si="34"/>
        <v>22</v>
      </c>
      <c r="F149" s="1" t="str">
        <f t="shared" si="35"/>
        <v>三</v>
      </c>
      <c r="G149" s="3">
        <v>43979</v>
      </c>
      <c r="H149" s="1">
        <f t="shared" si="36"/>
        <v>22</v>
      </c>
      <c r="I149" s="1" t="str">
        <f t="shared" si="37"/>
        <v>四</v>
      </c>
      <c r="J149" s="3">
        <v>44345</v>
      </c>
      <c r="K149" s="1">
        <f t="shared" si="38"/>
        <v>22</v>
      </c>
      <c r="L149" s="1" t="str">
        <f t="shared" si="39"/>
        <v>六</v>
      </c>
      <c r="M149" s="3">
        <v>44710</v>
      </c>
      <c r="N149" s="1">
        <f t="shared" si="40"/>
        <v>22</v>
      </c>
      <c r="O149" s="1" t="str">
        <f t="shared" si="41"/>
        <v>日</v>
      </c>
      <c r="P149" s="3">
        <v>45075</v>
      </c>
      <c r="Q149" s="1">
        <f t="shared" si="42"/>
        <v>23</v>
      </c>
      <c r="R149" s="1" t="str">
        <f t="shared" si="43"/>
        <v>一</v>
      </c>
      <c r="S149" s="3">
        <v>45440</v>
      </c>
      <c r="T149" s="1">
        <f t="shared" si="44"/>
        <v>22</v>
      </c>
      <c r="U149" s="1" t="str">
        <f t="shared" si="45"/>
        <v>二</v>
      </c>
      <c r="V149" s="3">
        <v>45806</v>
      </c>
      <c r="W149" s="1">
        <f t="shared" si="46"/>
        <v>22</v>
      </c>
      <c r="X149" s="1" t="str">
        <f t="shared" si="47"/>
        <v>四</v>
      </c>
    </row>
    <row r="150" spans="1:24" ht="13.5">
      <c r="A150" s="3">
        <v>43250</v>
      </c>
      <c r="B150" s="1">
        <f t="shared" si="32"/>
        <v>22</v>
      </c>
      <c r="C150" s="1" t="str">
        <f t="shared" si="33"/>
        <v>三</v>
      </c>
      <c r="D150" s="3">
        <v>43615</v>
      </c>
      <c r="E150" s="1">
        <f t="shared" si="34"/>
        <v>22</v>
      </c>
      <c r="F150" s="1" t="str">
        <f t="shared" si="35"/>
        <v>四</v>
      </c>
      <c r="G150" s="3">
        <v>43980</v>
      </c>
      <c r="H150" s="1">
        <f t="shared" si="36"/>
        <v>22</v>
      </c>
      <c r="I150" s="1" t="str">
        <f t="shared" si="37"/>
        <v>五</v>
      </c>
      <c r="J150" s="3">
        <v>44346</v>
      </c>
      <c r="K150" s="1">
        <f t="shared" si="38"/>
        <v>22</v>
      </c>
      <c r="L150" s="1" t="str">
        <f t="shared" si="39"/>
        <v>日</v>
      </c>
      <c r="M150" s="3">
        <v>44711</v>
      </c>
      <c r="N150" s="1">
        <f t="shared" si="40"/>
        <v>23</v>
      </c>
      <c r="O150" s="1" t="str">
        <f t="shared" si="41"/>
        <v>一</v>
      </c>
      <c r="P150" s="3">
        <v>45076</v>
      </c>
      <c r="Q150" s="1">
        <f t="shared" si="42"/>
        <v>23</v>
      </c>
      <c r="R150" s="1" t="str">
        <f t="shared" si="43"/>
        <v>二</v>
      </c>
      <c r="S150" s="3">
        <v>45441</v>
      </c>
      <c r="T150" s="1">
        <f t="shared" si="44"/>
        <v>22</v>
      </c>
      <c r="U150" s="1" t="str">
        <f t="shared" si="45"/>
        <v>三</v>
      </c>
      <c r="V150" s="3">
        <v>45807</v>
      </c>
      <c r="W150" s="1">
        <f t="shared" si="46"/>
        <v>22</v>
      </c>
      <c r="X150" s="1" t="str">
        <f t="shared" si="47"/>
        <v>五</v>
      </c>
    </row>
    <row r="151" spans="1:24" ht="13.5">
      <c r="A151" s="3">
        <v>43251</v>
      </c>
      <c r="B151" s="1">
        <f t="shared" si="32"/>
        <v>22</v>
      </c>
      <c r="C151" s="1" t="str">
        <f t="shared" si="33"/>
        <v>四</v>
      </c>
      <c r="D151" s="3">
        <v>43616</v>
      </c>
      <c r="E151" s="1">
        <f t="shared" si="34"/>
        <v>22</v>
      </c>
      <c r="F151" s="1" t="str">
        <f t="shared" si="35"/>
        <v>五</v>
      </c>
      <c r="G151" s="3">
        <v>43981</v>
      </c>
      <c r="H151" s="1">
        <f t="shared" si="36"/>
        <v>22</v>
      </c>
      <c r="I151" s="1" t="str">
        <f t="shared" si="37"/>
        <v>六</v>
      </c>
      <c r="J151" s="3">
        <v>44347</v>
      </c>
      <c r="K151" s="1">
        <f t="shared" si="38"/>
        <v>23</v>
      </c>
      <c r="L151" s="1" t="str">
        <f t="shared" si="39"/>
        <v>一</v>
      </c>
      <c r="M151" s="3">
        <v>44712</v>
      </c>
      <c r="N151" s="1">
        <f t="shared" si="40"/>
        <v>23</v>
      </c>
      <c r="O151" s="1" t="str">
        <f t="shared" si="41"/>
        <v>二</v>
      </c>
      <c r="P151" s="3">
        <v>45077</v>
      </c>
      <c r="Q151" s="1">
        <f t="shared" si="42"/>
        <v>23</v>
      </c>
      <c r="R151" s="1" t="str">
        <f t="shared" si="43"/>
        <v>三</v>
      </c>
      <c r="S151" s="3">
        <v>45442</v>
      </c>
      <c r="T151" s="1">
        <f t="shared" si="44"/>
        <v>22</v>
      </c>
      <c r="U151" s="1" t="str">
        <f t="shared" si="45"/>
        <v>四</v>
      </c>
      <c r="V151" s="3">
        <v>45808</v>
      </c>
      <c r="W151" s="1">
        <f t="shared" si="46"/>
        <v>22</v>
      </c>
      <c r="X151" s="1" t="str">
        <f t="shared" si="47"/>
        <v>六</v>
      </c>
    </row>
    <row r="152" spans="1:24" ht="13.5">
      <c r="A152" s="3">
        <v>43252</v>
      </c>
      <c r="B152" s="1">
        <f t="shared" si="32"/>
        <v>22</v>
      </c>
      <c r="C152" s="1" t="str">
        <f t="shared" si="33"/>
        <v>五</v>
      </c>
      <c r="D152" s="3">
        <v>43617</v>
      </c>
      <c r="E152" s="1">
        <f t="shared" si="34"/>
        <v>22</v>
      </c>
      <c r="F152" s="1" t="str">
        <f t="shared" si="35"/>
        <v>六</v>
      </c>
      <c r="G152" s="3">
        <v>43982</v>
      </c>
      <c r="H152" s="1">
        <f t="shared" si="36"/>
        <v>22</v>
      </c>
      <c r="I152" s="1" t="str">
        <f t="shared" si="37"/>
        <v>日</v>
      </c>
      <c r="J152" s="3">
        <v>44348</v>
      </c>
      <c r="K152" s="1">
        <f t="shared" si="38"/>
        <v>23</v>
      </c>
      <c r="L152" s="1" t="str">
        <f t="shared" si="39"/>
        <v>二</v>
      </c>
      <c r="M152" s="3">
        <v>44713</v>
      </c>
      <c r="N152" s="1">
        <f t="shared" si="40"/>
        <v>23</v>
      </c>
      <c r="O152" s="1" t="str">
        <f t="shared" si="41"/>
        <v>三</v>
      </c>
      <c r="P152" s="3">
        <v>45078</v>
      </c>
      <c r="Q152" s="1">
        <f t="shared" si="42"/>
        <v>23</v>
      </c>
      <c r="R152" s="1" t="str">
        <f t="shared" si="43"/>
        <v>四</v>
      </c>
      <c r="S152" s="3">
        <v>45443</v>
      </c>
      <c r="T152" s="1">
        <f t="shared" si="44"/>
        <v>22</v>
      </c>
      <c r="U152" s="1" t="str">
        <f t="shared" si="45"/>
        <v>五</v>
      </c>
      <c r="V152" s="3">
        <v>45809</v>
      </c>
      <c r="W152" s="1">
        <f t="shared" si="46"/>
        <v>22</v>
      </c>
      <c r="X152" s="1" t="str">
        <f t="shared" si="47"/>
        <v>日</v>
      </c>
    </row>
    <row r="153" spans="1:24" ht="13.5">
      <c r="A153" s="3">
        <v>43253</v>
      </c>
      <c r="B153" s="1">
        <f t="shared" si="32"/>
        <v>22</v>
      </c>
      <c r="C153" s="1" t="str">
        <f t="shared" si="33"/>
        <v>六</v>
      </c>
      <c r="D153" s="3">
        <v>43618</v>
      </c>
      <c r="E153" s="1">
        <f t="shared" si="34"/>
        <v>22</v>
      </c>
      <c r="F153" s="1" t="str">
        <f t="shared" si="35"/>
        <v>日</v>
      </c>
      <c r="G153" s="3">
        <v>43983</v>
      </c>
      <c r="H153" s="1">
        <f t="shared" si="36"/>
        <v>23</v>
      </c>
      <c r="I153" s="1" t="str">
        <f t="shared" si="37"/>
        <v>一</v>
      </c>
      <c r="J153" s="3">
        <v>44349</v>
      </c>
      <c r="K153" s="1">
        <f t="shared" si="38"/>
        <v>23</v>
      </c>
      <c r="L153" s="1" t="str">
        <f t="shared" si="39"/>
        <v>三</v>
      </c>
      <c r="M153" s="3">
        <v>44714</v>
      </c>
      <c r="N153" s="1">
        <f t="shared" si="40"/>
        <v>23</v>
      </c>
      <c r="O153" s="1" t="str">
        <f t="shared" si="41"/>
        <v>四</v>
      </c>
      <c r="P153" s="3">
        <v>45079</v>
      </c>
      <c r="Q153" s="1">
        <f t="shared" si="42"/>
        <v>23</v>
      </c>
      <c r="R153" s="1" t="str">
        <f t="shared" si="43"/>
        <v>五</v>
      </c>
      <c r="S153" s="3">
        <v>45444</v>
      </c>
      <c r="T153" s="1">
        <f t="shared" si="44"/>
        <v>22</v>
      </c>
      <c r="U153" s="1" t="str">
        <f t="shared" si="45"/>
        <v>六</v>
      </c>
      <c r="V153" s="3">
        <v>45810</v>
      </c>
      <c r="W153" s="1">
        <f t="shared" si="46"/>
        <v>23</v>
      </c>
      <c r="X153" s="1" t="str">
        <f t="shared" si="47"/>
        <v>一</v>
      </c>
    </row>
    <row r="154" spans="1:24" ht="13.5">
      <c r="A154" s="3">
        <v>43254</v>
      </c>
      <c r="B154" s="1">
        <f t="shared" si="32"/>
        <v>22</v>
      </c>
      <c r="C154" s="1" t="str">
        <f t="shared" si="33"/>
        <v>日</v>
      </c>
      <c r="D154" s="3">
        <v>43619</v>
      </c>
      <c r="E154" s="1">
        <f t="shared" si="34"/>
        <v>23</v>
      </c>
      <c r="F154" s="1" t="str">
        <f t="shared" si="35"/>
        <v>一</v>
      </c>
      <c r="G154" s="3">
        <v>43984</v>
      </c>
      <c r="H154" s="1">
        <f t="shared" si="36"/>
        <v>23</v>
      </c>
      <c r="I154" s="1" t="str">
        <f t="shared" si="37"/>
        <v>二</v>
      </c>
      <c r="J154" s="3">
        <v>44350</v>
      </c>
      <c r="K154" s="1">
        <f t="shared" si="38"/>
        <v>23</v>
      </c>
      <c r="L154" s="1" t="str">
        <f t="shared" si="39"/>
        <v>四</v>
      </c>
      <c r="M154" s="3">
        <v>44715</v>
      </c>
      <c r="N154" s="1">
        <f t="shared" si="40"/>
        <v>23</v>
      </c>
      <c r="O154" s="1" t="str">
        <f t="shared" si="41"/>
        <v>五</v>
      </c>
      <c r="P154" s="3">
        <v>45080</v>
      </c>
      <c r="Q154" s="1">
        <f t="shared" si="42"/>
        <v>23</v>
      </c>
      <c r="R154" s="1" t="str">
        <f t="shared" si="43"/>
        <v>六</v>
      </c>
      <c r="S154" s="3">
        <v>45445</v>
      </c>
      <c r="T154" s="1">
        <f t="shared" si="44"/>
        <v>22</v>
      </c>
      <c r="U154" s="1" t="str">
        <f t="shared" si="45"/>
        <v>日</v>
      </c>
      <c r="V154" s="3">
        <v>45811</v>
      </c>
      <c r="W154" s="1">
        <f t="shared" si="46"/>
        <v>23</v>
      </c>
      <c r="X154" s="1" t="str">
        <f t="shared" si="47"/>
        <v>二</v>
      </c>
    </row>
    <row r="155" spans="1:24" ht="13.5">
      <c r="A155" s="3">
        <v>43255</v>
      </c>
      <c r="B155" s="1">
        <f t="shared" si="32"/>
        <v>23</v>
      </c>
      <c r="C155" s="1" t="str">
        <f t="shared" si="33"/>
        <v>一</v>
      </c>
      <c r="D155" s="3">
        <v>43620</v>
      </c>
      <c r="E155" s="1">
        <f t="shared" si="34"/>
        <v>23</v>
      </c>
      <c r="F155" s="1" t="str">
        <f t="shared" si="35"/>
        <v>二</v>
      </c>
      <c r="G155" s="3">
        <v>43985</v>
      </c>
      <c r="H155" s="1">
        <f t="shared" si="36"/>
        <v>23</v>
      </c>
      <c r="I155" s="1" t="str">
        <f t="shared" si="37"/>
        <v>三</v>
      </c>
      <c r="J155" s="3">
        <v>44351</v>
      </c>
      <c r="K155" s="1">
        <f t="shared" si="38"/>
        <v>23</v>
      </c>
      <c r="L155" s="1" t="str">
        <f t="shared" si="39"/>
        <v>五</v>
      </c>
      <c r="M155" s="3">
        <v>44716</v>
      </c>
      <c r="N155" s="1">
        <f t="shared" si="40"/>
        <v>23</v>
      </c>
      <c r="O155" s="1" t="str">
        <f t="shared" si="41"/>
        <v>六</v>
      </c>
      <c r="P155" s="3">
        <v>45081</v>
      </c>
      <c r="Q155" s="1">
        <f t="shared" si="42"/>
        <v>23</v>
      </c>
      <c r="R155" s="1" t="str">
        <f t="shared" si="43"/>
        <v>日</v>
      </c>
      <c r="S155" s="3">
        <v>45446</v>
      </c>
      <c r="T155" s="1">
        <f t="shared" si="44"/>
        <v>23</v>
      </c>
      <c r="U155" s="1" t="str">
        <f t="shared" si="45"/>
        <v>一</v>
      </c>
      <c r="V155" s="3">
        <v>45812</v>
      </c>
      <c r="W155" s="1">
        <f t="shared" si="46"/>
        <v>23</v>
      </c>
      <c r="X155" s="1" t="str">
        <f t="shared" si="47"/>
        <v>三</v>
      </c>
    </row>
    <row r="156" spans="1:24" ht="13.5">
      <c r="A156" s="3">
        <v>43256</v>
      </c>
      <c r="B156" s="1">
        <f t="shared" si="32"/>
        <v>23</v>
      </c>
      <c r="C156" s="1" t="str">
        <f t="shared" si="33"/>
        <v>二</v>
      </c>
      <c r="D156" s="3">
        <v>43621</v>
      </c>
      <c r="E156" s="1">
        <f t="shared" si="34"/>
        <v>23</v>
      </c>
      <c r="F156" s="1" t="str">
        <f t="shared" si="35"/>
        <v>三</v>
      </c>
      <c r="G156" s="3">
        <v>43986</v>
      </c>
      <c r="H156" s="1">
        <f t="shared" si="36"/>
        <v>23</v>
      </c>
      <c r="I156" s="1" t="str">
        <f t="shared" si="37"/>
        <v>四</v>
      </c>
      <c r="J156" s="3">
        <v>44352</v>
      </c>
      <c r="K156" s="1">
        <f t="shared" si="38"/>
        <v>23</v>
      </c>
      <c r="L156" s="1" t="str">
        <f t="shared" si="39"/>
        <v>六</v>
      </c>
      <c r="M156" s="3">
        <v>44717</v>
      </c>
      <c r="N156" s="1">
        <f t="shared" si="40"/>
        <v>23</v>
      </c>
      <c r="O156" s="1" t="str">
        <f t="shared" si="41"/>
        <v>日</v>
      </c>
      <c r="P156" s="3">
        <v>45082</v>
      </c>
      <c r="Q156" s="1">
        <f t="shared" si="42"/>
        <v>24</v>
      </c>
      <c r="R156" s="1" t="str">
        <f t="shared" si="43"/>
        <v>一</v>
      </c>
      <c r="S156" s="3">
        <v>45447</v>
      </c>
      <c r="T156" s="1">
        <f t="shared" si="44"/>
        <v>23</v>
      </c>
      <c r="U156" s="1" t="str">
        <f t="shared" si="45"/>
        <v>二</v>
      </c>
      <c r="V156" s="3">
        <v>45813</v>
      </c>
      <c r="W156" s="1">
        <f t="shared" si="46"/>
        <v>23</v>
      </c>
      <c r="X156" s="1" t="str">
        <f t="shared" si="47"/>
        <v>四</v>
      </c>
    </row>
    <row r="157" spans="1:24" ht="13.5">
      <c r="A157" s="3">
        <v>43257</v>
      </c>
      <c r="B157" s="1">
        <f t="shared" si="32"/>
        <v>23</v>
      </c>
      <c r="C157" s="1" t="str">
        <f t="shared" si="33"/>
        <v>三</v>
      </c>
      <c r="D157" s="3">
        <v>43622</v>
      </c>
      <c r="E157" s="1">
        <f t="shared" si="34"/>
        <v>23</v>
      </c>
      <c r="F157" s="1" t="str">
        <f t="shared" si="35"/>
        <v>四</v>
      </c>
      <c r="G157" s="3">
        <v>43987</v>
      </c>
      <c r="H157" s="1">
        <f t="shared" si="36"/>
        <v>23</v>
      </c>
      <c r="I157" s="1" t="str">
        <f t="shared" si="37"/>
        <v>五</v>
      </c>
      <c r="J157" s="3">
        <v>44353</v>
      </c>
      <c r="K157" s="1">
        <f t="shared" si="38"/>
        <v>23</v>
      </c>
      <c r="L157" s="1" t="str">
        <f t="shared" si="39"/>
        <v>日</v>
      </c>
      <c r="M157" s="3">
        <v>44718</v>
      </c>
      <c r="N157" s="1">
        <f t="shared" si="40"/>
        <v>24</v>
      </c>
      <c r="O157" s="1" t="str">
        <f t="shared" si="41"/>
        <v>一</v>
      </c>
      <c r="P157" s="3">
        <v>45083</v>
      </c>
      <c r="Q157" s="1">
        <f t="shared" si="42"/>
        <v>24</v>
      </c>
      <c r="R157" s="1" t="str">
        <f t="shared" si="43"/>
        <v>二</v>
      </c>
      <c r="S157" s="3">
        <v>45448</v>
      </c>
      <c r="T157" s="1">
        <f t="shared" si="44"/>
        <v>23</v>
      </c>
      <c r="U157" s="1" t="str">
        <f t="shared" si="45"/>
        <v>三</v>
      </c>
      <c r="V157" s="3">
        <v>45814</v>
      </c>
      <c r="W157" s="1">
        <f t="shared" si="46"/>
        <v>23</v>
      </c>
      <c r="X157" s="1" t="str">
        <f t="shared" si="47"/>
        <v>五</v>
      </c>
    </row>
    <row r="158" spans="1:24" ht="13.5">
      <c r="A158" s="3">
        <v>43258</v>
      </c>
      <c r="B158" s="1">
        <f t="shared" si="32"/>
        <v>23</v>
      </c>
      <c r="C158" s="1" t="str">
        <f t="shared" si="33"/>
        <v>四</v>
      </c>
      <c r="D158" s="3">
        <v>43623</v>
      </c>
      <c r="E158" s="1">
        <f t="shared" si="34"/>
        <v>23</v>
      </c>
      <c r="F158" s="1" t="str">
        <f t="shared" si="35"/>
        <v>五</v>
      </c>
      <c r="G158" s="3">
        <v>43988</v>
      </c>
      <c r="H158" s="1">
        <f t="shared" si="36"/>
        <v>23</v>
      </c>
      <c r="I158" s="1" t="str">
        <f t="shared" si="37"/>
        <v>六</v>
      </c>
      <c r="J158" s="3">
        <v>44354</v>
      </c>
      <c r="K158" s="1">
        <f t="shared" si="38"/>
        <v>24</v>
      </c>
      <c r="L158" s="1" t="str">
        <f t="shared" si="39"/>
        <v>一</v>
      </c>
      <c r="M158" s="3">
        <v>44719</v>
      </c>
      <c r="N158" s="1">
        <f t="shared" si="40"/>
        <v>24</v>
      </c>
      <c r="O158" s="1" t="str">
        <f t="shared" si="41"/>
        <v>二</v>
      </c>
      <c r="P158" s="3">
        <v>45084</v>
      </c>
      <c r="Q158" s="1">
        <f t="shared" si="42"/>
        <v>24</v>
      </c>
      <c r="R158" s="1" t="str">
        <f t="shared" si="43"/>
        <v>三</v>
      </c>
      <c r="S158" s="3">
        <v>45449</v>
      </c>
      <c r="T158" s="1">
        <f t="shared" si="44"/>
        <v>23</v>
      </c>
      <c r="U158" s="1" t="str">
        <f t="shared" si="45"/>
        <v>四</v>
      </c>
      <c r="V158" s="3">
        <v>45815</v>
      </c>
      <c r="W158" s="1">
        <f t="shared" si="46"/>
        <v>23</v>
      </c>
      <c r="X158" s="1" t="str">
        <f t="shared" si="47"/>
        <v>六</v>
      </c>
    </row>
    <row r="159" spans="1:24" ht="13.5">
      <c r="A159" s="3">
        <v>43259</v>
      </c>
      <c r="B159" s="1">
        <f t="shared" si="32"/>
        <v>23</v>
      </c>
      <c r="C159" s="1" t="str">
        <f t="shared" si="33"/>
        <v>五</v>
      </c>
      <c r="D159" s="3">
        <v>43624</v>
      </c>
      <c r="E159" s="1">
        <f t="shared" si="34"/>
        <v>23</v>
      </c>
      <c r="F159" s="1" t="str">
        <f t="shared" si="35"/>
        <v>六</v>
      </c>
      <c r="G159" s="3">
        <v>43989</v>
      </c>
      <c r="H159" s="1">
        <f t="shared" si="36"/>
        <v>23</v>
      </c>
      <c r="I159" s="1" t="str">
        <f t="shared" si="37"/>
        <v>日</v>
      </c>
      <c r="J159" s="3">
        <v>44355</v>
      </c>
      <c r="K159" s="1">
        <f t="shared" si="38"/>
        <v>24</v>
      </c>
      <c r="L159" s="1" t="str">
        <f t="shared" si="39"/>
        <v>二</v>
      </c>
      <c r="M159" s="3">
        <v>44720</v>
      </c>
      <c r="N159" s="1">
        <f t="shared" si="40"/>
        <v>24</v>
      </c>
      <c r="O159" s="1" t="str">
        <f t="shared" si="41"/>
        <v>三</v>
      </c>
      <c r="P159" s="3">
        <v>45085</v>
      </c>
      <c r="Q159" s="1">
        <f t="shared" si="42"/>
        <v>24</v>
      </c>
      <c r="R159" s="1" t="str">
        <f t="shared" si="43"/>
        <v>四</v>
      </c>
      <c r="S159" s="3">
        <v>45450</v>
      </c>
      <c r="T159" s="1">
        <f t="shared" si="44"/>
        <v>23</v>
      </c>
      <c r="U159" s="1" t="str">
        <f t="shared" si="45"/>
        <v>五</v>
      </c>
      <c r="V159" s="3">
        <v>45816</v>
      </c>
      <c r="W159" s="1">
        <f t="shared" si="46"/>
        <v>23</v>
      </c>
      <c r="X159" s="1" t="str">
        <f t="shared" si="47"/>
        <v>日</v>
      </c>
    </row>
    <row r="160" spans="1:24" ht="13.5">
      <c r="A160" s="3">
        <v>43260</v>
      </c>
      <c r="B160" s="1">
        <f t="shared" si="32"/>
        <v>23</v>
      </c>
      <c r="C160" s="1" t="str">
        <f t="shared" si="33"/>
        <v>六</v>
      </c>
      <c r="D160" s="3">
        <v>43625</v>
      </c>
      <c r="E160" s="1">
        <f t="shared" si="34"/>
        <v>23</v>
      </c>
      <c r="F160" s="1" t="str">
        <f t="shared" si="35"/>
        <v>日</v>
      </c>
      <c r="G160" s="3">
        <v>43990</v>
      </c>
      <c r="H160" s="1">
        <f t="shared" si="36"/>
        <v>24</v>
      </c>
      <c r="I160" s="1" t="str">
        <f t="shared" si="37"/>
        <v>一</v>
      </c>
      <c r="J160" s="3">
        <v>44356</v>
      </c>
      <c r="K160" s="1">
        <f t="shared" si="38"/>
        <v>24</v>
      </c>
      <c r="L160" s="1" t="str">
        <f t="shared" si="39"/>
        <v>三</v>
      </c>
      <c r="M160" s="3">
        <v>44721</v>
      </c>
      <c r="N160" s="1">
        <f t="shared" si="40"/>
        <v>24</v>
      </c>
      <c r="O160" s="1" t="str">
        <f t="shared" si="41"/>
        <v>四</v>
      </c>
      <c r="P160" s="3">
        <v>45086</v>
      </c>
      <c r="Q160" s="1">
        <f t="shared" si="42"/>
        <v>24</v>
      </c>
      <c r="R160" s="1" t="str">
        <f t="shared" si="43"/>
        <v>五</v>
      </c>
      <c r="S160" s="3">
        <v>45451</v>
      </c>
      <c r="T160" s="1">
        <f t="shared" si="44"/>
        <v>23</v>
      </c>
      <c r="U160" s="1" t="str">
        <f t="shared" si="45"/>
        <v>六</v>
      </c>
      <c r="V160" s="3">
        <v>45817</v>
      </c>
      <c r="W160" s="1">
        <f t="shared" si="46"/>
        <v>24</v>
      </c>
      <c r="X160" s="1" t="str">
        <f t="shared" si="47"/>
        <v>一</v>
      </c>
    </row>
    <row r="161" spans="1:24" ht="13.5">
      <c r="A161" s="3">
        <v>43261</v>
      </c>
      <c r="B161" s="1">
        <f t="shared" si="32"/>
        <v>23</v>
      </c>
      <c r="C161" s="1" t="str">
        <f t="shared" si="33"/>
        <v>日</v>
      </c>
      <c r="D161" s="3">
        <v>43626</v>
      </c>
      <c r="E161" s="1">
        <f t="shared" si="34"/>
        <v>24</v>
      </c>
      <c r="F161" s="1" t="str">
        <f t="shared" si="35"/>
        <v>一</v>
      </c>
      <c r="G161" s="3">
        <v>43991</v>
      </c>
      <c r="H161" s="1">
        <f t="shared" si="36"/>
        <v>24</v>
      </c>
      <c r="I161" s="1" t="str">
        <f t="shared" si="37"/>
        <v>二</v>
      </c>
      <c r="J161" s="3">
        <v>44357</v>
      </c>
      <c r="K161" s="1">
        <f t="shared" si="38"/>
        <v>24</v>
      </c>
      <c r="L161" s="1" t="str">
        <f t="shared" si="39"/>
        <v>四</v>
      </c>
      <c r="M161" s="3">
        <v>44722</v>
      </c>
      <c r="N161" s="1">
        <f t="shared" si="40"/>
        <v>24</v>
      </c>
      <c r="O161" s="1" t="str">
        <f t="shared" si="41"/>
        <v>五</v>
      </c>
      <c r="P161" s="3">
        <v>45087</v>
      </c>
      <c r="Q161" s="1">
        <f t="shared" si="42"/>
        <v>24</v>
      </c>
      <c r="R161" s="1" t="str">
        <f t="shared" si="43"/>
        <v>六</v>
      </c>
      <c r="S161" s="3">
        <v>45452</v>
      </c>
      <c r="T161" s="1">
        <f t="shared" si="44"/>
        <v>23</v>
      </c>
      <c r="U161" s="1" t="str">
        <f t="shared" si="45"/>
        <v>日</v>
      </c>
      <c r="V161" s="3">
        <v>45818</v>
      </c>
      <c r="W161" s="1">
        <f t="shared" si="46"/>
        <v>24</v>
      </c>
      <c r="X161" s="1" t="str">
        <f t="shared" si="47"/>
        <v>二</v>
      </c>
    </row>
    <row r="162" spans="1:24" ht="13.5">
      <c r="A162" s="3">
        <v>43262</v>
      </c>
      <c r="B162" s="1">
        <f t="shared" si="32"/>
        <v>24</v>
      </c>
      <c r="C162" s="1" t="str">
        <f t="shared" si="33"/>
        <v>一</v>
      </c>
      <c r="D162" s="3">
        <v>43627</v>
      </c>
      <c r="E162" s="1">
        <f t="shared" si="34"/>
        <v>24</v>
      </c>
      <c r="F162" s="1" t="str">
        <f t="shared" si="35"/>
        <v>二</v>
      </c>
      <c r="G162" s="3">
        <v>43992</v>
      </c>
      <c r="H162" s="1">
        <f t="shared" si="36"/>
        <v>24</v>
      </c>
      <c r="I162" s="1" t="str">
        <f t="shared" si="37"/>
        <v>三</v>
      </c>
      <c r="J162" s="3">
        <v>44358</v>
      </c>
      <c r="K162" s="1">
        <f t="shared" si="38"/>
        <v>24</v>
      </c>
      <c r="L162" s="1" t="str">
        <f t="shared" si="39"/>
        <v>五</v>
      </c>
      <c r="M162" s="3">
        <v>44723</v>
      </c>
      <c r="N162" s="1">
        <f t="shared" si="40"/>
        <v>24</v>
      </c>
      <c r="O162" s="1" t="str">
        <f t="shared" si="41"/>
        <v>六</v>
      </c>
      <c r="P162" s="3">
        <v>45088</v>
      </c>
      <c r="Q162" s="1">
        <f t="shared" si="42"/>
        <v>24</v>
      </c>
      <c r="R162" s="1" t="str">
        <f t="shared" si="43"/>
        <v>日</v>
      </c>
      <c r="S162" s="3">
        <v>45453</v>
      </c>
      <c r="T162" s="1">
        <f t="shared" si="44"/>
        <v>24</v>
      </c>
      <c r="U162" s="1" t="str">
        <f t="shared" si="45"/>
        <v>一</v>
      </c>
      <c r="V162" s="3">
        <v>45819</v>
      </c>
      <c r="W162" s="1">
        <f t="shared" si="46"/>
        <v>24</v>
      </c>
      <c r="X162" s="1" t="str">
        <f t="shared" si="47"/>
        <v>三</v>
      </c>
    </row>
    <row r="163" spans="1:24" ht="13.5">
      <c r="A163" s="3">
        <v>43263</v>
      </c>
      <c r="B163" s="1">
        <f t="shared" si="32"/>
        <v>24</v>
      </c>
      <c r="C163" s="1" t="str">
        <f t="shared" si="33"/>
        <v>二</v>
      </c>
      <c r="D163" s="3">
        <v>43628</v>
      </c>
      <c r="E163" s="1">
        <f t="shared" si="34"/>
        <v>24</v>
      </c>
      <c r="F163" s="1" t="str">
        <f t="shared" si="35"/>
        <v>三</v>
      </c>
      <c r="G163" s="3">
        <v>43993</v>
      </c>
      <c r="H163" s="1">
        <f t="shared" si="36"/>
        <v>24</v>
      </c>
      <c r="I163" s="1" t="str">
        <f t="shared" si="37"/>
        <v>四</v>
      </c>
      <c r="J163" s="3">
        <v>44359</v>
      </c>
      <c r="K163" s="1">
        <f t="shared" si="38"/>
        <v>24</v>
      </c>
      <c r="L163" s="1" t="str">
        <f t="shared" si="39"/>
        <v>六</v>
      </c>
      <c r="M163" s="3">
        <v>44724</v>
      </c>
      <c r="N163" s="1">
        <f t="shared" si="40"/>
        <v>24</v>
      </c>
      <c r="O163" s="1" t="str">
        <f t="shared" si="41"/>
        <v>日</v>
      </c>
      <c r="P163" s="3">
        <v>45089</v>
      </c>
      <c r="Q163" s="1">
        <f t="shared" si="42"/>
        <v>25</v>
      </c>
      <c r="R163" s="1" t="str">
        <f t="shared" si="43"/>
        <v>一</v>
      </c>
      <c r="S163" s="3">
        <v>45454</v>
      </c>
      <c r="T163" s="1">
        <f t="shared" si="44"/>
        <v>24</v>
      </c>
      <c r="U163" s="1" t="str">
        <f t="shared" si="45"/>
        <v>二</v>
      </c>
      <c r="V163" s="3">
        <v>45820</v>
      </c>
      <c r="W163" s="1">
        <f t="shared" si="46"/>
        <v>24</v>
      </c>
      <c r="X163" s="1" t="str">
        <f t="shared" si="47"/>
        <v>四</v>
      </c>
    </row>
    <row r="164" spans="1:24" ht="13.5">
      <c r="A164" s="3">
        <v>43264</v>
      </c>
      <c r="B164" s="1">
        <f t="shared" si="32"/>
        <v>24</v>
      </c>
      <c r="C164" s="1" t="str">
        <f t="shared" si="33"/>
        <v>三</v>
      </c>
      <c r="D164" s="3">
        <v>43629</v>
      </c>
      <c r="E164" s="1">
        <f t="shared" si="34"/>
        <v>24</v>
      </c>
      <c r="F164" s="1" t="str">
        <f t="shared" si="35"/>
        <v>四</v>
      </c>
      <c r="G164" s="3">
        <v>43994</v>
      </c>
      <c r="H164" s="1">
        <f t="shared" si="36"/>
        <v>24</v>
      </c>
      <c r="I164" s="1" t="str">
        <f t="shared" si="37"/>
        <v>五</v>
      </c>
      <c r="J164" s="3">
        <v>44360</v>
      </c>
      <c r="K164" s="1">
        <f t="shared" si="38"/>
        <v>24</v>
      </c>
      <c r="L164" s="1" t="str">
        <f t="shared" si="39"/>
        <v>日</v>
      </c>
      <c r="M164" s="3">
        <v>44725</v>
      </c>
      <c r="N164" s="1">
        <f t="shared" si="40"/>
        <v>25</v>
      </c>
      <c r="O164" s="1" t="str">
        <f t="shared" si="41"/>
        <v>一</v>
      </c>
      <c r="P164" s="3">
        <v>45090</v>
      </c>
      <c r="Q164" s="1">
        <f t="shared" si="42"/>
        <v>25</v>
      </c>
      <c r="R164" s="1" t="str">
        <f t="shared" si="43"/>
        <v>二</v>
      </c>
      <c r="S164" s="3">
        <v>45455</v>
      </c>
      <c r="T164" s="1">
        <f t="shared" si="44"/>
        <v>24</v>
      </c>
      <c r="U164" s="1" t="str">
        <f t="shared" si="45"/>
        <v>三</v>
      </c>
      <c r="V164" s="3">
        <v>45821</v>
      </c>
      <c r="W164" s="1">
        <f t="shared" si="46"/>
        <v>24</v>
      </c>
      <c r="X164" s="1" t="str">
        <f t="shared" si="47"/>
        <v>五</v>
      </c>
    </row>
    <row r="165" spans="1:24" ht="13.5">
      <c r="A165" s="3">
        <v>43265</v>
      </c>
      <c r="B165" s="1">
        <f t="shared" si="32"/>
        <v>24</v>
      </c>
      <c r="C165" s="1" t="str">
        <f t="shared" si="33"/>
        <v>四</v>
      </c>
      <c r="D165" s="3">
        <v>43630</v>
      </c>
      <c r="E165" s="1">
        <f t="shared" si="34"/>
        <v>24</v>
      </c>
      <c r="F165" s="1" t="str">
        <f t="shared" si="35"/>
        <v>五</v>
      </c>
      <c r="G165" s="3">
        <v>43995</v>
      </c>
      <c r="H165" s="1">
        <f t="shared" si="36"/>
        <v>24</v>
      </c>
      <c r="I165" s="1" t="str">
        <f t="shared" si="37"/>
        <v>六</v>
      </c>
      <c r="J165" s="3">
        <v>44361</v>
      </c>
      <c r="K165" s="1">
        <f t="shared" si="38"/>
        <v>25</v>
      </c>
      <c r="L165" s="1" t="str">
        <f t="shared" si="39"/>
        <v>一</v>
      </c>
      <c r="M165" s="3">
        <v>44726</v>
      </c>
      <c r="N165" s="1">
        <f t="shared" si="40"/>
        <v>25</v>
      </c>
      <c r="O165" s="1" t="str">
        <f t="shared" si="41"/>
        <v>二</v>
      </c>
      <c r="P165" s="3">
        <v>45091</v>
      </c>
      <c r="Q165" s="1">
        <f t="shared" si="42"/>
        <v>25</v>
      </c>
      <c r="R165" s="1" t="str">
        <f t="shared" si="43"/>
        <v>三</v>
      </c>
      <c r="S165" s="3">
        <v>45456</v>
      </c>
      <c r="T165" s="1">
        <f t="shared" si="44"/>
        <v>24</v>
      </c>
      <c r="U165" s="1" t="str">
        <f t="shared" si="45"/>
        <v>四</v>
      </c>
      <c r="V165" s="3">
        <v>45822</v>
      </c>
      <c r="W165" s="1">
        <f t="shared" si="46"/>
        <v>24</v>
      </c>
      <c r="X165" s="1" t="str">
        <f t="shared" si="47"/>
        <v>六</v>
      </c>
    </row>
    <row r="166" spans="1:24" ht="13.5">
      <c r="A166" s="3">
        <v>43266</v>
      </c>
      <c r="B166" s="1">
        <f t="shared" si="32"/>
        <v>24</v>
      </c>
      <c r="C166" s="1" t="str">
        <f t="shared" si="33"/>
        <v>五</v>
      </c>
      <c r="D166" s="3">
        <v>43631</v>
      </c>
      <c r="E166" s="1">
        <f t="shared" si="34"/>
        <v>24</v>
      </c>
      <c r="F166" s="1" t="str">
        <f t="shared" si="35"/>
        <v>六</v>
      </c>
      <c r="G166" s="3">
        <v>43996</v>
      </c>
      <c r="H166" s="1">
        <f t="shared" si="36"/>
        <v>24</v>
      </c>
      <c r="I166" s="1" t="str">
        <f t="shared" si="37"/>
        <v>日</v>
      </c>
      <c r="J166" s="3">
        <v>44362</v>
      </c>
      <c r="K166" s="1">
        <f t="shared" si="38"/>
        <v>25</v>
      </c>
      <c r="L166" s="1" t="str">
        <f t="shared" si="39"/>
        <v>二</v>
      </c>
      <c r="M166" s="3">
        <v>44727</v>
      </c>
      <c r="N166" s="1">
        <f t="shared" si="40"/>
        <v>25</v>
      </c>
      <c r="O166" s="1" t="str">
        <f t="shared" si="41"/>
        <v>三</v>
      </c>
      <c r="P166" s="3">
        <v>45092</v>
      </c>
      <c r="Q166" s="1">
        <f t="shared" si="42"/>
        <v>25</v>
      </c>
      <c r="R166" s="1" t="str">
        <f t="shared" si="43"/>
        <v>四</v>
      </c>
      <c r="S166" s="3">
        <v>45457</v>
      </c>
      <c r="T166" s="1">
        <f t="shared" si="44"/>
        <v>24</v>
      </c>
      <c r="U166" s="1" t="str">
        <f t="shared" si="45"/>
        <v>五</v>
      </c>
      <c r="V166" s="3">
        <v>45823</v>
      </c>
      <c r="W166" s="1">
        <f t="shared" si="46"/>
        <v>24</v>
      </c>
      <c r="X166" s="1" t="str">
        <f t="shared" si="47"/>
        <v>日</v>
      </c>
    </row>
    <row r="167" spans="1:24" ht="13.5">
      <c r="A167" s="3">
        <v>43267</v>
      </c>
      <c r="B167" s="1">
        <f t="shared" si="32"/>
        <v>24</v>
      </c>
      <c r="C167" s="1" t="str">
        <f t="shared" si="33"/>
        <v>六</v>
      </c>
      <c r="D167" s="3">
        <v>43632</v>
      </c>
      <c r="E167" s="1">
        <f t="shared" si="34"/>
        <v>24</v>
      </c>
      <c r="F167" s="1" t="str">
        <f t="shared" si="35"/>
        <v>日</v>
      </c>
      <c r="G167" s="3">
        <v>43997</v>
      </c>
      <c r="H167" s="1">
        <f t="shared" si="36"/>
        <v>25</v>
      </c>
      <c r="I167" s="1" t="str">
        <f t="shared" si="37"/>
        <v>一</v>
      </c>
      <c r="J167" s="3">
        <v>44363</v>
      </c>
      <c r="K167" s="1">
        <f t="shared" si="38"/>
        <v>25</v>
      </c>
      <c r="L167" s="1" t="str">
        <f t="shared" si="39"/>
        <v>三</v>
      </c>
      <c r="M167" s="3">
        <v>44728</v>
      </c>
      <c r="N167" s="1">
        <f t="shared" si="40"/>
        <v>25</v>
      </c>
      <c r="O167" s="1" t="str">
        <f t="shared" si="41"/>
        <v>四</v>
      </c>
      <c r="P167" s="3">
        <v>45093</v>
      </c>
      <c r="Q167" s="1">
        <f t="shared" si="42"/>
        <v>25</v>
      </c>
      <c r="R167" s="1" t="str">
        <f t="shared" si="43"/>
        <v>五</v>
      </c>
      <c r="S167" s="3">
        <v>45458</v>
      </c>
      <c r="T167" s="1">
        <f t="shared" si="44"/>
        <v>24</v>
      </c>
      <c r="U167" s="1" t="str">
        <f t="shared" si="45"/>
        <v>六</v>
      </c>
      <c r="V167" s="3">
        <v>45824</v>
      </c>
      <c r="W167" s="1">
        <f t="shared" si="46"/>
        <v>25</v>
      </c>
      <c r="X167" s="1" t="str">
        <f t="shared" si="47"/>
        <v>一</v>
      </c>
    </row>
    <row r="168" spans="1:24" ht="13.5">
      <c r="A168" s="3">
        <v>43268</v>
      </c>
      <c r="B168" s="1">
        <f t="shared" si="32"/>
        <v>24</v>
      </c>
      <c r="C168" s="1" t="str">
        <f t="shared" si="33"/>
        <v>日</v>
      </c>
      <c r="D168" s="3">
        <v>43633</v>
      </c>
      <c r="E168" s="1">
        <f t="shared" si="34"/>
        <v>25</v>
      </c>
      <c r="F168" s="1" t="str">
        <f t="shared" si="35"/>
        <v>一</v>
      </c>
      <c r="G168" s="3">
        <v>43998</v>
      </c>
      <c r="H168" s="1">
        <f t="shared" si="36"/>
        <v>25</v>
      </c>
      <c r="I168" s="1" t="str">
        <f t="shared" si="37"/>
        <v>二</v>
      </c>
      <c r="J168" s="3">
        <v>44364</v>
      </c>
      <c r="K168" s="1">
        <f t="shared" si="38"/>
        <v>25</v>
      </c>
      <c r="L168" s="1" t="str">
        <f t="shared" si="39"/>
        <v>四</v>
      </c>
      <c r="M168" s="3">
        <v>44729</v>
      </c>
      <c r="N168" s="1">
        <f t="shared" si="40"/>
        <v>25</v>
      </c>
      <c r="O168" s="1" t="str">
        <f t="shared" si="41"/>
        <v>五</v>
      </c>
      <c r="P168" s="3">
        <v>45094</v>
      </c>
      <c r="Q168" s="1">
        <f t="shared" si="42"/>
        <v>25</v>
      </c>
      <c r="R168" s="1" t="str">
        <f t="shared" si="43"/>
        <v>六</v>
      </c>
      <c r="S168" s="3">
        <v>45459</v>
      </c>
      <c r="T168" s="1">
        <f t="shared" si="44"/>
        <v>24</v>
      </c>
      <c r="U168" s="1" t="str">
        <f t="shared" si="45"/>
        <v>日</v>
      </c>
      <c r="V168" s="3">
        <v>45825</v>
      </c>
      <c r="W168" s="1">
        <f t="shared" si="46"/>
        <v>25</v>
      </c>
      <c r="X168" s="1" t="str">
        <f t="shared" si="47"/>
        <v>二</v>
      </c>
    </row>
    <row r="169" spans="1:24" ht="13.5">
      <c r="A169" s="3">
        <v>43269</v>
      </c>
      <c r="B169" s="1">
        <f t="shared" si="32"/>
        <v>25</v>
      </c>
      <c r="C169" s="1" t="str">
        <f t="shared" si="33"/>
        <v>一</v>
      </c>
      <c r="D169" s="3">
        <v>43634</v>
      </c>
      <c r="E169" s="1">
        <f t="shared" si="34"/>
        <v>25</v>
      </c>
      <c r="F169" s="1" t="str">
        <f t="shared" si="35"/>
        <v>二</v>
      </c>
      <c r="G169" s="3">
        <v>43999</v>
      </c>
      <c r="H169" s="1">
        <f t="shared" si="36"/>
        <v>25</v>
      </c>
      <c r="I169" s="1" t="str">
        <f t="shared" si="37"/>
        <v>三</v>
      </c>
      <c r="J169" s="3">
        <v>44365</v>
      </c>
      <c r="K169" s="1">
        <f t="shared" si="38"/>
        <v>25</v>
      </c>
      <c r="L169" s="1" t="str">
        <f t="shared" si="39"/>
        <v>五</v>
      </c>
      <c r="M169" s="3">
        <v>44730</v>
      </c>
      <c r="N169" s="1">
        <f t="shared" si="40"/>
        <v>25</v>
      </c>
      <c r="O169" s="1" t="str">
        <f t="shared" si="41"/>
        <v>六</v>
      </c>
      <c r="P169" s="3">
        <v>45095</v>
      </c>
      <c r="Q169" s="1">
        <f t="shared" si="42"/>
        <v>25</v>
      </c>
      <c r="R169" s="1" t="str">
        <f t="shared" si="43"/>
        <v>日</v>
      </c>
      <c r="S169" s="3">
        <v>45460</v>
      </c>
      <c r="T169" s="1">
        <f t="shared" si="44"/>
        <v>25</v>
      </c>
      <c r="U169" s="1" t="str">
        <f t="shared" si="45"/>
        <v>一</v>
      </c>
      <c r="V169" s="3">
        <v>45826</v>
      </c>
      <c r="W169" s="1">
        <f t="shared" si="46"/>
        <v>25</v>
      </c>
      <c r="X169" s="1" t="str">
        <f t="shared" si="47"/>
        <v>三</v>
      </c>
    </row>
    <row r="170" spans="1:24" ht="13.5">
      <c r="A170" s="3">
        <v>43270</v>
      </c>
      <c r="B170" s="1">
        <f t="shared" si="32"/>
        <v>25</v>
      </c>
      <c r="C170" s="1" t="str">
        <f t="shared" si="33"/>
        <v>二</v>
      </c>
      <c r="D170" s="3">
        <v>43635</v>
      </c>
      <c r="E170" s="1">
        <f t="shared" si="34"/>
        <v>25</v>
      </c>
      <c r="F170" s="1" t="str">
        <f t="shared" si="35"/>
        <v>三</v>
      </c>
      <c r="G170" s="3">
        <v>44000</v>
      </c>
      <c r="H170" s="1">
        <f t="shared" si="36"/>
        <v>25</v>
      </c>
      <c r="I170" s="1" t="str">
        <f t="shared" si="37"/>
        <v>四</v>
      </c>
      <c r="J170" s="3">
        <v>44366</v>
      </c>
      <c r="K170" s="1">
        <f t="shared" si="38"/>
        <v>25</v>
      </c>
      <c r="L170" s="1" t="str">
        <f t="shared" si="39"/>
        <v>六</v>
      </c>
      <c r="M170" s="3">
        <v>44731</v>
      </c>
      <c r="N170" s="1">
        <f t="shared" si="40"/>
        <v>25</v>
      </c>
      <c r="O170" s="1" t="str">
        <f t="shared" si="41"/>
        <v>日</v>
      </c>
      <c r="P170" s="3">
        <v>45096</v>
      </c>
      <c r="Q170" s="1">
        <f t="shared" si="42"/>
        <v>26</v>
      </c>
      <c r="R170" s="1" t="str">
        <f t="shared" si="43"/>
        <v>一</v>
      </c>
      <c r="S170" s="3">
        <v>45461</v>
      </c>
      <c r="T170" s="1">
        <f t="shared" si="44"/>
        <v>25</v>
      </c>
      <c r="U170" s="1" t="str">
        <f t="shared" si="45"/>
        <v>二</v>
      </c>
      <c r="V170" s="3">
        <v>45827</v>
      </c>
      <c r="W170" s="1">
        <f t="shared" si="46"/>
        <v>25</v>
      </c>
      <c r="X170" s="1" t="str">
        <f t="shared" si="47"/>
        <v>四</v>
      </c>
    </row>
    <row r="171" spans="1:24" ht="13.5">
      <c r="A171" s="3">
        <v>43271</v>
      </c>
      <c r="B171" s="1">
        <f t="shared" si="32"/>
        <v>25</v>
      </c>
      <c r="C171" s="1" t="str">
        <f t="shared" si="33"/>
        <v>三</v>
      </c>
      <c r="D171" s="3">
        <v>43636</v>
      </c>
      <c r="E171" s="1">
        <f t="shared" si="34"/>
        <v>25</v>
      </c>
      <c r="F171" s="1" t="str">
        <f t="shared" si="35"/>
        <v>四</v>
      </c>
      <c r="G171" s="3">
        <v>44001</v>
      </c>
      <c r="H171" s="1">
        <f t="shared" si="36"/>
        <v>25</v>
      </c>
      <c r="I171" s="1" t="str">
        <f t="shared" si="37"/>
        <v>五</v>
      </c>
      <c r="J171" s="3">
        <v>44367</v>
      </c>
      <c r="K171" s="1">
        <f t="shared" si="38"/>
        <v>25</v>
      </c>
      <c r="L171" s="1" t="str">
        <f t="shared" si="39"/>
        <v>日</v>
      </c>
      <c r="M171" s="3">
        <v>44732</v>
      </c>
      <c r="N171" s="1">
        <f t="shared" si="40"/>
        <v>26</v>
      </c>
      <c r="O171" s="1" t="str">
        <f t="shared" si="41"/>
        <v>一</v>
      </c>
      <c r="P171" s="3">
        <v>45097</v>
      </c>
      <c r="Q171" s="1">
        <f t="shared" si="42"/>
        <v>26</v>
      </c>
      <c r="R171" s="1" t="str">
        <f t="shared" si="43"/>
        <v>二</v>
      </c>
      <c r="S171" s="3">
        <v>45462</v>
      </c>
      <c r="T171" s="1">
        <f t="shared" si="44"/>
        <v>25</v>
      </c>
      <c r="U171" s="1" t="str">
        <f t="shared" si="45"/>
        <v>三</v>
      </c>
      <c r="V171" s="3">
        <v>45828</v>
      </c>
      <c r="W171" s="1">
        <f t="shared" si="46"/>
        <v>25</v>
      </c>
      <c r="X171" s="1" t="str">
        <f t="shared" si="47"/>
        <v>五</v>
      </c>
    </row>
    <row r="172" spans="1:24" ht="13.5">
      <c r="A172" s="3">
        <v>43272</v>
      </c>
      <c r="B172" s="1">
        <f t="shared" si="32"/>
        <v>25</v>
      </c>
      <c r="C172" s="1" t="str">
        <f t="shared" si="33"/>
        <v>四</v>
      </c>
      <c r="D172" s="3">
        <v>43637</v>
      </c>
      <c r="E172" s="1">
        <f t="shared" si="34"/>
        <v>25</v>
      </c>
      <c r="F172" s="1" t="str">
        <f t="shared" si="35"/>
        <v>五</v>
      </c>
      <c r="G172" s="3">
        <v>44002</v>
      </c>
      <c r="H172" s="1">
        <f t="shared" si="36"/>
        <v>25</v>
      </c>
      <c r="I172" s="1" t="str">
        <f t="shared" si="37"/>
        <v>六</v>
      </c>
      <c r="J172" s="3">
        <v>44368</v>
      </c>
      <c r="K172" s="1">
        <f t="shared" si="38"/>
        <v>26</v>
      </c>
      <c r="L172" s="1" t="str">
        <f t="shared" si="39"/>
        <v>一</v>
      </c>
      <c r="M172" s="3">
        <v>44733</v>
      </c>
      <c r="N172" s="1">
        <f t="shared" si="40"/>
        <v>26</v>
      </c>
      <c r="O172" s="1" t="str">
        <f t="shared" si="41"/>
        <v>二</v>
      </c>
      <c r="P172" s="3">
        <v>45098</v>
      </c>
      <c r="Q172" s="1">
        <f t="shared" si="42"/>
        <v>26</v>
      </c>
      <c r="R172" s="1" t="str">
        <f t="shared" si="43"/>
        <v>三</v>
      </c>
      <c r="S172" s="3">
        <v>45463</v>
      </c>
      <c r="T172" s="1">
        <f t="shared" si="44"/>
        <v>25</v>
      </c>
      <c r="U172" s="1" t="str">
        <f t="shared" si="45"/>
        <v>四</v>
      </c>
      <c r="V172" s="3">
        <v>45829</v>
      </c>
      <c r="W172" s="1">
        <f t="shared" si="46"/>
        <v>25</v>
      </c>
      <c r="X172" s="1" t="str">
        <f t="shared" si="47"/>
        <v>六</v>
      </c>
    </row>
    <row r="173" spans="1:24" ht="13.5">
      <c r="A173" s="3">
        <v>43273</v>
      </c>
      <c r="B173" s="1">
        <f t="shared" si="32"/>
        <v>25</v>
      </c>
      <c r="C173" s="1" t="str">
        <f t="shared" si="33"/>
        <v>五</v>
      </c>
      <c r="D173" s="3">
        <v>43638</v>
      </c>
      <c r="E173" s="1">
        <f t="shared" si="34"/>
        <v>25</v>
      </c>
      <c r="F173" s="1" t="str">
        <f t="shared" si="35"/>
        <v>六</v>
      </c>
      <c r="G173" s="3">
        <v>44003</v>
      </c>
      <c r="H173" s="1">
        <f t="shared" si="36"/>
        <v>25</v>
      </c>
      <c r="I173" s="1" t="str">
        <f t="shared" si="37"/>
        <v>日</v>
      </c>
      <c r="J173" s="3">
        <v>44369</v>
      </c>
      <c r="K173" s="1">
        <f t="shared" si="38"/>
        <v>26</v>
      </c>
      <c r="L173" s="1" t="str">
        <f t="shared" si="39"/>
        <v>二</v>
      </c>
      <c r="M173" s="3">
        <v>44734</v>
      </c>
      <c r="N173" s="1">
        <f t="shared" si="40"/>
        <v>26</v>
      </c>
      <c r="O173" s="1" t="str">
        <f t="shared" si="41"/>
        <v>三</v>
      </c>
      <c r="P173" s="3">
        <v>45099</v>
      </c>
      <c r="Q173" s="1">
        <f t="shared" si="42"/>
        <v>26</v>
      </c>
      <c r="R173" s="1" t="str">
        <f t="shared" si="43"/>
        <v>四</v>
      </c>
      <c r="S173" s="3">
        <v>45464</v>
      </c>
      <c r="T173" s="1">
        <f t="shared" si="44"/>
        <v>25</v>
      </c>
      <c r="U173" s="1" t="str">
        <f t="shared" si="45"/>
        <v>五</v>
      </c>
      <c r="V173" s="3">
        <v>45830</v>
      </c>
      <c r="W173" s="1">
        <f t="shared" si="46"/>
        <v>25</v>
      </c>
      <c r="X173" s="1" t="str">
        <f t="shared" si="47"/>
        <v>日</v>
      </c>
    </row>
    <row r="174" spans="1:24" ht="13.5">
      <c r="A174" s="3">
        <v>43274</v>
      </c>
      <c r="B174" s="1">
        <f t="shared" si="32"/>
        <v>25</v>
      </c>
      <c r="C174" s="1" t="str">
        <f t="shared" si="33"/>
        <v>六</v>
      </c>
      <c r="D174" s="3">
        <v>43639</v>
      </c>
      <c r="E174" s="1">
        <f t="shared" si="34"/>
        <v>25</v>
      </c>
      <c r="F174" s="1" t="str">
        <f t="shared" si="35"/>
        <v>日</v>
      </c>
      <c r="G174" s="3">
        <v>44004</v>
      </c>
      <c r="H174" s="1">
        <f t="shared" si="36"/>
        <v>26</v>
      </c>
      <c r="I174" s="1" t="str">
        <f t="shared" si="37"/>
        <v>一</v>
      </c>
      <c r="J174" s="3">
        <v>44370</v>
      </c>
      <c r="K174" s="1">
        <f t="shared" si="38"/>
        <v>26</v>
      </c>
      <c r="L174" s="1" t="str">
        <f t="shared" si="39"/>
        <v>三</v>
      </c>
      <c r="M174" s="3">
        <v>44735</v>
      </c>
      <c r="N174" s="1">
        <f t="shared" si="40"/>
        <v>26</v>
      </c>
      <c r="O174" s="1" t="str">
        <f t="shared" si="41"/>
        <v>四</v>
      </c>
      <c r="P174" s="3">
        <v>45100</v>
      </c>
      <c r="Q174" s="1">
        <f t="shared" si="42"/>
        <v>26</v>
      </c>
      <c r="R174" s="1" t="str">
        <f t="shared" si="43"/>
        <v>五</v>
      </c>
      <c r="S174" s="3">
        <v>45465</v>
      </c>
      <c r="T174" s="1">
        <f t="shared" si="44"/>
        <v>25</v>
      </c>
      <c r="U174" s="1" t="str">
        <f t="shared" si="45"/>
        <v>六</v>
      </c>
      <c r="V174" s="3">
        <v>45831</v>
      </c>
      <c r="W174" s="1">
        <f t="shared" si="46"/>
        <v>26</v>
      </c>
      <c r="X174" s="1" t="str">
        <f t="shared" si="47"/>
        <v>一</v>
      </c>
    </row>
    <row r="175" spans="1:24" ht="13.5">
      <c r="A175" s="3">
        <v>43275</v>
      </c>
      <c r="B175" s="1">
        <f t="shared" si="32"/>
        <v>25</v>
      </c>
      <c r="C175" s="1" t="str">
        <f t="shared" si="33"/>
        <v>日</v>
      </c>
      <c r="D175" s="3">
        <v>43640</v>
      </c>
      <c r="E175" s="1">
        <f t="shared" si="34"/>
        <v>26</v>
      </c>
      <c r="F175" s="1" t="str">
        <f t="shared" si="35"/>
        <v>一</v>
      </c>
      <c r="G175" s="3">
        <v>44005</v>
      </c>
      <c r="H175" s="1">
        <f t="shared" si="36"/>
        <v>26</v>
      </c>
      <c r="I175" s="1" t="str">
        <f t="shared" si="37"/>
        <v>二</v>
      </c>
      <c r="J175" s="3">
        <v>44371</v>
      </c>
      <c r="K175" s="1">
        <f t="shared" si="38"/>
        <v>26</v>
      </c>
      <c r="L175" s="1" t="str">
        <f t="shared" si="39"/>
        <v>四</v>
      </c>
      <c r="M175" s="3">
        <v>44736</v>
      </c>
      <c r="N175" s="1">
        <f t="shared" si="40"/>
        <v>26</v>
      </c>
      <c r="O175" s="1" t="str">
        <f t="shared" si="41"/>
        <v>五</v>
      </c>
      <c r="P175" s="3">
        <v>45101</v>
      </c>
      <c r="Q175" s="1">
        <f t="shared" si="42"/>
        <v>26</v>
      </c>
      <c r="R175" s="1" t="str">
        <f t="shared" si="43"/>
        <v>六</v>
      </c>
      <c r="S175" s="3">
        <v>45466</v>
      </c>
      <c r="T175" s="1">
        <f t="shared" si="44"/>
        <v>25</v>
      </c>
      <c r="U175" s="1" t="str">
        <f t="shared" si="45"/>
        <v>日</v>
      </c>
      <c r="V175" s="3">
        <v>45832</v>
      </c>
      <c r="W175" s="1">
        <f t="shared" si="46"/>
        <v>26</v>
      </c>
      <c r="X175" s="1" t="str">
        <f t="shared" si="47"/>
        <v>二</v>
      </c>
    </row>
    <row r="176" spans="1:24" ht="13.5">
      <c r="A176" s="3">
        <v>43276</v>
      </c>
      <c r="B176" s="1">
        <f t="shared" si="32"/>
        <v>26</v>
      </c>
      <c r="C176" s="1" t="str">
        <f t="shared" si="33"/>
        <v>一</v>
      </c>
      <c r="D176" s="3">
        <v>43641</v>
      </c>
      <c r="E176" s="1">
        <f t="shared" si="34"/>
        <v>26</v>
      </c>
      <c r="F176" s="1" t="str">
        <f t="shared" si="35"/>
        <v>二</v>
      </c>
      <c r="G176" s="3">
        <v>44006</v>
      </c>
      <c r="H176" s="1">
        <f t="shared" si="36"/>
        <v>26</v>
      </c>
      <c r="I176" s="1" t="str">
        <f t="shared" si="37"/>
        <v>三</v>
      </c>
      <c r="J176" s="3">
        <v>44372</v>
      </c>
      <c r="K176" s="1">
        <f t="shared" si="38"/>
        <v>26</v>
      </c>
      <c r="L176" s="1" t="str">
        <f t="shared" si="39"/>
        <v>五</v>
      </c>
      <c r="M176" s="3">
        <v>44737</v>
      </c>
      <c r="N176" s="1">
        <f t="shared" si="40"/>
        <v>26</v>
      </c>
      <c r="O176" s="1" t="str">
        <f t="shared" si="41"/>
        <v>六</v>
      </c>
      <c r="P176" s="3">
        <v>45102</v>
      </c>
      <c r="Q176" s="1">
        <f t="shared" si="42"/>
        <v>26</v>
      </c>
      <c r="R176" s="1" t="str">
        <f t="shared" si="43"/>
        <v>日</v>
      </c>
      <c r="S176" s="3">
        <v>45467</v>
      </c>
      <c r="T176" s="1">
        <f t="shared" si="44"/>
        <v>26</v>
      </c>
      <c r="U176" s="1" t="str">
        <f t="shared" si="45"/>
        <v>一</v>
      </c>
      <c r="V176" s="3">
        <v>45833</v>
      </c>
      <c r="W176" s="1">
        <f t="shared" si="46"/>
        <v>26</v>
      </c>
      <c r="X176" s="1" t="str">
        <f t="shared" si="47"/>
        <v>三</v>
      </c>
    </row>
    <row r="177" spans="1:24" ht="13.5">
      <c r="A177" s="3">
        <v>43277</v>
      </c>
      <c r="B177" s="1">
        <f t="shared" si="32"/>
        <v>26</v>
      </c>
      <c r="C177" s="1" t="str">
        <f t="shared" si="33"/>
        <v>二</v>
      </c>
      <c r="D177" s="3">
        <v>43642</v>
      </c>
      <c r="E177" s="1">
        <f t="shared" si="34"/>
        <v>26</v>
      </c>
      <c r="F177" s="1" t="str">
        <f t="shared" si="35"/>
        <v>三</v>
      </c>
      <c r="G177" s="3">
        <v>44007</v>
      </c>
      <c r="H177" s="1">
        <f t="shared" si="36"/>
        <v>26</v>
      </c>
      <c r="I177" s="1" t="str">
        <f t="shared" si="37"/>
        <v>四</v>
      </c>
      <c r="J177" s="3">
        <v>44373</v>
      </c>
      <c r="K177" s="1">
        <f t="shared" si="38"/>
        <v>26</v>
      </c>
      <c r="L177" s="1" t="str">
        <f t="shared" si="39"/>
        <v>六</v>
      </c>
      <c r="M177" s="3">
        <v>44738</v>
      </c>
      <c r="N177" s="1">
        <f t="shared" si="40"/>
        <v>26</v>
      </c>
      <c r="O177" s="1" t="str">
        <f t="shared" si="41"/>
        <v>日</v>
      </c>
      <c r="P177" s="3">
        <v>45103</v>
      </c>
      <c r="Q177" s="1">
        <f t="shared" si="42"/>
        <v>27</v>
      </c>
      <c r="R177" s="1" t="str">
        <f t="shared" si="43"/>
        <v>一</v>
      </c>
      <c r="S177" s="3">
        <v>45468</v>
      </c>
      <c r="T177" s="1">
        <f t="shared" si="44"/>
        <v>26</v>
      </c>
      <c r="U177" s="1" t="str">
        <f t="shared" si="45"/>
        <v>二</v>
      </c>
      <c r="V177" s="3">
        <v>45834</v>
      </c>
      <c r="W177" s="1">
        <f t="shared" si="46"/>
        <v>26</v>
      </c>
      <c r="X177" s="1" t="str">
        <f t="shared" si="47"/>
        <v>四</v>
      </c>
    </row>
    <row r="178" spans="1:24" ht="13.5">
      <c r="A178" s="3">
        <v>43278</v>
      </c>
      <c r="B178" s="1">
        <f t="shared" si="32"/>
        <v>26</v>
      </c>
      <c r="C178" s="1" t="str">
        <f t="shared" si="33"/>
        <v>三</v>
      </c>
      <c r="D178" s="3">
        <v>43643</v>
      </c>
      <c r="E178" s="1">
        <f t="shared" si="34"/>
        <v>26</v>
      </c>
      <c r="F178" s="1" t="str">
        <f t="shared" si="35"/>
        <v>四</v>
      </c>
      <c r="G178" s="3">
        <v>44008</v>
      </c>
      <c r="H178" s="1">
        <f t="shared" si="36"/>
        <v>26</v>
      </c>
      <c r="I178" s="1" t="str">
        <f t="shared" si="37"/>
        <v>五</v>
      </c>
      <c r="J178" s="3">
        <v>44374</v>
      </c>
      <c r="K178" s="1">
        <f t="shared" si="38"/>
        <v>26</v>
      </c>
      <c r="L178" s="1" t="str">
        <f t="shared" si="39"/>
        <v>日</v>
      </c>
      <c r="M178" s="3">
        <v>44739</v>
      </c>
      <c r="N178" s="1">
        <f t="shared" si="40"/>
        <v>27</v>
      </c>
      <c r="O178" s="1" t="str">
        <f t="shared" si="41"/>
        <v>一</v>
      </c>
      <c r="P178" s="3">
        <v>45104</v>
      </c>
      <c r="Q178" s="1">
        <f t="shared" si="42"/>
        <v>27</v>
      </c>
      <c r="R178" s="1" t="str">
        <f t="shared" si="43"/>
        <v>二</v>
      </c>
      <c r="S178" s="3">
        <v>45469</v>
      </c>
      <c r="T178" s="1">
        <f t="shared" si="44"/>
        <v>26</v>
      </c>
      <c r="U178" s="1" t="str">
        <f t="shared" si="45"/>
        <v>三</v>
      </c>
      <c r="V178" s="3">
        <v>45835</v>
      </c>
      <c r="W178" s="1">
        <f t="shared" si="46"/>
        <v>26</v>
      </c>
      <c r="X178" s="1" t="str">
        <f t="shared" si="47"/>
        <v>五</v>
      </c>
    </row>
    <row r="179" spans="1:24" ht="13.5">
      <c r="A179" s="3">
        <v>43279</v>
      </c>
      <c r="B179" s="1">
        <f t="shared" si="32"/>
        <v>26</v>
      </c>
      <c r="C179" s="1" t="str">
        <f t="shared" si="33"/>
        <v>四</v>
      </c>
      <c r="D179" s="3">
        <v>43644</v>
      </c>
      <c r="E179" s="1">
        <f t="shared" si="34"/>
        <v>26</v>
      </c>
      <c r="F179" s="1" t="str">
        <f t="shared" si="35"/>
        <v>五</v>
      </c>
      <c r="G179" s="3">
        <v>44009</v>
      </c>
      <c r="H179" s="1">
        <f t="shared" si="36"/>
        <v>26</v>
      </c>
      <c r="I179" s="1" t="str">
        <f t="shared" si="37"/>
        <v>六</v>
      </c>
      <c r="J179" s="3">
        <v>44375</v>
      </c>
      <c r="K179" s="1">
        <f t="shared" si="38"/>
        <v>27</v>
      </c>
      <c r="L179" s="1" t="str">
        <f t="shared" si="39"/>
        <v>一</v>
      </c>
      <c r="M179" s="3">
        <v>44740</v>
      </c>
      <c r="N179" s="1">
        <f t="shared" si="40"/>
        <v>27</v>
      </c>
      <c r="O179" s="1" t="str">
        <f t="shared" si="41"/>
        <v>二</v>
      </c>
      <c r="P179" s="3">
        <v>45105</v>
      </c>
      <c r="Q179" s="1">
        <f t="shared" si="42"/>
        <v>27</v>
      </c>
      <c r="R179" s="1" t="str">
        <f t="shared" si="43"/>
        <v>三</v>
      </c>
      <c r="S179" s="3">
        <v>45470</v>
      </c>
      <c r="T179" s="1">
        <f t="shared" si="44"/>
        <v>26</v>
      </c>
      <c r="U179" s="1" t="str">
        <f t="shared" si="45"/>
        <v>四</v>
      </c>
      <c r="V179" s="3">
        <v>45836</v>
      </c>
      <c r="W179" s="1">
        <f t="shared" si="46"/>
        <v>26</v>
      </c>
      <c r="X179" s="1" t="str">
        <f t="shared" si="47"/>
        <v>六</v>
      </c>
    </row>
    <row r="180" spans="1:24" ht="13.5">
      <c r="A180" s="3">
        <v>43280</v>
      </c>
      <c r="B180" s="1">
        <f t="shared" si="32"/>
        <v>26</v>
      </c>
      <c r="C180" s="1" t="str">
        <f t="shared" si="33"/>
        <v>五</v>
      </c>
      <c r="D180" s="3">
        <v>43645</v>
      </c>
      <c r="E180" s="1">
        <f t="shared" si="34"/>
        <v>26</v>
      </c>
      <c r="F180" s="1" t="str">
        <f t="shared" si="35"/>
        <v>六</v>
      </c>
      <c r="G180" s="3">
        <v>44010</v>
      </c>
      <c r="H180" s="1">
        <f t="shared" si="36"/>
        <v>26</v>
      </c>
      <c r="I180" s="1" t="str">
        <f t="shared" si="37"/>
        <v>日</v>
      </c>
      <c r="J180" s="3">
        <v>44376</v>
      </c>
      <c r="K180" s="1">
        <f t="shared" si="38"/>
        <v>27</v>
      </c>
      <c r="L180" s="1" t="str">
        <f t="shared" si="39"/>
        <v>二</v>
      </c>
      <c r="M180" s="3">
        <v>44741</v>
      </c>
      <c r="N180" s="1">
        <f t="shared" si="40"/>
        <v>27</v>
      </c>
      <c r="O180" s="1" t="str">
        <f t="shared" si="41"/>
        <v>三</v>
      </c>
      <c r="P180" s="3">
        <v>45106</v>
      </c>
      <c r="Q180" s="1">
        <f t="shared" si="42"/>
        <v>27</v>
      </c>
      <c r="R180" s="1" t="str">
        <f t="shared" si="43"/>
        <v>四</v>
      </c>
      <c r="S180" s="3">
        <v>45471</v>
      </c>
      <c r="T180" s="1">
        <f t="shared" si="44"/>
        <v>26</v>
      </c>
      <c r="U180" s="1" t="str">
        <f t="shared" si="45"/>
        <v>五</v>
      </c>
      <c r="V180" s="3">
        <v>45837</v>
      </c>
      <c r="W180" s="1">
        <f t="shared" si="46"/>
        <v>26</v>
      </c>
      <c r="X180" s="1" t="str">
        <f t="shared" si="47"/>
        <v>日</v>
      </c>
    </row>
    <row r="181" spans="1:24" ht="13.5">
      <c r="A181" s="3">
        <v>43281</v>
      </c>
      <c r="B181" s="1">
        <f t="shared" si="32"/>
        <v>26</v>
      </c>
      <c r="C181" s="1" t="str">
        <f t="shared" si="33"/>
        <v>六</v>
      </c>
      <c r="D181" s="3">
        <v>43646</v>
      </c>
      <c r="E181" s="1">
        <f t="shared" si="34"/>
        <v>26</v>
      </c>
      <c r="F181" s="1" t="str">
        <f t="shared" si="35"/>
        <v>日</v>
      </c>
      <c r="G181" s="3">
        <v>44011</v>
      </c>
      <c r="H181" s="1">
        <f t="shared" si="36"/>
        <v>27</v>
      </c>
      <c r="I181" s="1" t="str">
        <f t="shared" si="37"/>
        <v>一</v>
      </c>
      <c r="J181" s="3">
        <v>44377</v>
      </c>
      <c r="K181" s="1">
        <f t="shared" si="38"/>
        <v>27</v>
      </c>
      <c r="L181" s="1" t="str">
        <f t="shared" si="39"/>
        <v>三</v>
      </c>
      <c r="M181" s="3">
        <v>44742</v>
      </c>
      <c r="N181" s="1">
        <f t="shared" si="40"/>
        <v>27</v>
      </c>
      <c r="O181" s="1" t="str">
        <f t="shared" si="41"/>
        <v>四</v>
      </c>
      <c r="P181" s="3">
        <v>45107</v>
      </c>
      <c r="Q181" s="1">
        <f t="shared" si="42"/>
        <v>27</v>
      </c>
      <c r="R181" s="1" t="str">
        <f t="shared" si="43"/>
        <v>五</v>
      </c>
      <c r="S181" s="3">
        <v>45472</v>
      </c>
      <c r="T181" s="1">
        <f t="shared" si="44"/>
        <v>26</v>
      </c>
      <c r="U181" s="1" t="str">
        <f t="shared" si="45"/>
        <v>六</v>
      </c>
      <c r="V181" s="3">
        <v>45838</v>
      </c>
      <c r="W181" s="1">
        <f t="shared" si="46"/>
        <v>27</v>
      </c>
      <c r="X181" s="1" t="str">
        <f t="shared" si="47"/>
        <v>一</v>
      </c>
    </row>
    <row r="182" spans="1:24" ht="13.5">
      <c r="A182" s="3">
        <v>43282</v>
      </c>
      <c r="B182" s="1">
        <f t="shared" si="32"/>
        <v>26</v>
      </c>
      <c r="C182" s="1" t="str">
        <f t="shared" si="33"/>
        <v>日</v>
      </c>
      <c r="D182" s="3">
        <v>43647</v>
      </c>
      <c r="E182" s="1">
        <f t="shared" si="34"/>
        <v>27</v>
      </c>
      <c r="F182" s="1" t="str">
        <f t="shared" si="35"/>
        <v>一</v>
      </c>
      <c r="G182" s="3">
        <v>44012</v>
      </c>
      <c r="H182" s="1">
        <f t="shared" si="36"/>
        <v>27</v>
      </c>
      <c r="I182" s="1" t="str">
        <f t="shared" si="37"/>
        <v>二</v>
      </c>
      <c r="J182" s="3">
        <v>44378</v>
      </c>
      <c r="K182" s="1">
        <f t="shared" si="38"/>
        <v>27</v>
      </c>
      <c r="L182" s="1" t="str">
        <f t="shared" si="39"/>
        <v>四</v>
      </c>
      <c r="M182" s="3">
        <v>44743</v>
      </c>
      <c r="N182" s="1">
        <f t="shared" si="40"/>
        <v>27</v>
      </c>
      <c r="O182" s="1" t="str">
        <f t="shared" si="41"/>
        <v>五</v>
      </c>
      <c r="P182" s="3">
        <v>45108</v>
      </c>
      <c r="Q182" s="1">
        <f t="shared" si="42"/>
        <v>27</v>
      </c>
      <c r="R182" s="1" t="str">
        <f t="shared" si="43"/>
        <v>六</v>
      </c>
      <c r="S182" s="3">
        <v>45473</v>
      </c>
      <c r="T182" s="1">
        <f t="shared" si="44"/>
        <v>26</v>
      </c>
      <c r="U182" s="1" t="str">
        <f t="shared" si="45"/>
        <v>日</v>
      </c>
      <c r="V182" s="3">
        <v>45839</v>
      </c>
      <c r="W182" s="1">
        <f t="shared" si="46"/>
        <v>27</v>
      </c>
      <c r="X182" s="1" t="str">
        <f t="shared" si="47"/>
        <v>二</v>
      </c>
    </row>
    <row r="183" spans="1:24" ht="13.5">
      <c r="A183" s="3">
        <v>43283</v>
      </c>
      <c r="B183" s="1">
        <f t="shared" si="32"/>
        <v>27</v>
      </c>
      <c r="C183" s="1" t="str">
        <f t="shared" si="33"/>
        <v>一</v>
      </c>
      <c r="D183" s="3">
        <v>43648</v>
      </c>
      <c r="E183" s="1">
        <f t="shared" si="34"/>
        <v>27</v>
      </c>
      <c r="F183" s="1" t="str">
        <f t="shared" si="35"/>
        <v>二</v>
      </c>
      <c r="G183" s="3">
        <v>44013</v>
      </c>
      <c r="H183" s="1">
        <f t="shared" si="36"/>
        <v>27</v>
      </c>
      <c r="I183" s="1" t="str">
        <f t="shared" si="37"/>
        <v>三</v>
      </c>
      <c r="J183" s="3">
        <v>44379</v>
      </c>
      <c r="K183" s="1">
        <f t="shared" si="38"/>
        <v>27</v>
      </c>
      <c r="L183" s="1" t="str">
        <f t="shared" si="39"/>
        <v>五</v>
      </c>
      <c r="M183" s="3">
        <v>44744</v>
      </c>
      <c r="N183" s="1">
        <f t="shared" si="40"/>
        <v>27</v>
      </c>
      <c r="O183" s="1" t="str">
        <f t="shared" si="41"/>
        <v>六</v>
      </c>
      <c r="P183" s="3">
        <v>45109</v>
      </c>
      <c r="Q183" s="1">
        <f t="shared" si="42"/>
        <v>27</v>
      </c>
      <c r="R183" s="1" t="str">
        <f t="shared" si="43"/>
        <v>日</v>
      </c>
      <c r="S183" s="3">
        <v>45474</v>
      </c>
      <c r="T183" s="1">
        <f t="shared" si="44"/>
        <v>27</v>
      </c>
      <c r="U183" s="1" t="str">
        <f t="shared" si="45"/>
        <v>一</v>
      </c>
      <c r="V183" s="3">
        <v>45840</v>
      </c>
      <c r="W183" s="1">
        <f t="shared" si="46"/>
        <v>27</v>
      </c>
      <c r="X183" s="1" t="str">
        <f t="shared" si="47"/>
        <v>三</v>
      </c>
    </row>
    <row r="184" spans="1:24" ht="13.5">
      <c r="A184" s="3">
        <v>43284</v>
      </c>
      <c r="B184" s="1">
        <f t="shared" si="32"/>
        <v>27</v>
      </c>
      <c r="C184" s="1" t="str">
        <f t="shared" si="33"/>
        <v>二</v>
      </c>
      <c r="D184" s="3">
        <v>43649</v>
      </c>
      <c r="E184" s="1">
        <f t="shared" si="34"/>
        <v>27</v>
      </c>
      <c r="F184" s="1" t="str">
        <f t="shared" si="35"/>
        <v>三</v>
      </c>
      <c r="G184" s="3">
        <v>44014</v>
      </c>
      <c r="H184" s="1">
        <f t="shared" si="36"/>
        <v>27</v>
      </c>
      <c r="I184" s="1" t="str">
        <f t="shared" si="37"/>
        <v>四</v>
      </c>
      <c r="J184" s="3">
        <v>44380</v>
      </c>
      <c r="K184" s="1">
        <f t="shared" si="38"/>
        <v>27</v>
      </c>
      <c r="L184" s="1" t="str">
        <f t="shared" si="39"/>
        <v>六</v>
      </c>
      <c r="M184" s="3">
        <v>44745</v>
      </c>
      <c r="N184" s="1">
        <f t="shared" si="40"/>
        <v>27</v>
      </c>
      <c r="O184" s="1" t="str">
        <f t="shared" si="41"/>
        <v>日</v>
      </c>
      <c r="P184" s="3">
        <v>45110</v>
      </c>
      <c r="Q184" s="1">
        <f t="shared" si="42"/>
        <v>28</v>
      </c>
      <c r="R184" s="1" t="str">
        <f t="shared" si="43"/>
        <v>一</v>
      </c>
      <c r="S184" s="3">
        <v>45475</v>
      </c>
      <c r="T184" s="1">
        <f t="shared" si="44"/>
        <v>27</v>
      </c>
      <c r="U184" s="1" t="str">
        <f t="shared" si="45"/>
        <v>二</v>
      </c>
      <c r="V184" s="3">
        <v>45841</v>
      </c>
      <c r="W184" s="1">
        <f t="shared" si="46"/>
        <v>27</v>
      </c>
      <c r="X184" s="1" t="str">
        <f t="shared" si="47"/>
        <v>四</v>
      </c>
    </row>
    <row r="185" spans="1:24" ht="13.5">
      <c r="A185" s="3">
        <v>43285</v>
      </c>
      <c r="B185" s="1">
        <f t="shared" si="32"/>
        <v>27</v>
      </c>
      <c r="C185" s="1" t="str">
        <f t="shared" si="33"/>
        <v>三</v>
      </c>
      <c r="D185" s="3">
        <v>43650</v>
      </c>
      <c r="E185" s="1">
        <f t="shared" si="34"/>
        <v>27</v>
      </c>
      <c r="F185" s="1" t="str">
        <f t="shared" si="35"/>
        <v>四</v>
      </c>
      <c r="G185" s="3">
        <v>44015</v>
      </c>
      <c r="H185" s="1">
        <f t="shared" si="36"/>
        <v>27</v>
      </c>
      <c r="I185" s="1" t="str">
        <f t="shared" si="37"/>
        <v>五</v>
      </c>
      <c r="J185" s="3">
        <v>44381</v>
      </c>
      <c r="K185" s="1">
        <f t="shared" si="38"/>
        <v>27</v>
      </c>
      <c r="L185" s="1" t="str">
        <f t="shared" si="39"/>
        <v>日</v>
      </c>
      <c r="M185" s="3">
        <v>44746</v>
      </c>
      <c r="N185" s="1">
        <f t="shared" si="40"/>
        <v>28</v>
      </c>
      <c r="O185" s="1" t="str">
        <f t="shared" si="41"/>
        <v>一</v>
      </c>
      <c r="P185" s="3">
        <v>45111</v>
      </c>
      <c r="Q185" s="1">
        <f t="shared" si="42"/>
        <v>28</v>
      </c>
      <c r="R185" s="1" t="str">
        <f t="shared" si="43"/>
        <v>二</v>
      </c>
      <c r="S185" s="3">
        <v>45476</v>
      </c>
      <c r="T185" s="1">
        <f t="shared" si="44"/>
        <v>27</v>
      </c>
      <c r="U185" s="1" t="str">
        <f t="shared" si="45"/>
        <v>三</v>
      </c>
      <c r="V185" s="3">
        <v>45842</v>
      </c>
      <c r="W185" s="1">
        <f t="shared" si="46"/>
        <v>27</v>
      </c>
      <c r="X185" s="1" t="str">
        <f t="shared" si="47"/>
        <v>五</v>
      </c>
    </row>
    <row r="186" spans="1:24" ht="13.5">
      <c r="A186" s="3">
        <v>43286</v>
      </c>
      <c r="B186" s="1">
        <f t="shared" si="32"/>
        <v>27</v>
      </c>
      <c r="C186" s="1" t="str">
        <f t="shared" si="33"/>
        <v>四</v>
      </c>
      <c r="D186" s="3">
        <v>43651</v>
      </c>
      <c r="E186" s="1">
        <f t="shared" si="34"/>
        <v>27</v>
      </c>
      <c r="F186" s="1" t="str">
        <f t="shared" si="35"/>
        <v>五</v>
      </c>
      <c r="G186" s="3">
        <v>44016</v>
      </c>
      <c r="H186" s="1">
        <f t="shared" si="36"/>
        <v>27</v>
      </c>
      <c r="I186" s="1" t="str">
        <f t="shared" si="37"/>
        <v>六</v>
      </c>
      <c r="J186" s="3">
        <v>44382</v>
      </c>
      <c r="K186" s="1">
        <f t="shared" si="38"/>
        <v>28</v>
      </c>
      <c r="L186" s="1" t="str">
        <f t="shared" si="39"/>
        <v>一</v>
      </c>
      <c r="M186" s="3">
        <v>44747</v>
      </c>
      <c r="N186" s="1">
        <f t="shared" si="40"/>
        <v>28</v>
      </c>
      <c r="O186" s="1" t="str">
        <f t="shared" si="41"/>
        <v>二</v>
      </c>
      <c r="P186" s="3">
        <v>45112</v>
      </c>
      <c r="Q186" s="1">
        <f t="shared" si="42"/>
        <v>28</v>
      </c>
      <c r="R186" s="1" t="str">
        <f t="shared" si="43"/>
        <v>三</v>
      </c>
      <c r="S186" s="3">
        <v>45477</v>
      </c>
      <c r="T186" s="1">
        <f t="shared" si="44"/>
        <v>27</v>
      </c>
      <c r="U186" s="1" t="str">
        <f t="shared" si="45"/>
        <v>四</v>
      </c>
      <c r="V186" s="3">
        <v>45843</v>
      </c>
      <c r="W186" s="1">
        <f t="shared" si="46"/>
        <v>27</v>
      </c>
      <c r="X186" s="1" t="str">
        <f t="shared" si="47"/>
        <v>六</v>
      </c>
    </row>
    <row r="187" spans="1:24" ht="13.5">
      <c r="A187" s="3">
        <v>43287</v>
      </c>
      <c r="B187" s="1">
        <f t="shared" si="32"/>
        <v>27</v>
      </c>
      <c r="C187" s="1" t="str">
        <f t="shared" si="33"/>
        <v>五</v>
      </c>
      <c r="D187" s="3">
        <v>43652</v>
      </c>
      <c r="E187" s="1">
        <f t="shared" si="34"/>
        <v>27</v>
      </c>
      <c r="F187" s="1" t="str">
        <f t="shared" si="35"/>
        <v>六</v>
      </c>
      <c r="G187" s="3">
        <v>44017</v>
      </c>
      <c r="H187" s="1">
        <f t="shared" si="36"/>
        <v>27</v>
      </c>
      <c r="I187" s="1" t="str">
        <f t="shared" si="37"/>
        <v>日</v>
      </c>
      <c r="J187" s="3">
        <v>44383</v>
      </c>
      <c r="K187" s="1">
        <f t="shared" si="38"/>
        <v>28</v>
      </c>
      <c r="L187" s="1" t="str">
        <f t="shared" si="39"/>
        <v>二</v>
      </c>
      <c r="M187" s="3">
        <v>44748</v>
      </c>
      <c r="N187" s="1">
        <f t="shared" si="40"/>
        <v>28</v>
      </c>
      <c r="O187" s="1" t="str">
        <f t="shared" si="41"/>
        <v>三</v>
      </c>
      <c r="P187" s="3">
        <v>45113</v>
      </c>
      <c r="Q187" s="1">
        <f t="shared" si="42"/>
        <v>28</v>
      </c>
      <c r="R187" s="1" t="str">
        <f t="shared" si="43"/>
        <v>四</v>
      </c>
      <c r="S187" s="3">
        <v>45478</v>
      </c>
      <c r="T187" s="1">
        <f t="shared" si="44"/>
        <v>27</v>
      </c>
      <c r="U187" s="1" t="str">
        <f t="shared" si="45"/>
        <v>五</v>
      </c>
      <c r="V187" s="3">
        <v>45844</v>
      </c>
      <c r="W187" s="1">
        <f t="shared" si="46"/>
        <v>27</v>
      </c>
      <c r="X187" s="1" t="str">
        <f t="shared" si="47"/>
        <v>日</v>
      </c>
    </row>
    <row r="188" spans="1:24" ht="13.5">
      <c r="A188" s="3">
        <v>43288</v>
      </c>
      <c r="B188" s="1">
        <f t="shared" si="32"/>
        <v>27</v>
      </c>
      <c r="C188" s="1" t="str">
        <f t="shared" si="33"/>
        <v>六</v>
      </c>
      <c r="D188" s="3">
        <v>43653</v>
      </c>
      <c r="E188" s="1">
        <f t="shared" si="34"/>
        <v>27</v>
      </c>
      <c r="F188" s="1" t="str">
        <f t="shared" si="35"/>
        <v>日</v>
      </c>
      <c r="G188" s="3">
        <v>44018</v>
      </c>
      <c r="H188" s="1">
        <f t="shared" si="36"/>
        <v>28</v>
      </c>
      <c r="I188" s="1" t="str">
        <f t="shared" si="37"/>
        <v>一</v>
      </c>
      <c r="J188" s="3">
        <v>44384</v>
      </c>
      <c r="K188" s="1">
        <f t="shared" si="38"/>
        <v>28</v>
      </c>
      <c r="L188" s="1" t="str">
        <f t="shared" si="39"/>
        <v>三</v>
      </c>
      <c r="M188" s="3">
        <v>44749</v>
      </c>
      <c r="N188" s="1">
        <f t="shared" si="40"/>
        <v>28</v>
      </c>
      <c r="O188" s="1" t="str">
        <f t="shared" si="41"/>
        <v>四</v>
      </c>
      <c r="P188" s="3">
        <v>45114</v>
      </c>
      <c r="Q188" s="1">
        <f t="shared" si="42"/>
        <v>28</v>
      </c>
      <c r="R188" s="1" t="str">
        <f t="shared" si="43"/>
        <v>五</v>
      </c>
      <c r="S188" s="3">
        <v>45479</v>
      </c>
      <c r="T188" s="1">
        <f t="shared" si="44"/>
        <v>27</v>
      </c>
      <c r="U188" s="1" t="str">
        <f t="shared" si="45"/>
        <v>六</v>
      </c>
      <c r="V188" s="3">
        <v>45845</v>
      </c>
      <c r="W188" s="1">
        <f t="shared" si="46"/>
        <v>28</v>
      </c>
      <c r="X188" s="1" t="str">
        <f t="shared" si="47"/>
        <v>一</v>
      </c>
    </row>
    <row r="189" spans="1:24" ht="13.5">
      <c r="A189" s="3">
        <v>43289</v>
      </c>
      <c r="B189" s="1">
        <f t="shared" si="32"/>
        <v>27</v>
      </c>
      <c r="C189" s="1" t="str">
        <f t="shared" si="33"/>
        <v>日</v>
      </c>
      <c r="D189" s="3">
        <v>43654</v>
      </c>
      <c r="E189" s="1">
        <f t="shared" si="34"/>
        <v>28</v>
      </c>
      <c r="F189" s="1" t="str">
        <f t="shared" si="35"/>
        <v>一</v>
      </c>
      <c r="G189" s="3">
        <v>44019</v>
      </c>
      <c r="H189" s="1">
        <f t="shared" si="36"/>
        <v>28</v>
      </c>
      <c r="I189" s="1" t="str">
        <f t="shared" si="37"/>
        <v>二</v>
      </c>
      <c r="J189" s="3">
        <v>44385</v>
      </c>
      <c r="K189" s="1">
        <f t="shared" si="38"/>
        <v>28</v>
      </c>
      <c r="L189" s="1" t="str">
        <f t="shared" si="39"/>
        <v>四</v>
      </c>
      <c r="M189" s="3">
        <v>44750</v>
      </c>
      <c r="N189" s="1">
        <f t="shared" si="40"/>
        <v>28</v>
      </c>
      <c r="O189" s="1" t="str">
        <f t="shared" si="41"/>
        <v>五</v>
      </c>
      <c r="P189" s="3">
        <v>45115</v>
      </c>
      <c r="Q189" s="1">
        <f t="shared" si="42"/>
        <v>28</v>
      </c>
      <c r="R189" s="1" t="str">
        <f t="shared" si="43"/>
        <v>六</v>
      </c>
      <c r="S189" s="3">
        <v>45480</v>
      </c>
      <c r="T189" s="1">
        <f t="shared" si="44"/>
        <v>27</v>
      </c>
      <c r="U189" s="1" t="str">
        <f t="shared" si="45"/>
        <v>日</v>
      </c>
      <c r="V189" s="3">
        <v>45846</v>
      </c>
      <c r="W189" s="1">
        <f t="shared" si="46"/>
        <v>28</v>
      </c>
      <c r="X189" s="1" t="str">
        <f t="shared" si="47"/>
        <v>二</v>
      </c>
    </row>
    <row r="190" spans="1:24" ht="13.5">
      <c r="A190" s="3">
        <v>43290</v>
      </c>
      <c r="B190" s="1">
        <f t="shared" si="32"/>
        <v>28</v>
      </c>
      <c r="C190" s="1" t="str">
        <f t="shared" si="33"/>
        <v>一</v>
      </c>
      <c r="D190" s="3">
        <v>43655</v>
      </c>
      <c r="E190" s="1">
        <f t="shared" si="34"/>
        <v>28</v>
      </c>
      <c r="F190" s="1" t="str">
        <f t="shared" si="35"/>
        <v>二</v>
      </c>
      <c r="G190" s="3">
        <v>44020</v>
      </c>
      <c r="H190" s="1">
        <f t="shared" si="36"/>
        <v>28</v>
      </c>
      <c r="I190" s="1" t="str">
        <f t="shared" si="37"/>
        <v>三</v>
      </c>
      <c r="J190" s="3">
        <v>44386</v>
      </c>
      <c r="K190" s="1">
        <f t="shared" si="38"/>
        <v>28</v>
      </c>
      <c r="L190" s="1" t="str">
        <f t="shared" si="39"/>
        <v>五</v>
      </c>
      <c r="M190" s="3">
        <v>44751</v>
      </c>
      <c r="N190" s="1">
        <f t="shared" si="40"/>
        <v>28</v>
      </c>
      <c r="O190" s="1" t="str">
        <f t="shared" si="41"/>
        <v>六</v>
      </c>
      <c r="P190" s="3">
        <v>45116</v>
      </c>
      <c r="Q190" s="1">
        <f t="shared" si="42"/>
        <v>28</v>
      </c>
      <c r="R190" s="1" t="str">
        <f t="shared" si="43"/>
        <v>日</v>
      </c>
      <c r="S190" s="3">
        <v>45481</v>
      </c>
      <c r="T190" s="1">
        <f t="shared" si="44"/>
        <v>28</v>
      </c>
      <c r="U190" s="1" t="str">
        <f t="shared" si="45"/>
        <v>一</v>
      </c>
      <c r="V190" s="3">
        <v>45847</v>
      </c>
      <c r="W190" s="1">
        <f t="shared" si="46"/>
        <v>28</v>
      </c>
      <c r="X190" s="1" t="str">
        <f t="shared" si="47"/>
        <v>三</v>
      </c>
    </row>
    <row r="191" spans="1:24" ht="13.5">
      <c r="A191" s="3">
        <v>43291</v>
      </c>
      <c r="B191" s="1">
        <f t="shared" si="32"/>
        <v>28</v>
      </c>
      <c r="C191" s="1" t="str">
        <f t="shared" si="33"/>
        <v>二</v>
      </c>
      <c r="D191" s="3">
        <v>43656</v>
      </c>
      <c r="E191" s="1">
        <f t="shared" si="34"/>
        <v>28</v>
      </c>
      <c r="F191" s="1" t="str">
        <f t="shared" si="35"/>
        <v>三</v>
      </c>
      <c r="G191" s="3">
        <v>44021</v>
      </c>
      <c r="H191" s="1">
        <f t="shared" si="36"/>
        <v>28</v>
      </c>
      <c r="I191" s="1" t="str">
        <f t="shared" si="37"/>
        <v>四</v>
      </c>
      <c r="J191" s="3">
        <v>44387</v>
      </c>
      <c r="K191" s="1">
        <f t="shared" si="38"/>
        <v>28</v>
      </c>
      <c r="L191" s="1" t="str">
        <f t="shared" si="39"/>
        <v>六</v>
      </c>
      <c r="M191" s="3">
        <v>44752</v>
      </c>
      <c r="N191" s="1">
        <f t="shared" si="40"/>
        <v>28</v>
      </c>
      <c r="O191" s="1" t="str">
        <f t="shared" si="41"/>
        <v>日</v>
      </c>
      <c r="P191" s="3">
        <v>45117</v>
      </c>
      <c r="Q191" s="1">
        <f t="shared" si="42"/>
        <v>29</v>
      </c>
      <c r="R191" s="1" t="str">
        <f t="shared" si="43"/>
        <v>一</v>
      </c>
      <c r="S191" s="3">
        <v>45482</v>
      </c>
      <c r="T191" s="1">
        <f t="shared" si="44"/>
        <v>28</v>
      </c>
      <c r="U191" s="1" t="str">
        <f t="shared" si="45"/>
        <v>二</v>
      </c>
      <c r="V191" s="3">
        <v>45848</v>
      </c>
      <c r="W191" s="1">
        <f t="shared" si="46"/>
        <v>28</v>
      </c>
      <c r="X191" s="1" t="str">
        <f t="shared" si="47"/>
        <v>四</v>
      </c>
    </row>
    <row r="192" spans="1:24" ht="13.5">
      <c r="A192" s="3">
        <v>43292</v>
      </c>
      <c r="B192" s="1">
        <f t="shared" si="32"/>
        <v>28</v>
      </c>
      <c r="C192" s="1" t="str">
        <f t="shared" si="33"/>
        <v>三</v>
      </c>
      <c r="D192" s="3">
        <v>43657</v>
      </c>
      <c r="E192" s="1">
        <f t="shared" si="34"/>
        <v>28</v>
      </c>
      <c r="F192" s="1" t="str">
        <f t="shared" si="35"/>
        <v>四</v>
      </c>
      <c r="G192" s="3">
        <v>44022</v>
      </c>
      <c r="H192" s="1">
        <f t="shared" si="36"/>
        <v>28</v>
      </c>
      <c r="I192" s="1" t="str">
        <f t="shared" si="37"/>
        <v>五</v>
      </c>
      <c r="J192" s="3">
        <v>44388</v>
      </c>
      <c r="K192" s="1">
        <f t="shared" si="38"/>
        <v>28</v>
      </c>
      <c r="L192" s="1" t="str">
        <f t="shared" si="39"/>
        <v>日</v>
      </c>
      <c r="M192" s="3">
        <v>44753</v>
      </c>
      <c r="N192" s="1">
        <f t="shared" si="40"/>
        <v>29</v>
      </c>
      <c r="O192" s="1" t="str">
        <f t="shared" si="41"/>
        <v>一</v>
      </c>
      <c r="P192" s="3">
        <v>45118</v>
      </c>
      <c r="Q192" s="1">
        <f t="shared" si="42"/>
        <v>29</v>
      </c>
      <c r="R192" s="1" t="str">
        <f t="shared" si="43"/>
        <v>二</v>
      </c>
      <c r="S192" s="3">
        <v>45483</v>
      </c>
      <c r="T192" s="1">
        <f t="shared" si="44"/>
        <v>28</v>
      </c>
      <c r="U192" s="1" t="str">
        <f t="shared" si="45"/>
        <v>三</v>
      </c>
      <c r="V192" s="3">
        <v>45849</v>
      </c>
      <c r="W192" s="1">
        <f t="shared" si="46"/>
        <v>28</v>
      </c>
      <c r="X192" s="1" t="str">
        <f t="shared" si="47"/>
        <v>五</v>
      </c>
    </row>
    <row r="193" spans="1:24" ht="13.5">
      <c r="A193" s="3">
        <v>43293</v>
      </c>
      <c r="B193" s="1">
        <f t="shared" si="32"/>
        <v>28</v>
      </c>
      <c r="C193" s="1" t="str">
        <f t="shared" si="33"/>
        <v>四</v>
      </c>
      <c r="D193" s="3">
        <v>43658</v>
      </c>
      <c r="E193" s="1">
        <f t="shared" si="34"/>
        <v>28</v>
      </c>
      <c r="F193" s="1" t="str">
        <f t="shared" si="35"/>
        <v>五</v>
      </c>
      <c r="G193" s="3">
        <v>44023</v>
      </c>
      <c r="H193" s="1">
        <f t="shared" si="36"/>
        <v>28</v>
      </c>
      <c r="I193" s="1" t="str">
        <f t="shared" si="37"/>
        <v>六</v>
      </c>
      <c r="J193" s="3">
        <v>44389</v>
      </c>
      <c r="K193" s="1">
        <f t="shared" si="38"/>
        <v>29</v>
      </c>
      <c r="L193" s="1" t="str">
        <f t="shared" si="39"/>
        <v>一</v>
      </c>
      <c r="M193" s="3">
        <v>44754</v>
      </c>
      <c r="N193" s="1">
        <f t="shared" si="40"/>
        <v>29</v>
      </c>
      <c r="O193" s="1" t="str">
        <f t="shared" si="41"/>
        <v>二</v>
      </c>
      <c r="P193" s="3">
        <v>45119</v>
      </c>
      <c r="Q193" s="1">
        <f t="shared" si="42"/>
        <v>29</v>
      </c>
      <c r="R193" s="1" t="str">
        <f t="shared" si="43"/>
        <v>三</v>
      </c>
      <c r="S193" s="3">
        <v>45484</v>
      </c>
      <c r="T193" s="1">
        <f t="shared" si="44"/>
        <v>28</v>
      </c>
      <c r="U193" s="1" t="str">
        <f t="shared" si="45"/>
        <v>四</v>
      </c>
      <c r="V193" s="3">
        <v>45850</v>
      </c>
      <c r="W193" s="1">
        <f t="shared" si="46"/>
        <v>28</v>
      </c>
      <c r="X193" s="1" t="str">
        <f t="shared" si="47"/>
        <v>六</v>
      </c>
    </row>
    <row r="194" spans="1:24" ht="13.5">
      <c r="A194" s="3">
        <v>43294</v>
      </c>
      <c r="B194" s="1">
        <f t="shared" si="48" ref="B194:B257">WEEKNUM(A194,2)</f>
        <v>28</v>
      </c>
      <c r="C194" s="1" t="str">
        <f t="shared" si="49" ref="C194:C257">CHOOSE(WEEKDAY(A194,2),"一","二","三","四","五","六","日")</f>
        <v>五</v>
      </c>
      <c r="D194" s="3">
        <v>43659</v>
      </c>
      <c r="E194" s="1">
        <f t="shared" si="50" ref="E194:E257">WEEKNUM(D194,2)</f>
        <v>28</v>
      </c>
      <c r="F194" s="1" t="str">
        <f t="shared" si="51" ref="F194:F257">CHOOSE(WEEKDAY(D194,2),"一","二","三","四","五","六","日")</f>
        <v>六</v>
      </c>
      <c r="G194" s="3">
        <v>44024</v>
      </c>
      <c r="H194" s="1">
        <f t="shared" si="52" ref="H194:H257">WEEKNUM(G194,2)</f>
        <v>28</v>
      </c>
      <c r="I194" s="1" t="str">
        <f t="shared" si="53" ref="I194:I257">CHOOSE(WEEKDAY(G194,2),"一","二","三","四","五","六","日")</f>
        <v>日</v>
      </c>
      <c r="J194" s="3">
        <v>44390</v>
      </c>
      <c r="K194" s="1">
        <f t="shared" si="54" ref="K194:K257">WEEKNUM(J194,2)</f>
        <v>29</v>
      </c>
      <c r="L194" s="1" t="str">
        <f t="shared" si="55" ref="L194:L257">CHOOSE(WEEKDAY(J194,2),"一","二","三","四","五","六","日")</f>
        <v>二</v>
      </c>
      <c r="M194" s="3">
        <v>44755</v>
      </c>
      <c r="N194" s="1">
        <f t="shared" si="56" ref="N194:N257">WEEKNUM(M194,2)</f>
        <v>29</v>
      </c>
      <c r="O194" s="1" t="str">
        <f t="shared" si="57" ref="O194:O257">CHOOSE(WEEKDAY(M194,2),"一","二","三","四","五","六","日")</f>
        <v>三</v>
      </c>
      <c r="P194" s="3">
        <v>45120</v>
      </c>
      <c r="Q194" s="1">
        <f t="shared" si="58" ref="Q194:Q257">WEEKNUM(P194,2)</f>
        <v>29</v>
      </c>
      <c r="R194" s="1" t="str">
        <f t="shared" si="59" ref="R194:R257">CHOOSE(WEEKDAY(P194,2),"一","二","三","四","五","六","日")</f>
        <v>四</v>
      </c>
      <c r="S194" s="3">
        <v>45485</v>
      </c>
      <c r="T194" s="1">
        <f t="shared" si="60" ref="T194:T257">WEEKNUM(S194,2)</f>
        <v>28</v>
      </c>
      <c r="U194" s="1" t="str">
        <f t="shared" si="61" ref="U194:U257">CHOOSE(WEEKDAY(S194,2),"一","二","三","四","五","六","日")</f>
        <v>五</v>
      </c>
      <c r="V194" s="3">
        <v>45851</v>
      </c>
      <c r="W194" s="1">
        <f t="shared" si="62" ref="W194:W257">WEEKNUM(V194,2)</f>
        <v>28</v>
      </c>
      <c r="X194" s="1" t="str">
        <f t="shared" si="63" ref="X194:X257">CHOOSE(WEEKDAY(V194,2),"一","二","三","四","五","六","日")</f>
        <v>日</v>
      </c>
    </row>
    <row r="195" spans="1:24" ht="13.5">
      <c r="A195" s="3">
        <v>43295</v>
      </c>
      <c r="B195" s="1">
        <f t="shared" si="48"/>
        <v>28</v>
      </c>
      <c r="C195" s="1" t="str">
        <f t="shared" si="49"/>
        <v>六</v>
      </c>
      <c r="D195" s="3">
        <v>43660</v>
      </c>
      <c r="E195" s="1">
        <f t="shared" si="50"/>
        <v>28</v>
      </c>
      <c r="F195" s="1" t="str">
        <f t="shared" si="51"/>
        <v>日</v>
      </c>
      <c r="G195" s="3">
        <v>44025</v>
      </c>
      <c r="H195" s="1">
        <f t="shared" si="52"/>
        <v>29</v>
      </c>
      <c r="I195" s="1" t="str">
        <f t="shared" si="53"/>
        <v>一</v>
      </c>
      <c r="J195" s="3">
        <v>44391</v>
      </c>
      <c r="K195" s="1">
        <f t="shared" si="54"/>
        <v>29</v>
      </c>
      <c r="L195" s="1" t="str">
        <f t="shared" si="55"/>
        <v>三</v>
      </c>
      <c r="M195" s="3">
        <v>44756</v>
      </c>
      <c r="N195" s="1">
        <f t="shared" si="56"/>
        <v>29</v>
      </c>
      <c r="O195" s="1" t="str">
        <f t="shared" si="57"/>
        <v>四</v>
      </c>
      <c r="P195" s="3">
        <v>45121</v>
      </c>
      <c r="Q195" s="1">
        <f t="shared" si="58"/>
        <v>29</v>
      </c>
      <c r="R195" s="1" t="str">
        <f t="shared" si="59"/>
        <v>五</v>
      </c>
      <c r="S195" s="3">
        <v>45486</v>
      </c>
      <c r="T195" s="1">
        <f t="shared" si="60"/>
        <v>28</v>
      </c>
      <c r="U195" s="1" t="str">
        <f t="shared" si="61"/>
        <v>六</v>
      </c>
      <c r="V195" s="3">
        <v>45852</v>
      </c>
      <c r="W195" s="1">
        <f t="shared" si="62"/>
        <v>29</v>
      </c>
      <c r="X195" s="1" t="str">
        <f t="shared" si="63"/>
        <v>一</v>
      </c>
    </row>
    <row r="196" spans="1:24" ht="13.5">
      <c r="A196" s="3">
        <v>43296</v>
      </c>
      <c r="B196" s="1">
        <f t="shared" si="48"/>
        <v>28</v>
      </c>
      <c r="C196" s="1" t="str">
        <f t="shared" si="49"/>
        <v>日</v>
      </c>
      <c r="D196" s="3">
        <v>43661</v>
      </c>
      <c r="E196" s="1">
        <f t="shared" si="50"/>
        <v>29</v>
      </c>
      <c r="F196" s="1" t="str">
        <f t="shared" si="51"/>
        <v>一</v>
      </c>
      <c r="G196" s="3">
        <v>44026</v>
      </c>
      <c r="H196" s="1">
        <f t="shared" si="52"/>
        <v>29</v>
      </c>
      <c r="I196" s="1" t="str">
        <f t="shared" si="53"/>
        <v>二</v>
      </c>
      <c r="J196" s="3">
        <v>44392</v>
      </c>
      <c r="K196" s="1">
        <f t="shared" si="54"/>
        <v>29</v>
      </c>
      <c r="L196" s="1" t="str">
        <f t="shared" si="55"/>
        <v>四</v>
      </c>
      <c r="M196" s="3">
        <v>44757</v>
      </c>
      <c r="N196" s="1">
        <f t="shared" si="56"/>
        <v>29</v>
      </c>
      <c r="O196" s="1" t="str">
        <f t="shared" si="57"/>
        <v>五</v>
      </c>
      <c r="P196" s="3">
        <v>45122</v>
      </c>
      <c r="Q196" s="1">
        <f t="shared" si="58"/>
        <v>29</v>
      </c>
      <c r="R196" s="1" t="str">
        <f t="shared" si="59"/>
        <v>六</v>
      </c>
      <c r="S196" s="3">
        <v>45487</v>
      </c>
      <c r="T196" s="1">
        <f t="shared" si="60"/>
        <v>28</v>
      </c>
      <c r="U196" s="1" t="str">
        <f t="shared" si="61"/>
        <v>日</v>
      </c>
      <c r="V196" s="3">
        <v>45853</v>
      </c>
      <c r="W196" s="1">
        <f t="shared" si="62"/>
        <v>29</v>
      </c>
      <c r="X196" s="1" t="str">
        <f t="shared" si="63"/>
        <v>二</v>
      </c>
    </row>
    <row r="197" spans="1:24" ht="13.5">
      <c r="A197" s="3">
        <v>43297</v>
      </c>
      <c r="B197" s="1">
        <f t="shared" si="48"/>
        <v>29</v>
      </c>
      <c r="C197" s="1" t="str">
        <f t="shared" si="49"/>
        <v>一</v>
      </c>
      <c r="D197" s="3">
        <v>43662</v>
      </c>
      <c r="E197" s="1">
        <f t="shared" si="50"/>
        <v>29</v>
      </c>
      <c r="F197" s="1" t="str">
        <f t="shared" si="51"/>
        <v>二</v>
      </c>
      <c r="G197" s="3">
        <v>44027</v>
      </c>
      <c r="H197" s="1">
        <f t="shared" si="52"/>
        <v>29</v>
      </c>
      <c r="I197" s="1" t="str">
        <f t="shared" si="53"/>
        <v>三</v>
      </c>
      <c r="J197" s="3">
        <v>44393</v>
      </c>
      <c r="K197" s="1">
        <f t="shared" si="54"/>
        <v>29</v>
      </c>
      <c r="L197" s="1" t="str">
        <f t="shared" si="55"/>
        <v>五</v>
      </c>
      <c r="M197" s="3">
        <v>44758</v>
      </c>
      <c r="N197" s="1">
        <f t="shared" si="56"/>
        <v>29</v>
      </c>
      <c r="O197" s="1" t="str">
        <f t="shared" si="57"/>
        <v>六</v>
      </c>
      <c r="P197" s="3">
        <v>45123</v>
      </c>
      <c r="Q197" s="1">
        <f t="shared" si="58"/>
        <v>29</v>
      </c>
      <c r="R197" s="1" t="str">
        <f t="shared" si="59"/>
        <v>日</v>
      </c>
      <c r="S197" s="3">
        <v>45488</v>
      </c>
      <c r="T197" s="1">
        <f t="shared" si="60"/>
        <v>29</v>
      </c>
      <c r="U197" s="1" t="str">
        <f t="shared" si="61"/>
        <v>一</v>
      </c>
      <c r="V197" s="3">
        <v>45854</v>
      </c>
      <c r="W197" s="1">
        <f t="shared" si="62"/>
        <v>29</v>
      </c>
      <c r="X197" s="1" t="str">
        <f t="shared" si="63"/>
        <v>三</v>
      </c>
    </row>
    <row r="198" spans="1:24" ht="13.5">
      <c r="A198" s="3">
        <v>43298</v>
      </c>
      <c r="B198" s="1">
        <f t="shared" si="48"/>
        <v>29</v>
      </c>
      <c r="C198" s="1" t="str">
        <f t="shared" si="49"/>
        <v>二</v>
      </c>
      <c r="D198" s="3">
        <v>43663</v>
      </c>
      <c r="E198" s="1">
        <f t="shared" si="50"/>
        <v>29</v>
      </c>
      <c r="F198" s="1" t="str">
        <f t="shared" si="51"/>
        <v>三</v>
      </c>
      <c r="G198" s="3">
        <v>44028</v>
      </c>
      <c r="H198" s="1">
        <f t="shared" si="52"/>
        <v>29</v>
      </c>
      <c r="I198" s="1" t="str">
        <f t="shared" si="53"/>
        <v>四</v>
      </c>
      <c r="J198" s="3">
        <v>44394</v>
      </c>
      <c r="K198" s="1">
        <f t="shared" si="54"/>
        <v>29</v>
      </c>
      <c r="L198" s="1" t="str">
        <f t="shared" si="55"/>
        <v>六</v>
      </c>
      <c r="M198" s="3">
        <v>44759</v>
      </c>
      <c r="N198" s="1">
        <f t="shared" si="56"/>
        <v>29</v>
      </c>
      <c r="O198" s="1" t="str">
        <f t="shared" si="57"/>
        <v>日</v>
      </c>
      <c r="P198" s="3">
        <v>45124</v>
      </c>
      <c r="Q198" s="1">
        <f t="shared" si="58"/>
        <v>30</v>
      </c>
      <c r="R198" s="1" t="str">
        <f t="shared" si="59"/>
        <v>一</v>
      </c>
      <c r="S198" s="3">
        <v>45489</v>
      </c>
      <c r="T198" s="1">
        <f t="shared" si="60"/>
        <v>29</v>
      </c>
      <c r="U198" s="1" t="str">
        <f t="shared" si="61"/>
        <v>二</v>
      </c>
      <c r="V198" s="3">
        <v>45855</v>
      </c>
      <c r="W198" s="1">
        <f t="shared" si="62"/>
        <v>29</v>
      </c>
      <c r="X198" s="1" t="str">
        <f t="shared" si="63"/>
        <v>四</v>
      </c>
    </row>
    <row r="199" spans="1:24" ht="13.5">
      <c r="A199" s="3">
        <v>43299</v>
      </c>
      <c r="B199" s="1">
        <f t="shared" si="48"/>
        <v>29</v>
      </c>
      <c r="C199" s="1" t="str">
        <f t="shared" si="49"/>
        <v>三</v>
      </c>
      <c r="D199" s="3">
        <v>43664</v>
      </c>
      <c r="E199" s="1">
        <f t="shared" si="50"/>
        <v>29</v>
      </c>
      <c r="F199" s="1" t="str">
        <f t="shared" si="51"/>
        <v>四</v>
      </c>
      <c r="G199" s="3">
        <v>44029</v>
      </c>
      <c r="H199" s="1">
        <f t="shared" si="52"/>
        <v>29</v>
      </c>
      <c r="I199" s="1" t="str">
        <f t="shared" si="53"/>
        <v>五</v>
      </c>
      <c r="J199" s="3">
        <v>44395</v>
      </c>
      <c r="K199" s="1">
        <f t="shared" si="54"/>
        <v>29</v>
      </c>
      <c r="L199" s="1" t="str">
        <f t="shared" si="55"/>
        <v>日</v>
      </c>
      <c r="M199" s="3">
        <v>44760</v>
      </c>
      <c r="N199" s="1">
        <f t="shared" si="56"/>
        <v>30</v>
      </c>
      <c r="O199" s="1" t="str">
        <f t="shared" si="57"/>
        <v>一</v>
      </c>
      <c r="P199" s="3">
        <v>45125</v>
      </c>
      <c r="Q199" s="1">
        <f t="shared" si="58"/>
        <v>30</v>
      </c>
      <c r="R199" s="1" t="str">
        <f t="shared" si="59"/>
        <v>二</v>
      </c>
      <c r="S199" s="3">
        <v>45490</v>
      </c>
      <c r="T199" s="1">
        <f t="shared" si="60"/>
        <v>29</v>
      </c>
      <c r="U199" s="1" t="str">
        <f t="shared" si="61"/>
        <v>三</v>
      </c>
      <c r="V199" s="3">
        <v>45856</v>
      </c>
      <c r="W199" s="1">
        <f t="shared" si="62"/>
        <v>29</v>
      </c>
      <c r="X199" s="1" t="str">
        <f t="shared" si="63"/>
        <v>五</v>
      </c>
    </row>
    <row r="200" spans="1:24" ht="13.5">
      <c r="A200" s="3">
        <v>43300</v>
      </c>
      <c r="B200" s="1">
        <f t="shared" si="48"/>
        <v>29</v>
      </c>
      <c r="C200" s="1" t="str">
        <f t="shared" si="49"/>
        <v>四</v>
      </c>
      <c r="D200" s="3">
        <v>43665</v>
      </c>
      <c r="E200" s="1">
        <f t="shared" si="50"/>
        <v>29</v>
      </c>
      <c r="F200" s="1" t="str">
        <f t="shared" si="51"/>
        <v>五</v>
      </c>
      <c r="G200" s="3">
        <v>44030</v>
      </c>
      <c r="H200" s="1">
        <f t="shared" si="52"/>
        <v>29</v>
      </c>
      <c r="I200" s="1" t="str">
        <f t="shared" si="53"/>
        <v>六</v>
      </c>
      <c r="J200" s="3">
        <v>44396</v>
      </c>
      <c r="K200" s="1">
        <f t="shared" si="54"/>
        <v>30</v>
      </c>
      <c r="L200" s="1" t="str">
        <f t="shared" si="55"/>
        <v>一</v>
      </c>
      <c r="M200" s="3">
        <v>44761</v>
      </c>
      <c r="N200" s="1">
        <f t="shared" si="56"/>
        <v>30</v>
      </c>
      <c r="O200" s="1" t="str">
        <f t="shared" si="57"/>
        <v>二</v>
      </c>
      <c r="P200" s="3">
        <v>45126</v>
      </c>
      <c r="Q200" s="1">
        <f t="shared" si="58"/>
        <v>30</v>
      </c>
      <c r="R200" s="1" t="str">
        <f t="shared" si="59"/>
        <v>三</v>
      </c>
      <c r="S200" s="3">
        <v>45491</v>
      </c>
      <c r="T200" s="1">
        <f t="shared" si="60"/>
        <v>29</v>
      </c>
      <c r="U200" s="1" t="str">
        <f t="shared" si="61"/>
        <v>四</v>
      </c>
      <c r="V200" s="3">
        <v>45857</v>
      </c>
      <c r="W200" s="1">
        <f t="shared" si="62"/>
        <v>29</v>
      </c>
      <c r="X200" s="1" t="str">
        <f t="shared" si="63"/>
        <v>六</v>
      </c>
    </row>
    <row r="201" spans="1:24" ht="13.5">
      <c r="A201" s="3">
        <v>43301</v>
      </c>
      <c r="B201" s="1">
        <f t="shared" si="48"/>
        <v>29</v>
      </c>
      <c r="C201" s="1" t="str">
        <f t="shared" si="49"/>
        <v>五</v>
      </c>
      <c r="D201" s="3">
        <v>43666</v>
      </c>
      <c r="E201" s="1">
        <f t="shared" si="50"/>
        <v>29</v>
      </c>
      <c r="F201" s="1" t="str">
        <f t="shared" si="51"/>
        <v>六</v>
      </c>
      <c r="G201" s="3">
        <v>44031</v>
      </c>
      <c r="H201" s="1">
        <f t="shared" si="52"/>
        <v>29</v>
      </c>
      <c r="I201" s="1" t="str">
        <f t="shared" si="53"/>
        <v>日</v>
      </c>
      <c r="J201" s="3">
        <v>44397</v>
      </c>
      <c r="K201" s="1">
        <f t="shared" si="54"/>
        <v>30</v>
      </c>
      <c r="L201" s="1" t="str">
        <f t="shared" si="55"/>
        <v>二</v>
      </c>
      <c r="M201" s="3">
        <v>44762</v>
      </c>
      <c r="N201" s="1">
        <f t="shared" si="56"/>
        <v>30</v>
      </c>
      <c r="O201" s="1" t="str">
        <f t="shared" si="57"/>
        <v>三</v>
      </c>
      <c r="P201" s="3">
        <v>45127</v>
      </c>
      <c r="Q201" s="1">
        <f t="shared" si="58"/>
        <v>30</v>
      </c>
      <c r="R201" s="1" t="str">
        <f t="shared" si="59"/>
        <v>四</v>
      </c>
      <c r="S201" s="3">
        <v>45492</v>
      </c>
      <c r="T201" s="1">
        <f t="shared" si="60"/>
        <v>29</v>
      </c>
      <c r="U201" s="1" t="str">
        <f t="shared" si="61"/>
        <v>五</v>
      </c>
      <c r="V201" s="3">
        <v>45858</v>
      </c>
      <c r="W201" s="1">
        <f t="shared" si="62"/>
        <v>29</v>
      </c>
      <c r="X201" s="1" t="str">
        <f t="shared" si="63"/>
        <v>日</v>
      </c>
    </row>
    <row r="202" spans="1:24" ht="13.5">
      <c r="A202" s="3">
        <v>43302</v>
      </c>
      <c r="B202" s="1">
        <f t="shared" si="48"/>
        <v>29</v>
      </c>
      <c r="C202" s="1" t="str">
        <f t="shared" si="49"/>
        <v>六</v>
      </c>
      <c r="D202" s="3">
        <v>43667</v>
      </c>
      <c r="E202" s="1">
        <f t="shared" si="50"/>
        <v>29</v>
      </c>
      <c r="F202" s="1" t="str">
        <f t="shared" si="51"/>
        <v>日</v>
      </c>
      <c r="G202" s="3">
        <v>44032</v>
      </c>
      <c r="H202" s="1">
        <f t="shared" si="52"/>
        <v>30</v>
      </c>
      <c r="I202" s="1" t="str">
        <f t="shared" si="53"/>
        <v>一</v>
      </c>
      <c r="J202" s="3">
        <v>44398</v>
      </c>
      <c r="K202" s="1">
        <f t="shared" si="54"/>
        <v>30</v>
      </c>
      <c r="L202" s="1" t="str">
        <f t="shared" si="55"/>
        <v>三</v>
      </c>
      <c r="M202" s="3">
        <v>44763</v>
      </c>
      <c r="N202" s="1">
        <f t="shared" si="56"/>
        <v>30</v>
      </c>
      <c r="O202" s="1" t="str">
        <f t="shared" si="57"/>
        <v>四</v>
      </c>
      <c r="P202" s="3">
        <v>45128</v>
      </c>
      <c r="Q202" s="1">
        <f t="shared" si="58"/>
        <v>30</v>
      </c>
      <c r="R202" s="1" t="str">
        <f t="shared" si="59"/>
        <v>五</v>
      </c>
      <c r="S202" s="3">
        <v>45493</v>
      </c>
      <c r="T202" s="1">
        <f t="shared" si="60"/>
        <v>29</v>
      </c>
      <c r="U202" s="1" t="str">
        <f t="shared" si="61"/>
        <v>六</v>
      </c>
      <c r="V202" s="3">
        <v>45859</v>
      </c>
      <c r="W202" s="1">
        <f t="shared" si="62"/>
        <v>30</v>
      </c>
      <c r="X202" s="1" t="str">
        <f t="shared" si="63"/>
        <v>一</v>
      </c>
    </row>
    <row r="203" spans="1:24" ht="13.5">
      <c r="A203" s="3">
        <v>43303</v>
      </c>
      <c r="B203" s="1">
        <f t="shared" si="48"/>
        <v>29</v>
      </c>
      <c r="C203" s="1" t="str">
        <f t="shared" si="49"/>
        <v>日</v>
      </c>
      <c r="D203" s="3">
        <v>43668</v>
      </c>
      <c r="E203" s="1">
        <f t="shared" si="50"/>
        <v>30</v>
      </c>
      <c r="F203" s="1" t="str">
        <f t="shared" si="51"/>
        <v>一</v>
      </c>
      <c r="G203" s="3">
        <v>44033</v>
      </c>
      <c r="H203" s="1">
        <f t="shared" si="52"/>
        <v>30</v>
      </c>
      <c r="I203" s="1" t="str">
        <f t="shared" si="53"/>
        <v>二</v>
      </c>
      <c r="J203" s="3">
        <v>44399</v>
      </c>
      <c r="K203" s="1">
        <f t="shared" si="54"/>
        <v>30</v>
      </c>
      <c r="L203" s="1" t="str">
        <f t="shared" si="55"/>
        <v>四</v>
      </c>
      <c r="M203" s="3">
        <v>44764</v>
      </c>
      <c r="N203" s="1">
        <f t="shared" si="56"/>
        <v>30</v>
      </c>
      <c r="O203" s="1" t="str">
        <f t="shared" si="57"/>
        <v>五</v>
      </c>
      <c r="P203" s="3">
        <v>45129</v>
      </c>
      <c r="Q203" s="1">
        <f t="shared" si="58"/>
        <v>30</v>
      </c>
      <c r="R203" s="1" t="str">
        <f t="shared" si="59"/>
        <v>六</v>
      </c>
      <c r="S203" s="3">
        <v>45494</v>
      </c>
      <c r="T203" s="1">
        <f t="shared" si="60"/>
        <v>29</v>
      </c>
      <c r="U203" s="1" t="str">
        <f t="shared" si="61"/>
        <v>日</v>
      </c>
      <c r="V203" s="3">
        <v>45860</v>
      </c>
      <c r="W203" s="1">
        <f t="shared" si="62"/>
        <v>30</v>
      </c>
      <c r="X203" s="1" t="str">
        <f t="shared" si="63"/>
        <v>二</v>
      </c>
    </row>
    <row r="204" spans="1:24" ht="13.5">
      <c r="A204" s="3">
        <v>43304</v>
      </c>
      <c r="B204" s="1">
        <f t="shared" si="48"/>
        <v>30</v>
      </c>
      <c r="C204" s="1" t="str">
        <f t="shared" si="49"/>
        <v>一</v>
      </c>
      <c r="D204" s="3">
        <v>43669</v>
      </c>
      <c r="E204" s="1">
        <f t="shared" si="50"/>
        <v>30</v>
      </c>
      <c r="F204" s="1" t="str">
        <f t="shared" si="51"/>
        <v>二</v>
      </c>
      <c r="G204" s="3">
        <v>44034</v>
      </c>
      <c r="H204" s="1">
        <f t="shared" si="52"/>
        <v>30</v>
      </c>
      <c r="I204" s="1" t="str">
        <f t="shared" si="53"/>
        <v>三</v>
      </c>
      <c r="J204" s="3">
        <v>44400</v>
      </c>
      <c r="K204" s="1">
        <f t="shared" si="54"/>
        <v>30</v>
      </c>
      <c r="L204" s="1" t="str">
        <f t="shared" si="55"/>
        <v>五</v>
      </c>
      <c r="M204" s="3">
        <v>44765</v>
      </c>
      <c r="N204" s="1">
        <f t="shared" si="56"/>
        <v>30</v>
      </c>
      <c r="O204" s="1" t="str">
        <f t="shared" si="57"/>
        <v>六</v>
      </c>
      <c r="P204" s="3">
        <v>45130</v>
      </c>
      <c r="Q204" s="1">
        <f t="shared" si="58"/>
        <v>30</v>
      </c>
      <c r="R204" s="1" t="str">
        <f t="shared" si="59"/>
        <v>日</v>
      </c>
      <c r="S204" s="3">
        <v>45495</v>
      </c>
      <c r="T204" s="1">
        <f t="shared" si="60"/>
        <v>30</v>
      </c>
      <c r="U204" s="1" t="str">
        <f t="shared" si="61"/>
        <v>一</v>
      </c>
      <c r="V204" s="3">
        <v>45861</v>
      </c>
      <c r="W204" s="1">
        <f t="shared" si="62"/>
        <v>30</v>
      </c>
      <c r="X204" s="1" t="str">
        <f t="shared" si="63"/>
        <v>三</v>
      </c>
    </row>
    <row r="205" spans="1:24" ht="13.5">
      <c r="A205" s="3">
        <v>43305</v>
      </c>
      <c r="B205" s="1">
        <f t="shared" si="48"/>
        <v>30</v>
      </c>
      <c r="C205" s="1" t="str">
        <f t="shared" si="49"/>
        <v>二</v>
      </c>
      <c r="D205" s="3">
        <v>43670</v>
      </c>
      <c r="E205" s="1">
        <f t="shared" si="50"/>
        <v>30</v>
      </c>
      <c r="F205" s="1" t="str">
        <f t="shared" si="51"/>
        <v>三</v>
      </c>
      <c r="G205" s="3">
        <v>44035</v>
      </c>
      <c r="H205" s="1">
        <f t="shared" si="52"/>
        <v>30</v>
      </c>
      <c r="I205" s="1" t="str">
        <f t="shared" si="53"/>
        <v>四</v>
      </c>
      <c r="J205" s="3">
        <v>44401</v>
      </c>
      <c r="K205" s="1">
        <f t="shared" si="54"/>
        <v>30</v>
      </c>
      <c r="L205" s="1" t="str">
        <f t="shared" si="55"/>
        <v>六</v>
      </c>
      <c r="M205" s="3">
        <v>44766</v>
      </c>
      <c r="N205" s="1">
        <f t="shared" si="56"/>
        <v>30</v>
      </c>
      <c r="O205" s="1" t="str">
        <f t="shared" si="57"/>
        <v>日</v>
      </c>
      <c r="P205" s="3">
        <v>45131</v>
      </c>
      <c r="Q205" s="1">
        <f t="shared" si="58"/>
        <v>31</v>
      </c>
      <c r="R205" s="1" t="str">
        <f t="shared" si="59"/>
        <v>一</v>
      </c>
      <c r="S205" s="3">
        <v>45496</v>
      </c>
      <c r="T205" s="1">
        <f t="shared" si="60"/>
        <v>30</v>
      </c>
      <c r="U205" s="1" t="str">
        <f t="shared" si="61"/>
        <v>二</v>
      </c>
      <c r="V205" s="3">
        <v>45862</v>
      </c>
      <c r="W205" s="1">
        <f t="shared" si="62"/>
        <v>30</v>
      </c>
      <c r="X205" s="1" t="str">
        <f t="shared" si="63"/>
        <v>四</v>
      </c>
    </row>
    <row r="206" spans="1:24" ht="13.5">
      <c r="A206" s="3">
        <v>43306</v>
      </c>
      <c r="B206" s="1">
        <f t="shared" si="48"/>
        <v>30</v>
      </c>
      <c r="C206" s="1" t="str">
        <f t="shared" si="49"/>
        <v>三</v>
      </c>
      <c r="D206" s="3">
        <v>43671</v>
      </c>
      <c r="E206" s="1">
        <f t="shared" si="50"/>
        <v>30</v>
      </c>
      <c r="F206" s="1" t="str">
        <f t="shared" si="51"/>
        <v>四</v>
      </c>
      <c r="G206" s="3">
        <v>44036</v>
      </c>
      <c r="H206" s="1">
        <f t="shared" si="52"/>
        <v>30</v>
      </c>
      <c r="I206" s="1" t="str">
        <f t="shared" si="53"/>
        <v>五</v>
      </c>
      <c r="J206" s="3">
        <v>44402</v>
      </c>
      <c r="K206" s="1">
        <f t="shared" si="54"/>
        <v>30</v>
      </c>
      <c r="L206" s="1" t="str">
        <f t="shared" si="55"/>
        <v>日</v>
      </c>
      <c r="M206" s="3">
        <v>44767</v>
      </c>
      <c r="N206" s="1">
        <f t="shared" si="56"/>
        <v>31</v>
      </c>
      <c r="O206" s="1" t="str">
        <f t="shared" si="57"/>
        <v>一</v>
      </c>
      <c r="P206" s="3">
        <v>45132</v>
      </c>
      <c r="Q206" s="1">
        <f t="shared" si="58"/>
        <v>31</v>
      </c>
      <c r="R206" s="1" t="str">
        <f t="shared" si="59"/>
        <v>二</v>
      </c>
      <c r="S206" s="3">
        <v>45497</v>
      </c>
      <c r="T206" s="1">
        <f t="shared" si="60"/>
        <v>30</v>
      </c>
      <c r="U206" s="1" t="str">
        <f t="shared" si="61"/>
        <v>三</v>
      </c>
      <c r="V206" s="3">
        <v>45863</v>
      </c>
      <c r="W206" s="1">
        <f t="shared" si="62"/>
        <v>30</v>
      </c>
      <c r="X206" s="1" t="str">
        <f t="shared" si="63"/>
        <v>五</v>
      </c>
    </row>
    <row r="207" spans="1:24" ht="13.5">
      <c r="A207" s="3">
        <v>43307</v>
      </c>
      <c r="B207" s="1">
        <f t="shared" si="48"/>
        <v>30</v>
      </c>
      <c r="C207" s="1" t="str">
        <f t="shared" si="49"/>
        <v>四</v>
      </c>
      <c r="D207" s="3">
        <v>43672</v>
      </c>
      <c r="E207" s="1">
        <f t="shared" si="50"/>
        <v>30</v>
      </c>
      <c r="F207" s="1" t="str">
        <f t="shared" si="51"/>
        <v>五</v>
      </c>
      <c r="G207" s="3">
        <v>44037</v>
      </c>
      <c r="H207" s="1">
        <f t="shared" si="52"/>
        <v>30</v>
      </c>
      <c r="I207" s="1" t="str">
        <f t="shared" si="53"/>
        <v>六</v>
      </c>
      <c r="J207" s="3">
        <v>44403</v>
      </c>
      <c r="K207" s="1">
        <f t="shared" si="54"/>
        <v>31</v>
      </c>
      <c r="L207" s="1" t="str">
        <f t="shared" si="55"/>
        <v>一</v>
      </c>
      <c r="M207" s="3">
        <v>44768</v>
      </c>
      <c r="N207" s="1">
        <f t="shared" si="56"/>
        <v>31</v>
      </c>
      <c r="O207" s="1" t="str">
        <f t="shared" si="57"/>
        <v>二</v>
      </c>
      <c r="P207" s="3">
        <v>45133</v>
      </c>
      <c r="Q207" s="1">
        <f t="shared" si="58"/>
        <v>31</v>
      </c>
      <c r="R207" s="1" t="str">
        <f t="shared" si="59"/>
        <v>三</v>
      </c>
      <c r="S207" s="3">
        <v>45498</v>
      </c>
      <c r="T207" s="1">
        <f t="shared" si="60"/>
        <v>30</v>
      </c>
      <c r="U207" s="1" t="str">
        <f t="shared" si="61"/>
        <v>四</v>
      </c>
      <c r="V207" s="3">
        <v>45864</v>
      </c>
      <c r="W207" s="1">
        <f t="shared" si="62"/>
        <v>30</v>
      </c>
      <c r="X207" s="1" t="str">
        <f t="shared" si="63"/>
        <v>六</v>
      </c>
    </row>
    <row r="208" spans="1:24" ht="13.5">
      <c r="A208" s="3">
        <v>43308</v>
      </c>
      <c r="B208" s="1">
        <f t="shared" si="48"/>
        <v>30</v>
      </c>
      <c r="C208" s="1" t="str">
        <f t="shared" si="49"/>
        <v>五</v>
      </c>
      <c r="D208" s="3">
        <v>43673</v>
      </c>
      <c r="E208" s="1">
        <f t="shared" si="50"/>
        <v>30</v>
      </c>
      <c r="F208" s="1" t="str">
        <f t="shared" si="51"/>
        <v>六</v>
      </c>
      <c r="G208" s="3">
        <v>44038</v>
      </c>
      <c r="H208" s="1">
        <f t="shared" si="52"/>
        <v>30</v>
      </c>
      <c r="I208" s="1" t="str">
        <f t="shared" si="53"/>
        <v>日</v>
      </c>
      <c r="J208" s="3">
        <v>44404</v>
      </c>
      <c r="K208" s="1">
        <f t="shared" si="54"/>
        <v>31</v>
      </c>
      <c r="L208" s="1" t="str">
        <f t="shared" si="55"/>
        <v>二</v>
      </c>
      <c r="M208" s="3">
        <v>44769</v>
      </c>
      <c r="N208" s="1">
        <f t="shared" si="56"/>
        <v>31</v>
      </c>
      <c r="O208" s="1" t="str">
        <f t="shared" si="57"/>
        <v>三</v>
      </c>
      <c r="P208" s="3">
        <v>45134</v>
      </c>
      <c r="Q208" s="1">
        <f t="shared" si="58"/>
        <v>31</v>
      </c>
      <c r="R208" s="1" t="str">
        <f t="shared" si="59"/>
        <v>四</v>
      </c>
      <c r="S208" s="3">
        <v>45499</v>
      </c>
      <c r="T208" s="1">
        <f t="shared" si="60"/>
        <v>30</v>
      </c>
      <c r="U208" s="1" t="str">
        <f t="shared" si="61"/>
        <v>五</v>
      </c>
      <c r="V208" s="3">
        <v>45865</v>
      </c>
      <c r="W208" s="1">
        <f t="shared" si="62"/>
        <v>30</v>
      </c>
      <c r="X208" s="1" t="str">
        <f t="shared" si="63"/>
        <v>日</v>
      </c>
    </row>
    <row r="209" spans="1:24" ht="13.5">
      <c r="A209" s="3">
        <v>43309</v>
      </c>
      <c r="B209" s="1">
        <f t="shared" si="48"/>
        <v>30</v>
      </c>
      <c r="C209" s="1" t="str">
        <f t="shared" si="49"/>
        <v>六</v>
      </c>
      <c r="D209" s="3">
        <v>43674</v>
      </c>
      <c r="E209" s="1">
        <f t="shared" si="50"/>
        <v>30</v>
      </c>
      <c r="F209" s="1" t="str">
        <f t="shared" si="51"/>
        <v>日</v>
      </c>
      <c r="G209" s="3">
        <v>44039</v>
      </c>
      <c r="H209" s="1">
        <f t="shared" si="52"/>
        <v>31</v>
      </c>
      <c r="I209" s="1" t="str">
        <f t="shared" si="53"/>
        <v>一</v>
      </c>
      <c r="J209" s="3">
        <v>44405</v>
      </c>
      <c r="K209" s="1">
        <f t="shared" si="54"/>
        <v>31</v>
      </c>
      <c r="L209" s="1" t="str">
        <f t="shared" si="55"/>
        <v>三</v>
      </c>
      <c r="M209" s="3">
        <v>44770</v>
      </c>
      <c r="N209" s="1">
        <f t="shared" si="56"/>
        <v>31</v>
      </c>
      <c r="O209" s="1" t="str">
        <f t="shared" si="57"/>
        <v>四</v>
      </c>
      <c r="P209" s="3">
        <v>45135</v>
      </c>
      <c r="Q209" s="1">
        <f t="shared" si="58"/>
        <v>31</v>
      </c>
      <c r="R209" s="1" t="str">
        <f t="shared" si="59"/>
        <v>五</v>
      </c>
      <c r="S209" s="3">
        <v>45500</v>
      </c>
      <c r="T209" s="1">
        <f t="shared" si="60"/>
        <v>30</v>
      </c>
      <c r="U209" s="1" t="str">
        <f t="shared" si="61"/>
        <v>六</v>
      </c>
      <c r="V209" s="3">
        <v>45866</v>
      </c>
      <c r="W209" s="1">
        <f t="shared" si="62"/>
        <v>31</v>
      </c>
      <c r="X209" s="1" t="str">
        <f t="shared" si="63"/>
        <v>一</v>
      </c>
    </row>
    <row r="210" spans="1:24" ht="13.5">
      <c r="A210" s="3">
        <v>43310</v>
      </c>
      <c r="B210" s="1">
        <f t="shared" si="48"/>
        <v>30</v>
      </c>
      <c r="C210" s="1" t="str">
        <f t="shared" si="49"/>
        <v>日</v>
      </c>
      <c r="D210" s="3">
        <v>43675</v>
      </c>
      <c r="E210" s="1">
        <f t="shared" si="50"/>
        <v>31</v>
      </c>
      <c r="F210" s="1" t="str">
        <f t="shared" si="51"/>
        <v>一</v>
      </c>
      <c r="G210" s="3">
        <v>44040</v>
      </c>
      <c r="H210" s="1">
        <f t="shared" si="52"/>
        <v>31</v>
      </c>
      <c r="I210" s="1" t="str">
        <f t="shared" si="53"/>
        <v>二</v>
      </c>
      <c r="J210" s="3">
        <v>44406</v>
      </c>
      <c r="K210" s="1">
        <f t="shared" si="54"/>
        <v>31</v>
      </c>
      <c r="L210" s="1" t="str">
        <f t="shared" si="55"/>
        <v>四</v>
      </c>
      <c r="M210" s="3">
        <v>44771</v>
      </c>
      <c r="N210" s="1">
        <f t="shared" si="56"/>
        <v>31</v>
      </c>
      <c r="O210" s="1" t="str">
        <f t="shared" si="57"/>
        <v>五</v>
      </c>
      <c r="P210" s="3">
        <v>45136</v>
      </c>
      <c r="Q210" s="1">
        <f t="shared" si="58"/>
        <v>31</v>
      </c>
      <c r="R210" s="1" t="str">
        <f t="shared" si="59"/>
        <v>六</v>
      </c>
      <c r="S210" s="3">
        <v>45501</v>
      </c>
      <c r="T210" s="1">
        <f t="shared" si="60"/>
        <v>30</v>
      </c>
      <c r="U210" s="1" t="str">
        <f t="shared" si="61"/>
        <v>日</v>
      </c>
      <c r="V210" s="3">
        <v>45867</v>
      </c>
      <c r="W210" s="1">
        <f t="shared" si="62"/>
        <v>31</v>
      </c>
      <c r="X210" s="1" t="str">
        <f t="shared" si="63"/>
        <v>二</v>
      </c>
    </row>
    <row r="211" spans="1:24" ht="13.5">
      <c r="A211" s="3">
        <v>43311</v>
      </c>
      <c r="B211" s="1">
        <f t="shared" si="48"/>
        <v>31</v>
      </c>
      <c r="C211" s="1" t="str">
        <f t="shared" si="49"/>
        <v>一</v>
      </c>
      <c r="D211" s="3">
        <v>43676</v>
      </c>
      <c r="E211" s="1">
        <f t="shared" si="50"/>
        <v>31</v>
      </c>
      <c r="F211" s="1" t="str">
        <f t="shared" si="51"/>
        <v>二</v>
      </c>
      <c r="G211" s="3">
        <v>44041</v>
      </c>
      <c r="H211" s="1">
        <f t="shared" si="52"/>
        <v>31</v>
      </c>
      <c r="I211" s="1" t="str">
        <f t="shared" si="53"/>
        <v>三</v>
      </c>
      <c r="J211" s="3">
        <v>44407</v>
      </c>
      <c r="K211" s="1">
        <f t="shared" si="54"/>
        <v>31</v>
      </c>
      <c r="L211" s="1" t="str">
        <f t="shared" si="55"/>
        <v>五</v>
      </c>
      <c r="M211" s="3">
        <v>44772</v>
      </c>
      <c r="N211" s="1">
        <f t="shared" si="56"/>
        <v>31</v>
      </c>
      <c r="O211" s="1" t="str">
        <f t="shared" si="57"/>
        <v>六</v>
      </c>
      <c r="P211" s="3">
        <v>45137</v>
      </c>
      <c r="Q211" s="1">
        <f t="shared" si="58"/>
        <v>31</v>
      </c>
      <c r="R211" s="1" t="str">
        <f t="shared" si="59"/>
        <v>日</v>
      </c>
      <c r="S211" s="3">
        <v>45502</v>
      </c>
      <c r="T211" s="1">
        <f t="shared" si="60"/>
        <v>31</v>
      </c>
      <c r="U211" s="1" t="str">
        <f t="shared" si="61"/>
        <v>一</v>
      </c>
      <c r="V211" s="3">
        <v>45868</v>
      </c>
      <c r="W211" s="1">
        <f t="shared" si="62"/>
        <v>31</v>
      </c>
      <c r="X211" s="1" t="str">
        <f t="shared" si="63"/>
        <v>三</v>
      </c>
    </row>
    <row r="212" spans="1:24" ht="13.5">
      <c r="A212" s="3">
        <v>43312</v>
      </c>
      <c r="B212" s="1">
        <f t="shared" si="48"/>
        <v>31</v>
      </c>
      <c r="C212" s="1" t="str">
        <f t="shared" si="49"/>
        <v>二</v>
      </c>
      <c r="D212" s="3">
        <v>43677</v>
      </c>
      <c r="E212" s="1">
        <f t="shared" si="50"/>
        <v>31</v>
      </c>
      <c r="F212" s="1" t="str">
        <f t="shared" si="51"/>
        <v>三</v>
      </c>
      <c r="G212" s="3">
        <v>44042</v>
      </c>
      <c r="H212" s="1">
        <f t="shared" si="52"/>
        <v>31</v>
      </c>
      <c r="I212" s="1" t="str">
        <f t="shared" si="53"/>
        <v>四</v>
      </c>
      <c r="J212" s="3">
        <v>44408</v>
      </c>
      <c r="K212" s="1">
        <f t="shared" si="54"/>
        <v>31</v>
      </c>
      <c r="L212" s="1" t="str">
        <f t="shared" si="55"/>
        <v>六</v>
      </c>
      <c r="M212" s="3">
        <v>44773</v>
      </c>
      <c r="N212" s="1">
        <f t="shared" si="56"/>
        <v>31</v>
      </c>
      <c r="O212" s="1" t="str">
        <f t="shared" si="57"/>
        <v>日</v>
      </c>
      <c r="P212" s="3">
        <v>45138</v>
      </c>
      <c r="Q212" s="1">
        <f t="shared" si="58"/>
        <v>32</v>
      </c>
      <c r="R212" s="1" t="str">
        <f t="shared" si="59"/>
        <v>一</v>
      </c>
      <c r="S212" s="3">
        <v>45503</v>
      </c>
      <c r="T212" s="1">
        <f t="shared" si="60"/>
        <v>31</v>
      </c>
      <c r="U212" s="1" t="str">
        <f t="shared" si="61"/>
        <v>二</v>
      </c>
      <c r="V212" s="3">
        <v>45869</v>
      </c>
      <c r="W212" s="1">
        <f t="shared" si="62"/>
        <v>31</v>
      </c>
      <c r="X212" s="1" t="str">
        <f t="shared" si="63"/>
        <v>四</v>
      </c>
    </row>
    <row r="213" spans="1:24" ht="13.5">
      <c r="A213" s="3">
        <v>43313</v>
      </c>
      <c r="B213" s="1">
        <f t="shared" si="48"/>
        <v>31</v>
      </c>
      <c r="C213" s="1" t="str">
        <f t="shared" si="49"/>
        <v>三</v>
      </c>
      <c r="D213" s="3">
        <v>43678</v>
      </c>
      <c r="E213" s="1">
        <f t="shared" si="50"/>
        <v>31</v>
      </c>
      <c r="F213" s="1" t="str">
        <f t="shared" si="51"/>
        <v>四</v>
      </c>
      <c r="G213" s="3">
        <v>44043</v>
      </c>
      <c r="H213" s="1">
        <f t="shared" si="52"/>
        <v>31</v>
      </c>
      <c r="I213" s="1" t="str">
        <f t="shared" si="53"/>
        <v>五</v>
      </c>
      <c r="J213" s="3">
        <v>44409</v>
      </c>
      <c r="K213" s="1">
        <f t="shared" si="54"/>
        <v>31</v>
      </c>
      <c r="L213" s="1" t="str">
        <f t="shared" si="55"/>
        <v>日</v>
      </c>
      <c r="M213" s="3">
        <v>44774</v>
      </c>
      <c r="N213" s="1">
        <f t="shared" si="56"/>
        <v>32</v>
      </c>
      <c r="O213" s="1" t="str">
        <f t="shared" si="57"/>
        <v>一</v>
      </c>
      <c r="P213" s="3">
        <v>45139</v>
      </c>
      <c r="Q213" s="1">
        <f t="shared" si="58"/>
        <v>32</v>
      </c>
      <c r="R213" s="1" t="str">
        <f t="shared" si="59"/>
        <v>二</v>
      </c>
      <c r="S213" s="3">
        <v>45504</v>
      </c>
      <c r="T213" s="1">
        <f t="shared" si="60"/>
        <v>31</v>
      </c>
      <c r="U213" s="1" t="str">
        <f t="shared" si="61"/>
        <v>三</v>
      </c>
      <c r="V213" s="3">
        <v>45870</v>
      </c>
      <c r="W213" s="1">
        <f t="shared" si="62"/>
        <v>31</v>
      </c>
      <c r="X213" s="1" t="str">
        <f t="shared" si="63"/>
        <v>五</v>
      </c>
    </row>
    <row r="214" spans="1:24" ht="13.5">
      <c r="A214" s="3">
        <v>43314</v>
      </c>
      <c r="B214" s="1">
        <f t="shared" si="48"/>
        <v>31</v>
      </c>
      <c r="C214" s="1" t="str">
        <f t="shared" si="49"/>
        <v>四</v>
      </c>
      <c r="D214" s="3">
        <v>43679</v>
      </c>
      <c r="E214" s="1">
        <f t="shared" si="50"/>
        <v>31</v>
      </c>
      <c r="F214" s="1" t="str">
        <f t="shared" si="51"/>
        <v>五</v>
      </c>
      <c r="G214" s="3">
        <v>44044</v>
      </c>
      <c r="H214" s="1">
        <f t="shared" si="52"/>
        <v>31</v>
      </c>
      <c r="I214" s="1" t="str">
        <f t="shared" si="53"/>
        <v>六</v>
      </c>
      <c r="J214" s="3">
        <v>44410</v>
      </c>
      <c r="K214" s="1">
        <f t="shared" si="54"/>
        <v>32</v>
      </c>
      <c r="L214" s="1" t="str">
        <f t="shared" si="55"/>
        <v>一</v>
      </c>
      <c r="M214" s="3">
        <v>44775</v>
      </c>
      <c r="N214" s="1">
        <f t="shared" si="56"/>
        <v>32</v>
      </c>
      <c r="O214" s="1" t="str">
        <f t="shared" si="57"/>
        <v>二</v>
      </c>
      <c r="P214" s="3">
        <v>45140</v>
      </c>
      <c r="Q214" s="1">
        <f t="shared" si="58"/>
        <v>32</v>
      </c>
      <c r="R214" s="1" t="str">
        <f t="shared" si="59"/>
        <v>三</v>
      </c>
      <c r="S214" s="3">
        <v>45505</v>
      </c>
      <c r="T214" s="1">
        <f t="shared" si="60"/>
        <v>31</v>
      </c>
      <c r="U214" s="1" t="str">
        <f t="shared" si="61"/>
        <v>四</v>
      </c>
      <c r="V214" s="3">
        <v>45871</v>
      </c>
      <c r="W214" s="1">
        <f t="shared" si="62"/>
        <v>31</v>
      </c>
      <c r="X214" s="1" t="str">
        <f t="shared" si="63"/>
        <v>六</v>
      </c>
    </row>
    <row r="215" spans="1:24" ht="13.5">
      <c r="A215" s="3">
        <v>43315</v>
      </c>
      <c r="B215" s="1">
        <f t="shared" si="48"/>
        <v>31</v>
      </c>
      <c r="C215" s="1" t="str">
        <f t="shared" si="49"/>
        <v>五</v>
      </c>
      <c r="D215" s="3">
        <v>43680</v>
      </c>
      <c r="E215" s="1">
        <f t="shared" si="50"/>
        <v>31</v>
      </c>
      <c r="F215" s="1" t="str">
        <f t="shared" si="51"/>
        <v>六</v>
      </c>
      <c r="G215" s="3">
        <v>44045</v>
      </c>
      <c r="H215" s="1">
        <f t="shared" si="52"/>
        <v>31</v>
      </c>
      <c r="I215" s="1" t="str">
        <f t="shared" si="53"/>
        <v>日</v>
      </c>
      <c r="J215" s="3">
        <v>44411</v>
      </c>
      <c r="K215" s="1">
        <f t="shared" si="54"/>
        <v>32</v>
      </c>
      <c r="L215" s="1" t="str">
        <f t="shared" si="55"/>
        <v>二</v>
      </c>
      <c r="M215" s="3">
        <v>44776</v>
      </c>
      <c r="N215" s="1">
        <f t="shared" si="56"/>
        <v>32</v>
      </c>
      <c r="O215" s="1" t="str">
        <f t="shared" si="57"/>
        <v>三</v>
      </c>
      <c r="P215" s="3">
        <v>45141</v>
      </c>
      <c r="Q215" s="1">
        <f t="shared" si="58"/>
        <v>32</v>
      </c>
      <c r="R215" s="1" t="str">
        <f t="shared" si="59"/>
        <v>四</v>
      </c>
      <c r="S215" s="3">
        <v>45506</v>
      </c>
      <c r="T215" s="1">
        <f t="shared" si="60"/>
        <v>31</v>
      </c>
      <c r="U215" s="1" t="str">
        <f t="shared" si="61"/>
        <v>五</v>
      </c>
      <c r="V215" s="3">
        <v>45872</v>
      </c>
      <c r="W215" s="1">
        <f t="shared" si="62"/>
        <v>31</v>
      </c>
      <c r="X215" s="1" t="str">
        <f t="shared" si="63"/>
        <v>日</v>
      </c>
    </row>
    <row r="216" spans="1:24" ht="13.5">
      <c r="A216" s="3">
        <v>43316</v>
      </c>
      <c r="B216" s="1">
        <f t="shared" si="48"/>
        <v>31</v>
      </c>
      <c r="C216" s="1" t="str">
        <f t="shared" si="49"/>
        <v>六</v>
      </c>
      <c r="D216" s="3">
        <v>43681</v>
      </c>
      <c r="E216" s="1">
        <f t="shared" si="50"/>
        <v>31</v>
      </c>
      <c r="F216" s="1" t="str">
        <f t="shared" si="51"/>
        <v>日</v>
      </c>
      <c r="G216" s="3">
        <v>44046</v>
      </c>
      <c r="H216" s="1">
        <f t="shared" si="52"/>
        <v>32</v>
      </c>
      <c r="I216" s="1" t="str">
        <f t="shared" si="53"/>
        <v>一</v>
      </c>
      <c r="J216" s="3">
        <v>44412</v>
      </c>
      <c r="K216" s="1">
        <f t="shared" si="54"/>
        <v>32</v>
      </c>
      <c r="L216" s="1" t="str">
        <f t="shared" si="55"/>
        <v>三</v>
      </c>
      <c r="M216" s="3">
        <v>44777</v>
      </c>
      <c r="N216" s="1">
        <f t="shared" si="56"/>
        <v>32</v>
      </c>
      <c r="O216" s="1" t="str">
        <f t="shared" si="57"/>
        <v>四</v>
      </c>
      <c r="P216" s="3">
        <v>45142</v>
      </c>
      <c r="Q216" s="1">
        <f t="shared" si="58"/>
        <v>32</v>
      </c>
      <c r="R216" s="1" t="str">
        <f t="shared" si="59"/>
        <v>五</v>
      </c>
      <c r="S216" s="3">
        <v>45507</v>
      </c>
      <c r="T216" s="1">
        <f t="shared" si="60"/>
        <v>31</v>
      </c>
      <c r="U216" s="1" t="str">
        <f t="shared" si="61"/>
        <v>六</v>
      </c>
      <c r="V216" s="3">
        <v>45873</v>
      </c>
      <c r="W216" s="1">
        <f t="shared" si="62"/>
        <v>32</v>
      </c>
      <c r="X216" s="1" t="str">
        <f t="shared" si="63"/>
        <v>一</v>
      </c>
    </row>
    <row r="217" spans="1:24" ht="13.5">
      <c r="A217" s="3">
        <v>43317</v>
      </c>
      <c r="B217" s="1">
        <f t="shared" si="48"/>
        <v>31</v>
      </c>
      <c r="C217" s="1" t="str">
        <f t="shared" si="49"/>
        <v>日</v>
      </c>
      <c r="D217" s="3">
        <v>43682</v>
      </c>
      <c r="E217" s="1">
        <f t="shared" si="50"/>
        <v>32</v>
      </c>
      <c r="F217" s="1" t="str">
        <f t="shared" si="51"/>
        <v>一</v>
      </c>
      <c r="G217" s="3">
        <v>44047</v>
      </c>
      <c r="H217" s="1">
        <f t="shared" si="52"/>
        <v>32</v>
      </c>
      <c r="I217" s="1" t="str">
        <f t="shared" si="53"/>
        <v>二</v>
      </c>
      <c r="J217" s="3">
        <v>44413</v>
      </c>
      <c r="K217" s="1">
        <f t="shared" si="54"/>
        <v>32</v>
      </c>
      <c r="L217" s="1" t="str">
        <f t="shared" si="55"/>
        <v>四</v>
      </c>
      <c r="M217" s="3">
        <v>44778</v>
      </c>
      <c r="N217" s="1">
        <f t="shared" si="56"/>
        <v>32</v>
      </c>
      <c r="O217" s="1" t="str">
        <f t="shared" si="57"/>
        <v>五</v>
      </c>
      <c r="P217" s="3">
        <v>45143</v>
      </c>
      <c r="Q217" s="1">
        <f t="shared" si="58"/>
        <v>32</v>
      </c>
      <c r="R217" s="1" t="str">
        <f t="shared" si="59"/>
        <v>六</v>
      </c>
      <c r="S217" s="3">
        <v>45508</v>
      </c>
      <c r="T217" s="1">
        <f t="shared" si="60"/>
        <v>31</v>
      </c>
      <c r="U217" s="1" t="str">
        <f t="shared" si="61"/>
        <v>日</v>
      </c>
      <c r="V217" s="3">
        <v>45874</v>
      </c>
      <c r="W217" s="1">
        <f t="shared" si="62"/>
        <v>32</v>
      </c>
      <c r="X217" s="1" t="str">
        <f t="shared" si="63"/>
        <v>二</v>
      </c>
    </row>
    <row r="218" spans="1:24" ht="13.5">
      <c r="A218" s="3">
        <v>43318</v>
      </c>
      <c r="B218" s="1">
        <f t="shared" si="48"/>
        <v>32</v>
      </c>
      <c r="C218" s="1" t="str">
        <f t="shared" si="49"/>
        <v>一</v>
      </c>
      <c r="D218" s="3">
        <v>43683</v>
      </c>
      <c r="E218" s="1">
        <f t="shared" si="50"/>
        <v>32</v>
      </c>
      <c r="F218" s="1" t="str">
        <f t="shared" si="51"/>
        <v>二</v>
      </c>
      <c r="G218" s="3">
        <v>44048</v>
      </c>
      <c r="H218" s="1">
        <f t="shared" si="52"/>
        <v>32</v>
      </c>
      <c r="I218" s="1" t="str">
        <f t="shared" si="53"/>
        <v>三</v>
      </c>
      <c r="J218" s="3">
        <v>44414</v>
      </c>
      <c r="K218" s="1">
        <f t="shared" si="54"/>
        <v>32</v>
      </c>
      <c r="L218" s="1" t="str">
        <f t="shared" si="55"/>
        <v>五</v>
      </c>
      <c r="M218" s="3">
        <v>44779</v>
      </c>
      <c r="N218" s="1">
        <f t="shared" si="56"/>
        <v>32</v>
      </c>
      <c r="O218" s="1" t="str">
        <f t="shared" si="57"/>
        <v>六</v>
      </c>
      <c r="P218" s="3">
        <v>45144</v>
      </c>
      <c r="Q218" s="1">
        <f t="shared" si="58"/>
        <v>32</v>
      </c>
      <c r="R218" s="1" t="str">
        <f t="shared" si="59"/>
        <v>日</v>
      </c>
      <c r="S218" s="3">
        <v>45509</v>
      </c>
      <c r="T218" s="1">
        <f t="shared" si="60"/>
        <v>32</v>
      </c>
      <c r="U218" s="1" t="str">
        <f t="shared" si="61"/>
        <v>一</v>
      </c>
      <c r="V218" s="3">
        <v>45875</v>
      </c>
      <c r="W218" s="1">
        <f t="shared" si="62"/>
        <v>32</v>
      </c>
      <c r="X218" s="1" t="str">
        <f t="shared" si="63"/>
        <v>三</v>
      </c>
    </row>
    <row r="219" spans="1:24" ht="13.5">
      <c r="A219" s="3">
        <v>43319</v>
      </c>
      <c r="B219" s="1">
        <f t="shared" si="48"/>
        <v>32</v>
      </c>
      <c r="C219" s="1" t="str">
        <f t="shared" si="49"/>
        <v>二</v>
      </c>
      <c r="D219" s="3">
        <v>43684</v>
      </c>
      <c r="E219" s="1">
        <f t="shared" si="50"/>
        <v>32</v>
      </c>
      <c r="F219" s="1" t="str">
        <f t="shared" si="51"/>
        <v>三</v>
      </c>
      <c r="G219" s="3">
        <v>44049</v>
      </c>
      <c r="H219" s="1">
        <f t="shared" si="52"/>
        <v>32</v>
      </c>
      <c r="I219" s="1" t="str">
        <f t="shared" si="53"/>
        <v>四</v>
      </c>
      <c r="J219" s="3">
        <v>44415</v>
      </c>
      <c r="K219" s="1">
        <f t="shared" si="54"/>
        <v>32</v>
      </c>
      <c r="L219" s="1" t="str">
        <f t="shared" si="55"/>
        <v>六</v>
      </c>
      <c r="M219" s="3">
        <v>44780</v>
      </c>
      <c r="N219" s="1">
        <f t="shared" si="56"/>
        <v>32</v>
      </c>
      <c r="O219" s="1" t="str">
        <f t="shared" si="57"/>
        <v>日</v>
      </c>
      <c r="P219" s="3">
        <v>45145</v>
      </c>
      <c r="Q219" s="1">
        <f t="shared" si="58"/>
        <v>33</v>
      </c>
      <c r="R219" s="1" t="str">
        <f t="shared" si="59"/>
        <v>一</v>
      </c>
      <c r="S219" s="3">
        <v>45510</v>
      </c>
      <c r="T219" s="1">
        <f t="shared" si="60"/>
        <v>32</v>
      </c>
      <c r="U219" s="1" t="str">
        <f t="shared" si="61"/>
        <v>二</v>
      </c>
      <c r="V219" s="3">
        <v>45876</v>
      </c>
      <c r="W219" s="1">
        <f t="shared" si="62"/>
        <v>32</v>
      </c>
      <c r="X219" s="1" t="str">
        <f t="shared" si="63"/>
        <v>四</v>
      </c>
    </row>
    <row r="220" spans="1:24" ht="13.5">
      <c r="A220" s="3">
        <v>43320</v>
      </c>
      <c r="B220" s="1">
        <f t="shared" si="48"/>
        <v>32</v>
      </c>
      <c r="C220" s="1" t="str">
        <f t="shared" si="49"/>
        <v>三</v>
      </c>
      <c r="D220" s="3">
        <v>43685</v>
      </c>
      <c r="E220" s="1">
        <f t="shared" si="50"/>
        <v>32</v>
      </c>
      <c r="F220" s="1" t="str">
        <f t="shared" si="51"/>
        <v>四</v>
      </c>
      <c r="G220" s="3">
        <v>44050</v>
      </c>
      <c r="H220" s="1">
        <f t="shared" si="52"/>
        <v>32</v>
      </c>
      <c r="I220" s="1" t="str">
        <f t="shared" si="53"/>
        <v>五</v>
      </c>
      <c r="J220" s="3">
        <v>44416</v>
      </c>
      <c r="K220" s="1">
        <f t="shared" si="54"/>
        <v>32</v>
      </c>
      <c r="L220" s="1" t="str">
        <f t="shared" si="55"/>
        <v>日</v>
      </c>
      <c r="M220" s="3">
        <v>44781</v>
      </c>
      <c r="N220" s="1">
        <f t="shared" si="56"/>
        <v>33</v>
      </c>
      <c r="O220" s="1" t="str">
        <f t="shared" si="57"/>
        <v>一</v>
      </c>
      <c r="P220" s="3">
        <v>45146</v>
      </c>
      <c r="Q220" s="1">
        <f t="shared" si="58"/>
        <v>33</v>
      </c>
      <c r="R220" s="1" t="str">
        <f t="shared" si="59"/>
        <v>二</v>
      </c>
      <c r="S220" s="3">
        <v>45511</v>
      </c>
      <c r="T220" s="1">
        <f t="shared" si="60"/>
        <v>32</v>
      </c>
      <c r="U220" s="1" t="str">
        <f t="shared" si="61"/>
        <v>三</v>
      </c>
      <c r="V220" s="3">
        <v>45877</v>
      </c>
      <c r="W220" s="1">
        <f t="shared" si="62"/>
        <v>32</v>
      </c>
      <c r="X220" s="1" t="str">
        <f t="shared" si="63"/>
        <v>五</v>
      </c>
    </row>
    <row r="221" spans="1:24" ht="13.5">
      <c r="A221" s="3">
        <v>43321</v>
      </c>
      <c r="B221" s="1">
        <f t="shared" si="48"/>
        <v>32</v>
      </c>
      <c r="C221" s="1" t="str">
        <f t="shared" si="49"/>
        <v>四</v>
      </c>
      <c r="D221" s="3">
        <v>43686</v>
      </c>
      <c r="E221" s="1">
        <f t="shared" si="50"/>
        <v>32</v>
      </c>
      <c r="F221" s="1" t="str">
        <f t="shared" si="51"/>
        <v>五</v>
      </c>
      <c r="G221" s="3">
        <v>44051</v>
      </c>
      <c r="H221" s="1">
        <f t="shared" si="52"/>
        <v>32</v>
      </c>
      <c r="I221" s="1" t="str">
        <f t="shared" si="53"/>
        <v>六</v>
      </c>
      <c r="J221" s="3">
        <v>44417</v>
      </c>
      <c r="K221" s="1">
        <f t="shared" si="54"/>
        <v>33</v>
      </c>
      <c r="L221" s="1" t="str">
        <f t="shared" si="55"/>
        <v>一</v>
      </c>
      <c r="M221" s="3">
        <v>44782</v>
      </c>
      <c r="N221" s="1">
        <f t="shared" si="56"/>
        <v>33</v>
      </c>
      <c r="O221" s="1" t="str">
        <f t="shared" si="57"/>
        <v>二</v>
      </c>
      <c r="P221" s="3">
        <v>45147</v>
      </c>
      <c r="Q221" s="1">
        <f t="shared" si="58"/>
        <v>33</v>
      </c>
      <c r="R221" s="1" t="str">
        <f t="shared" si="59"/>
        <v>三</v>
      </c>
      <c r="S221" s="3">
        <v>45512</v>
      </c>
      <c r="T221" s="1">
        <f t="shared" si="60"/>
        <v>32</v>
      </c>
      <c r="U221" s="1" t="str">
        <f t="shared" si="61"/>
        <v>四</v>
      </c>
      <c r="V221" s="3">
        <v>45878</v>
      </c>
      <c r="W221" s="1">
        <f t="shared" si="62"/>
        <v>32</v>
      </c>
      <c r="X221" s="1" t="str">
        <f t="shared" si="63"/>
        <v>六</v>
      </c>
    </row>
    <row r="222" spans="1:24" ht="13.5">
      <c r="A222" s="3">
        <v>43322</v>
      </c>
      <c r="B222" s="1">
        <f t="shared" si="48"/>
        <v>32</v>
      </c>
      <c r="C222" s="1" t="str">
        <f t="shared" si="49"/>
        <v>五</v>
      </c>
      <c r="D222" s="3">
        <v>43687</v>
      </c>
      <c r="E222" s="1">
        <f t="shared" si="50"/>
        <v>32</v>
      </c>
      <c r="F222" s="1" t="str">
        <f t="shared" si="51"/>
        <v>六</v>
      </c>
      <c r="G222" s="3">
        <v>44052</v>
      </c>
      <c r="H222" s="1">
        <f t="shared" si="52"/>
        <v>32</v>
      </c>
      <c r="I222" s="1" t="str">
        <f t="shared" si="53"/>
        <v>日</v>
      </c>
      <c r="J222" s="3">
        <v>44418</v>
      </c>
      <c r="K222" s="1">
        <f t="shared" si="54"/>
        <v>33</v>
      </c>
      <c r="L222" s="1" t="str">
        <f t="shared" si="55"/>
        <v>二</v>
      </c>
      <c r="M222" s="3">
        <v>44783</v>
      </c>
      <c r="N222" s="1">
        <f t="shared" si="56"/>
        <v>33</v>
      </c>
      <c r="O222" s="1" t="str">
        <f t="shared" si="57"/>
        <v>三</v>
      </c>
      <c r="P222" s="3">
        <v>45148</v>
      </c>
      <c r="Q222" s="1">
        <f t="shared" si="58"/>
        <v>33</v>
      </c>
      <c r="R222" s="1" t="str">
        <f t="shared" si="59"/>
        <v>四</v>
      </c>
      <c r="S222" s="3">
        <v>45513</v>
      </c>
      <c r="T222" s="1">
        <f t="shared" si="60"/>
        <v>32</v>
      </c>
      <c r="U222" s="1" t="str">
        <f t="shared" si="61"/>
        <v>五</v>
      </c>
      <c r="V222" s="3">
        <v>45879</v>
      </c>
      <c r="W222" s="1">
        <f t="shared" si="62"/>
        <v>32</v>
      </c>
      <c r="X222" s="1" t="str">
        <f t="shared" si="63"/>
        <v>日</v>
      </c>
    </row>
    <row r="223" spans="1:24" ht="13.5">
      <c r="A223" s="3">
        <v>43323</v>
      </c>
      <c r="B223" s="1">
        <f t="shared" si="48"/>
        <v>32</v>
      </c>
      <c r="C223" s="1" t="str">
        <f t="shared" si="49"/>
        <v>六</v>
      </c>
      <c r="D223" s="3">
        <v>43688</v>
      </c>
      <c r="E223" s="1">
        <f t="shared" si="50"/>
        <v>32</v>
      </c>
      <c r="F223" s="1" t="str">
        <f t="shared" si="51"/>
        <v>日</v>
      </c>
      <c r="G223" s="3">
        <v>44053</v>
      </c>
      <c r="H223" s="1">
        <f t="shared" si="52"/>
        <v>33</v>
      </c>
      <c r="I223" s="1" t="str">
        <f t="shared" si="53"/>
        <v>一</v>
      </c>
      <c r="J223" s="3">
        <v>44419</v>
      </c>
      <c r="K223" s="1">
        <f t="shared" si="54"/>
        <v>33</v>
      </c>
      <c r="L223" s="1" t="str">
        <f t="shared" si="55"/>
        <v>三</v>
      </c>
      <c r="M223" s="3">
        <v>44784</v>
      </c>
      <c r="N223" s="1">
        <f t="shared" si="56"/>
        <v>33</v>
      </c>
      <c r="O223" s="1" t="str">
        <f t="shared" si="57"/>
        <v>四</v>
      </c>
      <c r="P223" s="3">
        <v>45149</v>
      </c>
      <c r="Q223" s="1">
        <f t="shared" si="58"/>
        <v>33</v>
      </c>
      <c r="R223" s="1" t="str">
        <f t="shared" si="59"/>
        <v>五</v>
      </c>
      <c r="S223" s="3">
        <v>45514</v>
      </c>
      <c r="T223" s="1">
        <f t="shared" si="60"/>
        <v>32</v>
      </c>
      <c r="U223" s="1" t="str">
        <f t="shared" si="61"/>
        <v>六</v>
      </c>
      <c r="V223" s="3">
        <v>45880</v>
      </c>
      <c r="W223" s="1">
        <f t="shared" si="62"/>
        <v>33</v>
      </c>
      <c r="X223" s="1" t="str">
        <f t="shared" si="63"/>
        <v>一</v>
      </c>
    </row>
    <row r="224" spans="1:24" ht="13.5">
      <c r="A224" s="3">
        <v>43324</v>
      </c>
      <c r="B224" s="1">
        <f t="shared" si="48"/>
        <v>32</v>
      </c>
      <c r="C224" s="1" t="str">
        <f t="shared" si="49"/>
        <v>日</v>
      </c>
      <c r="D224" s="3">
        <v>43689</v>
      </c>
      <c r="E224" s="1">
        <f t="shared" si="50"/>
        <v>33</v>
      </c>
      <c r="F224" s="1" t="str">
        <f t="shared" si="51"/>
        <v>一</v>
      </c>
      <c r="G224" s="3">
        <v>44054</v>
      </c>
      <c r="H224" s="1">
        <f t="shared" si="52"/>
        <v>33</v>
      </c>
      <c r="I224" s="1" t="str">
        <f t="shared" si="53"/>
        <v>二</v>
      </c>
      <c r="J224" s="3">
        <v>44420</v>
      </c>
      <c r="K224" s="1">
        <f t="shared" si="54"/>
        <v>33</v>
      </c>
      <c r="L224" s="1" t="str">
        <f t="shared" si="55"/>
        <v>四</v>
      </c>
      <c r="M224" s="3">
        <v>44785</v>
      </c>
      <c r="N224" s="1">
        <f t="shared" si="56"/>
        <v>33</v>
      </c>
      <c r="O224" s="1" t="str">
        <f t="shared" si="57"/>
        <v>五</v>
      </c>
      <c r="P224" s="3">
        <v>45150</v>
      </c>
      <c r="Q224" s="1">
        <f t="shared" si="58"/>
        <v>33</v>
      </c>
      <c r="R224" s="1" t="str">
        <f t="shared" si="59"/>
        <v>六</v>
      </c>
      <c r="S224" s="3">
        <v>45515</v>
      </c>
      <c r="T224" s="1">
        <f t="shared" si="60"/>
        <v>32</v>
      </c>
      <c r="U224" s="1" t="str">
        <f t="shared" si="61"/>
        <v>日</v>
      </c>
      <c r="V224" s="3">
        <v>45881</v>
      </c>
      <c r="W224" s="1">
        <f t="shared" si="62"/>
        <v>33</v>
      </c>
      <c r="X224" s="1" t="str">
        <f t="shared" si="63"/>
        <v>二</v>
      </c>
    </row>
    <row r="225" spans="1:24" ht="13.5">
      <c r="A225" s="3">
        <v>43325</v>
      </c>
      <c r="B225" s="1">
        <f t="shared" si="48"/>
        <v>33</v>
      </c>
      <c r="C225" s="1" t="str">
        <f t="shared" si="49"/>
        <v>一</v>
      </c>
      <c r="D225" s="3">
        <v>43690</v>
      </c>
      <c r="E225" s="1">
        <f t="shared" si="50"/>
        <v>33</v>
      </c>
      <c r="F225" s="1" t="str">
        <f t="shared" si="51"/>
        <v>二</v>
      </c>
      <c r="G225" s="3">
        <v>44055</v>
      </c>
      <c r="H225" s="1">
        <f t="shared" si="52"/>
        <v>33</v>
      </c>
      <c r="I225" s="1" t="str">
        <f t="shared" si="53"/>
        <v>三</v>
      </c>
      <c r="J225" s="3">
        <v>44421</v>
      </c>
      <c r="K225" s="1">
        <f t="shared" si="54"/>
        <v>33</v>
      </c>
      <c r="L225" s="1" t="str">
        <f t="shared" si="55"/>
        <v>五</v>
      </c>
      <c r="M225" s="3">
        <v>44786</v>
      </c>
      <c r="N225" s="1">
        <f t="shared" si="56"/>
        <v>33</v>
      </c>
      <c r="O225" s="1" t="str">
        <f t="shared" si="57"/>
        <v>六</v>
      </c>
      <c r="P225" s="3">
        <v>45151</v>
      </c>
      <c r="Q225" s="1">
        <f t="shared" si="58"/>
        <v>33</v>
      </c>
      <c r="R225" s="1" t="str">
        <f t="shared" si="59"/>
        <v>日</v>
      </c>
      <c r="S225" s="3">
        <v>45516</v>
      </c>
      <c r="T225" s="1">
        <f t="shared" si="60"/>
        <v>33</v>
      </c>
      <c r="U225" s="1" t="str">
        <f t="shared" si="61"/>
        <v>一</v>
      </c>
      <c r="V225" s="3">
        <v>45882</v>
      </c>
      <c r="W225" s="1">
        <f t="shared" si="62"/>
        <v>33</v>
      </c>
      <c r="X225" s="1" t="str">
        <f t="shared" si="63"/>
        <v>三</v>
      </c>
    </row>
    <row r="226" spans="1:24" ht="13.5">
      <c r="A226" s="3">
        <v>43326</v>
      </c>
      <c r="B226" s="1">
        <f t="shared" si="48"/>
        <v>33</v>
      </c>
      <c r="C226" s="1" t="str">
        <f t="shared" si="49"/>
        <v>二</v>
      </c>
      <c r="D226" s="3">
        <v>43691</v>
      </c>
      <c r="E226" s="1">
        <f t="shared" si="50"/>
        <v>33</v>
      </c>
      <c r="F226" s="1" t="str">
        <f t="shared" si="51"/>
        <v>三</v>
      </c>
      <c r="G226" s="3">
        <v>44056</v>
      </c>
      <c r="H226" s="1">
        <f t="shared" si="52"/>
        <v>33</v>
      </c>
      <c r="I226" s="1" t="str">
        <f t="shared" si="53"/>
        <v>四</v>
      </c>
      <c r="J226" s="3">
        <v>44422</v>
      </c>
      <c r="K226" s="1">
        <f t="shared" si="54"/>
        <v>33</v>
      </c>
      <c r="L226" s="1" t="str">
        <f t="shared" si="55"/>
        <v>六</v>
      </c>
      <c r="M226" s="3">
        <v>44787</v>
      </c>
      <c r="N226" s="1">
        <f t="shared" si="56"/>
        <v>33</v>
      </c>
      <c r="O226" s="1" t="str">
        <f t="shared" si="57"/>
        <v>日</v>
      </c>
      <c r="P226" s="3">
        <v>45152</v>
      </c>
      <c r="Q226" s="1">
        <f t="shared" si="58"/>
        <v>34</v>
      </c>
      <c r="R226" s="1" t="str">
        <f t="shared" si="59"/>
        <v>一</v>
      </c>
      <c r="S226" s="3">
        <v>45517</v>
      </c>
      <c r="T226" s="1">
        <f t="shared" si="60"/>
        <v>33</v>
      </c>
      <c r="U226" s="1" t="str">
        <f t="shared" si="61"/>
        <v>二</v>
      </c>
      <c r="V226" s="3">
        <v>45883</v>
      </c>
      <c r="W226" s="1">
        <f t="shared" si="62"/>
        <v>33</v>
      </c>
      <c r="X226" s="1" t="str">
        <f t="shared" si="63"/>
        <v>四</v>
      </c>
    </row>
    <row r="227" spans="1:24" ht="13.5">
      <c r="A227" s="3">
        <v>43327</v>
      </c>
      <c r="B227" s="1">
        <f t="shared" si="48"/>
        <v>33</v>
      </c>
      <c r="C227" s="1" t="str">
        <f t="shared" si="49"/>
        <v>三</v>
      </c>
      <c r="D227" s="3">
        <v>43692</v>
      </c>
      <c r="E227" s="1">
        <f t="shared" si="50"/>
        <v>33</v>
      </c>
      <c r="F227" s="1" t="str">
        <f t="shared" si="51"/>
        <v>四</v>
      </c>
      <c r="G227" s="3">
        <v>44057</v>
      </c>
      <c r="H227" s="1">
        <f t="shared" si="52"/>
        <v>33</v>
      </c>
      <c r="I227" s="1" t="str">
        <f t="shared" si="53"/>
        <v>五</v>
      </c>
      <c r="J227" s="3">
        <v>44423</v>
      </c>
      <c r="K227" s="1">
        <f t="shared" si="54"/>
        <v>33</v>
      </c>
      <c r="L227" s="1" t="str">
        <f t="shared" si="55"/>
        <v>日</v>
      </c>
      <c r="M227" s="3">
        <v>44788</v>
      </c>
      <c r="N227" s="1">
        <f t="shared" si="56"/>
        <v>34</v>
      </c>
      <c r="O227" s="1" t="str">
        <f t="shared" si="57"/>
        <v>一</v>
      </c>
      <c r="P227" s="3">
        <v>45153</v>
      </c>
      <c r="Q227" s="1">
        <f t="shared" si="58"/>
        <v>34</v>
      </c>
      <c r="R227" s="1" t="str">
        <f t="shared" si="59"/>
        <v>二</v>
      </c>
      <c r="S227" s="3">
        <v>45518</v>
      </c>
      <c r="T227" s="1">
        <f t="shared" si="60"/>
        <v>33</v>
      </c>
      <c r="U227" s="1" t="str">
        <f t="shared" si="61"/>
        <v>三</v>
      </c>
      <c r="V227" s="3">
        <v>45884</v>
      </c>
      <c r="W227" s="1">
        <f t="shared" si="62"/>
        <v>33</v>
      </c>
      <c r="X227" s="1" t="str">
        <f t="shared" si="63"/>
        <v>五</v>
      </c>
    </row>
    <row r="228" spans="1:24" ht="13.5">
      <c r="A228" s="3">
        <v>43328</v>
      </c>
      <c r="B228" s="1">
        <f t="shared" si="48"/>
        <v>33</v>
      </c>
      <c r="C228" s="1" t="str">
        <f t="shared" si="49"/>
        <v>四</v>
      </c>
      <c r="D228" s="3">
        <v>43693</v>
      </c>
      <c r="E228" s="1">
        <f t="shared" si="50"/>
        <v>33</v>
      </c>
      <c r="F228" s="1" t="str">
        <f t="shared" si="51"/>
        <v>五</v>
      </c>
      <c r="G228" s="3">
        <v>44058</v>
      </c>
      <c r="H228" s="1">
        <f t="shared" si="52"/>
        <v>33</v>
      </c>
      <c r="I228" s="1" t="str">
        <f t="shared" si="53"/>
        <v>六</v>
      </c>
      <c r="J228" s="3">
        <v>44424</v>
      </c>
      <c r="K228" s="1">
        <f t="shared" si="54"/>
        <v>34</v>
      </c>
      <c r="L228" s="1" t="str">
        <f t="shared" si="55"/>
        <v>一</v>
      </c>
      <c r="M228" s="3">
        <v>44789</v>
      </c>
      <c r="N228" s="1">
        <f t="shared" si="56"/>
        <v>34</v>
      </c>
      <c r="O228" s="1" t="str">
        <f t="shared" si="57"/>
        <v>二</v>
      </c>
      <c r="P228" s="3">
        <v>45154</v>
      </c>
      <c r="Q228" s="1">
        <f t="shared" si="58"/>
        <v>34</v>
      </c>
      <c r="R228" s="1" t="str">
        <f t="shared" si="59"/>
        <v>三</v>
      </c>
      <c r="S228" s="3">
        <v>45519</v>
      </c>
      <c r="T228" s="1">
        <f t="shared" si="60"/>
        <v>33</v>
      </c>
      <c r="U228" s="1" t="str">
        <f t="shared" si="61"/>
        <v>四</v>
      </c>
      <c r="V228" s="3">
        <v>45885</v>
      </c>
      <c r="W228" s="1">
        <f t="shared" si="62"/>
        <v>33</v>
      </c>
      <c r="X228" s="1" t="str">
        <f t="shared" si="63"/>
        <v>六</v>
      </c>
    </row>
    <row r="229" spans="1:24" ht="13.5">
      <c r="A229" s="3">
        <v>43329</v>
      </c>
      <c r="B229" s="1">
        <f t="shared" si="48"/>
        <v>33</v>
      </c>
      <c r="C229" s="1" t="str">
        <f t="shared" si="49"/>
        <v>五</v>
      </c>
      <c r="D229" s="3">
        <v>43694</v>
      </c>
      <c r="E229" s="1">
        <f t="shared" si="50"/>
        <v>33</v>
      </c>
      <c r="F229" s="1" t="str">
        <f t="shared" si="51"/>
        <v>六</v>
      </c>
      <c r="G229" s="3">
        <v>44059</v>
      </c>
      <c r="H229" s="1">
        <f t="shared" si="52"/>
        <v>33</v>
      </c>
      <c r="I229" s="1" t="str">
        <f t="shared" si="53"/>
        <v>日</v>
      </c>
      <c r="J229" s="3">
        <v>44425</v>
      </c>
      <c r="K229" s="1">
        <f t="shared" si="54"/>
        <v>34</v>
      </c>
      <c r="L229" s="1" t="str">
        <f t="shared" si="55"/>
        <v>二</v>
      </c>
      <c r="M229" s="3">
        <v>44790</v>
      </c>
      <c r="N229" s="1">
        <f t="shared" si="56"/>
        <v>34</v>
      </c>
      <c r="O229" s="1" t="str">
        <f t="shared" si="57"/>
        <v>三</v>
      </c>
      <c r="P229" s="3">
        <v>45155</v>
      </c>
      <c r="Q229" s="1">
        <f t="shared" si="58"/>
        <v>34</v>
      </c>
      <c r="R229" s="1" t="str">
        <f t="shared" si="59"/>
        <v>四</v>
      </c>
      <c r="S229" s="3">
        <v>45520</v>
      </c>
      <c r="T229" s="1">
        <f t="shared" si="60"/>
        <v>33</v>
      </c>
      <c r="U229" s="1" t="str">
        <f t="shared" si="61"/>
        <v>五</v>
      </c>
      <c r="V229" s="3">
        <v>45886</v>
      </c>
      <c r="W229" s="1">
        <f t="shared" si="62"/>
        <v>33</v>
      </c>
      <c r="X229" s="1" t="str">
        <f t="shared" si="63"/>
        <v>日</v>
      </c>
    </row>
    <row r="230" spans="1:24" ht="13.5">
      <c r="A230" s="3">
        <v>43330</v>
      </c>
      <c r="B230" s="1">
        <f t="shared" si="48"/>
        <v>33</v>
      </c>
      <c r="C230" s="1" t="str">
        <f t="shared" si="49"/>
        <v>六</v>
      </c>
      <c r="D230" s="3">
        <v>43695</v>
      </c>
      <c r="E230" s="1">
        <f t="shared" si="50"/>
        <v>33</v>
      </c>
      <c r="F230" s="1" t="str">
        <f t="shared" si="51"/>
        <v>日</v>
      </c>
      <c r="G230" s="3">
        <v>44060</v>
      </c>
      <c r="H230" s="1">
        <f t="shared" si="52"/>
        <v>34</v>
      </c>
      <c r="I230" s="1" t="str">
        <f t="shared" si="53"/>
        <v>一</v>
      </c>
      <c r="J230" s="3">
        <v>44426</v>
      </c>
      <c r="K230" s="1">
        <f t="shared" si="54"/>
        <v>34</v>
      </c>
      <c r="L230" s="1" t="str">
        <f t="shared" si="55"/>
        <v>三</v>
      </c>
      <c r="M230" s="3">
        <v>44791</v>
      </c>
      <c r="N230" s="1">
        <f t="shared" si="56"/>
        <v>34</v>
      </c>
      <c r="O230" s="1" t="str">
        <f t="shared" si="57"/>
        <v>四</v>
      </c>
      <c r="P230" s="3">
        <v>45156</v>
      </c>
      <c r="Q230" s="1">
        <f t="shared" si="58"/>
        <v>34</v>
      </c>
      <c r="R230" s="1" t="str">
        <f t="shared" si="59"/>
        <v>五</v>
      </c>
      <c r="S230" s="3">
        <v>45521</v>
      </c>
      <c r="T230" s="1">
        <f t="shared" si="60"/>
        <v>33</v>
      </c>
      <c r="U230" s="1" t="str">
        <f t="shared" si="61"/>
        <v>六</v>
      </c>
      <c r="V230" s="3">
        <v>45887</v>
      </c>
      <c r="W230" s="1">
        <f t="shared" si="62"/>
        <v>34</v>
      </c>
      <c r="X230" s="1" t="str">
        <f t="shared" si="63"/>
        <v>一</v>
      </c>
    </row>
    <row r="231" spans="1:24" ht="13.5">
      <c r="A231" s="3">
        <v>43331</v>
      </c>
      <c r="B231" s="1">
        <f t="shared" si="48"/>
        <v>33</v>
      </c>
      <c r="C231" s="1" t="str">
        <f t="shared" si="49"/>
        <v>日</v>
      </c>
      <c r="D231" s="3">
        <v>43696</v>
      </c>
      <c r="E231" s="1">
        <f t="shared" si="50"/>
        <v>34</v>
      </c>
      <c r="F231" s="1" t="str">
        <f t="shared" si="51"/>
        <v>一</v>
      </c>
      <c r="G231" s="3">
        <v>44061</v>
      </c>
      <c r="H231" s="1">
        <f t="shared" si="52"/>
        <v>34</v>
      </c>
      <c r="I231" s="1" t="str">
        <f t="shared" si="53"/>
        <v>二</v>
      </c>
      <c r="J231" s="3">
        <v>44427</v>
      </c>
      <c r="K231" s="1">
        <f t="shared" si="54"/>
        <v>34</v>
      </c>
      <c r="L231" s="1" t="str">
        <f t="shared" si="55"/>
        <v>四</v>
      </c>
      <c r="M231" s="3">
        <v>44792</v>
      </c>
      <c r="N231" s="1">
        <f t="shared" si="56"/>
        <v>34</v>
      </c>
      <c r="O231" s="1" t="str">
        <f t="shared" si="57"/>
        <v>五</v>
      </c>
      <c r="P231" s="3">
        <v>45157</v>
      </c>
      <c r="Q231" s="1">
        <f t="shared" si="58"/>
        <v>34</v>
      </c>
      <c r="R231" s="1" t="str">
        <f t="shared" si="59"/>
        <v>六</v>
      </c>
      <c r="S231" s="3">
        <v>45522</v>
      </c>
      <c r="T231" s="1">
        <f t="shared" si="60"/>
        <v>33</v>
      </c>
      <c r="U231" s="1" t="str">
        <f t="shared" si="61"/>
        <v>日</v>
      </c>
      <c r="V231" s="3">
        <v>45888</v>
      </c>
      <c r="W231" s="1">
        <f t="shared" si="62"/>
        <v>34</v>
      </c>
      <c r="X231" s="1" t="str">
        <f t="shared" si="63"/>
        <v>二</v>
      </c>
    </row>
    <row r="232" spans="1:24" ht="13.5">
      <c r="A232" s="3">
        <v>43332</v>
      </c>
      <c r="B232" s="1">
        <f t="shared" si="48"/>
        <v>34</v>
      </c>
      <c r="C232" s="1" t="str">
        <f t="shared" si="49"/>
        <v>一</v>
      </c>
      <c r="D232" s="3">
        <v>43697</v>
      </c>
      <c r="E232" s="1">
        <f t="shared" si="50"/>
        <v>34</v>
      </c>
      <c r="F232" s="1" t="str">
        <f t="shared" si="51"/>
        <v>二</v>
      </c>
      <c r="G232" s="3">
        <v>44062</v>
      </c>
      <c r="H232" s="1">
        <f t="shared" si="52"/>
        <v>34</v>
      </c>
      <c r="I232" s="1" t="str">
        <f t="shared" si="53"/>
        <v>三</v>
      </c>
      <c r="J232" s="3">
        <v>44428</v>
      </c>
      <c r="K232" s="1">
        <f t="shared" si="54"/>
        <v>34</v>
      </c>
      <c r="L232" s="1" t="str">
        <f t="shared" si="55"/>
        <v>五</v>
      </c>
      <c r="M232" s="3">
        <v>44793</v>
      </c>
      <c r="N232" s="1">
        <f t="shared" si="56"/>
        <v>34</v>
      </c>
      <c r="O232" s="1" t="str">
        <f t="shared" si="57"/>
        <v>六</v>
      </c>
      <c r="P232" s="3">
        <v>45158</v>
      </c>
      <c r="Q232" s="1">
        <f t="shared" si="58"/>
        <v>34</v>
      </c>
      <c r="R232" s="1" t="str">
        <f t="shared" si="59"/>
        <v>日</v>
      </c>
      <c r="S232" s="3">
        <v>45523</v>
      </c>
      <c r="T232" s="1">
        <f t="shared" si="60"/>
        <v>34</v>
      </c>
      <c r="U232" s="1" t="str">
        <f t="shared" si="61"/>
        <v>一</v>
      </c>
      <c r="V232" s="3">
        <v>45889</v>
      </c>
      <c r="W232" s="1">
        <f t="shared" si="62"/>
        <v>34</v>
      </c>
      <c r="X232" s="1" t="str">
        <f t="shared" si="63"/>
        <v>三</v>
      </c>
    </row>
    <row r="233" spans="1:24" ht="13.5">
      <c r="A233" s="3">
        <v>43333</v>
      </c>
      <c r="B233" s="1">
        <f t="shared" si="48"/>
        <v>34</v>
      </c>
      <c r="C233" s="1" t="str">
        <f t="shared" si="49"/>
        <v>二</v>
      </c>
      <c r="D233" s="3">
        <v>43698</v>
      </c>
      <c r="E233" s="1">
        <f t="shared" si="50"/>
        <v>34</v>
      </c>
      <c r="F233" s="1" t="str">
        <f t="shared" si="51"/>
        <v>三</v>
      </c>
      <c r="G233" s="3">
        <v>44063</v>
      </c>
      <c r="H233" s="1">
        <f t="shared" si="52"/>
        <v>34</v>
      </c>
      <c r="I233" s="1" t="str">
        <f t="shared" si="53"/>
        <v>四</v>
      </c>
      <c r="J233" s="3">
        <v>44429</v>
      </c>
      <c r="K233" s="1">
        <f t="shared" si="54"/>
        <v>34</v>
      </c>
      <c r="L233" s="1" t="str">
        <f t="shared" si="55"/>
        <v>六</v>
      </c>
      <c r="M233" s="3">
        <v>44794</v>
      </c>
      <c r="N233" s="1">
        <f t="shared" si="56"/>
        <v>34</v>
      </c>
      <c r="O233" s="1" t="str">
        <f t="shared" si="57"/>
        <v>日</v>
      </c>
      <c r="P233" s="3">
        <v>45159</v>
      </c>
      <c r="Q233" s="1">
        <f t="shared" si="58"/>
        <v>35</v>
      </c>
      <c r="R233" s="1" t="str">
        <f t="shared" si="59"/>
        <v>一</v>
      </c>
      <c r="S233" s="3">
        <v>45524</v>
      </c>
      <c r="T233" s="1">
        <f t="shared" si="60"/>
        <v>34</v>
      </c>
      <c r="U233" s="1" t="str">
        <f t="shared" si="61"/>
        <v>二</v>
      </c>
      <c r="V233" s="3">
        <v>45890</v>
      </c>
      <c r="W233" s="1">
        <f t="shared" si="62"/>
        <v>34</v>
      </c>
      <c r="X233" s="1" t="str">
        <f t="shared" si="63"/>
        <v>四</v>
      </c>
    </row>
    <row r="234" spans="1:24" ht="13.5">
      <c r="A234" s="3">
        <v>43334</v>
      </c>
      <c r="B234" s="1">
        <f t="shared" si="48"/>
        <v>34</v>
      </c>
      <c r="C234" s="1" t="str">
        <f t="shared" si="49"/>
        <v>三</v>
      </c>
      <c r="D234" s="3">
        <v>43699</v>
      </c>
      <c r="E234" s="1">
        <f t="shared" si="50"/>
        <v>34</v>
      </c>
      <c r="F234" s="1" t="str">
        <f t="shared" si="51"/>
        <v>四</v>
      </c>
      <c r="G234" s="3">
        <v>44064</v>
      </c>
      <c r="H234" s="1">
        <f t="shared" si="52"/>
        <v>34</v>
      </c>
      <c r="I234" s="1" t="str">
        <f t="shared" si="53"/>
        <v>五</v>
      </c>
      <c r="J234" s="3">
        <v>44430</v>
      </c>
      <c r="K234" s="1">
        <f t="shared" si="54"/>
        <v>34</v>
      </c>
      <c r="L234" s="1" t="str">
        <f t="shared" si="55"/>
        <v>日</v>
      </c>
      <c r="M234" s="3">
        <v>44795</v>
      </c>
      <c r="N234" s="1">
        <f t="shared" si="56"/>
        <v>35</v>
      </c>
      <c r="O234" s="1" t="str">
        <f t="shared" si="57"/>
        <v>一</v>
      </c>
      <c r="P234" s="3">
        <v>45160</v>
      </c>
      <c r="Q234" s="1">
        <f t="shared" si="58"/>
        <v>35</v>
      </c>
      <c r="R234" s="1" t="str">
        <f t="shared" si="59"/>
        <v>二</v>
      </c>
      <c r="S234" s="3">
        <v>45525</v>
      </c>
      <c r="T234" s="1">
        <f t="shared" si="60"/>
        <v>34</v>
      </c>
      <c r="U234" s="1" t="str">
        <f t="shared" si="61"/>
        <v>三</v>
      </c>
      <c r="V234" s="3">
        <v>45891</v>
      </c>
      <c r="W234" s="1">
        <f t="shared" si="62"/>
        <v>34</v>
      </c>
      <c r="X234" s="1" t="str">
        <f t="shared" si="63"/>
        <v>五</v>
      </c>
    </row>
    <row r="235" spans="1:24" ht="13.5">
      <c r="A235" s="3">
        <v>43335</v>
      </c>
      <c r="B235" s="1">
        <f t="shared" si="48"/>
        <v>34</v>
      </c>
      <c r="C235" s="1" t="str">
        <f t="shared" si="49"/>
        <v>四</v>
      </c>
      <c r="D235" s="3">
        <v>43700</v>
      </c>
      <c r="E235" s="1">
        <f t="shared" si="50"/>
        <v>34</v>
      </c>
      <c r="F235" s="1" t="str">
        <f t="shared" si="51"/>
        <v>五</v>
      </c>
      <c r="G235" s="3">
        <v>44065</v>
      </c>
      <c r="H235" s="1">
        <f t="shared" si="52"/>
        <v>34</v>
      </c>
      <c r="I235" s="1" t="str">
        <f t="shared" si="53"/>
        <v>六</v>
      </c>
      <c r="J235" s="3">
        <v>44431</v>
      </c>
      <c r="K235" s="1">
        <f t="shared" si="54"/>
        <v>35</v>
      </c>
      <c r="L235" s="1" t="str">
        <f t="shared" si="55"/>
        <v>一</v>
      </c>
      <c r="M235" s="3">
        <v>44796</v>
      </c>
      <c r="N235" s="1">
        <f t="shared" si="56"/>
        <v>35</v>
      </c>
      <c r="O235" s="1" t="str">
        <f t="shared" si="57"/>
        <v>二</v>
      </c>
      <c r="P235" s="3">
        <v>45161</v>
      </c>
      <c r="Q235" s="1">
        <f t="shared" si="58"/>
        <v>35</v>
      </c>
      <c r="R235" s="1" t="str">
        <f t="shared" si="59"/>
        <v>三</v>
      </c>
      <c r="S235" s="3">
        <v>45526</v>
      </c>
      <c r="T235" s="1">
        <f t="shared" si="60"/>
        <v>34</v>
      </c>
      <c r="U235" s="1" t="str">
        <f t="shared" si="61"/>
        <v>四</v>
      </c>
      <c r="V235" s="3">
        <v>45892</v>
      </c>
      <c r="W235" s="1">
        <f t="shared" si="62"/>
        <v>34</v>
      </c>
      <c r="X235" s="1" t="str">
        <f t="shared" si="63"/>
        <v>六</v>
      </c>
    </row>
    <row r="236" spans="1:24" ht="13.5">
      <c r="A236" s="3">
        <v>43336</v>
      </c>
      <c r="B236" s="1">
        <f t="shared" si="48"/>
        <v>34</v>
      </c>
      <c r="C236" s="1" t="str">
        <f t="shared" si="49"/>
        <v>五</v>
      </c>
      <c r="D236" s="3">
        <v>43701</v>
      </c>
      <c r="E236" s="1">
        <f t="shared" si="50"/>
        <v>34</v>
      </c>
      <c r="F236" s="1" t="str">
        <f t="shared" si="51"/>
        <v>六</v>
      </c>
      <c r="G236" s="3">
        <v>44066</v>
      </c>
      <c r="H236" s="1">
        <f t="shared" si="52"/>
        <v>34</v>
      </c>
      <c r="I236" s="1" t="str">
        <f t="shared" si="53"/>
        <v>日</v>
      </c>
      <c r="J236" s="3">
        <v>44432</v>
      </c>
      <c r="K236" s="1">
        <f t="shared" si="54"/>
        <v>35</v>
      </c>
      <c r="L236" s="1" t="str">
        <f t="shared" si="55"/>
        <v>二</v>
      </c>
      <c r="M236" s="3">
        <v>44797</v>
      </c>
      <c r="N236" s="1">
        <f t="shared" si="56"/>
        <v>35</v>
      </c>
      <c r="O236" s="1" t="str">
        <f t="shared" si="57"/>
        <v>三</v>
      </c>
      <c r="P236" s="3">
        <v>45162</v>
      </c>
      <c r="Q236" s="1">
        <f t="shared" si="58"/>
        <v>35</v>
      </c>
      <c r="R236" s="1" t="str">
        <f t="shared" si="59"/>
        <v>四</v>
      </c>
      <c r="S236" s="3">
        <v>45527</v>
      </c>
      <c r="T236" s="1">
        <f t="shared" si="60"/>
        <v>34</v>
      </c>
      <c r="U236" s="1" t="str">
        <f t="shared" si="61"/>
        <v>五</v>
      </c>
      <c r="V236" s="3">
        <v>45893</v>
      </c>
      <c r="W236" s="1">
        <f t="shared" si="62"/>
        <v>34</v>
      </c>
      <c r="X236" s="1" t="str">
        <f t="shared" si="63"/>
        <v>日</v>
      </c>
    </row>
    <row r="237" spans="1:24" ht="13.5">
      <c r="A237" s="3">
        <v>43337</v>
      </c>
      <c r="B237" s="1">
        <f t="shared" si="48"/>
        <v>34</v>
      </c>
      <c r="C237" s="1" t="str">
        <f t="shared" si="49"/>
        <v>六</v>
      </c>
      <c r="D237" s="3">
        <v>43702</v>
      </c>
      <c r="E237" s="1">
        <f t="shared" si="50"/>
        <v>34</v>
      </c>
      <c r="F237" s="1" t="str">
        <f t="shared" si="51"/>
        <v>日</v>
      </c>
      <c r="G237" s="3">
        <v>44067</v>
      </c>
      <c r="H237" s="1">
        <f t="shared" si="52"/>
        <v>35</v>
      </c>
      <c r="I237" s="1" t="str">
        <f t="shared" si="53"/>
        <v>一</v>
      </c>
      <c r="J237" s="3">
        <v>44433</v>
      </c>
      <c r="K237" s="1">
        <f t="shared" si="54"/>
        <v>35</v>
      </c>
      <c r="L237" s="1" t="str">
        <f t="shared" si="55"/>
        <v>三</v>
      </c>
      <c r="M237" s="3">
        <v>44798</v>
      </c>
      <c r="N237" s="1">
        <f t="shared" si="56"/>
        <v>35</v>
      </c>
      <c r="O237" s="1" t="str">
        <f t="shared" si="57"/>
        <v>四</v>
      </c>
      <c r="P237" s="3">
        <v>45163</v>
      </c>
      <c r="Q237" s="1">
        <f t="shared" si="58"/>
        <v>35</v>
      </c>
      <c r="R237" s="1" t="str">
        <f t="shared" si="59"/>
        <v>五</v>
      </c>
      <c r="S237" s="3">
        <v>45528</v>
      </c>
      <c r="T237" s="1">
        <f t="shared" si="60"/>
        <v>34</v>
      </c>
      <c r="U237" s="1" t="str">
        <f t="shared" si="61"/>
        <v>六</v>
      </c>
      <c r="V237" s="3">
        <v>45894</v>
      </c>
      <c r="W237" s="1">
        <f t="shared" si="62"/>
        <v>35</v>
      </c>
      <c r="X237" s="1" t="str">
        <f t="shared" si="63"/>
        <v>一</v>
      </c>
    </row>
    <row r="238" spans="1:24" ht="13.5">
      <c r="A238" s="3">
        <v>43338</v>
      </c>
      <c r="B238" s="1">
        <f t="shared" si="48"/>
        <v>34</v>
      </c>
      <c r="C238" s="1" t="str">
        <f t="shared" si="49"/>
        <v>日</v>
      </c>
      <c r="D238" s="3">
        <v>43703</v>
      </c>
      <c r="E238" s="1">
        <f t="shared" si="50"/>
        <v>35</v>
      </c>
      <c r="F238" s="1" t="str">
        <f t="shared" si="51"/>
        <v>一</v>
      </c>
      <c r="G238" s="3">
        <v>44068</v>
      </c>
      <c r="H238" s="1">
        <f t="shared" si="52"/>
        <v>35</v>
      </c>
      <c r="I238" s="1" t="str">
        <f t="shared" si="53"/>
        <v>二</v>
      </c>
      <c r="J238" s="3">
        <v>44434</v>
      </c>
      <c r="K238" s="1">
        <f t="shared" si="54"/>
        <v>35</v>
      </c>
      <c r="L238" s="1" t="str">
        <f t="shared" si="55"/>
        <v>四</v>
      </c>
      <c r="M238" s="3">
        <v>44799</v>
      </c>
      <c r="N238" s="1">
        <f t="shared" si="56"/>
        <v>35</v>
      </c>
      <c r="O238" s="1" t="str">
        <f t="shared" si="57"/>
        <v>五</v>
      </c>
      <c r="P238" s="3">
        <v>45164</v>
      </c>
      <c r="Q238" s="1">
        <f t="shared" si="58"/>
        <v>35</v>
      </c>
      <c r="R238" s="1" t="str">
        <f t="shared" si="59"/>
        <v>六</v>
      </c>
      <c r="S238" s="3">
        <v>45529</v>
      </c>
      <c r="T238" s="1">
        <f t="shared" si="60"/>
        <v>34</v>
      </c>
      <c r="U238" s="1" t="str">
        <f t="shared" si="61"/>
        <v>日</v>
      </c>
      <c r="V238" s="3">
        <v>45895</v>
      </c>
      <c r="W238" s="1">
        <f t="shared" si="62"/>
        <v>35</v>
      </c>
      <c r="X238" s="1" t="str">
        <f t="shared" si="63"/>
        <v>二</v>
      </c>
    </row>
    <row r="239" spans="1:24" ht="13.5">
      <c r="A239" s="3">
        <v>43339</v>
      </c>
      <c r="B239" s="1">
        <f t="shared" si="48"/>
        <v>35</v>
      </c>
      <c r="C239" s="1" t="str">
        <f t="shared" si="49"/>
        <v>一</v>
      </c>
      <c r="D239" s="3">
        <v>43704</v>
      </c>
      <c r="E239" s="1">
        <f t="shared" si="50"/>
        <v>35</v>
      </c>
      <c r="F239" s="1" t="str">
        <f t="shared" si="51"/>
        <v>二</v>
      </c>
      <c r="G239" s="3">
        <v>44069</v>
      </c>
      <c r="H239" s="1">
        <f t="shared" si="52"/>
        <v>35</v>
      </c>
      <c r="I239" s="1" t="str">
        <f t="shared" si="53"/>
        <v>三</v>
      </c>
      <c r="J239" s="3">
        <v>44435</v>
      </c>
      <c r="K239" s="1">
        <f t="shared" si="54"/>
        <v>35</v>
      </c>
      <c r="L239" s="1" t="str">
        <f t="shared" si="55"/>
        <v>五</v>
      </c>
      <c r="M239" s="3">
        <v>44800</v>
      </c>
      <c r="N239" s="1">
        <f t="shared" si="56"/>
        <v>35</v>
      </c>
      <c r="O239" s="1" t="str">
        <f t="shared" si="57"/>
        <v>六</v>
      </c>
      <c r="P239" s="3">
        <v>45165</v>
      </c>
      <c r="Q239" s="1">
        <f t="shared" si="58"/>
        <v>35</v>
      </c>
      <c r="R239" s="1" t="str">
        <f t="shared" si="59"/>
        <v>日</v>
      </c>
      <c r="S239" s="3">
        <v>45530</v>
      </c>
      <c r="T239" s="1">
        <f t="shared" si="60"/>
        <v>35</v>
      </c>
      <c r="U239" s="1" t="str">
        <f t="shared" si="61"/>
        <v>一</v>
      </c>
      <c r="V239" s="3">
        <v>45896</v>
      </c>
      <c r="W239" s="1">
        <f t="shared" si="62"/>
        <v>35</v>
      </c>
      <c r="X239" s="1" t="str">
        <f t="shared" si="63"/>
        <v>三</v>
      </c>
    </row>
    <row r="240" spans="1:24" ht="13.5">
      <c r="A240" s="3">
        <v>43340</v>
      </c>
      <c r="B240" s="1">
        <f t="shared" si="48"/>
        <v>35</v>
      </c>
      <c r="C240" s="1" t="str">
        <f t="shared" si="49"/>
        <v>二</v>
      </c>
      <c r="D240" s="3">
        <v>43705</v>
      </c>
      <c r="E240" s="1">
        <f t="shared" si="50"/>
        <v>35</v>
      </c>
      <c r="F240" s="1" t="str">
        <f t="shared" si="51"/>
        <v>三</v>
      </c>
      <c r="G240" s="3">
        <v>44070</v>
      </c>
      <c r="H240" s="1">
        <f t="shared" si="52"/>
        <v>35</v>
      </c>
      <c r="I240" s="1" t="str">
        <f t="shared" si="53"/>
        <v>四</v>
      </c>
      <c r="J240" s="3">
        <v>44436</v>
      </c>
      <c r="K240" s="1">
        <f t="shared" si="54"/>
        <v>35</v>
      </c>
      <c r="L240" s="1" t="str">
        <f t="shared" si="55"/>
        <v>六</v>
      </c>
      <c r="M240" s="3">
        <v>44801</v>
      </c>
      <c r="N240" s="1">
        <f t="shared" si="56"/>
        <v>35</v>
      </c>
      <c r="O240" s="1" t="str">
        <f t="shared" si="57"/>
        <v>日</v>
      </c>
      <c r="P240" s="3">
        <v>45166</v>
      </c>
      <c r="Q240" s="1">
        <f t="shared" si="58"/>
        <v>36</v>
      </c>
      <c r="R240" s="1" t="str">
        <f t="shared" si="59"/>
        <v>一</v>
      </c>
      <c r="S240" s="3">
        <v>45531</v>
      </c>
      <c r="T240" s="1">
        <f t="shared" si="60"/>
        <v>35</v>
      </c>
      <c r="U240" s="1" t="str">
        <f t="shared" si="61"/>
        <v>二</v>
      </c>
      <c r="V240" s="3">
        <v>45897</v>
      </c>
      <c r="W240" s="1">
        <f t="shared" si="62"/>
        <v>35</v>
      </c>
      <c r="X240" s="1" t="str">
        <f t="shared" si="63"/>
        <v>四</v>
      </c>
    </row>
    <row r="241" spans="1:24" ht="13.5">
      <c r="A241" s="3">
        <v>43341</v>
      </c>
      <c r="B241" s="1">
        <f t="shared" si="48"/>
        <v>35</v>
      </c>
      <c r="C241" s="1" t="str">
        <f t="shared" si="49"/>
        <v>三</v>
      </c>
      <c r="D241" s="3">
        <v>43706</v>
      </c>
      <c r="E241" s="1">
        <f t="shared" si="50"/>
        <v>35</v>
      </c>
      <c r="F241" s="1" t="str">
        <f t="shared" si="51"/>
        <v>四</v>
      </c>
      <c r="G241" s="3">
        <v>44071</v>
      </c>
      <c r="H241" s="1">
        <f t="shared" si="52"/>
        <v>35</v>
      </c>
      <c r="I241" s="1" t="str">
        <f t="shared" si="53"/>
        <v>五</v>
      </c>
      <c r="J241" s="3">
        <v>44437</v>
      </c>
      <c r="K241" s="1">
        <f t="shared" si="54"/>
        <v>35</v>
      </c>
      <c r="L241" s="1" t="str">
        <f t="shared" si="55"/>
        <v>日</v>
      </c>
      <c r="M241" s="3">
        <v>44802</v>
      </c>
      <c r="N241" s="1">
        <f t="shared" si="56"/>
        <v>36</v>
      </c>
      <c r="O241" s="1" t="str">
        <f t="shared" si="57"/>
        <v>一</v>
      </c>
      <c r="P241" s="3">
        <v>45167</v>
      </c>
      <c r="Q241" s="1">
        <f t="shared" si="58"/>
        <v>36</v>
      </c>
      <c r="R241" s="1" t="str">
        <f t="shared" si="59"/>
        <v>二</v>
      </c>
      <c r="S241" s="3">
        <v>45532</v>
      </c>
      <c r="T241" s="1">
        <f t="shared" si="60"/>
        <v>35</v>
      </c>
      <c r="U241" s="1" t="str">
        <f t="shared" si="61"/>
        <v>三</v>
      </c>
      <c r="V241" s="3">
        <v>45898</v>
      </c>
      <c r="W241" s="1">
        <f t="shared" si="62"/>
        <v>35</v>
      </c>
      <c r="X241" s="1" t="str">
        <f t="shared" si="63"/>
        <v>五</v>
      </c>
    </row>
    <row r="242" spans="1:24" ht="13.5">
      <c r="A242" s="3">
        <v>43342</v>
      </c>
      <c r="B242" s="1">
        <f t="shared" si="48"/>
        <v>35</v>
      </c>
      <c r="C242" s="1" t="str">
        <f t="shared" si="49"/>
        <v>四</v>
      </c>
      <c r="D242" s="3">
        <v>43707</v>
      </c>
      <c r="E242" s="1">
        <f t="shared" si="50"/>
        <v>35</v>
      </c>
      <c r="F242" s="1" t="str">
        <f t="shared" si="51"/>
        <v>五</v>
      </c>
      <c r="G242" s="3">
        <v>44072</v>
      </c>
      <c r="H242" s="1">
        <f t="shared" si="52"/>
        <v>35</v>
      </c>
      <c r="I242" s="1" t="str">
        <f t="shared" si="53"/>
        <v>六</v>
      </c>
      <c r="J242" s="3">
        <v>44438</v>
      </c>
      <c r="K242" s="1">
        <f t="shared" si="54"/>
        <v>36</v>
      </c>
      <c r="L242" s="1" t="str">
        <f t="shared" si="55"/>
        <v>一</v>
      </c>
      <c r="M242" s="3">
        <v>44803</v>
      </c>
      <c r="N242" s="1">
        <f t="shared" si="56"/>
        <v>36</v>
      </c>
      <c r="O242" s="1" t="str">
        <f t="shared" si="57"/>
        <v>二</v>
      </c>
      <c r="P242" s="3">
        <v>45168</v>
      </c>
      <c r="Q242" s="1">
        <f t="shared" si="58"/>
        <v>36</v>
      </c>
      <c r="R242" s="1" t="str">
        <f t="shared" si="59"/>
        <v>三</v>
      </c>
      <c r="S242" s="3">
        <v>45533</v>
      </c>
      <c r="T242" s="1">
        <f t="shared" si="60"/>
        <v>35</v>
      </c>
      <c r="U242" s="1" t="str">
        <f t="shared" si="61"/>
        <v>四</v>
      </c>
      <c r="V242" s="3">
        <v>45899</v>
      </c>
      <c r="W242" s="1">
        <f t="shared" si="62"/>
        <v>35</v>
      </c>
      <c r="X242" s="1" t="str">
        <f t="shared" si="63"/>
        <v>六</v>
      </c>
    </row>
    <row r="243" spans="1:24" ht="13.5">
      <c r="A243" s="3">
        <v>43343</v>
      </c>
      <c r="B243" s="1">
        <f t="shared" si="48"/>
        <v>35</v>
      </c>
      <c r="C243" s="1" t="str">
        <f t="shared" si="49"/>
        <v>五</v>
      </c>
      <c r="D243" s="3">
        <v>43708</v>
      </c>
      <c r="E243" s="1">
        <f t="shared" si="50"/>
        <v>35</v>
      </c>
      <c r="F243" s="1" t="str">
        <f t="shared" si="51"/>
        <v>六</v>
      </c>
      <c r="G243" s="3">
        <v>44073</v>
      </c>
      <c r="H243" s="1">
        <f t="shared" si="52"/>
        <v>35</v>
      </c>
      <c r="I243" s="1" t="str">
        <f t="shared" si="53"/>
        <v>日</v>
      </c>
      <c r="J243" s="3">
        <v>44439</v>
      </c>
      <c r="K243" s="1">
        <f t="shared" si="54"/>
        <v>36</v>
      </c>
      <c r="L243" s="1" t="str">
        <f t="shared" si="55"/>
        <v>二</v>
      </c>
      <c r="M243" s="3">
        <v>44804</v>
      </c>
      <c r="N243" s="1">
        <f t="shared" si="56"/>
        <v>36</v>
      </c>
      <c r="O243" s="1" t="str">
        <f t="shared" si="57"/>
        <v>三</v>
      </c>
      <c r="P243" s="3">
        <v>45169</v>
      </c>
      <c r="Q243" s="1">
        <f t="shared" si="58"/>
        <v>36</v>
      </c>
      <c r="R243" s="1" t="str">
        <f t="shared" si="59"/>
        <v>四</v>
      </c>
      <c r="S243" s="3">
        <v>45534</v>
      </c>
      <c r="T243" s="1">
        <f t="shared" si="60"/>
        <v>35</v>
      </c>
      <c r="U243" s="1" t="str">
        <f t="shared" si="61"/>
        <v>五</v>
      </c>
      <c r="V243" s="3">
        <v>45900</v>
      </c>
      <c r="W243" s="1">
        <f t="shared" si="62"/>
        <v>35</v>
      </c>
      <c r="X243" s="1" t="str">
        <f t="shared" si="63"/>
        <v>日</v>
      </c>
    </row>
    <row r="244" spans="1:24" ht="13.5">
      <c r="A244" s="3">
        <v>43344</v>
      </c>
      <c r="B244" s="1">
        <f t="shared" si="48"/>
        <v>35</v>
      </c>
      <c r="C244" s="1" t="str">
        <f t="shared" si="49"/>
        <v>六</v>
      </c>
      <c r="D244" s="3">
        <v>43709</v>
      </c>
      <c r="E244" s="1">
        <f t="shared" si="50"/>
        <v>35</v>
      </c>
      <c r="F244" s="1" t="str">
        <f t="shared" si="51"/>
        <v>日</v>
      </c>
      <c r="G244" s="3">
        <v>44074</v>
      </c>
      <c r="H244" s="1">
        <f t="shared" si="52"/>
        <v>36</v>
      </c>
      <c r="I244" s="1" t="str">
        <f t="shared" si="53"/>
        <v>一</v>
      </c>
      <c r="J244" s="3">
        <v>44440</v>
      </c>
      <c r="K244" s="1">
        <f t="shared" si="54"/>
        <v>36</v>
      </c>
      <c r="L244" s="1" t="str">
        <f t="shared" si="55"/>
        <v>三</v>
      </c>
      <c r="M244" s="3">
        <v>44805</v>
      </c>
      <c r="N244" s="1">
        <f t="shared" si="56"/>
        <v>36</v>
      </c>
      <c r="O244" s="1" t="str">
        <f t="shared" si="57"/>
        <v>四</v>
      </c>
      <c r="P244" s="3">
        <v>45170</v>
      </c>
      <c r="Q244" s="1">
        <f t="shared" si="58"/>
        <v>36</v>
      </c>
      <c r="R244" s="1" t="str">
        <f t="shared" si="59"/>
        <v>五</v>
      </c>
      <c r="S244" s="3">
        <v>45535</v>
      </c>
      <c r="T244" s="1">
        <f t="shared" si="60"/>
        <v>35</v>
      </c>
      <c r="U244" s="1" t="str">
        <f t="shared" si="61"/>
        <v>六</v>
      </c>
      <c r="V244" s="3">
        <v>45901</v>
      </c>
      <c r="W244" s="1">
        <f t="shared" si="62"/>
        <v>36</v>
      </c>
      <c r="X244" s="1" t="str">
        <f t="shared" si="63"/>
        <v>一</v>
      </c>
    </row>
    <row r="245" spans="1:24" ht="13.5">
      <c r="A245" s="3">
        <v>43345</v>
      </c>
      <c r="B245" s="1">
        <f t="shared" si="48"/>
        <v>35</v>
      </c>
      <c r="C245" s="1" t="str">
        <f t="shared" si="49"/>
        <v>日</v>
      </c>
      <c r="D245" s="3">
        <v>43710</v>
      </c>
      <c r="E245" s="1">
        <f t="shared" si="50"/>
        <v>36</v>
      </c>
      <c r="F245" s="1" t="str">
        <f t="shared" si="51"/>
        <v>一</v>
      </c>
      <c r="G245" s="3">
        <v>44075</v>
      </c>
      <c r="H245" s="1">
        <f t="shared" si="52"/>
        <v>36</v>
      </c>
      <c r="I245" s="1" t="str">
        <f t="shared" si="53"/>
        <v>二</v>
      </c>
      <c r="J245" s="3">
        <v>44441</v>
      </c>
      <c r="K245" s="1">
        <f t="shared" si="54"/>
        <v>36</v>
      </c>
      <c r="L245" s="1" t="str">
        <f t="shared" si="55"/>
        <v>四</v>
      </c>
      <c r="M245" s="3">
        <v>44806</v>
      </c>
      <c r="N245" s="1">
        <f t="shared" si="56"/>
        <v>36</v>
      </c>
      <c r="O245" s="1" t="str">
        <f t="shared" si="57"/>
        <v>五</v>
      </c>
      <c r="P245" s="3">
        <v>45171</v>
      </c>
      <c r="Q245" s="1">
        <f t="shared" si="58"/>
        <v>36</v>
      </c>
      <c r="R245" s="1" t="str">
        <f t="shared" si="59"/>
        <v>六</v>
      </c>
      <c r="S245" s="3">
        <v>45536</v>
      </c>
      <c r="T245" s="1">
        <f t="shared" si="60"/>
        <v>35</v>
      </c>
      <c r="U245" s="1" t="str">
        <f t="shared" si="61"/>
        <v>日</v>
      </c>
      <c r="V245" s="3">
        <v>45902</v>
      </c>
      <c r="W245" s="1">
        <f t="shared" si="62"/>
        <v>36</v>
      </c>
      <c r="X245" s="1" t="str">
        <f t="shared" si="63"/>
        <v>二</v>
      </c>
    </row>
    <row r="246" spans="1:24" ht="13.5">
      <c r="A246" s="3">
        <v>43346</v>
      </c>
      <c r="B246" s="1">
        <f t="shared" si="48"/>
        <v>36</v>
      </c>
      <c r="C246" s="1" t="str">
        <f t="shared" si="49"/>
        <v>一</v>
      </c>
      <c r="D246" s="3">
        <v>43711</v>
      </c>
      <c r="E246" s="1">
        <f t="shared" si="50"/>
        <v>36</v>
      </c>
      <c r="F246" s="1" t="str">
        <f t="shared" si="51"/>
        <v>二</v>
      </c>
      <c r="G246" s="3">
        <v>44076</v>
      </c>
      <c r="H246" s="1">
        <f t="shared" si="52"/>
        <v>36</v>
      </c>
      <c r="I246" s="1" t="str">
        <f t="shared" si="53"/>
        <v>三</v>
      </c>
      <c r="J246" s="3">
        <v>44442</v>
      </c>
      <c r="K246" s="1">
        <f t="shared" si="54"/>
        <v>36</v>
      </c>
      <c r="L246" s="1" t="str">
        <f t="shared" si="55"/>
        <v>五</v>
      </c>
      <c r="M246" s="3">
        <v>44807</v>
      </c>
      <c r="N246" s="1">
        <f t="shared" si="56"/>
        <v>36</v>
      </c>
      <c r="O246" s="1" t="str">
        <f t="shared" si="57"/>
        <v>六</v>
      </c>
      <c r="P246" s="3">
        <v>45172</v>
      </c>
      <c r="Q246" s="1">
        <f t="shared" si="58"/>
        <v>36</v>
      </c>
      <c r="R246" s="1" t="str">
        <f t="shared" si="59"/>
        <v>日</v>
      </c>
      <c r="S246" s="3">
        <v>45537</v>
      </c>
      <c r="T246" s="1">
        <f t="shared" si="60"/>
        <v>36</v>
      </c>
      <c r="U246" s="1" t="str">
        <f t="shared" si="61"/>
        <v>一</v>
      </c>
      <c r="V246" s="3">
        <v>45903</v>
      </c>
      <c r="W246" s="1">
        <f t="shared" si="62"/>
        <v>36</v>
      </c>
      <c r="X246" s="1" t="str">
        <f t="shared" si="63"/>
        <v>三</v>
      </c>
    </row>
    <row r="247" spans="1:24" ht="13.5">
      <c r="A247" s="3">
        <v>43347</v>
      </c>
      <c r="B247" s="1">
        <f t="shared" si="48"/>
        <v>36</v>
      </c>
      <c r="C247" s="1" t="str">
        <f t="shared" si="49"/>
        <v>二</v>
      </c>
      <c r="D247" s="3">
        <v>43712</v>
      </c>
      <c r="E247" s="1">
        <f t="shared" si="50"/>
        <v>36</v>
      </c>
      <c r="F247" s="1" t="str">
        <f t="shared" si="51"/>
        <v>三</v>
      </c>
      <c r="G247" s="3">
        <v>44077</v>
      </c>
      <c r="H247" s="1">
        <f t="shared" si="52"/>
        <v>36</v>
      </c>
      <c r="I247" s="1" t="str">
        <f t="shared" si="53"/>
        <v>四</v>
      </c>
      <c r="J247" s="3">
        <v>44443</v>
      </c>
      <c r="K247" s="1">
        <f t="shared" si="54"/>
        <v>36</v>
      </c>
      <c r="L247" s="1" t="str">
        <f t="shared" si="55"/>
        <v>六</v>
      </c>
      <c r="M247" s="3">
        <v>44808</v>
      </c>
      <c r="N247" s="1">
        <f t="shared" si="56"/>
        <v>36</v>
      </c>
      <c r="O247" s="1" t="str">
        <f t="shared" si="57"/>
        <v>日</v>
      </c>
      <c r="P247" s="3">
        <v>45173</v>
      </c>
      <c r="Q247" s="1">
        <f t="shared" si="58"/>
        <v>37</v>
      </c>
      <c r="R247" s="1" t="str">
        <f t="shared" si="59"/>
        <v>一</v>
      </c>
      <c r="S247" s="3">
        <v>45538</v>
      </c>
      <c r="T247" s="1">
        <f t="shared" si="60"/>
        <v>36</v>
      </c>
      <c r="U247" s="1" t="str">
        <f t="shared" si="61"/>
        <v>二</v>
      </c>
      <c r="V247" s="3">
        <v>45904</v>
      </c>
      <c r="W247" s="1">
        <f t="shared" si="62"/>
        <v>36</v>
      </c>
      <c r="X247" s="1" t="str">
        <f t="shared" si="63"/>
        <v>四</v>
      </c>
    </row>
    <row r="248" spans="1:24" ht="13.5">
      <c r="A248" s="3">
        <v>43348</v>
      </c>
      <c r="B248" s="1">
        <f t="shared" si="48"/>
        <v>36</v>
      </c>
      <c r="C248" s="1" t="str">
        <f t="shared" si="49"/>
        <v>三</v>
      </c>
      <c r="D248" s="3">
        <v>43713</v>
      </c>
      <c r="E248" s="1">
        <f t="shared" si="50"/>
        <v>36</v>
      </c>
      <c r="F248" s="1" t="str">
        <f t="shared" si="51"/>
        <v>四</v>
      </c>
      <c r="G248" s="3">
        <v>44078</v>
      </c>
      <c r="H248" s="1">
        <f t="shared" si="52"/>
        <v>36</v>
      </c>
      <c r="I248" s="1" t="str">
        <f t="shared" si="53"/>
        <v>五</v>
      </c>
      <c r="J248" s="3">
        <v>44444</v>
      </c>
      <c r="K248" s="1">
        <f t="shared" si="54"/>
        <v>36</v>
      </c>
      <c r="L248" s="1" t="str">
        <f t="shared" si="55"/>
        <v>日</v>
      </c>
      <c r="M248" s="3">
        <v>44809</v>
      </c>
      <c r="N248" s="1">
        <f t="shared" si="56"/>
        <v>37</v>
      </c>
      <c r="O248" s="1" t="str">
        <f t="shared" si="57"/>
        <v>一</v>
      </c>
      <c r="P248" s="3">
        <v>45174</v>
      </c>
      <c r="Q248" s="1">
        <f t="shared" si="58"/>
        <v>37</v>
      </c>
      <c r="R248" s="1" t="str">
        <f t="shared" si="59"/>
        <v>二</v>
      </c>
      <c r="S248" s="3">
        <v>45539</v>
      </c>
      <c r="T248" s="1">
        <f t="shared" si="60"/>
        <v>36</v>
      </c>
      <c r="U248" s="1" t="str">
        <f t="shared" si="61"/>
        <v>三</v>
      </c>
      <c r="V248" s="3">
        <v>45905</v>
      </c>
      <c r="W248" s="1">
        <f t="shared" si="62"/>
        <v>36</v>
      </c>
      <c r="X248" s="1" t="str">
        <f t="shared" si="63"/>
        <v>五</v>
      </c>
    </row>
    <row r="249" spans="1:24" ht="13.5">
      <c r="A249" s="3">
        <v>43349</v>
      </c>
      <c r="B249" s="1">
        <f t="shared" si="48"/>
        <v>36</v>
      </c>
      <c r="C249" s="1" t="str">
        <f t="shared" si="49"/>
        <v>四</v>
      </c>
      <c r="D249" s="3">
        <v>43714</v>
      </c>
      <c r="E249" s="1">
        <f t="shared" si="50"/>
        <v>36</v>
      </c>
      <c r="F249" s="1" t="str">
        <f t="shared" si="51"/>
        <v>五</v>
      </c>
      <c r="G249" s="3">
        <v>44079</v>
      </c>
      <c r="H249" s="1">
        <f t="shared" si="52"/>
        <v>36</v>
      </c>
      <c r="I249" s="1" t="str">
        <f t="shared" si="53"/>
        <v>六</v>
      </c>
      <c r="J249" s="3">
        <v>44445</v>
      </c>
      <c r="K249" s="1">
        <f t="shared" si="54"/>
        <v>37</v>
      </c>
      <c r="L249" s="1" t="str">
        <f t="shared" si="55"/>
        <v>一</v>
      </c>
      <c r="M249" s="3">
        <v>44810</v>
      </c>
      <c r="N249" s="1">
        <f t="shared" si="56"/>
        <v>37</v>
      </c>
      <c r="O249" s="1" t="str">
        <f t="shared" si="57"/>
        <v>二</v>
      </c>
      <c r="P249" s="3">
        <v>45175</v>
      </c>
      <c r="Q249" s="1">
        <f t="shared" si="58"/>
        <v>37</v>
      </c>
      <c r="R249" s="1" t="str">
        <f t="shared" si="59"/>
        <v>三</v>
      </c>
      <c r="S249" s="3">
        <v>45540</v>
      </c>
      <c r="T249" s="1">
        <f t="shared" si="60"/>
        <v>36</v>
      </c>
      <c r="U249" s="1" t="str">
        <f t="shared" si="61"/>
        <v>四</v>
      </c>
      <c r="V249" s="3">
        <v>45906</v>
      </c>
      <c r="W249" s="1">
        <f t="shared" si="62"/>
        <v>36</v>
      </c>
      <c r="X249" s="1" t="str">
        <f t="shared" si="63"/>
        <v>六</v>
      </c>
    </row>
    <row r="250" spans="1:24" ht="13.5">
      <c r="A250" s="3">
        <v>43350</v>
      </c>
      <c r="B250" s="1">
        <f t="shared" si="48"/>
        <v>36</v>
      </c>
      <c r="C250" s="1" t="str">
        <f t="shared" si="49"/>
        <v>五</v>
      </c>
      <c r="D250" s="3">
        <v>43715</v>
      </c>
      <c r="E250" s="1">
        <f t="shared" si="50"/>
        <v>36</v>
      </c>
      <c r="F250" s="1" t="str">
        <f t="shared" si="51"/>
        <v>六</v>
      </c>
      <c r="G250" s="3">
        <v>44080</v>
      </c>
      <c r="H250" s="1">
        <f t="shared" si="52"/>
        <v>36</v>
      </c>
      <c r="I250" s="1" t="str">
        <f t="shared" si="53"/>
        <v>日</v>
      </c>
      <c r="J250" s="3">
        <v>44446</v>
      </c>
      <c r="K250" s="1">
        <f t="shared" si="54"/>
        <v>37</v>
      </c>
      <c r="L250" s="1" t="str">
        <f t="shared" si="55"/>
        <v>二</v>
      </c>
      <c r="M250" s="3">
        <v>44811</v>
      </c>
      <c r="N250" s="1">
        <f t="shared" si="56"/>
        <v>37</v>
      </c>
      <c r="O250" s="1" t="str">
        <f t="shared" si="57"/>
        <v>三</v>
      </c>
      <c r="P250" s="3">
        <v>45176</v>
      </c>
      <c r="Q250" s="1">
        <f t="shared" si="58"/>
        <v>37</v>
      </c>
      <c r="R250" s="1" t="str">
        <f t="shared" si="59"/>
        <v>四</v>
      </c>
      <c r="S250" s="3">
        <v>45541</v>
      </c>
      <c r="T250" s="1">
        <f t="shared" si="60"/>
        <v>36</v>
      </c>
      <c r="U250" s="1" t="str">
        <f t="shared" si="61"/>
        <v>五</v>
      </c>
      <c r="V250" s="3">
        <v>45907</v>
      </c>
      <c r="W250" s="1">
        <f t="shared" si="62"/>
        <v>36</v>
      </c>
      <c r="X250" s="1" t="str">
        <f t="shared" si="63"/>
        <v>日</v>
      </c>
    </row>
    <row r="251" spans="1:24" ht="13.5">
      <c r="A251" s="3">
        <v>43351</v>
      </c>
      <c r="B251" s="1">
        <f t="shared" si="48"/>
        <v>36</v>
      </c>
      <c r="C251" s="1" t="str">
        <f t="shared" si="49"/>
        <v>六</v>
      </c>
      <c r="D251" s="3">
        <v>43716</v>
      </c>
      <c r="E251" s="1">
        <f t="shared" si="50"/>
        <v>36</v>
      </c>
      <c r="F251" s="1" t="str">
        <f t="shared" si="51"/>
        <v>日</v>
      </c>
      <c r="G251" s="3">
        <v>44081</v>
      </c>
      <c r="H251" s="1">
        <f t="shared" si="52"/>
        <v>37</v>
      </c>
      <c r="I251" s="1" t="str">
        <f t="shared" si="53"/>
        <v>一</v>
      </c>
      <c r="J251" s="3">
        <v>44447</v>
      </c>
      <c r="K251" s="1">
        <f t="shared" si="54"/>
        <v>37</v>
      </c>
      <c r="L251" s="1" t="str">
        <f t="shared" si="55"/>
        <v>三</v>
      </c>
      <c r="M251" s="3">
        <v>44812</v>
      </c>
      <c r="N251" s="1">
        <f t="shared" si="56"/>
        <v>37</v>
      </c>
      <c r="O251" s="1" t="str">
        <f t="shared" si="57"/>
        <v>四</v>
      </c>
      <c r="P251" s="3">
        <v>45177</v>
      </c>
      <c r="Q251" s="1">
        <f t="shared" si="58"/>
        <v>37</v>
      </c>
      <c r="R251" s="1" t="str">
        <f t="shared" si="59"/>
        <v>五</v>
      </c>
      <c r="S251" s="3">
        <v>45542</v>
      </c>
      <c r="T251" s="1">
        <f t="shared" si="60"/>
        <v>36</v>
      </c>
      <c r="U251" s="1" t="str">
        <f t="shared" si="61"/>
        <v>六</v>
      </c>
      <c r="V251" s="3">
        <v>45908</v>
      </c>
      <c r="W251" s="1">
        <f t="shared" si="62"/>
        <v>37</v>
      </c>
      <c r="X251" s="1" t="str">
        <f t="shared" si="63"/>
        <v>一</v>
      </c>
    </row>
    <row r="252" spans="1:24" ht="13.5">
      <c r="A252" s="3">
        <v>43352</v>
      </c>
      <c r="B252" s="1">
        <f t="shared" si="48"/>
        <v>36</v>
      </c>
      <c r="C252" s="1" t="str">
        <f t="shared" si="49"/>
        <v>日</v>
      </c>
      <c r="D252" s="3">
        <v>43717</v>
      </c>
      <c r="E252" s="1">
        <f t="shared" si="50"/>
        <v>37</v>
      </c>
      <c r="F252" s="1" t="str">
        <f t="shared" si="51"/>
        <v>一</v>
      </c>
      <c r="G252" s="3">
        <v>44082</v>
      </c>
      <c r="H252" s="1">
        <f t="shared" si="52"/>
        <v>37</v>
      </c>
      <c r="I252" s="1" t="str">
        <f t="shared" si="53"/>
        <v>二</v>
      </c>
      <c r="J252" s="3">
        <v>44448</v>
      </c>
      <c r="K252" s="1">
        <f t="shared" si="54"/>
        <v>37</v>
      </c>
      <c r="L252" s="1" t="str">
        <f t="shared" si="55"/>
        <v>四</v>
      </c>
      <c r="M252" s="3">
        <v>44813</v>
      </c>
      <c r="N252" s="1">
        <f t="shared" si="56"/>
        <v>37</v>
      </c>
      <c r="O252" s="1" t="str">
        <f t="shared" si="57"/>
        <v>五</v>
      </c>
      <c r="P252" s="3">
        <v>45178</v>
      </c>
      <c r="Q252" s="1">
        <f t="shared" si="58"/>
        <v>37</v>
      </c>
      <c r="R252" s="1" t="str">
        <f t="shared" si="59"/>
        <v>六</v>
      </c>
      <c r="S252" s="3">
        <v>45543</v>
      </c>
      <c r="T252" s="1">
        <f t="shared" si="60"/>
        <v>36</v>
      </c>
      <c r="U252" s="1" t="str">
        <f t="shared" si="61"/>
        <v>日</v>
      </c>
      <c r="V252" s="3">
        <v>45909</v>
      </c>
      <c r="W252" s="1">
        <f t="shared" si="62"/>
        <v>37</v>
      </c>
      <c r="X252" s="1" t="str">
        <f t="shared" si="63"/>
        <v>二</v>
      </c>
    </row>
    <row r="253" spans="1:24" ht="13.5">
      <c r="A253" s="3">
        <v>43353</v>
      </c>
      <c r="B253" s="1">
        <f t="shared" si="48"/>
        <v>37</v>
      </c>
      <c r="C253" s="1" t="str">
        <f t="shared" si="49"/>
        <v>一</v>
      </c>
      <c r="D253" s="3">
        <v>43718</v>
      </c>
      <c r="E253" s="1">
        <f t="shared" si="50"/>
        <v>37</v>
      </c>
      <c r="F253" s="1" t="str">
        <f t="shared" si="51"/>
        <v>二</v>
      </c>
      <c r="G253" s="3">
        <v>44083</v>
      </c>
      <c r="H253" s="1">
        <f t="shared" si="52"/>
        <v>37</v>
      </c>
      <c r="I253" s="1" t="str">
        <f t="shared" si="53"/>
        <v>三</v>
      </c>
      <c r="J253" s="3">
        <v>44449</v>
      </c>
      <c r="K253" s="1">
        <f t="shared" si="54"/>
        <v>37</v>
      </c>
      <c r="L253" s="1" t="str">
        <f t="shared" si="55"/>
        <v>五</v>
      </c>
      <c r="M253" s="3">
        <v>44814</v>
      </c>
      <c r="N253" s="1">
        <f t="shared" si="56"/>
        <v>37</v>
      </c>
      <c r="O253" s="1" t="str">
        <f t="shared" si="57"/>
        <v>六</v>
      </c>
      <c r="P253" s="3">
        <v>45179</v>
      </c>
      <c r="Q253" s="1">
        <f t="shared" si="58"/>
        <v>37</v>
      </c>
      <c r="R253" s="1" t="str">
        <f t="shared" si="59"/>
        <v>日</v>
      </c>
      <c r="S253" s="3">
        <v>45544</v>
      </c>
      <c r="T253" s="1">
        <f t="shared" si="60"/>
        <v>37</v>
      </c>
      <c r="U253" s="1" t="str">
        <f t="shared" si="61"/>
        <v>一</v>
      </c>
      <c r="V253" s="3">
        <v>45910</v>
      </c>
      <c r="W253" s="1">
        <f t="shared" si="62"/>
        <v>37</v>
      </c>
      <c r="X253" s="1" t="str">
        <f t="shared" si="63"/>
        <v>三</v>
      </c>
    </row>
    <row r="254" spans="1:24" ht="13.5">
      <c r="A254" s="3">
        <v>43354</v>
      </c>
      <c r="B254" s="1">
        <f t="shared" si="48"/>
        <v>37</v>
      </c>
      <c r="C254" s="1" t="str">
        <f t="shared" si="49"/>
        <v>二</v>
      </c>
      <c r="D254" s="3">
        <v>43719</v>
      </c>
      <c r="E254" s="1">
        <f t="shared" si="50"/>
        <v>37</v>
      </c>
      <c r="F254" s="1" t="str">
        <f t="shared" si="51"/>
        <v>三</v>
      </c>
      <c r="G254" s="3">
        <v>44084</v>
      </c>
      <c r="H254" s="1">
        <f t="shared" si="52"/>
        <v>37</v>
      </c>
      <c r="I254" s="1" t="str">
        <f t="shared" si="53"/>
        <v>四</v>
      </c>
      <c r="J254" s="3">
        <v>44450</v>
      </c>
      <c r="K254" s="1">
        <f t="shared" si="54"/>
        <v>37</v>
      </c>
      <c r="L254" s="1" t="str">
        <f t="shared" si="55"/>
        <v>六</v>
      </c>
      <c r="M254" s="3">
        <v>44815</v>
      </c>
      <c r="N254" s="1">
        <f t="shared" si="56"/>
        <v>37</v>
      </c>
      <c r="O254" s="1" t="str">
        <f t="shared" si="57"/>
        <v>日</v>
      </c>
      <c r="P254" s="3">
        <v>45180</v>
      </c>
      <c r="Q254" s="1">
        <f t="shared" si="58"/>
        <v>38</v>
      </c>
      <c r="R254" s="1" t="str">
        <f t="shared" si="59"/>
        <v>一</v>
      </c>
      <c r="S254" s="3">
        <v>45545</v>
      </c>
      <c r="T254" s="1">
        <f t="shared" si="60"/>
        <v>37</v>
      </c>
      <c r="U254" s="1" t="str">
        <f t="shared" si="61"/>
        <v>二</v>
      </c>
      <c r="V254" s="3">
        <v>45911</v>
      </c>
      <c r="W254" s="1">
        <f t="shared" si="62"/>
        <v>37</v>
      </c>
      <c r="X254" s="1" t="str">
        <f t="shared" si="63"/>
        <v>四</v>
      </c>
    </row>
    <row r="255" spans="1:24" ht="13.5">
      <c r="A255" s="3">
        <v>43355</v>
      </c>
      <c r="B255" s="1">
        <f t="shared" si="48"/>
        <v>37</v>
      </c>
      <c r="C255" s="1" t="str">
        <f t="shared" si="49"/>
        <v>三</v>
      </c>
      <c r="D255" s="3">
        <v>43720</v>
      </c>
      <c r="E255" s="1">
        <f t="shared" si="50"/>
        <v>37</v>
      </c>
      <c r="F255" s="1" t="str">
        <f t="shared" si="51"/>
        <v>四</v>
      </c>
      <c r="G255" s="3">
        <v>44085</v>
      </c>
      <c r="H255" s="1">
        <f t="shared" si="52"/>
        <v>37</v>
      </c>
      <c r="I255" s="1" t="str">
        <f t="shared" si="53"/>
        <v>五</v>
      </c>
      <c r="J255" s="3">
        <v>44451</v>
      </c>
      <c r="K255" s="1">
        <f t="shared" si="54"/>
        <v>37</v>
      </c>
      <c r="L255" s="1" t="str">
        <f t="shared" si="55"/>
        <v>日</v>
      </c>
      <c r="M255" s="3">
        <v>44816</v>
      </c>
      <c r="N255" s="1">
        <f t="shared" si="56"/>
        <v>38</v>
      </c>
      <c r="O255" s="1" t="str">
        <f t="shared" si="57"/>
        <v>一</v>
      </c>
      <c r="P255" s="3">
        <v>45181</v>
      </c>
      <c r="Q255" s="1">
        <f t="shared" si="58"/>
        <v>38</v>
      </c>
      <c r="R255" s="1" t="str">
        <f t="shared" si="59"/>
        <v>二</v>
      </c>
      <c r="S255" s="3">
        <v>45546</v>
      </c>
      <c r="T255" s="1">
        <f t="shared" si="60"/>
        <v>37</v>
      </c>
      <c r="U255" s="1" t="str">
        <f t="shared" si="61"/>
        <v>三</v>
      </c>
      <c r="V255" s="3">
        <v>45912</v>
      </c>
      <c r="W255" s="1">
        <f t="shared" si="62"/>
        <v>37</v>
      </c>
      <c r="X255" s="1" t="str">
        <f t="shared" si="63"/>
        <v>五</v>
      </c>
    </row>
    <row r="256" spans="1:24" ht="13.5">
      <c r="A256" s="3">
        <v>43356</v>
      </c>
      <c r="B256" s="1">
        <f t="shared" si="48"/>
        <v>37</v>
      </c>
      <c r="C256" s="1" t="str">
        <f t="shared" si="49"/>
        <v>四</v>
      </c>
      <c r="D256" s="3">
        <v>43721</v>
      </c>
      <c r="E256" s="1">
        <f t="shared" si="50"/>
        <v>37</v>
      </c>
      <c r="F256" s="1" t="str">
        <f t="shared" si="51"/>
        <v>五</v>
      </c>
      <c r="G256" s="3">
        <v>44086</v>
      </c>
      <c r="H256" s="1">
        <f t="shared" si="52"/>
        <v>37</v>
      </c>
      <c r="I256" s="1" t="str">
        <f t="shared" si="53"/>
        <v>六</v>
      </c>
      <c r="J256" s="3">
        <v>44452</v>
      </c>
      <c r="K256" s="1">
        <f t="shared" si="54"/>
        <v>38</v>
      </c>
      <c r="L256" s="1" t="str">
        <f t="shared" si="55"/>
        <v>一</v>
      </c>
      <c r="M256" s="3">
        <v>44817</v>
      </c>
      <c r="N256" s="1">
        <f t="shared" si="56"/>
        <v>38</v>
      </c>
      <c r="O256" s="1" t="str">
        <f t="shared" si="57"/>
        <v>二</v>
      </c>
      <c r="P256" s="3">
        <v>45182</v>
      </c>
      <c r="Q256" s="1">
        <f t="shared" si="58"/>
        <v>38</v>
      </c>
      <c r="R256" s="1" t="str">
        <f t="shared" si="59"/>
        <v>三</v>
      </c>
      <c r="S256" s="3">
        <v>45547</v>
      </c>
      <c r="T256" s="1">
        <f t="shared" si="60"/>
        <v>37</v>
      </c>
      <c r="U256" s="1" t="str">
        <f t="shared" si="61"/>
        <v>四</v>
      </c>
      <c r="V256" s="3">
        <v>45913</v>
      </c>
      <c r="W256" s="1">
        <f t="shared" si="62"/>
        <v>37</v>
      </c>
      <c r="X256" s="1" t="str">
        <f t="shared" si="63"/>
        <v>六</v>
      </c>
    </row>
    <row r="257" spans="1:24" ht="13.5">
      <c r="A257" s="3">
        <v>43357</v>
      </c>
      <c r="B257" s="1">
        <f t="shared" si="48"/>
        <v>37</v>
      </c>
      <c r="C257" s="1" t="str">
        <f t="shared" si="49"/>
        <v>五</v>
      </c>
      <c r="D257" s="3">
        <v>43722</v>
      </c>
      <c r="E257" s="1">
        <f t="shared" si="50"/>
        <v>37</v>
      </c>
      <c r="F257" s="1" t="str">
        <f t="shared" si="51"/>
        <v>六</v>
      </c>
      <c r="G257" s="3">
        <v>44087</v>
      </c>
      <c r="H257" s="1">
        <f t="shared" si="52"/>
        <v>37</v>
      </c>
      <c r="I257" s="1" t="str">
        <f t="shared" si="53"/>
        <v>日</v>
      </c>
      <c r="J257" s="3">
        <v>44453</v>
      </c>
      <c r="K257" s="1">
        <f t="shared" si="54"/>
        <v>38</v>
      </c>
      <c r="L257" s="1" t="str">
        <f t="shared" si="55"/>
        <v>二</v>
      </c>
      <c r="M257" s="3">
        <v>44818</v>
      </c>
      <c r="N257" s="1">
        <f t="shared" si="56"/>
        <v>38</v>
      </c>
      <c r="O257" s="1" t="str">
        <f t="shared" si="57"/>
        <v>三</v>
      </c>
      <c r="P257" s="3">
        <v>45183</v>
      </c>
      <c r="Q257" s="1">
        <f t="shared" si="58"/>
        <v>38</v>
      </c>
      <c r="R257" s="1" t="str">
        <f t="shared" si="59"/>
        <v>四</v>
      </c>
      <c r="S257" s="3">
        <v>45548</v>
      </c>
      <c r="T257" s="1">
        <f t="shared" si="60"/>
        <v>37</v>
      </c>
      <c r="U257" s="1" t="str">
        <f t="shared" si="61"/>
        <v>五</v>
      </c>
      <c r="V257" s="3">
        <v>45914</v>
      </c>
      <c r="W257" s="1">
        <f t="shared" si="62"/>
        <v>37</v>
      </c>
      <c r="X257" s="1" t="str">
        <f t="shared" si="63"/>
        <v>日</v>
      </c>
    </row>
    <row r="258" spans="1:24" ht="13.5">
      <c r="A258" s="3">
        <v>43358</v>
      </c>
      <c r="B258" s="1">
        <f t="shared" si="64" ref="B258:B321">WEEKNUM(A258,2)</f>
        <v>37</v>
      </c>
      <c r="C258" s="1" t="str">
        <f t="shared" si="65" ref="C258:C321">CHOOSE(WEEKDAY(A258,2),"一","二","三","四","五","六","日")</f>
        <v>六</v>
      </c>
      <c r="D258" s="3">
        <v>43723</v>
      </c>
      <c r="E258" s="1">
        <f t="shared" si="66" ref="E258:E321">WEEKNUM(D258,2)</f>
        <v>37</v>
      </c>
      <c r="F258" s="1" t="str">
        <f t="shared" si="67" ref="F258:F321">CHOOSE(WEEKDAY(D258,2),"一","二","三","四","五","六","日")</f>
        <v>日</v>
      </c>
      <c r="G258" s="3">
        <v>44088</v>
      </c>
      <c r="H258" s="1">
        <f t="shared" si="68" ref="H258:H321">WEEKNUM(G258,2)</f>
        <v>38</v>
      </c>
      <c r="I258" s="1" t="str">
        <f t="shared" si="69" ref="I258:I321">CHOOSE(WEEKDAY(G258,2),"一","二","三","四","五","六","日")</f>
        <v>一</v>
      </c>
      <c r="J258" s="3">
        <v>44454</v>
      </c>
      <c r="K258" s="1">
        <f t="shared" si="70" ref="K258:K321">WEEKNUM(J258,2)</f>
        <v>38</v>
      </c>
      <c r="L258" s="1" t="str">
        <f t="shared" si="71" ref="L258:L321">CHOOSE(WEEKDAY(J258,2),"一","二","三","四","五","六","日")</f>
        <v>三</v>
      </c>
      <c r="M258" s="3">
        <v>44819</v>
      </c>
      <c r="N258" s="1">
        <f t="shared" si="72" ref="N258:N321">WEEKNUM(M258,2)</f>
        <v>38</v>
      </c>
      <c r="O258" s="1" t="str">
        <f t="shared" si="73" ref="O258:O321">CHOOSE(WEEKDAY(M258,2),"一","二","三","四","五","六","日")</f>
        <v>四</v>
      </c>
      <c r="P258" s="3">
        <v>45184</v>
      </c>
      <c r="Q258" s="1">
        <f t="shared" si="74" ref="Q258:Q321">WEEKNUM(P258,2)</f>
        <v>38</v>
      </c>
      <c r="R258" s="1" t="str">
        <f t="shared" si="75" ref="R258:R321">CHOOSE(WEEKDAY(P258,2),"一","二","三","四","五","六","日")</f>
        <v>五</v>
      </c>
      <c r="S258" s="3">
        <v>45549</v>
      </c>
      <c r="T258" s="1">
        <f t="shared" si="76" ref="T258:T321">WEEKNUM(S258,2)</f>
        <v>37</v>
      </c>
      <c r="U258" s="1" t="str">
        <f t="shared" si="77" ref="U258:U321">CHOOSE(WEEKDAY(S258,2),"一","二","三","四","五","六","日")</f>
        <v>六</v>
      </c>
      <c r="V258" s="3">
        <v>45915</v>
      </c>
      <c r="W258" s="1">
        <f t="shared" si="78" ref="W258:W321">WEEKNUM(V258,2)</f>
        <v>38</v>
      </c>
      <c r="X258" s="1" t="str">
        <f t="shared" si="79" ref="X258:X321">CHOOSE(WEEKDAY(V258,2),"一","二","三","四","五","六","日")</f>
        <v>一</v>
      </c>
    </row>
    <row r="259" spans="1:24" ht="13.5">
      <c r="A259" s="3">
        <v>43359</v>
      </c>
      <c r="B259" s="1">
        <f t="shared" si="64"/>
        <v>37</v>
      </c>
      <c r="C259" s="1" t="str">
        <f t="shared" si="65"/>
        <v>日</v>
      </c>
      <c r="D259" s="3">
        <v>43724</v>
      </c>
      <c r="E259" s="1">
        <f t="shared" si="66"/>
        <v>38</v>
      </c>
      <c r="F259" s="1" t="str">
        <f t="shared" si="67"/>
        <v>一</v>
      </c>
      <c r="G259" s="3">
        <v>44089</v>
      </c>
      <c r="H259" s="1">
        <f t="shared" si="68"/>
        <v>38</v>
      </c>
      <c r="I259" s="1" t="str">
        <f t="shared" si="69"/>
        <v>二</v>
      </c>
      <c r="J259" s="3">
        <v>44455</v>
      </c>
      <c r="K259" s="1">
        <f t="shared" si="70"/>
        <v>38</v>
      </c>
      <c r="L259" s="1" t="str">
        <f t="shared" si="71"/>
        <v>四</v>
      </c>
      <c r="M259" s="3">
        <v>44820</v>
      </c>
      <c r="N259" s="1">
        <f t="shared" si="72"/>
        <v>38</v>
      </c>
      <c r="O259" s="1" t="str">
        <f t="shared" si="73"/>
        <v>五</v>
      </c>
      <c r="P259" s="3">
        <v>45185</v>
      </c>
      <c r="Q259" s="1">
        <f t="shared" si="74"/>
        <v>38</v>
      </c>
      <c r="R259" s="1" t="str">
        <f t="shared" si="75"/>
        <v>六</v>
      </c>
      <c r="S259" s="3">
        <v>45550</v>
      </c>
      <c r="T259" s="1">
        <f t="shared" si="76"/>
        <v>37</v>
      </c>
      <c r="U259" s="1" t="str">
        <f t="shared" si="77"/>
        <v>日</v>
      </c>
      <c r="V259" s="3">
        <v>45916</v>
      </c>
      <c r="W259" s="1">
        <f t="shared" si="78"/>
        <v>38</v>
      </c>
      <c r="X259" s="1" t="str">
        <f t="shared" si="79"/>
        <v>二</v>
      </c>
    </row>
    <row r="260" spans="1:24" ht="13.5">
      <c r="A260" s="3">
        <v>43360</v>
      </c>
      <c r="B260" s="1">
        <f t="shared" si="64"/>
        <v>38</v>
      </c>
      <c r="C260" s="1" t="str">
        <f t="shared" si="65"/>
        <v>一</v>
      </c>
      <c r="D260" s="3">
        <v>43725</v>
      </c>
      <c r="E260" s="1">
        <f t="shared" si="66"/>
        <v>38</v>
      </c>
      <c r="F260" s="1" t="str">
        <f t="shared" si="67"/>
        <v>二</v>
      </c>
      <c r="G260" s="3">
        <v>44090</v>
      </c>
      <c r="H260" s="1">
        <f t="shared" si="68"/>
        <v>38</v>
      </c>
      <c r="I260" s="1" t="str">
        <f t="shared" si="69"/>
        <v>三</v>
      </c>
      <c r="J260" s="3">
        <v>44456</v>
      </c>
      <c r="K260" s="1">
        <f t="shared" si="70"/>
        <v>38</v>
      </c>
      <c r="L260" s="1" t="str">
        <f t="shared" si="71"/>
        <v>五</v>
      </c>
      <c r="M260" s="3">
        <v>44821</v>
      </c>
      <c r="N260" s="1">
        <f t="shared" si="72"/>
        <v>38</v>
      </c>
      <c r="O260" s="1" t="str">
        <f t="shared" si="73"/>
        <v>六</v>
      </c>
      <c r="P260" s="3">
        <v>45186</v>
      </c>
      <c r="Q260" s="1">
        <f t="shared" si="74"/>
        <v>38</v>
      </c>
      <c r="R260" s="1" t="str">
        <f t="shared" si="75"/>
        <v>日</v>
      </c>
      <c r="S260" s="3">
        <v>45551</v>
      </c>
      <c r="T260" s="1">
        <f t="shared" si="76"/>
        <v>38</v>
      </c>
      <c r="U260" s="1" t="str">
        <f t="shared" si="77"/>
        <v>一</v>
      </c>
      <c r="V260" s="3">
        <v>45917</v>
      </c>
      <c r="W260" s="1">
        <f t="shared" si="78"/>
        <v>38</v>
      </c>
      <c r="X260" s="1" t="str">
        <f t="shared" si="79"/>
        <v>三</v>
      </c>
    </row>
    <row r="261" spans="1:24" ht="13.5">
      <c r="A261" s="3">
        <v>43361</v>
      </c>
      <c r="B261" s="1">
        <f t="shared" si="64"/>
        <v>38</v>
      </c>
      <c r="C261" s="1" t="str">
        <f t="shared" si="65"/>
        <v>二</v>
      </c>
      <c r="D261" s="3">
        <v>43726</v>
      </c>
      <c r="E261" s="1">
        <f t="shared" si="66"/>
        <v>38</v>
      </c>
      <c r="F261" s="1" t="str">
        <f t="shared" si="67"/>
        <v>三</v>
      </c>
      <c r="G261" s="3">
        <v>44091</v>
      </c>
      <c r="H261" s="1">
        <f t="shared" si="68"/>
        <v>38</v>
      </c>
      <c r="I261" s="1" t="str">
        <f t="shared" si="69"/>
        <v>四</v>
      </c>
      <c r="J261" s="3">
        <v>44457</v>
      </c>
      <c r="K261" s="1">
        <f t="shared" si="70"/>
        <v>38</v>
      </c>
      <c r="L261" s="1" t="str">
        <f t="shared" si="71"/>
        <v>六</v>
      </c>
      <c r="M261" s="3">
        <v>44822</v>
      </c>
      <c r="N261" s="1">
        <f t="shared" si="72"/>
        <v>38</v>
      </c>
      <c r="O261" s="1" t="str">
        <f t="shared" si="73"/>
        <v>日</v>
      </c>
      <c r="P261" s="3">
        <v>45187</v>
      </c>
      <c r="Q261" s="1">
        <f t="shared" si="74"/>
        <v>39</v>
      </c>
      <c r="R261" s="1" t="str">
        <f t="shared" si="75"/>
        <v>一</v>
      </c>
      <c r="S261" s="3">
        <v>45552</v>
      </c>
      <c r="T261" s="1">
        <f t="shared" si="76"/>
        <v>38</v>
      </c>
      <c r="U261" s="1" t="str">
        <f t="shared" si="77"/>
        <v>二</v>
      </c>
      <c r="V261" s="3">
        <v>45918</v>
      </c>
      <c r="W261" s="1">
        <f t="shared" si="78"/>
        <v>38</v>
      </c>
      <c r="X261" s="1" t="str">
        <f t="shared" si="79"/>
        <v>四</v>
      </c>
    </row>
    <row r="262" spans="1:24" ht="13.5">
      <c r="A262" s="3">
        <v>43362</v>
      </c>
      <c r="B262" s="1">
        <f t="shared" si="64"/>
        <v>38</v>
      </c>
      <c r="C262" s="1" t="str">
        <f t="shared" si="65"/>
        <v>三</v>
      </c>
      <c r="D262" s="3">
        <v>43727</v>
      </c>
      <c r="E262" s="1">
        <f t="shared" si="66"/>
        <v>38</v>
      </c>
      <c r="F262" s="1" t="str">
        <f t="shared" si="67"/>
        <v>四</v>
      </c>
      <c r="G262" s="3">
        <v>44092</v>
      </c>
      <c r="H262" s="1">
        <f t="shared" si="68"/>
        <v>38</v>
      </c>
      <c r="I262" s="1" t="str">
        <f t="shared" si="69"/>
        <v>五</v>
      </c>
      <c r="J262" s="3">
        <v>44458</v>
      </c>
      <c r="K262" s="1">
        <f t="shared" si="70"/>
        <v>38</v>
      </c>
      <c r="L262" s="1" t="str">
        <f t="shared" si="71"/>
        <v>日</v>
      </c>
      <c r="M262" s="3">
        <v>44823</v>
      </c>
      <c r="N262" s="1">
        <f t="shared" si="72"/>
        <v>39</v>
      </c>
      <c r="O262" s="1" t="str">
        <f t="shared" si="73"/>
        <v>一</v>
      </c>
      <c r="P262" s="3">
        <v>45188</v>
      </c>
      <c r="Q262" s="1">
        <f t="shared" si="74"/>
        <v>39</v>
      </c>
      <c r="R262" s="1" t="str">
        <f t="shared" si="75"/>
        <v>二</v>
      </c>
      <c r="S262" s="3">
        <v>45553</v>
      </c>
      <c r="T262" s="1">
        <f t="shared" si="76"/>
        <v>38</v>
      </c>
      <c r="U262" s="1" t="str">
        <f t="shared" si="77"/>
        <v>三</v>
      </c>
      <c r="V262" s="3">
        <v>45919</v>
      </c>
      <c r="W262" s="1">
        <f t="shared" si="78"/>
        <v>38</v>
      </c>
      <c r="X262" s="1" t="str">
        <f t="shared" si="79"/>
        <v>五</v>
      </c>
    </row>
    <row r="263" spans="1:24" ht="13.5">
      <c r="A263" s="3">
        <v>43363</v>
      </c>
      <c r="B263" s="1">
        <f t="shared" si="64"/>
        <v>38</v>
      </c>
      <c r="C263" s="1" t="str">
        <f t="shared" si="65"/>
        <v>四</v>
      </c>
      <c r="D263" s="3">
        <v>43728</v>
      </c>
      <c r="E263" s="1">
        <f t="shared" si="66"/>
        <v>38</v>
      </c>
      <c r="F263" s="1" t="str">
        <f t="shared" si="67"/>
        <v>五</v>
      </c>
      <c r="G263" s="3">
        <v>44093</v>
      </c>
      <c r="H263" s="1">
        <f t="shared" si="68"/>
        <v>38</v>
      </c>
      <c r="I263" s="1" t="str">
        <f t="shared" si="69"/>
        <v>六</v>
      </c>
      <c r="J263" s="3">
        <v>44459</v>
      </c>
      <c r="K263" s="1">
        <f t="shared" si="70"/>
        <v>39</v>
      </c>
      <c r="L263" s="1" t="str">
        <f t="shared" si="71"/>
        <v>一</v>
      </c>
      <c r="M263" s="3">
        <v>44824</v>
      </c>
      <c r="N263" s="1">
        <f t="shared" si="72"/>
        <v>39</v>
      </c>
      <c r="O263" s="1" t="str">
        <f t="shared" si="73"/>
        <v>二</v>
      </c>
      <c r="P263" s="3">
        <v>45189</v>
      </c>
      <c r="Q263" s="1">
        <f t="shared" si="74"/>
        <v>39</v>
      </c>
      <c r="R263" s="1" t="str">
        <f t="shared" si="75"/>
        <v>三</v>
      </c>
      <c r="S263" s="3">
        <v>45554</v>
      </c>
      <c r="T263" s="1">
        <f t="shared" si="76"/>
        <v>38</v>
      </c>
      <c r="U263" s="1" t="str">
        <f t="shared" si="77"/>
        <v>四</v>
      </c>
      <c r="V263" s="3">
        <v>45920</v>
      </c>
      <c r="W263" s="1">
        <f t="shared" si="78"/>
        <v>38</v>
      </c>
      <c r="X263" s="1" t="str">
        <f t="shared" si="79"/>
        <v>六</v>
      </c>
    </row>
    <row r="264" spans="1:24" ht="13.5">
      <c r="A264" s="3">
        <v>43364</v>
      </c>
      <c r="B264" s="1">
        <f t="shared" si="64"/>
        <v>38</v>
      </c>
      <c r="C264" s="1" t="str">
        <f t="shared" si="65"/>
        <v>五</v>
      </c>
      <c r="D264" s="3">
        <v>43729</v>
      </c>
      <c r="E264" s="1">
        <f t="shared" si="66"/>
        <v>38</v>
      </c>
      <c r="F264" s="1" t="str">
        <f t="shared" si="67"/>
        <v>六</v>
      </c>
      <c r="G264" s="3">
        <v>44094</v>
      </c>
      <c r="H264" s="1">
        <f t="shared" si="68"/>
        <v>38</v>
      </c>
      <c r="I264" s="1" t="str">
        <f t="shared" si="69"/>
        <v>日</v>
      </c>
      <c r="J264" s="3">
        <v>44460</v>
      </c>
      <c r="K264" s="1">
        <f t="shared" si="70"/>
        <v>39</v>
      </c>
      <c r="L264" s="1" t="str">
        <f t="shared" si="71"/>
        <v>二</v>
      </c>
      <c r="M264" s="3">
        <v>44825</v>
      </c>
      <c r="N264" s="1">
        <f t="shared" si="72"/>
        <v>39</v>
      </c>
      <c r="O264" s="1" t="str">
        <f t="shared" si="73"/>
        <v>三</v>
      </c>
      <c r="P264" s="3">
        <v>45190</v>
      </c>
      <c r="Q264" s="1">
        <f t="shared" si="74"/>
        <v>39</v>
      </c>
      <c r="R264" s="1" t="str">
        <f t="shared" si="75"/>
        <v>四</v>
      </c>
      <c r="S264" s="3">
        <v>45555</v>
      </c>
      <c r="T264" s="1">
        <f t="shared" si="76"/>
        <v>38</v>
      </c>
      <c r="U264" s="1" t="str">
        <f t="shared" si="77"/>
        <v>五</v>
      </c>
      <c r="V264" s="3">
        <v>45921</v>
      </c>
      <c r="W264" s="1">
        <f t="shared" si="78"/>
        <v>38</v>
      </c>
      <c r="X264" s="1" t="str">
        <f t="shared" si="79"/>
        <v>日</v>
      </c>
    </row>
    <row r="265" spans="1:24" ht="13.5">
      <c r="A265" s="3">
        <v>43365</v>
      </c>
      <c r="B265" s="1">
        <f t="shared" si="64"/>
        <v>38</v>
      </c>
      <c r="C265" s="1" t="str">
        <f t="shared" si="65"/>
        <v>六</v>
      </c>
      <c r="D265" s="3">
        <v>43730</v>
      </c>
      <c r="E265" s="1">
        <f t="shared" si="66"/>
        <v>38</v>
      </c>
      <c r="F265" s="1" t="str">
        <f t="shared" si="67"/>
        <v>日</v>
      </c>
      <c r="G265" s="3">
        <v>44095</v>
      </c>
      <c r="H265" s="1">
        <f t="shared" si="68"/>
        <v>39</v>
      </c>
      <c r="I265" s="1" t="str">
        <f t="shared" si="69"/>
        <v>一</v>
      </c>
      <c r="J265" s="3">
        <v>44461</v>
      </c>
      <c r="K265" s="1">
        <f t="shared" si="70"/>
        <v>39</v>
      </c>
      <c r="L265" s="1" t="str">
        <f t="shared" si="71"/>
        <v>三</v>
      </c>
      <c r="M265" s="3">
        <v>44826</v>
      </c>
      <c r="N265" s="1">
        <f t="shared" si="72"/>
        <v>39</v>
      </c>
      <c r="O265" s="1" t="str">
        <f t="shared" si="73"/>
        <v>四</v>
      </c>
      <c r="P265" s="3">
        <v>45191</v>
      </c>
      <c r="Q265" s="1">
        <f t="shared" si="74"/>
        <v>39</v>
      </c>
      <c r="R265" s="1" t="str">
        <f t="shared" si="75"/>
        <v>五</v>
      </c>
      <c r="S265" s="3">
        <v>45556</v>
      </c>
      <c r="T265" s="1">
        <f t="shared" si="76"/>
        <v>38</v>
      </c>
      <c r="U265" s="1" t="str">
        <f t="shared" si="77"/>
        <v>六</v>
      </c>
      <c r="V265" s="3">
        <v>45922</v>
      </c>
      <c r="W265" s="1">
        <f t="shared" si="78"/>
        <v>39</v>
      </c>
      <c r="X265" s="1" t="str">
        <f t="shared" si="79"/>
        <v>一</v>
      </c>
    </row>
    <row r="266" spans="1:24" ht="13.5">
      <c r="A266" s="3">
        <v>43366</v>
      </c>
      <c r="B266" s="1">
        <f t="shared" si="64"/>
        <v>38</v>
      </c>
      <c r="C266" s="1" t="str">
        <f t="shared" si="65"/>
        <v>日</v>
      </c>
      <c r="D266" s="3">
        <v>43731</v>
      </c>
      <c r="E266" s="1">
        <f t="shared" si="66"/>
        <v>39</v>
      </c>
      <c r="F266" s="1" t="str">
        <f t="shared" si="67"/>
        <v>一</v>
      </c>
      <c r="G266" s="3">
        <v>44096</v>
      </c>
      <c r="H266" s="1">
        <f t="shared" si="68"/>
        <v>39</v>
      </c>
      <c r="I266" s="1" t="str">
        <f t="shared" si="69"/>
        <v>二</v>
      </c>
      <c r="J266" s="3">
        <v>44462</v>
      </c>
      <c r="K266" s="1">
        <f t="shared" si="70"/>
        <v>39</v>
      </c>
      <c r="L266" s="1" t="str">
        <f t="shared" si="71"/>
        <v>四</v>
      </c>
      <c r="M266" s="3">
        <v>44827</v>
      </c>
      <c r="N266" s="1">
        <f t="shared" si="72"/>
        <v>39</v>
      </c>
      <c r="O266" s="1" t="str">
        <f t="shared" si="73"/>
        <v>五</v>
      </c>
      <c r="P266" s="3">
        <v>45192</v>
      </c>
      <c r="Q266" s="1">
        <f t="shared" si="74"/>
        <v>39</v>
      </c>
      <c r="R266" s="1" t="str">
        <f t="shared" si="75"/>
        <v>六</v>
      </c>
      <c r="S266" s="3">
        <v>45557</v>
      </c>
      <c r="T266" s="1">
        <f t="shared" si="76"/>
        <v>38</v>
      </c>
      <c r="U266" s="1" t="str">
        <f t="shared" si="77"/>
        <v>日</v>
      </c>
      <c r="V266" s="3">
        <v>45923</v>
      </c>
      <c r="W266" s="1">
        <f t="shared" si="78"/>
        <v>39</v>
      </c>
      <c r="X266" s="1" t="str">
        <f t="shared" si="79"/>
        <v>二</v>
      </c>
    </row>
    <row r="267" spans="1:24" ht="13.5">
      <c r="A267" s="3">
        <v>43367</v>
      </c>
      <c r="B267" s="1">
        <f t="shared" si="64"/>
        <v>39</v>
      </c>
      <c r="C267" s="1" t="str">
        <f t="shared" si="65"/>
        <v>一</v>
      </c>
      <c r="D267" s="3">
        <v>43732</v>
      </c>
      <c r="E267" s="1">
        <f t="shared" si="66"/>
        <v>39</v>
      </c>
      <c r="F267" s="1" t="str">
        <f t="shared" si="67"/>
        <v>二</v>
      </c>
      <c r="G267" s="3">
        <v>44097</v>
      </c>
      <c r="H267" s="1">
        <f t="shared" si="68"/>
        <v>39</v>
      </c>
      <c r="I267" s="1" t="str">
        <f t="shared" si="69"/>
        <v>三</v>
      </c>
      <c r="J267" s="3">
        <v>44463</v>
      </c>
      <c r="K267" s="1">
        <f t="shared" si="70"/>
        <v>39</v>
      </c>
      <c r="L267" s="1" t="str">
        <f t="shared" si="71"/>
        <v>五</v>
      </c>
      <c r="M267" s="3">
        <v>44828</v>
      </c>
      <c r="N267" s="1">
        <f t="shared" si="72"/>
        <v>39</v>
      </c>
      <c r="O267" s="1" t="str">
        <f t="shared" si="73"/>
        <v>六</v>
      </c>
      <c r="P267" s="3">
        <v>45193</v>
      </c>
      <c r="Q267" s="1">
        <f t="shared" si="74"/>
        <v>39</v>
      </c>
      <c r="R267" s="1" t="str">
        <f t="shared" si="75"/>
        <v>日</v>
      </c>
      <c r="S267" s="3">
        <v>45558</v>
      </c>
      <c r="T267" s="1">
        <f t="shared" si="76"/>
        <v>39</v>
      </c>
      <c r="U267" s="1" t="str">
        <f t="shared" si="77"/>
        <v>一</v>
      </c>
      <c r="V267" s="3">
        <v>45924</v>
      </c>
      <c r="W267" s="1">
        <f t="shared" si="78"/>
        <v>39</v>
      </c>
      <c r="X267" s="1" t="str">
        <f t="shared" si="79"/>
        <v>三</v>
      </c>
    </row>
    <row r="268" spans="1:24" ht="13.5">
      <c r="A268" s="3">
        <v>43368</v>
      </c>
      <c r="B268" s="1">
        <f t="shared" si="64"/>
        <v>39</v>
      </c>
      <c r="C268" s="1" t="str">
        <f t="shared" si="65"/>
        <v>二</v>
      </c>
      <c r="D268" s="3">
        <v>43733</v>
      </c>
      <c r="E268" s="1">
        <f t="shared" si="66"/>
        <v>39</v>
      </c>
      <c r="F268" s="1" t="str">
        <f t="shared" si="67"/>
        <v>三</v>
      </c>
      <c r="G268" s="3">
        <v>44098</v>
      </c>
      <c r="H268" s="1">
        <f t="shared" si="68"/>
        <v>39</v>
      </c>
      <c r="I268" s="1" t="str">
        <f t="shared" si="69"/>
        <v>四</v>
      </c>
      <c r="J268" s="3">
        <v>44464</v>
      </c>
      <c r="K268" s="1">
        <f t="shared" si="70"/>
        <v>39</v>
      </c>
      <c r="L268" s="1" t="str">
        <f t="shared" si="71"/>
        <v>六</v>
      </c>
      <c r="M268" s="3">
        <v>44829</v>
      </c>
      <c r="N268" s="1">
        <f t="shared" si="72"/>
        <v>39</v>
      </c>
      <c r="O268" s="1" t="str">
        <f t="shared" si="73"/>
        <v>日</v>
      </c>
      <c r="P268" s="3">
        <v>45194</v>
      </c>
      <c r="Q268" s="1">
        <f t="shared" si="74"/>
        <v>40</v>
      </c>
      <c r="R268" s="1" t="str">
        <f t="shared" si="75"/>
        <v>一</v>
      </c>
      <c r="S268" s="3">
        <v>45559</v>
      </c>
      <c r="T268" s="1">
        <f t="shared" si="76"/>
        <v>39</v>
      </c>
      <c r="U268" s="1" t="str">
        <f t="shared" si="77"/>
        <v>二</v>
      </c>
      <c r="V268" s="3">
        <v>45925</v>
      </c>
      <c r="W268" s="1">
        <f t="shared" si="78"/>
        <v>39</v>
      </c>
      <c r="X268" s="1" t="str">
        <f t="shared" si="79"/>
        <v>四</v>
      </c>
    </row>
    <row r="269" spans="1:24" ht="13.5">
      <c r="A269" s="3">
        <v>43369</v>
      </c>
      <c r="B269" s="1">
        <f t="shared" si="64"/>
        <v>39</v>
      </c>
      <c r="C269" s="1" t="str">
        <f t="shared" si="65"/>
        <v>三</v>
      </c>
      <c r="D269" s="3">
        <v>43734</v>
      </c>
      <c r="E269" s="1">
        <f t="shared" si="66"/>
        <v>39</v>
      </c>
      <c r="F269" s="1" t="str">
        <f t="shared" si="67"/>
        <v>四</v>
      </c>
      <c r="G269" s="3">
        <v>44099</v>
      </c>
      <c r="H269" s="1">
        <f t="shared" si="68"/>
        <v>39</v>
      </c>
      <c r="I269" s="1" t="str">
        <f t="shared" si="69"/>
        <v>五</v>
      </c>
      <c r="J269" s="3">
        <v>44465</v>
      </c>
      <c r="K269" s="1">
        <f t="shared" si="70"/>
        <v>39</v>
      </c>
      <c r="L269" s="1" t="str">
        <f t="shared" si="71"/>
        <v>日</v>
      </c>
      <c r="M269" s="3">
        <v>44830</v>
      </c>
      <c r="N269" s="1">
        <f t="shared" si="72"/>
        <v>40</v>
      </c>
      <c r="O269" s="1" t="str">
        <f t="shared" si="73"/>
        <v>一</v>
      </c>
      <c r="P269" s="3">
        <v>45195</v>
      </c>
      <c r="Q269" s="1">
        <f t="shared" si="74"/>
        <v>40</v>
      </c>
      <c r="R269" s="1" t="str">
        <f t="shared" si="75"/>
        <v>二</v>
      </c>
      <c r="S269" s="3">
        <v>45560</v>
      </c>
      <c r="T269" s="1">
        <f t="shared" si="76"/>
        <v>39</v>
      </c>
      <c r="U269" s="1" t="str">
        <f t="shared" si="77"/>
        <v>三</v>
      </c>
      <c r="V269" s="3">
        <v>45926</v>
      </c>
      <c r="W269" s="1">
        <f t="shared" si="78"/>
        <v>39</v>
      </c>
      <c r="X269" s="1" t="str">
        <f t="shared" si="79"/>
        <v>五</v>
      </c>
    </row>
    <row r="270" spans="1:24" ht="13.5">
      <c r="A270" s="3">
        <v>43370</v>
      </c>
      <c r="B270" s="1">
        <f t="shared" si="64"/>
        <v>39</v>
      </c>
      <c r="C270" s="1" t="str">
        <f t="shared" si="65"/>
        <v>四</v>
      </c>
      <c r="D270" s="3">
        <v>43735</v>
      </c>
      <c r="E270" s="1">
        <f t="shared" si="66"/>
        <v>39</v>
      </c>
      <c r="F270" s="1" t="str">
        <f t="shared" si="67"/>
        <v>五</v>
      </c>
      <c r="G270" s="3">
        <v>44100</v>
      </c>
      <c r="H270" s="1">
        <f t="shared" si="68"/>
        <v>39</v>
      </c>
      <c r="I270" s="1" t="str">
        <f t="shared" si="69"/>
        <v>六</v>
      </c>
      <c r="J270" s="3">
        <v>44466</v>
      </c>
      <c r="K270" s="1">
        <f t="shared" si="70"/>
        <v>40</v>
      </c>
      <c r="L270" s="1" t="str">
        <f t="shared" si="71"/>
        <v>一</v>
      </c>
      <c r="M270" s="3">
        <v>44831</v>
      </c>
      <c r="N270" s="1">
        <f t="shared" si="72"/>
        <v>40</v>
      </c>
      <c r="O270" s="1" t="str">
        <f t="shared" si="73"/>
        <v>二</v>
      </c>
      <c r="P270" s="3">
        <v>45196</v>
      </c>
      <c r="Q270" s="1">
        <f t="shared" si="74"/>
        <v>40</v>
      </c>
      <c r="R270" s="1" t="str">
        <f t="shared" si="75"/>
        <v>三</v>
      </c>
      <c r="S270" s="3">
        <v>45561</v>
      </c>
      <c r="T270" s="1">
        <f t="shared" si="76"/>
        <v>39</v>
      </c>
      <c r="U270" s="1" t="str">
        <f t="shared" si="77"/>
        <v>四</v>
      </c>
      <c r="V270" s="3">
        <v>45927</v>
      </c>
      <c r="W270" s="1">
        <f t="shared" si="78"/>
        <v>39</v>
      </c>
      <c r="X270" s="1" t="str">
        <f t="shared" si="79"/>
        <v>六</v>
      </c>
    </row>
    <row r="271" spans="1:24" ht="13.5">
      <c r="A271" s="3">
        <v>43371</v>
      </c>
      <c r="B271" s="1">
        <f t="shared" si="64"/>
        <v>39</v>
      </c>
      <c r="C271" s="1" t="str">
        <f t="shared" si="65"/>
        <v>五</v>
      </c>
      <c r="D271" s="3">
        <v>43736</v>
      </c>
      <c r="E271" s="1">
        <f t="shared" si="66"/>
        <v>39</v>
      </c>
      <c r="F271" s="1" t="str">
        <f t="shared" si="67"/>
        <v>六</v>
      </c>
      <c r="G271" s="3">
        <v>44101</v>
      </c>
      <c r="H271" s="1">
        <f t="shared" si="68"/>
        <v>39</v>
      </c>
      <c r="I271" s="1" t="str">
        <f t="shared" si="69"/>
        <v>日</v>
      </c>
      <c r="J271" s="3">
        <v>44467</v>
      </c>
      <c r="K271" s="1">
        <f t="shared" si="70"/>
        <v>40</v>
      </c>
      <c r="L271" s="1" t="str">
        <f t="shared" si="71"/>
        <v>二</v>
      </c>
      <c r="M271" s="3">
        <v>44832</v>
      </c>
      <c r="N271" s="1">
        <f t="shared" si="72"/>
        <v>40</v>
      </c>
      <c r="O271" s="1" t="str">
        <f t="shared" si="73"/>
        <v>三</v>
      </c>
      <c r="P271" s="3">
        <v>45197</v>
      </c>
      <c r="Q271" s="1">
        <f t="shared" si="74"/>
        <v>40</v>
      </c>
      <c r="R271" s="1" t="str">
        <f t="shared" si="75"/>
        <v>四</v>
      </c>
      <c r="S271" s="3">
        <v>45562</v>
      </c>
      <c r="T271" s="1">
        <f t="shared" si="76"/>
        <v>39</v>
      </c>
      <c r="U271" s="1" t="str">
        <f t="shared" si="77"/>
        <v>五</v>
      </c>
      <c r="V271" s="3">
        <v>45928</v>
      </c>
      <c r="W271" s="1">
        <f t="shared" si="78"/>
        <v>39</v>
      </c>
      <c r="X271" s="1" t="str">
        <f t="shared" si="79"/>
        <v>日</v>
      </c>
    </row>
    <row r="272" spans="1:24" ht="13.5">
      <c r="A272" s="3">
        <v>43372</v>
      </c>
      <c r="B272" s="1">
        <f t="shared" si="64"/>
        <v>39</v>
      </c>
      <c r="C272" s="1" t="str">
        <f t="shared" si="65"/>
        <v>六</v>
      </c>
      <c r="D272" s="3">
        <v>43737</v>
      </c>
      <c r="E272" s="1">
        <f t="shared" si="66"/>
        <v>39</v>
      </c>
      <c r="F272" s="1" t="str">
        <f t="shared" si="67"/>
        <v>日</v>
      </c>
      <c r="G272" s="3">
        <v>44102</v>
      </c>
      <c r="H272" s="1">
        <f t="shared" si="68"/>
        <v>40</v>
      </c>
      <c r="I272" s="1" t="str">
        <f t="shared" si="69"/>
        <v>一</v>
      </c>
      <c r="J272" s="3">
        <v>44468</v>
      </c>
      <c r="K272" s="1">
        <f t="shared" si="70"/>
        <v>40</v>
      </c>
      <c r="L272" s="1" t="str">
        <f t="shared" si="71"/>
        <v>三</v>
      </c>
      <c r="M272" s="3">
        <v>44833</v>
      </c>
      <c r="N272" s="1">
        <f t="shared" si="72"/>
        <v>40</v>
      </c>
      <c r="O272" s="1" t="str">
        <f t="shared" si="73"/>
        <v>四</v>
      </c>
      <c r="P272" s="3">
        <v>45198</v>
      </c>
      <c r="Q272" s="1">
        <f t="shared" si="74"/>
        <v>40</v>
      </c>
      <c r="R272" s="1" t="str">
        <f t="shared" si="75"/>
        <v>五</v>
      </c>
      <c r="S272" s="3">
        <v>45563</v>
      </c>
      <c r="T272" s="1">
        <f t="shared" si="76"/>
        <v>39</v>
      </c>
      <c r="U272" s="1" t="str">
        <f t="shared" si="77"/>
        <v>六</v>
      </c>
      <c r="V272" s="3">
        <v>45929</v>
      </c>
      <c r="W272" s="1">
        <f t="shared" si="78"/>
        <v>40</v>
      </c>
      <c r="X272" s="1" t="str">
        <f t="shared" si="79"/>
        <v>一</v>
      </c>
    </row>
    <row r="273" spans="1:24" ht="13.5">
      <c r="A273" s="3">
        <v>43373</v>
      </c>
      <c r="B273" s="1">
        <f t="shared" si="64"/>
        <v>39</v>
      </c>
      <c r="C273" s="1" t="str">
        <f t="shared" si="65"/>
        <v>日</v>
      </c>
      <c r="D273" s="3">
        <v>43738</v>
      </c>
      <c r="E273" s="1">
        <f t="shared" si="66"/>
        <v>40</v>
      </c>
      <c r="F273" s="1" t="str">
        <f t="shared" si="67"/>
        <v>一</v>
      </c>
      <c r="G273" s="3">
        <v>44103</v>
      </c>
      <c r="H273" s="1">
        <f t="shared" si="68"/>
        <v>40</v>
      </c>
      <c r="I273" s="1" t="str">
        <f t="shared" si="69"/>
        <v>二</v>
      </c>
      <c r="J273" s="3">
        <v>44469</v>
      </c>
      <c r="K273" s="1">
        <f t="shared" si="70"/>
        <v>40</v>
      </c>
      <c r="L273" s="1" t="str">
        <f t="shared" si="71"/>
        <v>四</v>
      </c>
      <c r="M273" s="3">
        <v>44834</v>
      </c>
      <c r="N273" s="1">
        <f t="shared" si="72"/>
        <v>40</v>
      </c>
      <c r="O273" s="1" t="str">
        <f t="shared" si="73"/>
        <v>五</v>
      </c>
      <c r="P273" s="3">
        <v>45199</v>
      </c>
      <c r="Q273" s="1">
        <f t="shared" si="74"/>
        <v>40</v>
      </c>
      <c r="R273" s="1" t="str">
        <f t="shared" si="75"/>
        <v>六</v>
      </c>
      <c r="S273" s="3">
        <v>45564</v>
      </c>
      <c r="T273" s="1">
        <f t="shared" si="76"/>
        <v>39</v>
      </c>
      <c r="U273" s="1" t="str">
        <f t="shared" si="77"/>
        <v>日</v>
      </c>
      <c r="V273" s="3">
        <v>45930</v>
      </c>
      <c r="W273" s="1">
        <f t="shared" si="78"/>
        <v>40</v>
      </c>
      <c r="X273" s="1" t="str">
        <f t="shared" si="79"/>
        <v>二</v>
      </c>
    </row>
    <row r="274" spans="1:24" ht="13.5">
      <c r="A274" s="3">
        <v>43374</v>
      </c>
      <c r="B274" s="1">
        <f t="shared" si="64"/>
        <v>40</v>
      </c>
      <c r="C274" s="1" t="str">
        <f t="shared" si="65"/>
        <v>一</v>
      </c>
      <c r="D274" s="3">
        <v>43739</v>
      </c>
      <c r="E274" s="1">
        <f t="shared" si="66"/>
        <v>40</v>
      </c>
      <c r="F274" s="1" t="str">
        <f t="shared" si="67"/>
        <v>二</v>
      </c>
      <c r="G274" s="3">
        <v>44104</v>
      </c>
      <c r="H274" s="1">
        <f t="shared" si="68"/>
        <v>40</v>
      </c>
      <c r="I274" s="1" t="str">
        <f t="shared" si="69"/>
        <v>三</v>
      </c>
      <c r="J274" s="3">
        <v>44470</v>
      </c>
      <c r="K274" s="1">
        <f t="shared" si="70"/>
        <v>40</v>
      </c>
      <c r="L274" s="1" t="str">
        <f t="shared" si="71"/>
        <v>五</v>
      </c>
      <c r="M274" s="3">
        <v>44835</v>
      </c>
      <c r="N274" s="1">
        <f t="shared" si="72"/>
        <v>40</v>
      </c>
      <c r="O274" s="1" t="str">
        <f t="shared" si="73"/>
        <v>六</v>
      </c>
      <c r="P274" s="3">
        <v>45200</v>
      </c>
      <c r="Q274" s="1">
        <f t="shared" si="74"/>
        <v>40</v>
      </c>
      <c r="R274" s="1" t="str">
        <f t="shared" si="75"/>
        <v>日</v>
      </c>
      <c r="S274" s="3">
        <v>45565</v>
      </c>
      <c r="T274" s="1">
        <f t="shared" si="76"/>
        <v>40</v>
      </c>
      <c r="U274" s="1" t="str">
        <f t="shared" si="77"/>
        <v>一</v>
      </c>
      <c r="V274" s="3">
        <v>45931</v>
      </c>
      <c r="W274" s="1">
        <f t="shared" si="78"/>
        <v>40</v>
      </c>
      <c r="X274" s="1" t="str">
        <f t="shared" si="79"/>
        <v>三</v>
      </c>
    </row>
    <row r="275" spans="1:24" ht="13.5">
      <c r="A275" s="3">
        <v>43375</v>
      </c>
      <c r="B275" s="1">
        <f t="shared" si="64"/>
        <v>40</v>
      </c>
      <c r="C275" s="1" t="str">
        <f t="shared" si="65"/>
        <v>二</v>
      </c>
      <c r="D275" s="3">
        <v>43740</v>
      </c>
      <c r="E275" s="1">
        <f t="shared" si="66"/>
        <v>40</v>
      </c>
      <c r="F275" s="1" t="str">
        <f t="shared" si="67"/>
        <v>三</v>
      </c>
      <c r="G275" s="3">
        <v>44105</v>
      </c>
      <c r="H275" s="1">
        <f t="shared" si="68"/>
        <v>40</v>
      </c>
      <c r="I275" s="1" t="str">
        <f t="shared" si="69"/>
        <v>四</v>
      </c>
      <c r="J275" s="3">
        <v>44471</v>
      </c>
      <c r="K275" s="1">
        <f t="shared" si="70"/>
        <v>40</v>
      </c>
      <c r="L275" s="1" t="str">
        <f t="shared" si="71"/>
        <v>六</v>
      </c>
      <c r="M275" s="3">
        <v>44836</v>
      </c>
      <c r="N275" s="1">
        <f t="shared" si="72"/>
        <v>40</v>
      </c>
      <c r="O275" s="1" t="str">
        <f t="shared" si="73"/>
        <v>日</v>
      </c>
      <c r="P275" s="3">
        <v>45201</v>
      </c>
      <c r="Q275" s="1">
        <f t="shared" si="74"/>
        <v>41</v>
      </c>
      <c r="R275" s="1" t="str">
        <f t="shared" si="75"/>
        <v>一</v>
      </c>
      <c r="S275" s="3">
        <v>45566</v>
      </c>
      <c r="T275" s="1">
        <f t="shared" si="76"/>
        <v>40</v>
      </c>
      <c r="U275" s="1" t="str">
        <f t="shared" si="77"/>
        <v>二</v>
      </c>
      <c r="V275" s="3">
        <v>45932</v>
      </c>
      <c r="W275" s="1">
        <f t="shared" si="78"/>
        <v>40</v>
      </c>
      <c r="X275" s="1" t="str">
        <f t="shared" si="79"/>
        <v>四</v>
      </c>
    </row>
    <row r="276" spans="1:24" ht="13.5">
      <c r="A276" s="3">
        <v>43376</v>
      </c>
      <c r="B276" s="1">
        <f t="shared" si="64"/>
        <v>40</v>
      </c>
      <c r="C276" s="1" t="str">
        <f t="shared" si="65"/>
        <v>三</v>
      </c>
      <c r="D276" s="3">
        <v>43741</v>
      </c>
      <c r="E276" s="1">
        <f t="shared" si="66"/>
        <v>40</v>
      </c>
      <c r="F276" s="1" t="str">
        <f t="shared" si="67"/>
        <v>四</v>
      </c>
      <c r="G276" s="3">
        <v>44106</v>
      </c>
      <c r="H276" s="1">
        <f t="shared" si="68"/>
        <v>40</v>
      </c>
      <c r="I276" s="1" t="str">
        <f t="shared" si="69"/>
        <v>五</v>
      </c>
      <c r="J276" s="3">
        <v>44472</v>
      </c>
      <c r="K276" s="1">
        <f t="shared" si="70"/>
        <v>40</v>
      </c>
      <c r="L276" s="1" t="str">
        <f t="shared" si="71"/>
        <v>日</v>
      </c>
      <c r="M276" s="3">
        <v>44837</v>
      </c>
      <c r="N276" s="1">
        <f t="shared" si="72"/>
        <v>41</v>
      </c>
      <c r="O276" s="1" t="str">
        <f t="shared" si="73"/>
        <v>一</v>
      </c>
      <c r="P276" s="3">
        <v>45202</v>
      </c>
      <c r="Q276" s="1">
        <f t="shared" si="74"/>
        <v>41</v>
      </c>
      <c r="R276" s="1" t="str">
        <f t="shared" si="75"/>
        <v>二</v>
      </c>
      <c r="S276" s="3">
        <v>45567</v>
      </c>
      <c r="T276" s="1">
        <f t="shared" si="76"/>
        <v>40</v>
      </c>
      <c r="U276" s="1" t="str">
        <f t="shared" si="77"/>
        <v>三</v>
      </c>
      <c r="V276" s="3">
        <v>45933</v>
      </c>
      <c r="W276" s="1">
        <f t="shared" si="78"/>
        <v>40</v>
      </c>
      <c r="X276" s="1" t="str">
        <f t="shared" si="79"/>
        <v>五</v>
      </c>
    </row>
    <row r="277" spans="1:24" ht="13.5">
      <c r="A277" s="3">
        <v>43377</v>
      </c>
      <c r="B277" s="1">
        <f t="shared" si="64"/>
        <v>40</v>
      </c>
      <c r="C277" s="1" t="str">
        <f t="shared" si="65"/>
        <v>四</v>
      </c>
      <c r="D277" s="3">
        <v>43742</v>
      </c>
      <c r="E277" s="1">
        <f t="shared" si="66"/>
        <v>40</v>
      </c>
      <c r="F277" s="1" t="str">
        <f t="shared" si="67"/>
        <v>五</v>
      </c>
      <c r="G277" s="3">
        <v>44107</v>
      </c>
      <c r="H277" s="1">
        <f t="shared" si="68"/>
        <v>40</v>
      </c>
      <c r="I277" s="1" t="str">
        <f t="shared" si="69"/>
        <v>六</v>
      </c>
      <c r="J277" s="3">
        <v>44473</v>
      </c>
      <c r="K277" s="1">
        <f t="shared" si="70"/>
        <v>41</v>
      </c>
      <c r="L277" s="1" t="str">
        <f t="shared" si="71"/>
        <v>一</v>
      </c>
      <c r="M277" s="3">
        <v>44838</v>
      </c>
      <c r="N277" s="1">
        <f t="shared" si="72"/>
        <v>41</v>
      </c>
      <c r="O277" s="1" t="str">
        <f t="shared" si="73"/>
        <v>二</v>
      </c>
      <c r="P277" s="3">
        <v>45203</v>
      </c>
      <c r="Q277" s="1">
        <f t="shared" si="74"/>
        <v>41</v>
      </c>
      <c r="R277" s="1" t="str">
        <f t="shared" si="75"/>
        <v>三</v>
      </c>
      <c r="S277" s="3">
        <v>45568</v>
      </c>
      <c r="T277" s="1">
        <f t="shared" si="76"/>
        <v>40</v>
      </c>
      <c r="U277" s="1" t="str">
        <f t="shared" si="77"/>
        <v>四</v>
      </c>
      <c r="V277" s="3">
        <v>45934</v>
      </c>
      <c r="W277" s="1">
        <f t="shared" si="78"/>
        <v>40</v>
      </c>
      <c r="X277" s="1" t="str">
        <f t="shared" si="79"/>
        <v>六</v>
      </c>
    </row>
    <row r="278" spans="1:24" ht="13.5">
      <c r="A278" s="3">
        <v>43378</v>
      </c>
      <c r="B278" s="1">
        <f t="shared" si="64"/>
        <v>40</v>
      </c>
      <c r="C278" s="1" t="str">
        <f t="shared" si="65"/>
        <v>五</v>
      </c>
      <c r="D278" s="3">
        <v>43743</v>
      </c>
      <c r="E278" s="1">
        <f t="shared" si="66"/>
        <v>40</v>
      </c>
      <c r="F278" s="1" t="str">
        <f t="shared" si="67"/>
        <v>六</v>
      </c>
      <c r="G278" s="3">
        <v>44108</v>
      </c>
      <c r="H278" s="1">
        <f t="shared" si="68"/>
        <v>40</v>
      </c>
      <c r="I278" s="1" t="str">
        <f t="shared" si="69"/>
        <v>日</v>
      </c>
      <c r="J278" s="3">
        <v>44474</v>
      </c>
      <c r="K278" s="1">
        <f t="shared" si="70"/>
        <v>41</v>
      </c>
      <c r="L278" s="1" t="str">
        <f t="shared" si="71"/>
        <v>二</v>
      </c>
      <c r="M278" s="3">
        <v>44839</v>
      </c>
      <c r="N278" s="1">
        <f t="shared" si="72"/>
        <v>41</v>
      </c>
      <c r="O278" s="1" t="str">
        <f t="shared" si="73"/>
        <v>三</v>
      </c>
      <c r="P278" s="3">
        <v>45204</v>
      </c>
      <c r="Q278" s="1">
        <f t="shared" si="74"/>
        <v>41</v>
      </c>
      <c r="R278" s="1" t="str">
        <f t="shared" si="75"/>
        <v>四</v>
      </c>
      <c r="S278" s="3">
        <v>45569</v>
      </c>
      <c r="T278" s="1">
        <f t="shared" si="76"/>
        <v>40</v>
      </c>
      <c r="U278" s="1" t="str">
        <f t="shared" si="77"/>
        <v>五</v>
      </c>
      <c r="V278" s="3">
        <v>45935</v>
      </c>
      <c r="W278" s="1">
        <f t="shared" si="78"/>
        <v>40</v>
      </c>
      <c r="X278" s="1" t="str">
        <f t="shared" si="79"/>
        <v>日</v>
      </c>
    </row>
    <row r="279" spans="1:24" ht="13.5">
      <c r="A279" s="3">
        <v>43379</v>
      </c>
      <c r="B279" s="1">
        <f t="shared" si="64"/>
        <v>40</v>
      </c>
      <c r="C279" s="1" t="str">
        <f t="shared" si="65"/>
        <v>六</v>
      </c>
      <c r="D279" s="3">
        <v>43744</v>
      </c>
      <c r="E279" s="1">
        <f t="shared" si="66"/>
        <v>40</v>
      </c>
      <c r="F279" s="1" t="str">
        <f t="shared" si="67"/>
        <v>日</v>
      </c>
      <c r="G279" s="3">
        <v>44109</v>
      </c>
      <c r="H279" s="1">
        <f t="shared" si="68"/>
        <v>41</v>
      </c>
      <c r="I279" s="1" t="str">
        <f t="shared" si="69"/>
        <v>一</v>
      </c>
      <c r="J279" s="3">
        <v>44475</v>
      </c>
      <c r="K279" s="1">
        <f t="shared" si="70"/>
        <v>41</v>
      </c>
      <c r="L279" s="1" t="str">
        <f t="shared" si="71"/>
        <v>三</v>
      </c>
      <c r="M279" s="3">
        <v>44840</v>
      </c>
      <c r="N279" s="1">
        <f t="shared" si="72"/>
        <v>41</v>
      </c>
      <c r="O279" s="1" t="str">
        <f t="shared" si="73"/>
        <v>四</v>
      </c>
      <c r="P279" s="3">
        <v>45205</v>
      </c>
      <c r="Q279" s="1">
        <f t="shared" si="74"/>
        <v>41</v>
      </c>
      <c r="R279" s="1" t="str">
        <f t="shared" si="75"/>
        <v>五</v>
      </c>
      <c r="S279" s="3">
        <v>45570</v>
      </c>
      <c r="T279" s="1">
        <f t="shared" si="76"/>
        <v>40</v>
      </c>
      <c r="U279" s="1" t="str">
        <f t="shared" si="77"/>
        <v>六</v>
      </c>
      <c r="V279" s="3">
        <v>45936</v>
      </c>
      <c r="W279" s="1">
        <f t="shared" si="78"/>
        <v>41</v>
      </c>
      <c r="X279" s="1" t="str">
        <f t="shared" si="79"/>
        <v>一</v>
      </c>
    </row>
    <row r="280" spans="1:24" ht="13.5">
      <c r="A280" s="3">
        <v>43380</v>
      </c>
      <c r="B280" s="1">
        <f t="shared" si="64"/>
        <v>40</v>
      </c>
      <c r="C280" s="1" t="str">
        <f t="shared" si="65"/>
        <v>日</v>
      </c>
      <c r="D280" s="3">
        <v>43745</v>
      </c>
      <c r="E280" s="1">
        <f t="shared" si="66"/>
        <v>41</v>
      </c>
      <c r="F280" s="1" t="str">
        <f t="shared" si="67"/>
        <v>一</v>
      </c>
      <c r="G280" s="3">
        <v>44110</v>
      </c>
      <c r="H280" s="1">
        <f t="shared" si="68"/>
        <v>41</v>
      </c>
      <c r="I280" s="1" t="str">
        <f t="shared" si="69"/>
        <v>二</v>
      </c>
      <c r="J280" s="3">
        <v>44476</v>
      </c>
      <c r="K280" s="1">
        <f t="shared" si="70"/>
        <v>41</v>
      </c>
      <c r="L280" s="1" t="str">
        <f t="shared" si="71"/>
        <v>四</v>
      </c>
      <c r="M280" s="3">
        <v>44841</v>
      </c>
      <c r="N280" s="1">
        <f t="shared" si="72"/>
        <v>41</v>
      </c>
      <c r="O280" s="1" t="str">
        <f t="shared" si="73"/>
        <v>五</v>
      </c>
      <c r="P280" s="3">
        <v>45206</v>
      </c>
      <c r="Q280" s="1">
        <f t="shared" si="74"/>
        <v>41</v>
      </c>
      <c r="R280" s="1" t="str">
        <f t="shared" si="75"/>
        <v>六</v>
      </c>
      <c r="S280" s="3">
        <v>45571</v>
      </c>
      <c r="T280" s="1">
        <f t="shared" si="76"/>
        <v>40</v>
      </c>
      <c r="U280" s="1" t="str">
        <f t="shared" si="77"/>
        <v>日</v>
      </c>
      <c r="V280" s="3">
        <v>45937</v>
      </c>
      <c r="W280" s="1">
        <f t="shared" si="78"/>
        <v>41</v>
      </c>
      <c r="X280" s="1" t="str">
        <f t="shared" si="79"/>
        <v>二</v>
      </c>
    </row>
    <row r="281" spans="1:24" ht="13.5">
      <c r="A281" s="3">
        <v>43381</v>
      </c>
      <c r="B281" s="1">
        <f t="shared" si="64"/>
        <v>41</v>
      </c>
      <c r="C281" s="1" t="str">
        <f t="shared" si="65"/>
        <v>一</v>
      </c>
      <c r="D281" s="3">
        <v>43746</v>
      </c>
      <c r="E281" s="1">
        <f t="shared" si="66"/>
        <v>41</v>
      </c>
      <c r="F281" s="1" t="str">
        <f t="shared" si="67"/>
        <v>二</v>
      </c>
      <c r="G281" s="3">
        <v>44111</v>
      </c>
      <c r="H281" s="1">
        <f t="shared" si="68"/>
        <v>41</v>
      </c>
      <c r="I281" s="1" t="str">
        <f t="shared" si="69"/>
        <v>三</v>
      </c>
      <c r="J281" s="3">
        <v>44477</v>
      </c>
      <c r="K281" s="1">
        <f t="shared" si="70"/>
        <v>41</v>
      </c>
      <c r="L281" s="1" t="str">
        <f t="shared" si="71"/>
        <v>五</v>
      </c>
      <c r="M281" s="3">
        <v>44842</v>
      </c>
      <c r="N281" s="1">
        <f t="shared" si="72"/>
        <v>41</v>
      </c>
      <c r="O281" s="1" t="str">
        <f t="shared" si="73"/>
        <v>六</v>
      </c>
      <c r="P281" s="3">
        <v>45207</v>
      </c>
      <c r="Q281" s="1">
        <f t="shared" si="74"/>
        <v>41</v>
      </c>
      <c r="R281" s="1" t="str">
        <f t="shared" si="75"/>
        <v>日</v>
      </c>
      <c r="S281" s="3">
        <v>45572</v>
      </c>
      <c r="T281" s="1">
        <f t="shared" si="76"/>
        <v>41</v>
      </c>
      <c r="U281" s="1" t="str">
        <f t="shared" si="77"/>
        <v>一</v>
      </c>
      <c r="V281" s="3">
        <v>45938</v>
      </c>
      <c r="W281" s="1">
        <f t="shared" si="78"/>
        <v>41</v>
      </c>
      <c r="X281" s="1" t="str">
        <f t="shared" si="79"/>
        <v>三</v>
      </c>
    </row>
    <row r="282" spans="1:24" ht="13.5">
      <c r="A282" s="3">
        <v>43382</v>
      </c>
      <c r="B282" s="1">
        <f t="shared" si="64"/>
        <v>41</v>
      </c>
      <c r="C282" s="1" t="str">
        <f t="shared" si="65"/>
        <v>二</v>
      </c>
      <c r="D282" s="3">
        <v>43747</v>
      </c>
      <c r="E282" s="1">
        <f t="shared" si="66"/>
        <v>41</v>
      </c>
      <c r="F282" s="1" t="str">
        <f t="shared" si="67"/>
        <v>三</v>
      </c>
      <c r="G282" s="3">
        <v>44112</v>
      </c>
      <c r="H282" s="1">
        <f t="shared" si="68"/>
        <v>41</v>
      </c>
      <c r="I282" s="1" t="str">
        <f t="shared" si="69"/>
        <v>四</v>
      </c>
      <c r="J282" s="3">
        <v>44478</v>
      </c>
      <c r="K282" s="1">
        <f t="shared" si="70"/>
        <v>41</v>
      </c>
      <c r="L282" s="1" t="str">
        <f t="shared" si="71"/>
        <v>六</v>
      </c>
      <c r="M282" s="3">
        <v>44843</v>
      </c>
      <c r="N282" s="1">
        <f t="shared" si="72"/>
        <v>41</v>
      </c>
      <c r="O282" s="1" t="str">
        <f t="shared" si="73"/>
        <v>日</v>
      </c>
      <c r="P282" s="3">
        <v>45208</v>
      </c>
      <c r="Q282" s="1">
        <f t="shared" si="74"/>
        <v>42</v>
      </c>
      <c r="R282" s="1" t="str">
        <f t="shared" si="75"/>
        <v>一</v>
      </c>
      <c r="S282" s="3">
        <v>45573</v>
      </c>
      <c r="T282" s="1">
        <f t="shared" si="76"/>
        <v>41</v>
      </c>
      <c r="U282" s="1" t="str">
        <f t="shared" si="77"/>
        <v>二</v>
      </c>
      <c r="V282" s="3">
        <v>45939</v>
      </c>
      <c r="W282" s="1">
        <f t="shared" si="78"/>
        <v>41</v>
      </c>
      <c r="X282" s="1" t="str">
        <f t="shared" si="79"/>
        <v>四</v>
      </c>
    </row>
    <row r="283" spans="1:24" ht="13.5">
      <c r="A283" s="3">
        <v>43383</v>
      </c>
      <c r="B283" s="1">
        <f t="shared" si="64"/>
        <v>41</v>
      </c>
      <c r="C283" s="1" t="str">
        <f t="shared" si="65"/>
        <v>三</v>
      </c>
      <c r="D283" s="3">
        <v>43748</v>
      </c>
      <c r="E283" s="1">
        <f t="shared" si="66"/>
        <v>41</v>
      </c>
      <c r="F283" s="1" t="str">
        <f t="shared" si="67"/>
        <v>四</v>
      </c>
      <c r="G283" s="3">
        <v>44113</v>
      </c>
      <c r="H283" s="1">
        <f t="shared" si="68"/>
        <v>41</v>
      </c>
      <c r="I283" s="1" t="str">
        <f t="shared" si="69"/>
        <v>五</v>
      </c>
      <c r="J283" s="3">
        <v>44479</v>
      </c>
      <c r="K283" s="1">
        <f t="shared" si="70"/>
        <v>41</v>
      </c>
      <c r="L283" s="1" t="str">
        <f t="shared" si="71"/>
        <v>日</v>
      </c>
      <c r="M283" s="3">
        <v>44844</v>
      </c>
      <c r="N283" s="1">
        <f t="shared" si="72"/>
        <v>42</v>
      </c>
      <c r="O283" s="1" t="str">
        <f t="shared" si="73"/>
        <v>一</v>
      </c>
      <c r="P283" s="3">
        <v>45209</v>
      </c>
      <c r="Q283" s="1">
        <f t="shared" si="74"/>
        <v>42</v>
      </c>
      <c r="R283" s="1" t="str">
        <f t="shared" si="75"/>
        <v>二</v>
      </c>
      <c r="S283" s="3">
        <v>45574</v>
      </c>
      <c r="T283" s="1">
        <f t="shared" si="76"/>
        <v>41</v>
      </c>
      <c r="U283" s="1" t="str">
        <f t="shared" si="77"/>
        <v>三</v>
      </c>
      <c r="V283" s="3">
        <v>45940</v>
      </c>
      <c r="W283" s="1">
        <f t="shared" si="78"/>
        <v>41</v>
      </c>
      <c r="X283" s="1" t="str">
        <f t="shared" si="79"/>
        <v>五</v>
      </c>
    </row>
    <row r="284" spans="1:24" ht="13.5">
      <c r="A284" s="3">
        <v>43384</v>
      </c>
      <c r="B284" s="1">
        <f t="shared" si="64"/>
        <v>41</v>
      </c>
      <c r="C284" s="1" t="str">
        <f t="shared" si="65"/>
        <v>四</v>
      </c>
      <c r="D284" s="3">
        <v>43749</v>
      </c>
      <c r="E284" s="1">
        <f t="shared" si="66"/>
        <v>41</v>
      </c>
      <c r="F284" s="1" t="str">
        <f t="shared" si="67"/>
        <v>五</v>
      </c>
      <c r="G284" s="3">
        <v>44114</v>
      </c>
      <c r="H284" s="1">
        <f t="shared" si="68"/>
        <v>41</v>
      </c>
      <c r="I284" s="1" t="str">
        <f t="shared" si="69"/>
        <v>六</v>
      </c>
      <c r="J284" s="3">
        <v>44480</v>
      </c>
      <c r="K284" s="1">
        <f t="shared" si="70"/>
        <v>42</v>
      </c>
      <c r="L284" s="1" t="str">
        <f t="shared" si="71"/>
        <v>一</v>
      </c>
      <c r="M284" s="3">
        <v>44845</v>
      </c>
      <c r="N284" s="1">
        <f t="shared" si="72"/>
        <v>42</v>
      </c>
      <c r="O284" s="1" t="str">
        <f t="shared" si="73"/>
        <v>二</v>
      </c>
      <c r="P284" s="3">
        <v>45210</v>
      </c>
      <c r="Q284" s="1">
        <f t="shared" si="74"/>
        <v>42</v>
      </c>
      <c r="R284" s="1" t="str">
        <f t="shared" si="75"/>
        <v>三</v>
      </c>
      <c r="S284" s="3">
        <v>45575</v>
      </c>
      <c r="T284" s="1">
        <f t="shared" si="76"/>
        <v>41</v>
      </c>
      <c r="U284" s="1" t="str">
        <f t="shared" si="77"/>
        <v>四</v>
      </c>
      <c r="V284" s="3">
        <v>45941</v>
      </c>
      <c r="W284" s="1">
        <f t="shared" si="78"/>
        <v>41</v>
      </c>
      <c r="X284" s="1" t="str">
        <f t="shared" si="79"/>
        <v>六</v>
      </c>
    </row>
    <row r="285" spans="1:24" ht="13.5">
      <c r="A285" s="3">
        <v>43385</v>
      </c>
      <c r="B285" s="1">
        <f t="shared" si="64"/>
        <v>41</v>
      </c>
      <c r="C285" s="1" t="str">
        <f t="shared" si="65"/>
        <v>五</v>
      </c>
      <c r="D285" s="3">
        <v>43750</v>
      </c>
      <c r="E285" s="1">
        <f t="shared" si="66"/>
        <v>41</v>
      </c>
      <c r="F285" s="1" t="str">
        <f t="shared" si="67"/>
        <v>六</v>
      </c>
      <c r="G285" s="3">
        <v>44115</v>
      </c>
      <c r="H285" s="1">
        <f t="shared" si="68"/>
        <v>41</v>
      </c>
      <c r="I285" s="1" t="str">
        <f t="shared" si="69"/>
        <v>日</v>
      </c>
      <c r="J285" s="3">
        <v>44481</v>
      </c>
      <c r="K285" s="1">
        <f t="shared" si="70"/>
        <v>42</v>
      </c>
      <c r="L285" s="1" t="str">
        <f t="shared" si="71"/>
        <v>二</v>
      </c>
      <c r="M285" s="3">
        <v>44846</v>
      </c>
      <c r="N285" s="1">
        <f t="shared" si="72"/>
        <v>42</v>
      </c>
      <c r="O285" s="1" t="str">
        <f t="shared" si="73"/>
        <v>三</v>
      </c>
      <c r="P285" s="3">
        <v>45211</v>
      </c>
      <c r="Q285" s="1">
        <f t="shared" si="74"/>
        <v>42</v>
      </c>
      <c r="R285" s="1" t="str">
        <f t="shared" si="75"/>
        <v>四</v>
      </c>
      <c r="S285" s="3">
        <v>45576</v>
      </c>
      <c r="T285" s="1">
        <f t="shared" si="76"/>
        <v>41</v>
      </c>
      <c r="U285" s="1" t="str">
        <f t="shared" si="77"/>
        <v>五</v>
      </c>
      <c r="V285" s="3">
        <v>45942</v>
      </c>
      <c r="W285" s="1">
        <f t="shared" si="78"/>
        <v>41</v>
      </c>
      <c r="X285" s="1" t="str">
        <f t="shared" si="79"/>
        <v>日</v>
      </c>
    </row>
    <row r="286" spans="1:24" ht="13.5">
      <c r="A286" s="3">
        <v>43386</v>
      </c>
      <c r="B286" s="1">
        <f t="shared" si="64"/>
        <v>41</v>
      </c>
      <c r="C286" s="1" t="str">
        <f t="shared" si="65"/>
        <v>六</v>
      </c>
      <c r="D286" s="3">
        <v>43751</v>
      </c>
      <c r="E286" s="1">
        <f t="shared" si="66"/>
        <v>41</v>
      </c>
      <c r="F286" s="1" t="str">
        <f t="shared" si="67"/>
        <v>日</v>
      </c>
      <c r="G286" s="3">
        <v>44116</v>
      </c>
      <c r="H286" s="1">
        <f t="shared" si="68"/>
        <v>42</v>
      </c>
      <c r="I286" s="1" t="str">
        <f t="shared" si="69"/>
        <v>一</v>
      </c>
      <c r="J286" s="3">
        <v>44482</v>
      </c>
      <c r="K286" s="1">
        <f t="shared" si="70"/>
        <v>42</v>
      </c>
      <c r="L286" s="1" t="str">
        <f t="shared" si="71"/>
        <v>三</v>
      </c>
      <c r="M286" s="3">
        <v>44847</v>
      </c>
      <c r="N286" s="1">
        <f t="shared" si="72"/>
        <v>42</v>
      </c>
      <c r="O286" s="1" t="str">
        <f t="shared" si="73"/>
        <v>四</v>
      </c>
      <c r="P286" s="3">
        <v>45212</v>
      </c>
      <c r="Q286" s="1">
        <f t="shared" si="74"/>
        <v>42</v>
      </c>
      <c r="R286" s="1" t="str">
        <f t="shared" si="75"/>
        <v>五</v>
      </c>
      <c r="S286" s="3">
        <v>45577</v>
      </c>
      <c r="T286" s="1">
        <f t="shared" si="76"/>
        <v>41</v>
      </c>
      <c r="U286" s="1" t="str">
        <f t="shared" si="77"/>
        <v>六</v>
      </c>
      <c r="V286" s="3">
        <v>45943</v>
      </c>
      <c r="W286" s="1">
        <f t="shared" si="78"/>
        <v>42</v>
      </c>
      <c r="X286" s="1" t="str">
        <f t="shared" si="79"/>
        <v>一</v>
      </c>
    </row>
    <row r="287" spans="1:24" ht="13.5">
      <c r="A287" s="3">
        <v>43387</v>
      </c>
      <c r="B287" s="1">
        <f t="shared" si="64"/>
        <v>41</v>
      </c>
      <c r="C287" s="1" t="str">
        <f t="shared" si="65"/>
        <v>日</v>
      </c>
      <c r="D287" s="3">
        <v>43752</v>
      </c>
      <c r="E287" s="1">
        <f t="shared" si="66"/>
        <v>42</v>
      </c>
      <c r="F287" s="1" t="str">
        <f t="shared" si="67"/>
        <v>一</v>
      </c>
      <c r="G287" s="3">
        <v>44117</v>
      </c>
      <c r="H287" s="1">
        <f t="shared" si="68"/>
        <v>42</v>
      </c>
      <c r="I287" s="1" t="str">
        <f t="shared" si="69"/>
        <v>二</v>
      </c>
      <c r="J287" s="3">
        <v>44483</v>
      </c>
      <c r="K287" s="1">
        <f t="shared" si="70"/>
        <v>42</v>
      </c>
      <c r="L287" s="1" t="str">
        <f t="shared" si="71"/>
        <v>四</v>
      </c>
      <c r="M287" s="3">
        <v>44848</v>
      </c>
      <c r="N287" s="1">
        <f t="shared" si="72"/>
        <v>42</v>
      </c>
      <c r="O287" s="1" t="str">
        <f t="shared" si="73"/>
        <v>五</v>
      </c>
      <c r="P287" s="3">
        <v>45213</v>
      </c>
      <c r="Q287" s="1">
        <f t="shared" si="74"/>
        <v>42</v>
      </c>
      <c r="R287" s="1" t="str">
        <f t="shared" si="75"/>
        <v>六</v>
      </c>
      <c r="S287" s="3">
        <v>45578</v>
      </c>
      <c r="T287" s="1">
        <f t="shared" si="76"/>
        <v>41</v>
      </c>
      <c r="U287" s="1" t="str">
        <f t="shared" si="77"/>
        <v>日</v>
      </c>
      <c r="V287" s="3">
        <v>45944</v>
      </c>
      <c r="W287" s="1">
        <f t="shared" si="78"/>
        <v>42</v>
      </c>
      <c r="X287" s="1" t="str">
        <f t="shared" si="79"/>
        <v>二</v>
      </c>
    </row>
    <row r="288" spans="1:24" ht="13.5">
      <c r="A288" s="3">
        <v>43388</v>
      </c>
      <c r="B288" s="1">
        <f t="shared" si="64"/>
        <v>42</v>
      </c>
      <c r="C288" s="1" t="str">
        <f t="shared" si="65"/>
        <v>一</v>
      </c>
      <c r="D288" s="3">
        <v>43753</v>
      </c>
      <c r="E288" s="1">
        <f t="shared" si="66"/>
        <v>42</v>
      </c>
      <c r="F288" s="1" t="str">
        <f t="shared" si="67"/>
        <v>二</v>
      </c>
      <c r="G288" s="3">
        <v>44118</v>
      </c>
      <c r="H288" s="1">
        <f t="shared" si="68"/>
        <v>42</v>
      </c>
      <c r="I288" s="1" t="str">
        <f t="shared" si="69"/>
        <v>三</v>
      </c>
      <c r="J288" s="3">
        <v>44484</v>
      </c>
      <c r="K288" s="1">
        <f t="shared" si="70"/>
        <v>42</v>
      </c>
      <c r="L288" s="1" t="str">
        <f t="shared" si="71"/>
        <v>五</v>
      </c>
      <c r="M288" s="3">
        <v>44849</v>
      </c>
      <c r="N288" s="1">
        <f t="shared" si="72"/>
        <v>42</v>
      </c>
      <c r="O288" s="1" t="str">
        <f t="shared" si="73"/>
        <v>六</v>
      </c>
      <c r="P288" s="3">
        <v>45214</v>
      </c>
      <c r="Q288" s="1">
        <f t="shared" si="74"/>
        <v>42</v>
      </c>
      <c r="R288" s="1" t="str">
        <f t="shared" si="75"/>
        <v>日</v>
      </c>
      <c r="S288" s="3">
        <v>45579</v>
      </c>
      <c r="T288" s="1">
        <f t="shared" si="76"/>
        <v>42</v>
      </c>
      <c r="U288" s="1" t="str">
        <f t="shared" si="77"/>
        <v>一</v>
      </c>
      <c r="V288" s="3">
        <v>45945</v>
      </c>
      <c r="W288" s="1">
        <f t="shared" si="78"/>
        <v>42</v>
      </c>
      <c r="X288" s="1" t="str">
        <f t="shared" si="79"/>
        <v>三</v>
      </c>
    </row>
    <row r="289" spans="1:24" ht="13.5">
      <c r="A289" s="3">
        <v>43389</v>
      </c>
      <c r="B289" s="1">
        <f t="shared" si="64"/>
        <v>42</v>
      </c>
      <c r="C289" s="1" t="str">
        <f t="shared" si="65"/>
        <v>二</v>
      </c>
      <c r="D289" s="3">
        <v>43754</v>
      </c>
      <c r="E289" s="1">
        <f t="shared" si="66"/>
        <v>42</v>
      </c>
      <c r="F289" s="1" t="str">
        <f t="shared" si="67"/>
        <v>三</v>
      </c>
      <c r="G289" s="3">
        <v>44119</v>
      </c>
      <c r="H289" s="1">
        <f t="shared" si="68"/>
        <v>42</v>
      </c>
      <c r="I289" s="1" t="str">
        <f t="shared" si="69"/>
        <v>四</v>
      </c>
      <c r="J289" s="3">
        <v>44485</v>
      </c>
      <c r="K289" s="1">
        <f t="shared" si="70"/>
        <v>42</v>
      </c>
      <c r="L289" s="1" t="str">
        <f t="shared" si="71"/>
        <v>六</v>
      </c>
      <c r="M289" s="3">
        <v>44850</v>
      </c>
      <c r="N289" s="1">
        <f t="shared" si="72"/>
        <v>42</v>
      </c>
      <c r="O289" s="1" t="str">
        <f t="shared" si="73"/>
        <v>日</v>
      </c>
      <c r="P289" s="3">
        <v>45215</v>
      </c>
      <c r="Q289" s="1">
        <f t="shared" si="74"/>
        <v>43</v>
      </c>
      <c r="R289" s="1" t="str">
        <f t="shared" si="75"/>
        <v>一</v>
      </c>
      <c r="S289" s="3">
        <v>45580</v>
      </c>
      <c r="T289" s="1">
        <f t="shared" si="76"/>
        <v>42</v>
      </c>
      <c r="U289" s="1" t="str">
        <f t="shared" si="77"/>
        <v>二</v>
      </c>
      <c r="V289" s="3">
        <v>45946</v>
      </c>
      <c r="W289" s="1">
        <f t="shared" si="78"/>
        <v>42</v>
      </c>
      <c r="X289" s="1" t="str">
        <f t="shared" si="79"/>
        <v>四</v>
      </c>
    </row>
    <row r="290" spans="1:24" ht="13.5">
      <c r="A290" s="3">
        <v>43390</v>
      </c>
      <c r="B290" s="1">
        <f t="shared" si="64"/>
        <v>42</v>
      </c>
      <c r="C290" s="1" t="str">
        <f t="shared" si="65"/>
        <v>三</v>
      </c>
      <c r="D290" s="3">
        <v>43755</v>
      </c>
      <c r="E290" s="1">
        <f t="shared" si="66"/>
        <v>42</v>
      </c>
      <c r="F290" s="1" t="str">
        <f t="shared" si="67"/>
        <v>四</v>
      </c>
      <c r="G290" s="3">
        <v>44120</v>
      </c>
      <c r="H290" s="1">
        <f t="shared" si="68"/>
        <v>42</v>
      </c>
      <c r="I290" s="1" t="str">
        <f t="shared" si="69"/>
        <v>五</v>
      </c>
      <c r="J290" s="3">
        <v>44486</v>
      </c>
      <c r="K290" s="1">
        <f t="shared" si="70"/>
        <v>42</v>
      </c>
      <c r="L290" s="1" t="str">
        <f t="shared" si="71"/>
        <v>日</v>
      </c>
      <c r="M290" s="3">
        <v>44851</v>
      </c>
      <c r="N290" s="1">
        <f t="shared" si="72"/>
        <v>43</v>
      </c>
      <c r="O290" s="1" t="str">
        <f t="shared" si="73"/>
        <v>一</v>
      </c>
      <c r="P290" s="3">
        <v>45216</v>
      </c>
      <c r="Q290" s="1">
        <f t="shared" si="74"/>
        <v>43</v>
      </c>
      <c r="R290" s="1" t="str">
        <f t="shared" si="75"/>
        <v>二</v>
      </c>
      <c r="S290" s="3">
        <v>45581</v>
      </c>
      <c r="T290" s="1">
        <f t="shared" si="76"/>
        <v>42</v>
      </c>
      <c r="U290" s="1" t="str">
        <f t="shared" si="77"/>
        <v>三</v>
      </c>
      <c r="V290" s="3">
        <v>45947</v>
      </c>
      <c r="W290" s="1">
        <f t="shared" si="78"/>
        <v>42</v>
      </c>
      <c r="X290" s="1" t="str">
        <f t="shared" si="79"/>
        <v>五</v>
      </c>
    </row>
    <row r="291" spans="1:24" ht="13.5">
      <c r="A291" s="3">
        <v>43391</v>
      </c>
      <c r="B291" s="1">
        <f t="shared" si="64"/>
        <v>42</v>
      </c>
      <c r="C291" s="1" t="str">
        <f t="shared" si="65"/>
        <v>四</v>
      </c>
      <c r="D291" s="3">
        <v>43756</v>
      </c>
      <c r="E291" s="1">
        <f t="shared" si="66"/>
        <v>42</v>
      </c>
      <c r="F291" s="1" t="str">
        <f t="shared" si="67"/>
        <v>五</v>
      </c>
      <c r="G291" s="3">
        <v>44121</v>
      </c>
      <c r="H291" s="1">
        <f t="shared" si="68"/>
        <v>42</v>
      </c>
      <c r="I291" s="1" t="str">
        <f t="shared" si="69"/>
        <v>六</v>
      </c>
      <c r="J291" s="3">
        <v>44487</v>
      </c>
      <c r="K291" s="1">
        <f t="shared" si="70"/>
        <v>43</v>
      </c>
      <c r="L291" s="1" t="str">
        <f t="shared" si="71"/>
        <v>一</v>
      </c>
      <c r="M291" s="3">
        <v>44852</v>
      </c>
      <c r="N291" s="1">
        <f t="shared" si="72"/>
        <v>43</v>
      </c>
      <c r="O291" s="1" t="str">
        <f t="shared" si="73"/>
        <v>二</v>
      </c>
      <c r="P291" s="3">
        <v>45217</v>
      </c>
      <c r="Q291" s="1">
        <f t="shared" si="74"/>
        <v>43</v>
      </c>
      <c r="R291" s="1" t="str">
        <f t="shared" si="75"/>
        <v>三</v>
      </c>
      <c r="S291" s="3">
        <v>45582</v>
      </c>
      <c r="T291" s="1">
        <f t="shared" si="76"/>
        <v>42</v>
      </c>
      <c r="U291" s="1" t="str">
        <f t="shared" si="77"/>
        <v>四</v>
      </c>
      <c r="V291" s="3">
        <v>45948</v>
      </c>
      <c r="W291" s="1">
        <f t="shared" si="78"/>
        <v>42</v>
      </c>
      <c r="X291" s="1" t="str">
        <f t="shared" si="79"/>
        <v>六</v>
      </c>
    </row>
    <row r="292" spans="1:24" ht="13.5">
      <c r="A292" s="3">
        <v>43392</v>
      </c>
      <c r="B292" s="1">
        <f t="shared" si="64"/>
        <v>42</v>
      </c>
      <c r="C292" s="1" t="str">
        <f t="shared" si="65"/>
        <v>五</v>
      </c>
      <c r="D292" s="3">
        <v>43757</v>
      </c>
      <c r="E292" s="1">
        <f t="shared" si="66"/>
        <v>42</v>
      </c>
      <c r="F292" s="1" t="str">
        <f t="shared" si="67"/>
        <v>六</v>
      </c>
      <c r="G292" s="3">
        <v>44122</v>
      </c>
      <c r="H292" s="1">
        <f t="shared" si="68"/>
        <v>42</v>
      </c>
      <c r="I292" s="1" t="str">
        <f t="shared" si="69"/>
        <v>日</v>
      </c>
      <c r="J292" s="3">
        <v>44488</v>
      </c>
      <c r="K292" s="1">
        <f t="shared" si="70"/>
        <v>43</v>
      </c>
      <c r="L292" s="1" t="str">
        <f t="shared" si="71"/>
        <v>二</v>
      </c>
      <c r="M292" s="3">
        <v>44853</v>
      </c>
      <c r="N292" s="1">
        <f t="shared" si="72"/>
        <v>43</v>
      </c>
      <c r="O292" s="1" t="str">
        <f t="shared" si="73"/>
        <v>三</v>
      </c>
      <c r="P292" s="3">
        <v>45218</v>
      </c>
      <c r="Q292" s="1">
        <f t="shared" si="74"/>
        <v>43</v>
      </c>
      <c r="R292" s="1" t="str">
        <f t="shared" si="75"/>
        <v>四</v>
      </c>
      <c r="S292" s="3">
        <v>45583</v>
      </c>
      <c r="T292" s="1">
        <f t="shared" si="76"/>
        <v>42</v>
      </c>
      <c r="U292" s="1" t="str">
        <f t="shared" si="77"/>
        <v>五</v>
      </c>
      <c r="V292" s="3">
        <v>45949</v>
      </c>
      <c r="W292" s="1">
        <f t="shared" si="78"/>
        <v>42</v>
      </c>
      <c r="X292" s="1" t="str">
        <f t="shared" si="79"/>
        <v>日</v>
      </c>
    </row>
    <row r="293" spans="1:24" ht="13.5">
      <c r="A293" s="3">
        <v>43393</v>
      </c>
      <c r="B293" s="1">
        <f t="shared" si="64"/>
        <v>42</v>
      </c>
      <c r="C293" s="1" t="str">
        <f t="shared" si="65"/>
        <v>六</v>
      </c>
      <c r="D293" s="3">
        <v>43758</v>
      </c>
      <c r="E293" s="1">
        <f t="shared" si="66"/>
        <v>42</v>
      </c>
      <c r="F293" s="1" t="str">
        <f t="shared" si="67"/>
        <v>日</v>
      </c>
      <c r="G293" s="3">
        <v>44123</v>
      </c>
      <c r="H293" s="1">
        <f t="shared" si="68"/>
        <v>43</v>
      </c>
      <c r="I293" s="1" t="str">
        <f t="shared" si="69"/>
        <v>一</v>
      </c>
      <c r="J293" s="3">
        <v>44489</v>
      </c>
      <c r="K293" s="1">
        <f t="shared" si="70"/>
        <v>43</v>
      </c>
      <c r="L293" s="1" t="str">
        <f t="shared" si="71"/>
        <v>三</v>
      </c>
      <c r="M293" s="3">
        <v>44854</v>
      </c>
      <c r="N293" s="1">
        <f t="shared" si="72"/>
        <v>43</v>
      </c>
      <c r="O293" s="1" t="str">
        <f t="shared" si="73"/>
        <v>四</v>
      </c>
      <c r="P293" s="3">
        <v>45219</v>
      </c>
      <c r="Q293" s="1">
        <f t="shared" si="74"/>
        <v>43</v>
      </c>
      <c r="R293" s="1" t="str">
        <f t="shared" si="75"/>
        <v>五</v>
      </c>
      <c r="S293" s="3">
        <v>45584</v>
      </c>
      <c r="T293" s="1">
        <f t="shared" si="76"/>
        <v>42</v>
      </c>
      <c r="U293" s="1" t="str">
        <f t="shared" si="77"/>
        <v>六</v>
      </c>
      <c r="V293" s="3">
        <v>45950</v>
      </c>
      <c r="W293" s="1">
        <f t="shared" si="78"/>
        <v>43</v>
      </c>
      <c r="X293" s="1" t="str">
        <f t="shared" si="79"/>
        <v>一</v>
      </c>
    </row>
    <row r="294" spans="1:24" ht="13.5">
      <c r="A294" s="3">
        <v>43394</v>
      </c>
      <c r="B294" s="1">
        <f t="shared" si="64"/>
        <v>42</v>
      </c>
      <c r="C294" s="1" t="str">
        <f t="shared" si="65"/>
        <v>日</v>
      </c>
      <c r="D294" s="3">
        <v>43759</v>
      </c>
      <c r="E294" s="1">
        <f t="shared" si="66"/>
        <v>43</v>
      </c>
      <c r="F294" s="1" t="str">
        <f t="shared" si="67"/>
        <v>一</v>
      </c>
      <c r="G294" s="3">
        <v>44124</v>
      </c>
      <c r="H294" s="1">
        <f t="shared" si="68"/>
        <v>43</v>
      </c>
      <c r="I294" s="1" t="str">
        <f t="shared" si="69"/>
        <v>二</v>
      </c>
      <c r="J294" s="3">
        <v>44490</v>
      </c>
      <c r="K294" s="1">
        <f t="shared" si="70"/>
        <v>43</v>
      </c>
      <c r="L294" s="1" t="str">
        <f t="shared" si="71"/>
        <v>四</v>
      </c>
      <c r="M294" s="3">
        <v>44855</v>
      </c>
      <c r="N294" s="1">
        <f t="shared" si="72"/>
        <v>43</v>
      </c>
      <c r="O294" s="1" t="str">
        <f t="shared" si="73"/>
        <v>五</v>
      </c>
      <c r="P294" s="3">
        <v>45220</v>
      </c>
      <c r="Q294" s="1">
        <f t="shared" si="74"/>
        <v>43</v>
      </c>
      <c r="R294" s="1" t="str">
        <f t="shared" si="75"/>
        <v>六</v>
      </c>
      <c r="S294" s="3">
        <v>45585</v>
      </c>
      <c r="T294" s="1">
        <f t="shared" si="76"/>
        <v>42</v>
      </c>
      <c r="U294" s="1" t="str">
        <f t="shared" si="77"/>
        <v>日</v>
      </c>
      <c r="V294" s="3">
        <v>45951</v>
      </c>
      <c r="W294" s="1">
        <f t="shared" si="78"/>
        <v>43</v>
      </c>
      <c r="X294" s="1" t="str">
        <f t="shared" si="79"/>
        <v>二</v>
      </c>
    </row>
    <row r="295" spans="1:24" ht="13.5">
      <c r="A295" s="3">
        <v>43395</v>
      </c>
      <c r="B295" s="1">
        <f t="shared" si="64"/>
        <v>43</v>
      </c>
      <c r="C295" s="1" t="str">
        <f t="shared" si="65"/>
        <v>一</v>
      </c>
      <c r="D295" s="3">
        <v>43760</v>
      </c>
      <c r="E295" s="1">
        <f t="shared" si="66"/>
        <v>43</v>
      </c>
      <c r="F295" s="1" t="str">
        <f t="shared" si="67"/>
        <v>二</v>
      </c>
      <c r="G295" s="3">
        <v>44125</v>
      </c>
      <c r="H295" s="1">
        <f t="shared" si="68"/>
        <v>43</v>
      </c>
      <c r="I295" s="1" t="str">
        <f t="shared" si="69"/>
        <v>三</v>
      </c>
      <c r="J295" s="3">
        <v>44491</v>
      </c>
      <c r="K295" s="1">
        <f t="shared" si="70"/>
        <v>43</v>
      </c>
      <c r="L295" s="1" t="str">
        <f t="shared" si="71"/>
        <v>五</v>
      </c>
      <c r="M295" s="3">
        <v>44856</v>
      </c>
      <c r="N295" s="1">
        <f t="shared" si="72"/>
        <v>43</v>
      </c>
      <c r="O295" s="1" t="str">
        <f t="shared" si="73"/>
        <v>六</v>
      </c>
      <c r="P295" s="3">
        <v>45221</v>
      </c>
      <c r="Q295" s="1">
        <f t="shared" si="74"/>
        <v>43</v>
      </c>
      <c r="R295" s="1" t="str">
        <f t="shared" si="75"/>
        <v>日</v>
      </c>
      <c r="S295" s="3">
        <v>45586</v>
      </c>
      <c r="T295" s="1">
        <f t="shared" si="76"/>
        <v>43</v>
      </c>
      <c r="U295" s="1" t="str">
        <f t="shared" si="77"/>
        <v>一</v>
      </c>
      <c r="V295" s="3">
        <v>45952</v>
      </c>
      <c r="W295" s="1">
        <f t="shared" si="78"/>
        <v>43</v>
      </c>
      <c r="X295" s="1" t="str">
        <f t="shared" si="79"/>
        <v>三</v>
      </c>
    </row>
    <row r="296" spans="1:24" ht="13.5">
      <c r="A296" s="3">
        <v>43396</v>
      </c>
      <c r="B296" s="1">
        <f t="shared" si="64"/>
        <v>43</v>
      </c>
      <c r="C296" s="1" t="str">
        <f t="shared" si="65"/>
        <v>二</v>
      </c>
      <c r="D296" s="3">
        <v>43761</v>
      </c>
      <c r="E296" s="1">
        <f t="shared" si="66"/>
        <v>43</v>
      </c>
      <c r="F296" s="1" t="str">
        <f t="shared" si="67"/>
        <v>三</v>
      </c>
      <c r="G296" s="3">
        <v>44126</v>
      </c>
      <c r="H296" s="1">
        <f t="shared" si="68"/>
        <v>43</v>
      </c>
      <c r="I296" s="1" t="str">
        <f t="shared" si="69"/>
        <v>四</v>
      </c>
      <c r="J296" s="3">
        <v>44492</v>
      </c>
      <c r="K296" s="1">
        <f t="shared" si="70"/>
        <v>43</v>
      </c>
      <c r="L296" s="1" t="str">
        <f t="shared" si="71"/>
        <v>六</v>
      </c>
      <c r="M296" s="3">
        <v>44857</v>
      </c>
      <c r="N296" s="1">
        <f t="shared" si="72"/>
        <v>43</v>
      </c>
      <c r="O296" s="1" t="str">
        <f t="shared" si="73"/>
        <v>日</v>
      </c>
      <c r="P296" s="3">
        <v>45222</v>
      </c>
      <c r="Q296" s="1">
        <f t="shared" si="74"/>
        <v>44</v>
      </c>
      <c r="R296" s="1" t="str">
        <f t="shared" si="75"/>
        <v>一</v>
      </c>
      <c r="S296" s="3">
        <v>45587</v>
      </c>
      <c r="T296" s="1">
        <f t="shared" si="76"/>
        <v>43</v>
      </c>
      <c r="U296" s="1" t="str">
        <f t="shared" si="77"/>
        <v>二</v>
      </c>
      <c r="V296" s="3">
        <v>45953</v>
      </c>
      <c r="W296" s="1">
        <f t="shared" si="78"/>
        <v>43</v>
      </c>
      <c r="X296" s="1" t="str">
        <f t="shared" si="79"/>
        <v>四</v>
      </c>
    </row>
    <row r="297" spans="1:24" ht="13.5">
      <c r="A297" s="3">
        <v>43397</v>
      </c>
      <c r="B297" s="1">
        <f t="shared" si="64"/>
        <v>43</v>
      </c>
      <c r="C297" s="1" t="str">
        <f t="shared" si="65"/>
        <v>三</v>
      </c>
      <c r="D297" s="3">
        <v>43762</v>
      </c>
      <c r="E297" s="1">
        <f t="shared" si="66"/>
        <v>43</v>
      </c>
      <c r="F297" s="1" t="str">
        <f t="shared" si="67"/>
        <v>四</v>
      </c>
      <c r="G297" s="3">
        <v>44127</v>
      </c>
      <c r="H297" s="1">
        <f t="shared" si="68"/>
        <v>43</v>
      </c>
      <c r="I297" s="1" t="str">
        <f t="shared" si="69"/>
        <v>五</v>
      </c>
      <c r="J297" s="3">
        <v>44493</v>
      </c>
      <c r="K297" s="1">
        <f t="shared" si="70"/>
        <v>43</v>
      </c>
      <c r="L297" s="1" t="str">
        <f t="shared" si="71"/>
        <v>日</v>
      </c>
      <c r="M297" s="3">
        <v>44858</v>
      </c>
      <c r="N297" s="1">
        <f t="shared" si="72"/>
        <v>44</v>
      </c>
      <c r="O297" s="1" t="str">
        <f t="shared" si="73"/>
        <v>一</v>
      </c>
      <c r="P297" s="3">
        <v>45223</v>
      </c>
      <c r="Q297" s="1">
        <f t="shared" si="74"/>
        <v>44</v>
      </c>
      <c r="R297" s="1" t="str">
        <f t="shared" si="75"/>
        <v>二</v>
      </c>
      <c r="S297" s="3">
        <v>45588</v>
      </c>
      <c r="T297" s="1">
        <f t="shared" si="76"/>
        <v>43</v>
      </c>
      <c r="U297" s="1" t="str">
        <f t="shared" si="77"/>
        <v>三</v>
      </c>
      <c r="V297" s="3">
        <v>45954</v>
      </c>
      <c r="W297" s="1">
        <f t="shared" si="78"/>
        <v>43</v>
      </c>
      <c r="X297" s="1" t="str">
        <f t="shared" si="79"/>
        <v>五</v>
      </c>
    </row>
    <row r="298" spans="1:24" ht="13.5">
      <c r="A298" s="3">
        <v>43398</v>
      </c>
      <c r="B298" s="1">
        <f t="shared" si="64"/>
        <v>43</v>
      </c>
      <c r="C298" s="1" t="str">
        <f t="shared" si="65"/>
        <v>四</v>
      </c>
      <c r="D298" s="3">
        <v>43763</v>
      </c>
      <c r="E298" s="1">
        <f t="shared" si="66"/>
        <v>43</v>
      </c>
      <c r="F298" s="1" t="str">
        <f t="shared" si="67"/>
        <v>五</v>
      </c>
      <c r="G298" s="3">
        <v>44128</v>
      </c>
      <c r="H298" s="1">
        <f t="shared" si="68"/>
        <v>43</v>
      </c>
      <c r="I298" s="1" t="str">
        <f t="shared" si="69"/>
        <v>六</v>
      </c>
      <c r="J298" s="3">
        <v>44494</v>
      </c>
      <c r="K298" s="1">
        <f t="shared" si="70"/>
        <v>44</v>
      </c>
      <c r="L298" s="1" t="str">
        <f t="shared" si="71"/>
        <v>一</v>
      </c>
      <c r="M298" s="3">
        <v>44859</v>
      </c>
      <c r="N298" s="1">
        <f t="shared" si="72"/>
        <v>44</v>
      </c>
      <c r="O298" s="1" t="str">
        <f t="shared" si="73"/>
        <v>二</v>
      </c>
      <c r="P298" s="3">
        <v>45224</v>
      </c>
      <c r="Q298" s="1">
        <f t="shared" si="74"/>
        <v>44</v>
      </c>
      <c r="R298" s="1" t="str">
        <f t="shared" si="75"/>
        <v>三</v>
      </c>
      <c r="S298" s="3">
        <v>45589</v>
      </c>
      <c r="T298" s="1">
        <f t="shared" si="76"/>
        <v>43</v>
      </c>
      <c r="U298" s="1" t="str">
        <f t="shared" si="77"/>
        <v>四</v>
      </c>
      <c r="V298" s="3">
        <v>45955</v>
      </c>
      <c r="W298" s="1">
        <f t="shared" si="78"/>
        <v>43</v>
      </c>
      <c r="X298" s="1" t="str">
        <f t="shared" si="79"/>
        <v>六</v>
      </c>
    </row>
    <row r="299" spans="1:24" ht="13.5">
      <c r="A299" s="3">
        <v>43399</v>
      </c>
      <c r="B299" s="1">
        <f t="shared" si="64"/>
        <v>43</v>
      </c>
      <c r="C299" s="1" t="str">
        <f t="shared" si="65"/>
        <v>五</v>
      </c>
      <c r="D299" s="3">
        <v>43764</v>
      </c>
      <c r="E299" s="1">
        <f t="shared" si="66"/>
        <v>43</v>
      </c>
      <c r="F299" s="1" t="str">
        <f t="shared" si="67"/>
        <v>六</v>
      </c>
      <c r="G299" s="3">
        <v>44129</v>
      </c>
      <c r="H299" s="1">
        <f t="shared" si="68"/>
        <v>43</v>
      </c>
      <c r="I299" s="1" t="str">
        <f t="shared" si="69"/>
        <v>日</v>
      </c>
      <c r="J299" s="3">
        <v>44495</v>
      </c>
      <c r="K299" s="1">
        <f t="shared" si="70"/>
        <v>44</v>
      </c>
      <c r="L299" s="1" t="str">
        <f t="shared" si="71"/>
        <v>二</v>
      </c>
      <c r="M299" s="3">
        <v>44860</v>
      </c>
      <c r="N299" s="1">
        <f t="shared" si="72"/>
        <v>44</v>
      </c>
      <c r="O299" s="1" t="str">
        <f t="shared" si="73"/>
        <v>三</v>
      </c>
      <c r="P299" s="3">
        <v>45225</v>
      </c>
      <c r="Q299" s="1">
        <f t="shared" si="74"/>
        <v>44</v>
      </c>
      <c r="R299" s="1" t="str">
        <f t="shared" si="75"/>
        <v>四</v>
      </c>
      <c r="S299" s="3">
        <v>45590</v>
      </c>
      <c r="T299" s="1">
        <f t="shared" si="76"/>
        <v>43</v>
      </c>
      <c r="U299" s="1" t="str">
        <f t="shared" si="77"/>
        <v>五</v>
      </c>
      <c r="V299" s="3">
        <v>45956</v>
      </c>
      <c r="W299" s="1">
        <f t="shared" si="78"/>
        <v>43</v>
      </c>
      <c r="X299" s="1" t="str">
        <f t="shared" si="79"/>
        <v>日</v>
      </c>
    </row>
    <row r="300" spans="1:24" ht="13.5">
      <c r="A300" s="3">
        <v>43400</v>
      </c>
      <c r="B300" s="1">
        <f t="shared" si="64"/>
        <v>43</v>
      </c>
      <c r="C300" s="1" t="str">
        <f t="shared" si="65"/>
        <v>六</v>
      </c>
      <c r="D300" s="3">
        <v>43765</v>
      </c>
      <c r="E300" s="1">
        <f t="shared" si="66"/>
        <v>43</v>
      </c>
      <c r="F300" s="1" t="str">
        <f t="shared" si="67"/>
        <v>日</v>
      </c>
      <c r="G300" s="3">
        <v>44130</v>
      </c>
      <c r="H300" s="1">
        <f t="shared" si="68"/>
        <v>44</v>
      </c>
      <c r="I300" s="1" t="str">
        <f t="shared" si="69"/>
        <v>一</v>
      </c>
      <c r="J300" s="3">
        <v>44496</v>
      </c>
      <c r="K300" s="1">
        <f t="shared" si="70"/>
        <v>44</v>
      </c>
      <c r="L300" s="1" t="str">
        <f t="shared" si="71"/>
        <v>三</v>
      </c>
      <c r="M300" s="3">
        <v>44861</v>
      </c>
      <c r="N300" s="1">
        <f t="shared" si="72"/>
        <v>44</v>
      </c>
      <c r="O300" s="1" t="str">
        <f t="shared" si="73"/>
        <v>四</v>
      </c>
      <c r="P300" s="3">
        <v>45226</v>
      </c>
      <c r="Q300" s="1">
        <f t="shared" si="74"/>
        <v>44</v>
      </c>
      <c r="R300" s="1" t="str">
        <f t="shared" si="75"/>
        <v>五</v>
      </c>
      <c r="S300" s="3">
        <v>45591</v>
      </c>
      <c r="T300" s="1">
        <f t="shared" si="76"/>
        <v>43</v>
      </c>
      <c r="U300" s="1" t="str">
        <f t="shared" si="77"/>
        <v>六</v>
      </c>
      <c r="V300" s="3">
        <v>45957</v>
      </c>
      <c r="W300" s="1">
        <f t="shared" si="78"/>
        <v>44</v>
      </c>
      <c r="X300" s="1" t="str">
        <f t="shared" si="79"/>
        <v>一</v>
      </c>
    </row>
    <row r="301" spans="1:24" ht="13.5">
      <c r="A301" s="3">
        <v>43401</v>
      </c>
      <c r="B301" s="1">
        <f t="shared" si="64"/>
        <v>43</v>
      </c>
      <c r="C301" s="1" t="str">
        <f t="shared" si="65"/>
        <v>日</v>
      </c>
      <c r="D301" s="3">
        <v>43766</v>
      </c>
      <c r="E301" s="1">
        <f t="shared" si="66"/>
        <v>44</v>
      </c>
      <c r="F301" s="1" t="str">
        <f t="shared" si="67"/>
        <v>一</v>
      </c>
      <c r="G301" s="3">
        <v>44131</v>
      </c>
      <c r="H301" s="1">
        <f t="shared" si="68"/>
        <v>44</v>
      </c>
      <c r="I301" s="1" t="str">
        <f t="shared" si="69"/>
        <v>二</v>
      </c>
      <c r="J301" s="3">
        <v>44497</v>
      </c>
      <c r="K301" s="1">
        <f t="shared" si="70"/>
        <v>44</v>
      </c>
      <c r="L301" s="1" t="str">
        <f t="shared" si="71"/>
        <v>四</v>
      </c>
      <c r="M301" s="3">
        <v>44862</v>
      </c>
      <c r="N301" s="1">
        <f t="shared" si="72"/>
        <v>44</v>
      </c>
      <c r="O301" s="1" t="str">
        <f t="shared" si="73"/>
        <v>五</v>
      </c>
      <c r="P301" s="3">
        <v>45227</v>
      </c>
      <c r="Q301" s="1">
        <f t="shared" si="74"/>
        <v>44</v>
      </c>
      <c r="R301" s="1" t="str">
        <f t="shared" si="75"/>
        <v>六</v>
      </c>
      <c r="S301" s="3">
        <v>45592</v>
      </c>
      <c r="T301" s="1">
        <f t="shared" si="76"/>
        <v>43</v>
      </c>
      <c r="U301" s="1" t="str">
        <f t="shared" si="77"/>
        <v>日</v>
      </c>
      <c r="V301" s="3">
        <v>45958</v>
      </c>
      <c r="W301" s="1">
        <f t="shared" si="78"/>
        <v>44</v>
      </c>
      <c r="X301" s="1" t="str">
        <f t="shared" si="79"/>
        <v>二</v>
      </c>
    </row>
    <row r="302" spans="1:24" ht="13.5">
      <c r="A302" s="3">
        <v>43402</v>
      </c>
      <c r="B302" s="1">
        <f t="shared" si="64"/>
        <v>44</v>
      </c>
      <c r="C302" s="1" t="str">
        <f t="shared" si="65"/>
        <v>一</v>
      </c>
      <c r="D302" s="3">
        <v>43767</v>
      </c>
      <c r="E302" s="1">
        <f t="shared" si="66"/>
        <v>44</v>
      </c>
      <c r="F302" s="1" t="str">
        <f t="shared" si="67"/>
        <v>二</v>
      </c>
      <c r="G302" s="3">
        <v>44132</v>
      </c>
      <c r="H302" s="1">
        <f t="shared" si="68"/>
        <v>44</v>
      </c>
      <c r="I302" s="1" t="str">
        <f t="shared" si="69"/>
        <v>三</v>
      </c>
      <c r="J302" s="3">
        <v>44498</v>
      </c>
      <c r="K302" s="1">
        <f t="shared" si="70"/>
        <v>44</v>
      </c>
      <c r="L302" s="1" t="str">
        <f t="shared" si="71"/>
        <v>五</v>
      </c>
      <c r="M302" s="3">
        <v>44863</v>
      </c>
      <c r="N302" s="1">
        <f t="shared" si="72"/>
        <v>44</v>
      </c>
      <c r="O302" s="1" t="str">
        <f t="shared" si="73"/>
        <v>六</v>
      </c>
      <c r="P302" s="3">
        <v>45228</v>
      </c>
      <c r="Q302" s="1">
        <f t="shared" si="74"/>
        <v>44</v>
      </c>
      <c r="R302" s="1" t="str">
        <f t="shared" si="75"/>
        <v>日</v>
      </c>
      <c r="S302" s="3">
        <v>45593</v>
      </c>
      <c r="T302" s="1">
        <f t="shared" si="76"/>
        <v>44</v>
      </c>
      <c r="U302" s="1" t="str">
        <f t="shared" si="77"/>
        <v>一</v>
      </c>
      <c r="V302" s="3">
        <v>45959</v>
      </c>
      <c r="W302" s="1">
        <f t="shared" si="78"/>
        <v>44</v>
      </c>
      <c r="X302" s="1" t="str">
        <f t="shared" si="79"/>
        <v>三</v>
      </c>
    </row>
    <row r="303" spans="1:24" ht="13.5">
      <c r="A303" s="3">
        <v>43403</v>
      </c>
      <c r="B303" s="1">
        <f t="shared" si="64"/>
        <v>44</v>
      </c>
      <c r="C303" s="1" t="str">
        <f t="shared" si="65"/>
        <v>二</v>
      </c>
      <c r="D303" s="3">
        <v>43768</v>
      </c>
      <c r="E303" s="1">
        <f t="shared" si="66"/>
        <v>44</v>
      </c>
      <c r="F303" s="1" t="str">
        <f t="shared" si="67"/>
        <v>三</v>
      </c>
      <c r="G303" s="3">
        <v>44133</v>
      </c>
      <c r="H303" s="1">
        <f t="shared" si="68"/>
        <v>44</v>
      </c>
      <c r="I303" s="1" t="str">
        <f t="shared" si="69"/>
        <v>四</v>
      </c>
      <c r="J303" s="3">
        <v>44499</v>
      </c>
      <c r="K303" s="1">
        <f t="shared" si="70"/>
        <v>44</v>
      </c>
      <c r="L303" s="1" t="str">
        <f t="shared" si="71"/>
        <v>六</v>
      </c>
      <c r="M303" s="3">
        <v>44864</v>
      </c>
      <c r="N303" s="1">
        <f t="shared" si="72"/>
        <v>44</v>
      </c>
      <c r="O303" s="1" t="str">
        <f t="shared" si="73"/>
        <v>日</v>
      </c>
      <c r="P303" s="3">
        <v>45229</v>
      </c>
      <c r="Q303" s="1">
        <f t="shared" si="74"/>
        <v>45</v>
      </c>
      <c r="R303" s="1" t="str">
        <f t="shared" si="75"/>
        <v>一</v>
      </c>
      <c r="S303" s="3">
        <v>45594</v>
      </c>
      <c r="T303" s="1">
        <f t="shared" si="76"/>
        <v>44</v>
      </c>
      <c r="U303" s="1" t="str">
        <f t="shared" si="77"/>
        <v>二</v>
      </c>
      <c r="V303" s="3">
        <v>45960</v>
      </c>
      <c r="W303" s="1">
        <f t="shared" si="78"/>
        <v>44</v>
      </c>
      <c r="X303" s="1" t="str">
        <f t="shared" si="79"/>
        <v>四</v>
      </c>
    </row>
    <row r="304" spans="1:24" ht="13.5">
      <c r="A304" s="3">
        <v>43404</v>
      </c>
      <c r="B304" s="1">
        <f t="shared" si="64"/>
        <v>44</v>
      </c>
      <c r="C304" s="1" t="str">
        <f t="shared" si="65"/>
        <v>三</v>
      </c>
      <c r="D304" s="3">
        <v>43769</v>
      </c>
      <c r="E304" s="1">
        <f t="shared" si="66"/>
        <v>44</v>
      </c>
      <c r="F304" s="1" t="str">
        <f t="shared" si="67"/>
        <v>四</v>
      </c>
      <c r="G304" s="3">
        <v>44134</v>
      </c>
      <c r="H304" s="1">
        <f t="shared" si="68"/>
        <v>44</v>
      </c>
      <c r="I304" s="1" t="str">
        <f t="shared" si="69"/>
        <v>五</v>
      </c>
      <c r="J304" s="3">
        <v>44500</v>
      </c>
      <c r="K304" s="1">
        <f t="shared" si="70"/>
        <v>44</v>
      </c>
      <c r="L304" s="1" t="str">
        <f t="shared" si="71"/>
        <v>日</v>
      </c>
      <c r="M304" s="3">
        <v>44865</v>
      </c>
      <c r="N304" s="1">
        <f t="shared" si="72"/>
        <v>45</v>
      </c>
      <c r="O304" s="1" t="str">
        <f t="shared" si="73"/>
        <v>一</v>
      </c>
      <c r="P304" s="3">
        <v>45230</v>
      </c>
      <c r="Q304" s="1">
        <f t="shared" si="74"/>
        <v>45</v>
      </c>
      <c r="R304" s="1" t="str">
        <f t="shared" si="75"/>
        <v>二</v>
      </c>
      <c r="S304" s="3">
        <v>45595</v>
      </c>
      <c r="T304" s="1">
        <f t="shared" si="76"/>
        <v>44</v>
      </c>
      <c r="U304" s="1" t="str">
        <f t="shared" si="77"/>
        <v>三</v>
      </c>
      <c r="V304" s="3">
        <v>45961</v>
      </c>
      <c r="W304" s="1">
        <f t="shared" si="78"/>
        <v>44</v>
      </c>
      <c r="X304" s="1" t="str">
        <f t="shared" si="79"/>
        <v>五</v>
      </c>
    </row>
    <row r="305" spans="1:24" ht="13.5">
      <c r="A305" s="3">
        <v>43405</v>
      </c>
      <c r="B305" s="1">
        <f t="shared" si="64"/>
        <v>44</v>
      </c>
      <c r="C305" s="1" t="str">
        <f t="shared" si="65"/>
        <v>四</v>
      </c>
      <c r="D305" s="3">
        <v>43770</v>
      </c>
      <c r="E305" s="1">
        <f t="shared" si="66"/>
        <v>44</v>
      </c>
      <c r="F305" s="1" t="str">
        <f t="shared" si="67"/>
        <v>五</v>
      </c>
      <c r="G305" s="3">
        <v>44135</v>
      </c>
      <c r="H305" s="1">
        <f t="shared" si="68"/>
        <v>44</v>
      </c>
      <c r="I305" s="1" t="str">
        <f t="shared" si="69"/>
        <v>六</v>
      </c>
      <c r="J305" s="3">
        <v>44501</v>
      </c>
      <c r="K305" s="1">
        <f t="shared" si="70"/>
        <v>45</v>
      </c>
      <c r="L305" s="1" t="str">
        <f t="shared" si="71"/>
        <v>一</v>
      </c>
      <c r="M305" s="3">
        <v>44866</v>
      </c>
      <c r="N305" s="1">
        <f t="shared" si="72"/>
        <v>45</v>
      </c>
      <c r="O305" s="1" t="str">
        <f t="shared" si="73"/>
        <v>二</v>
      </c>
      <c r="P305" s="3">
        <v>45231</v>
      </c>
      <c r="Q305" s="1">
        <f t="shared" si="74"/>
        <v>45</v>
      </c>
      <c r="R305" s="1" t="str">
        <f t="shared" si="75"/>
        <v>三</v>
      </c>
      <c r="S305" s="3">
        <v>45596</v>
      </c>
      <c r="T305" s="1">
        <f t="shared" si="76"/>
        <v>44</v>
      </c>
      <c r="U305" s="1" t="str">
        <f t="shared" si="77"/>
        <v>四</v>
      </c>
      <c r="V305" s="3">
        <v>45962</v>
      </c>
      <c r="W305" s="1">
        <f t="shared" si="78"/>
        <v>44</v>
      </c>
      <c r="X305" s="1" t="str">
        <f t="shared" si="79"/>
        <v>六</v>
      </c>
    </row>
    <row r="306" spans="1:24" ht="13.5">
      <c r="A306" s="3">
        <v>43406</v>
      </c>
      <c r="B306" s="1">
        <f t="shared" si="64"/>
        <v>44</v>
      </c>
      <c r="C306" s="1" t="str">
        <f t="shared" si="65"/>
        <v>五</v>
      </c>
      <c r="D306" s="3">
        <v>43771</v>
      </c>
      <c r="E306" s="1">
        <f t="shared" si="66"/>
        <v>44</v>
      </c>
      <c r="F306" s="1" t="str">
        <f t="shared" si="67"/>
        <v>六</v>
      </c>
      <c r="G306" s="3">
        <v>44136</v>
      </c>
      <c r="H306" s="1">
        <f t="shared" si="68"/>
        <v>44</v>
      </c>
      <c r="I306" s="1" t="str">
        <f t="shared" si="69"/>
        <v>日</v>
      </c>
      <c r="J306" s="3">
        <v>44502</v>
      </c>
      <c r="K306" s="1">
        <f t="shared" si="70"/>
        <v>45</v>
      </c>
      <c r="L306" s="1" t="str">
        <f t="shared" si="71"/>
        <v>二</v>
      </c>
      <c r="M306" s="3">
        <v>44867</v>
      </c>
      <c r="N306" s="1">
        <f t="shared" si="72"/>
        <v>45</v>
      </c>
      <c r="O306" s="1" t="str">
        <f t="shared" si="73"/>
        <v>三</v>
      </c>
      <c r="P306" s="3">
        <v>45232</v>
      </c>
      <c r="Q306" s="1">
        <f t="shared" si="74"/>
        <v>45</v>
      </c>
      <c r="R306" s="1" t="str">
        <f t="shared" si="75"/>
        <v>四</v>
      </c>
      <c r="S306" s="3">
        <v>45597</v>
      </c>
      <c r="T306" s="1">
        <f t="shared" si="76"/>
        <v>44</v>
      </c>
      <c r="U306" s="1" t="str">
        <f t="shared" si="77"/>
        <v>五</v>
      </c>
      <c r="V306" s="3">
        <v>45963</v>
      </c>
      <c r="W306" s="1">
        <f t="shared" si="78"/>
        <v>44</v>
      </c>
      <c r="X306" s="1" t="str">
        <f t="shared" si="79"/>
        <v>日</v>
      </c>
    </row>
    <row r="307" spans="1:24" ht="13.5">
      <c r="A307" s="3">
        <v>43407</v>
      </c>
      <c r="B307" s="1">
        <f t="shared" si="64"/>
        <v>44</v>
      </c>
      <c r="C307" s="1" t="str">
        <f t="shared" si="65"/>
        <v>六</v>
      </c>
      <c r="D307" s="3">
        <v>43772</v>
      </c>
      <c r="E307" s="1">
        <f t="shared" si="66"/>
        <v>44</v>
      </c>
      <c r="F307" s="1" t="str">
        <f t="shared" si="67"/>
        <v>日</v>
      </c>
      <c r="G307" s="3">
        <v>44137</v>
      </c>
      <c r="H307" s="1">
        <f t="shared" si="68"/>
        <v>45</v>
      </c>
      <c r="I307" s="1" t="str">
        <f t="shared" si="69"/>
        <v>一</v>
      </c>
      <c r="J307" s="3">
        <v>44503</v>
      </c>
      <c r="K307" s="1">
        <f t="shared" si="70"/>
        <v>45</v>
      </c>
      <c r="L307" s="1" t="str">
        <f t="shared" si="71"/>
        <v>三</v>
      </c>
      <c r="M307" s="3">
        <v>44868</v>
      </c>
      <c r="N307" s="1">
        <f t="shared" si="72"/>
        <v>45</v>
      </c>
      <c r="O307" s="1" t="str">
        <f t="shared" si="73"/>
        <v>四</v>
      </c>
      <c r="P307" s="3">
        <v>45233</v>
      </c>
      <c r="Q307" s="1">
        <f t="shared" si="74"/>
        <v>45</v>
      </c>
      <c r="R307" s="1" t="str">
        <f t="shared" si="75"/>
        <v>五</v>
      </c>
      <c r="S307" s="3">
        <v>45598</v>
      </c>
      <c r="T307" s="1">
        <f t="shared" si="76"/>
        <v>44</v>
      </c>
      <c r="U307" s="1" t="str">
        <f t="shared" si="77"/>
        <v>六</v>
      </c>
      <c r="V307" s="3">
        <v>45964</v>
      </c>
      <c r="W307" s="1">
        <f t="shared" si="78"/>
        <v>45</v>
      </c>
      <c r="X307" s="1" t="str">
        <f t="shared" si="79"/>
        <v>一</v>
      </c>
    </row>
    <row r="308" spans="1:24" ht="13.5">
      <c r="A308" s="3">
        <v>43408</v>
      </c>
      <c r="B308" s="1">
        <f t="shared" si="64"/>
        <v>44</v>
      </c>
      <c r="C308" s="1" t="str">
        <f t="shared" si="65"/>
        <v>日</v>
      </c>
      <c r="D308" s="3">
        <v>43773</v>
      </c>
      <c r="E308" s="1">
        <f t="shared" si="66"/>
        <v>45</v>
      </c>
      <c r="F308" s="1" t="str">
        <f t="shared" si="67"/>
        <v>一</v>
      </c>
      <c r="G308" s="3">
        <v>44138</v>
      </c>
      <c r="H308" s="1">
        <f t="shared" si="68"/>
        <v>45</v>
      </c>
      <c r="I308" s="1" t="str">
        <f t="shared" si="69"/>
        <v>二</v>
      </c>
      <c r="J308" s="3">
        <v>44504</v>
      </c>
      <c r="K308" s="1">
        <f t="shared" si="70"/>
        <v>45</v>
      </c>
      <c r="L308" s="1" t="str">
        <f t="shared" si="71"/>
        <v>四</v>
      </c>
      <c r="M308" s="3">
        <v>44869</v>
      </c>
      <c r="N308" s="1">
        <f t="shared" si="72"/>
        <v>45</v>
      </c>
      <c r="O308" s="1" t="str">
        <f t="shared" si="73"/>
        <v>五</v>
      </c>
      <c r="P308" s="3">
        <v>45234</v>
      </c>
      <c r="Q308" s="1">
        <f t="shared" si="74"/>
        <v>45</v>
      </c>
      <c r="R308" s="1" t="str">
        <f t="shared" si="75"/>
        <v>六</v>
      </c>
      <c r="S308" s="3">
        <v>45599</v>
      </c>
      <c r="T308" s="1">
        <f t="shared" si="76"/>
        <v>44</v>
      </c>
      <c r="U308" s="1" t="str">
        <f t="shared" si="77"/>
        <v>日</v>
      </c>
      <c r="V308" s="3">
        <v>45965</v>
      </c>
      <c r="W308" s="1">
        <f t="shared" si="78"/>
        <v>45</v>
      </c>
      <c r="X308" s="1" t="str">
        <f t="shared" si="79"/>
        <v>二</v>
      </c>
    </row>
    <row r="309" spans="1:24" ht="13.5">
      <c r="A309" s="3">
        <v>43409</v>
      </c>
      <c r="B309" s="1">
        <f t="shared" si="64"/>
        <v>45</v>
      </c>
      <c r="C309" s="1" t="str">
        <f t="shared" si="65"/>
        <v>一</v>
      </c>
      <c r="D309" s="3">
        <v>43774</v>
      </c>
      <c r="E309" s="1">
        <f t="shared" si="66"/>
        <v>45</v>
      </c>
      <c r="F309" s="1" t="str">
        <f t="shared" si="67"/>
        <v>二</v>
      </c>
      <c r="G309" s="3">
        <v>44139</v>
      </c>
      <c r="H309" s="1">
        <f t="shared" si="68"/>
        <v>45</v>
      </c>
      <c r="I309" s="1" t="str">
        <f t="shared" si="69"/>
        <v>三</v>
      </c>
      <c r="J309" s="3">
        <v>44505</v>
      </c>
      <c r="K309" s="1">
        <f t="shared" si="70"/>
        <v>45</v>
      </c>
      <c r="L309" s="1" t="str">
        <f t="shared" si="71"/>
        <v>五</v>
      </c>
      <c r="M309" s="3">
        <v>44870</v>
      </c>
      <c r="N309" s="1">
        <f t="shared" si="72"/>
        <v>45</v>
      </c>
      <c r="O309" s="1" t="str">
        <f t="shared" si="73"/>
        <v>六</v>
      </c>
      <c r="P309" s="3">
        <v>45235</v>
      </c>
      <c r="Q309" s="1">
        <f t="shared" si="74"/>
        <v>45</v>
      </c>
      <c r="R309" s="1" t="str">
        <f t="shared" si="75"/>
        <v>日</v>
      </c>
      <c r="S309" s="3">
        <v>45600</v>
      </c>
      <c r="T309" s="1">
        <f t="shared" si="76"/>
        <v>45</v>
      </c>
      <c r="U309" s="1" t="str">
        <f t="shared" si="77"/>
        <v>一</v>
      </c>
      <c r="V309" s="3">
        <v>45966</v>
      </c>
      <c r="W309" s="1">
        <f t="shared" si="78"/>
        <v>45</v>
      </c>
      <c r="X309" s="1" t="str">
        <f t="shared" si="79"/>
        <v>三</v>
      </c>
    </row>
    <row r="310" spans="1:24" ht="13.5">
      <c r="A310" s="3">
        <v>43410</v>
      </c>
      <c r="B310" s="1">
        <f t="shared" si="64"/>
        <v>45</v>
      </c>
      <c r="C310" s="1" t="str">
        <f t="shared" si="65"/>
        <v>二</v>
      </c>
      <c r="D310" s="3">
        <v>43775</v>
      </c>
      <c r="E310" s="1">
        <f t="shared" si="66"/>
        <v>45</v>
      </c>
      <c r="F310" s="1" t="str">
        <f t="shared" si="67"/>
        <v>三</v>
      </c>
      <c r="G310" s="3">
        <v>44140</v>
      </c>
      <c r="H310" s="1">
        <f t="shared" si="68"/>
        <v>45</v>
      </c>
      <c r="I310" s="1" t="str">
        <f t="shared" si="69"/>
        <v>四</v>
      </c>
      <c r="J310" s="3">
        <v>44506</v>
      </c>
      <c r="K310" s="1">
        <f t="shared" si="70"/>
        <v>45</v>
      </c>
      <c r="L310" s="1" t="str">
        <f t="shared" si="71"/>
        <v>六</v>
      </c>
      <c r="M310" s="3">
        <v>44871</v>
      </c>
      <c r="N310" s="1">
        <f t="shared" si="72"/>
        <v>45</v>
      </c>
      <c r="O310" s="1" t="str">
        <f t="shared" si="73"/>
        <v>日</v>
      </c>
      <c r="P310" s="3">
        <v>45236</v>
      </c>
      <c r="Q310" s="1">
        <f t="shared" si="74"/>
        <v>46</v>
      </c>
      <c r="R310" s="1" t="str">
        <f t="shared" si="75"/>
        <v>一</v>
      </c>
      <c r="S310" s="3">
        <v>45601</v>
      </c>
      <c r="T310" s="1">
        <f t="shared" si="76"/>
        <v>45</v>
      </c>
      <c r="U310" s="1" t="str">
        <f t="shared" si="77"/>
        <v>二</v>
      </c>
      <c r="V310" s="3">
        <v>45967</v>
      </c>
      <c r="W310" s="1">
        <f t="shared" si="78"/>
        <v>45</v>
      </c>
      <c r="X310" s="1" t="str">
        <f t="shared" si="79"/>
        <v>四</v>
      </c>
    </row>
    <row r="311" spans="1:24" ht="13.5">
      <c r="A311" s="3">
        <v>43411</v>
      </c>
      <c r="B311" s="1">
        <f t="shared" si="64"/>
        <v>45</v>
      </c>
      <c r="C311" s="1" t="str">
        <f t="shared" si="65"/>
        <v>三</v>
      </c>
      <c r="D311" s="3">
        <v>43776</v>
      </c>
      <c r="E311" s="1">
        <f t="shared" si="66"/>
        <v>45</v>
      </c>
      <c r="F311" s="1" t="str">
        <f t="shared" si="67"/>
        <v>四</v>
      </c>
      <c r="G311" s="3">
        <v>44141</v>
      </c>
      <c r="H311" s="1">
        <f t="shared" si="68"/>
        <v>45</v>
      </c>
      <c r="I311" s="1" t="str">
        <f t="shared" si="69"/>
        <v>五</v>
      </c>
      <c r="J311" s="3">
        <v>44507</v>
      </c>
      <c r="K311" s="1">
        <f t="shared" si="70"/>
        <v>45</v>
      </c>
      <c r="L311" s="1" t="str">
        <f t="shared" si="71"/>
        <v>日</v>
      </c>
      <c r="M311" s="3">
        <v>44872</v>
      </c>
      <c r="N311" s="1">
        <f t="shared" si="72"/>
        <v>46</v>
      </c>
      <c r="O311" s="1" t="str">
        <f t="shared" si="73"/>
        <v>一</v>
      </c>
      <c r="P311" s="3">
        <v>45237</v>
      </c>
      <c r="Q311" s="1">
        <f t="shared" si="74"/>
        <v>46</v>
      </c>
      <c r="R311" s="1" t="str">
        <f t="shared" si="75"/>
        <v>二</v>
      </c>
      <c r="S311" s="3">
        <v>45602</v>
      </c>
      <c r="T311" s="1">
        <f t="shared" si="76"/>
        <v>45</v>
      </c>
      <c r="U311" s="1" t="str">
        <f t="shared" si="77"/>
        <v>三</v>
      </c>
      <c r="V311" s="3">
        <v>45968</v>
      </c>
      <c r="W311" s="1">
        <f t="shared" si="78"/>
        <v>45</v>
      </c>
      <c r="X311" s="1" t="str">
        <f t="shared" si="79"/>
        <v>五</v>
      </c>
    </row>
    <row r="312" spans="1:24" ht="13.5">
      <c r="A312" s="3">
        <v>43412</v>
      </c>
      <c r="B312" s="1">
        <f t="shared" si="64"/>
        <v>45</v>
      </c>
      <c r="C312" s="1" t="str">
        <f t="shared" si="65"/>
        <v>四</v>
      </c>
      <c r="D312" s="3">
        <v>43777</v>
      </c>
      <c r="E312" s="1">
        <f t="shared" si="66"/>
        <v>45</v>
      </c>
      <c r="F312" s="1" t="str">
        <f t="shared" si="67"/>
        <v>五</v>
      </c>
      <c r="G312" s="3">
        <v>44142</v>
      </c>
      <c r="H312" s="1">
        <f t="shared" si="68"/>
        <v>45</v>
      </c>
      <c r="I312" s="1" t="str">
        <f t="shared" si="69"/>
        <v>六</v>
      </c>
      <c r="J312" s="3">
        <v>44508</v>
      </c>
      <c r="K312" s="1">
        <f t="shared" si="70"/>
        <v>46</v>
      </c>
      <c r="L312" s="1" t="str">
        <f t="shared" si="71"/>
        <v>一</v>
      </c>
      <c r="M312" s="3">
        <v>44873</v>
      </c>
      <c r="N312" s="1">
        <f t="shared" si="72"/>
        <v>46</v>
      </c>
      <c r="O312" s="1" t="str">
        <f t="shared" si="73"/>
        <v>二</v>
      </c>
      <c r="P312" s="3">
        <v>45238</v>
      </c>
      <c r="Q312" s="1">
        <f t="shared" si="74"/>
        <v>46</v>
      </c>
      <c r="R312" s="1" t="str">
        <f t="shared" si="75"/>
        <v>三</v>
      </c>
      <c r="S312" s="3">
        <v>45603</v>
      </c>
      <c r="T312" s="1">
        <f t="shared" si="76"/>
        <v>45</v>
      </c>
      <c r="U312" s="1" t="str">
        <f t="shared" si="77"/>
        <v>四</v>
      </c>
      <c r="V312" s="3">
        <v>45969</v>
      </c>
      <c r="W312" s="1">
        <f t="shared" si="78"/>
        <v>45</v>
      </c>
      <c r="X312" s="1" t="str">
        <f t="shared" si="79"/>
        <v>六</v>
      </c>
    </row>
    <row r="313" spans="1:24" ht="13.5">
      <c r="A313" s="3">
        <v>43413</v>
      </c>
      <c r="B313" s="1">
        <f t="shared" si="64"/>
        <v>45</v>
      </c>
      <c r="C313" s="1" t="str">
        <f t="shared" si="65"/>
        <v>五</v>
      </c>
      <c r="D313" s="3">
        <v>43778</v>
      </c>
      <c r="E313" s="1">
        <f t="shared" si="66"/>
        <v>45</v>
      </c>
      <c r="F313" s="1" t="str">
        <f t="shared" si="67"/>
        <v>六</v>
      </c>
      <c r="G313" s="3">
        <v>44143</v>
      </c>
      <c r="H313" s="1">
        <f t="shared" si="68"/>
        <v>45</v>
      </c>
      <c r="I313" s="1" t="str">
        <f t="shared" si="69"/>
        <v>日</v>
      </c>
      <c r="J313" s="3">
        <v>44509</v>
      </c>
      <c r="K313" s="1">
        <f t="shared" si="70"/>
        <v>46</v>
      </c>
      <c r="L313" s="1" t="str">
        <f t="shared" si="71"/>
        <v>二</v>
      </c>
      <c r="M313" s="3">
        <v>44874</v>
      </c>
      <c r="N313" s="1">
        <f t="shared" si="72"/>
        <v>46</v>
      </c>
      <c r="O313" s="1" t="str">
        <f t="shared" si="73"/>
        <v>三</v>
      </c>
      <c r="P313" s="3">
        <v>45239</v>
      </c>
      <c r="Q313" s="1">
        <f t="shared" si="74"/>
        <v>46</v>
      </c>
      <c r="R313" s="1" t="str">
        <f t="shared" si="75"/>
        <v>四</v>
      </c>
      <c r="S313" s="3">
        <v>45604</v>
      </c>
      <c r="T313" s="1">
        <f t="shared" si="76"/>
        <v>45</v>
      </c>
      <c r="U313" s="1" t="str">
        <f t="shared" si="77"/>
        <v>五</v>
      </c>
      <c r="V313" s="3">
        <v>45970</v>
      </c>
      <c r="W313" s="1">
        <f t="shared" si="78"/>
        <v>45</v>
      </c>
      <c r="X313" s="1" t="str">
        <f t="shared" si="79"/>
        <v>日</v>
      </c>
    </row>
    <row r="314" spans="1:24" ht="13.5">
      <c r="A314" s="3">
        <v>43414</v>
      </c>
      <c r="B314" s="1">
        <f t="shared" si="64"/>
        <v>45</v>
      </c>
      <c r="C314" s="1" t="str">
        <f t="shared" si="65"/>
        <v>六</v>
      </c>
      <c r="D314" s="3">
        <v>43779</v>
      </c>
      <c r="E314" s="1">
        <f t="shared" si="66"/>
        <v>45</v>
      </c>
      <c r="F314" s="1" t="str">
        <f t="shared" si="67"/>
        <v>日</v>
      </c>
      <c r="G314" s="3">
        <v>44144</v>
      </c>
      <c r="H314" s="1">
        <f t="shared" si="68"/>
        <v>46</v>
      </c>
      <c r="I314" s="1" t="str">
        <f t="shared" si="69"/>
        <v>一</v>
      </c>
      <c r="J314" s="3">
        <v>44510</v>
      </c>
      <c r="K314" s="1">
        <f t="shared" si="70"/>
        <v>46</v>
      </c>
      <c r="L314" s="1" t="str">
        <f t="shared" si="71"/>
        <v>三</v>
      </c>
      <c r="M314" s="3">
        <v>44875</v>
      </c>
      <c r="N314" s="1">
        <f t="shared" si="72"/>
        <v>46</v>
      </c>
      <c r="O314" s="1" t="str">
        <f t="shared" si="73"/>
        <v>四</v>
      </c>
      <c r="P314" s="3">
        <v>45240</v>
      </c>
      <c r="Q314" s="1">
        <f t="shared" si="74"/>
        <v>46</v>
      </c>
      <c r="R314" s="1" t="str">
        <f t="shared" si="75"/>
        <v>五</v>
      </c>
      <c r="S314" s="3">
        <v>45605</v>
      </c>
      <c r="T314" s="1">
        <f t="shared" si="76"/>
        <v>45</v>
      </c>
      <c r="U314" s="1" t="str">
        <f t="shared" si="77"/>
        <v>六</v>
      </c>
      <c r="V314" s="3">
        <v>45971</v>
      </c>
      <c r="W314" s="1">
        <f t="shared" si="78"/>
        <v>46</v>
      </c>
      <c r="X314" s="1" t="str">
        <f t="shared" si="79"/>
        <v>一</v>
      </c>
    </row>
    <row r="315" spans="1:24" ht="13.5">
      <c r="A315" s="3">
        <v>43415</v>
      </c>
      <c r="B315" s="1">
        <f t="shared" si="64"/>
        <v>45</v>
      </c>
      <c r="C315" s="1" t="str">
        <f t="shared" si="65"/>
        <v>日</v>
      </c>
      <c r="D315" s="3">
        <v>43780</v>
      </c>
      <c r="E315" s="1">
        <f t="shared" si="66"/>
        <v>46</v>
      </c>
      <c r="F315" s="1" t="str">
        <f t="shared" si="67"/>
        <v>一</v>
      </c>
      <c r="G315" s="3">
        <v>44145</v>
      </c>
      <c r="H315" s="1">
        <f t="shared" si="68"/>
        <v>46</v>
      </c>
      <c r="I315" s="1" t="str">
        <f t="shared" si="69"/>
        <v>二</v>
      </c>
      <c r="J315" s="3">
        <v>44511</v>
      </c>
      <c r="K315" s="1">
        <f t="shared" si="70"/>
        <v>46</v>
      </c>
      <c r="L315" s="1" t="str">
        <f t="shared" si="71"/>
        <v>四</v>
      </c>
      <c r="M315" s="3">
        <v>44876</v>
      </c>
      <c r="N315" s="1">
        <f t="shared" si="72"/>
        <v>46</v>
      </c>
      <c r="O315" s="1" t="str">
        <f t="shared" si="73"/>
        <v>五</v>
      </c>
      <c r="P315" s="3">
        <v>45241</v>
      </c>
      <c r="Q315" s="1">
        <f t="shared" si="74"/>
        <v>46</v>
      </c>
      <c r="R315" s="1" t="str">
        <f t="shared" si="75"/>
        <v>六</v>
      </c>
      <c r="S315" s="3">
        <v>45606</v>
      </c>
      <c r="T315" s="1">
        <f t="shared" si="76"/>
        <v>45</v>
      </c>
      <c r="U315" s="1" t="str">
        <f t="shared" si="77"/>
        <v>日</v>
      </c>
      <c r="V315" s="3">
        <v>45972</v>
      </c>
      <c r="W315" s="1">
        <f t="shared" si="78"/>
        <v>46</v>
      </c>
      <c r="X315" s="1" t="str">
        <f t="shared" si="79"/>
        <v>二</v>
      </c>
    </row>
    <row r="316" spans="1:24" ht="13.5">
      <c r="A316" s="3">
        <v>43416</v>
      </c>
      <c r="B316" s="1">
        <f t="shared" si="64"/>
        <v>46</v>
      </c>
      <c r="C316" s="1" t="str">
        <f t="shared" si="65"/>
        <v>一</v>
      </c>
      <c r="D316" s="3">
        <v>43781</v>
      </c>
      <c r="E316" s="1">
        <f t="shared" si="66"/>
        <v>46</v>
      </c>
      <c r="F316" s="1" t="str">
        <f t="shared" si="67"/>
        <v>二</v>
      </c>
      <c r="G316" s="3">
        <v>44146</v>
      </c>
      <c r="H316" s="1">
        <f t="shared" si="68"/>
        <v>46</v>
      </c>
      <c r="I316" s="1" t="str">
        <f t="shared" si="69"/>
        <v>三</v>
      </c>
      <c r="J316" s="3">
        <v>44512</v>
      </c>
      <c r="K316" s="1">
        <f t="shared" si="70"/>
        <v>46</v>
      </c>
      <c r="L316" s="1" t="str">
        <f t="shared" si="71"/>
        <v>五</v>
      </c>
      <c r="M316" s="3">
        <v>44877</v>
      </c>
      <c r="N316" s="1">
        <f t="shared" si="72"/>
        <v>46</v>
      </c>
      <c r="O316" s="1" t="str">
        <f t="shared" si="73"/>
        <v>六</v>
      </c>
      <c r="P316" s="3">
        <v>45242</v>
      </c>
      <c r="Q316" s="1">
        <f t="shared" si="74"/>
        <v>46</v>
      </c>
      <c r="R316" s="1" t="str">
        <f t="shared" si="75"/>
        <v>日</v>
      </c>
      <c r="S316" s="3">
        <v>45607</v>
      </c>
      <c r="T316" s="1">
        <f t="shared" si="76"/>
        <v>46</v>
      </c>
      <c r="U316" s="1" t="str">
        <f t="shared" si="77"/>
        <v>一</v>
      </c>
      <c r="V316" s="3">
        <v>45973</v>
      </c>
      <c r="W316" s="1">
        <f t="shared" si="78"/>
        <v>46</v>
      </c>
      <c r="X316" s="1" t="str">
        <f t="shared" si="79"/>
        <v>三</v>
      </c>
    </row>
    <row r="317" spans="1:24" ht="13.5">
      <c r="A317" s="3">
        <v>43417</v>
      </c>
      <c r="B317" s="1">
        <f t="shared" si="64"/>
        <v>46</v>
      </c>
      <c r="C317" s="1" t="str">
        <f t="shared" si="65"/>
        <v>二</v>
      </c>
      <c r="D317" s="3">
        <v>43782</v>
      </c>
      <c r="E317" s="1">
        <f t="shared" si="66"/>
        <v>46</v>
      </c>
      <c r="F317" s="1" t="str">
        <f t="shared" si="67"/>
        <v>三</v>
      </c>
      <c r="G317" s="3">
        <v>44147</v>
      </c>
      <c r="H317" s="1">
        <f t="shared" si="68"/>
        <v>46</v>
      </c>
      <c r="I317" s="1" t="str">
        <f t="shared" si="69"/>
        <v>四</v>
      </c>
      <c r="J317" s="3">
        <v>44513</v>
      </c>
      <c r="K317" s="1">
        <f t="shared" si="70"/>
        <v>46</v>
      </c>
      <c r="L317" s="1" t="str">
        <f t="shared" si="71"/>
        <v>六</v>
      </c>
      <c r="M317" s="3">
        <v>44878</v>
      </c>
      <c r="N317" s="1">
        <f t="shared" si="72"/>
        <v>46</v>
      </c>
      <c r="O317" s="1" t="str">
        <f t="shared" si="73"/>
        <v>日</v>
      </c>
      <c r="P317" s="3">
        <v>45243</v>
      </c>
      <c r="Q317" s="1">
        <f t="shared" si="74"/>
        <v>47</v>
      </c>
      <c r="R317" s="1" t="str">
        <f t="shared" si="75"/>
        <v>一</v>
      </c>
      <c r="S317" s="3">
        <v>45608</v>
      </c>
      <c r="T317" s="1">
        <f t="shared" si="76"/>
        <v>46</v>
      </c>
      <c r="U317" s="1" t="str">
        <f t="shared" si="77"/>
        <v>二</v>
      </c>
      <c r="V317" s="3">
        <v>45974</v>
      </c>
      <c r="W317" s="1">
        <f t="shared" si="78"/>
        <v>46</v>
      </c>
      <c r="X317" s="1" t="str">
        <f t="shared" si="79"/>
        <v>四</v>
      </c>
    </row>
    <row r="318" spans="1:24" ht="13.5">
      <c r="A318" s="3">
        <v>43418</v>
      </c>
      <c r="B318" s="1">
        <f t="shared" si="64"/>
        <v>46</v>
      </c>
      <c r="C318" s="1" t="str">
        <f t="shared" si="65"/>
        <v>三</v>
      </c>
      <c r="D318" s="3">
        <v>43783</v>
      </c>
      <c r="E318" s="1">
        <f t="shared" si="66"/>
        <v>46</v>
      </c>
      <c r="F318" s="1" t="str">
        <f t="shared" si="67"/>
        <v>四</v>
      </c>
      <c r="G318" s="3">
        <v>44148</v>
      </c>
      <c r="H318" s="1">
        <f t="shared" si="68"/>
        <v>46</v>
      </c>
      <c r="I318" s="1" t="str">
        <f t="shared" si="69"/>
        <v>五</v>
      </c>
      <c r="J318" s="3">
        <v>44514</v>
      </c>
      <c r="K318" s="1">
        <f t="shared" si="70"/>
        <v>46</v>
      </c>
      <c r="L318" s="1" t="str">
        <f t="shared" si="71"/>
        <v>日</v>
      </c>
      <c r="M318" s="3">
        <v>44879</v>
      </c>
      <c r="N318" s="1">
        <f t="shared" si="72"/>
        <v>47</v>
      </c>
      <c r="O318" s="1" t="str">
        <f t="shared" si="73"/>
        <v>一</v>
      </c>
      <c r="P318" s="3">
        <v>45244</v>
      </c>
      <c r="Q318" s="1">
        <f t="shared" si="74"/>
        <v>47</v>
      </c>
      <c r="R318" s="1" t="str">
        <f t="shared" si="75"/>
        <v>二</v>
      </c>
      <c r="S318" s="3">
        <v>45609</v>
      </c>
      <c r="T318" s="1">
        <f t="shared" si="76"/>
        <v>46</v>
      </c>
      <c r="U318" s="1" t="str">
        <f t="shared" si="77"/>
        <v>三</v>
      </c>
      <c r="V318" s="3">
        <v>45975</v>
      </c>
      <c r="W318" s="1">
        <f t="shared" si="78"/>
        <v>46</v>
      </c>
      <c r="X318" s="1" t="str">
        <f t="shared" si="79"/>
        <v>五</v>
      </c>
    </row>
    <row r="319" spans="1:24" ht="13.5">
      <c r="A319" s="3">
        <v>43419</v>
      </c>
      <c r="B319" s="1">
        <f t="shared" si="64"/>
        <v>46</v>
      </c>
      <c r="C319" s="1" t="str">
        <f t="shared" si="65"/>
        <v>四</v>
      </c>
      <c r="D319" s="3">
        <v>43784</v>
      </c>
      <c r="E319" s="1">
        <f t="shared" si="66"/>
        <v>46</v>
      </c>
      <c r="F319" s="1" t="str">
        <f t="shared" si="67"/>
        <v>五</v>
      </c>
      <c r="G319" s="3">
        <v>44149</v>
      </c>
      <c r="H319" s="1">
        <f t="shared" si="68"/>
        <v>46</v>
      </c>
      <c r="I319" s="1" t="str">
        <f t="shared" si="69"/>
        <v>六</v>
      </c>
      <c r="J319" s="3">
        <v>44515</v>
      </c>
      <c r="K319" s="1">
        <f t="shared" si="70"/>
        <v>47</v>
      </c>
      <c r="L319" s="1" t="str">
        <f t="shared" si="71"/>
        <v>一</v>
      </c>
      <c r="M319" s="3">
        <v>44880</v>
      </c>
      <c r="N319" s="1">
        <f t="shared" si="72"/>
        <v>47</v>
      </c>
      <c r="O319" s="1" t="str">
        <f t="shared" si="73"/>
        <v>二</v>
      </c>
      <c r="P319" s="3">
        <v>45245</v>
      </c>
      <c r="Q319" s="1">
        <f t="shared" si="74"/>
        <v>47</v>
      </c>
      <c r="R319" s="1" t="str">
        <f t="shared" si="75"/>
        <v>三</v>
      </c>
      <c r="S319" s="3">
        <v>45610</v>
      </c>
      <c r="T319" s="1">
        <f t="shared" si="76"/>
        <v>46</v>
      </c>
      <c r="U319" s="1" t="str">
        <f t="shared" si="77"/>
        <v>四</v>
      </c>
      <c r="V319" s="3">
        <v>45976</v>
      </c>
      <c r="W319" s="1">
        <f t="shared" si="78"/>
        <v>46</v>
      </c>
      <c r="X319" s="1" t="str">
        <f t="shared" si="79"/>
        <v>六</v>
      </c>
    </row>
    <row r="320" spans="1:24" ht="13.5">
      <c r="A320" s="3">
        <v>43420</v>
      </c>
      <c r="B320" s="1">
        <f t="shared" si="64"/>
        <v>46</v>
      </c>
      <c r="C320" s="1" t="str">
        <f t="shared" si="65"/>
        <v>五</v>
      </c>
      <c r="D320" s="3">
        <v>43785</v>
      </c>
      <c r="E320" s="1">
        <f t="shared" si="66"/>
        <v>46</v>
      </c>
      <c r="F320" s="1" t="str">
        <f t="shared" si="67"/>
        <v>六</v>
      </c>
      <c r="G320" s="3">
        <v>44150</v>
      </c>
      <c r="H320" s="1">
        <f t="shared" si="68"/>
        <v>46</v>
      </c>
      <c r="I320" s="1" t="str">
        <f t="shared" si="69"/>
        <v>日</v>
      </c>
      <c r="J320" s="3">
        <v>44516</v>
      </c>
      <c r="K320" s="1">
        <f t="shared" si="70"/>
        <v>47</v>
      </c>
      <c r="L320" s="1" t="str">
        <f t="shared" si="71"/>
        <v>二</v>
      </c>
      <c r="M320" s="3">
        <v>44881</v>
      </c>
      <c r="N320" s="1">
        <f t="shared" si="72"/>
        <v>47</v>
      </c>
      <c r="O320" s="1" t="str">
        <f t="shared" si="73"/>
        <v>三</v>
      </c>
      <c r="P320" s="3">
        <v>45246</v>
      </c>
      <c r="Q320" s="1">
        <f t="shared" si="74"/>
        <v>47</v>
      </c>
      <c r="R320" s="1" t="str">
        <f t="shared" si="75"/>
        <v>四</v>
      </c>
      <c r="S320" s="3">
        <v>45611</v>
      </c>
      <c r="T320" s="1">
        <f t="shared" si="76"/>
        <v>46</v>
      </c>
      <c r="U320" s="1" t="str">
        <f t="shared" si="77"/>
        <v>五</v>
      </c>
      <c r="V320" s="3">
        <v>45977</v>
      </c>
      <c r="W320" s="1">
        <f t="shared" si="78"/>
        <v>46</v>
      </c>
      <c r="X320" s="1" t="str">
        <f t="shared" si="79"/>
        <v>日</v>
      </c>
    </row>
    <row r="321" spans="1:24" ht="13.5">
      <c r="A321" s="3">
        <v>43421</v>
      </c>
      <c r="B321" s="1">
        <f t="shared" si="64"/>
        <v>46</v>
      </c>
      <c r="C321" s="1" t="str">
        <f t="shared" si="65"/>
        <v>六</v>
      </c>
      <c r="D321" s="3">
        <v>43786</v>
      </c>
      <c r="E321" s="1">
        <f t="shared" si="66"/>
        <v>46</v>
      </c>
      <c r="F321" s="1" t="str">
        <f t="shared" si="67"/>
        <v>日</v>
      </c>
      <c r="G321" s="3">
        <v>44151</v>
      </c>
      <c r="H321" s="1">
        <f t="shared" si="68"/>
        <v>47</v>
      </c>
      <c r="I321" s="1" t="str">
        <f t="shared" si="69"/>
        <v>一</v>
      </c>
      <c r="J321" s="3">
        <v>44517</v>
      </c>
      <c r="K321" s="1">
        <f t="shared" si="70"/>
        <v>47</v>
      </c>
      <c r="L321" s="1" t="str">
        <f t="shared" si="71"/>
        <v>三</v>
      </c>
      <c r="M321" s="3">
        <v>44882</v>
      </c>
      <c r="N321" s="1">
        <f t="shared" si="72"/>
        <v>47</v>
      </c>
      <c r="O321" s="1" t="str">
        <f t="shared" si="73"/>
        <v>四</v>
      </c>
      <c r="P321" s="3">
        <v>45247</v>
      </c>
      <c r="Q321" s="1">
        <f t="shared" si="74"/>
        <v>47</v>
      </c>
      <c r="R321" s="1" t="str">
        <f t="shared" si="75"/>
        <v>五</v>
      </c>
      <c r="S321" s="3">
        <v>45612</v>
      </c>
      <c r="T321" s="1">
        <f t="shared" si="76"/>
        <v>46</v>
      </c>
      <c r="U321" s="1" t="str">
        <f t="shared" si="77"/>
        <v>六</v>
      </c>
      <c r="V321" s="3">
        <v>45978</v>
      </c>
      <c r="W321" s="1">
        <f t="shared" si="78"/>
        <v>47</v>
      </c>
      <c r="X321" s="1" t="str">
        <f t="shared" si="79"/>
        <v>一</v>
      </c>
    </row>
    <row r="322" spans="1:24" ht="13.5">
      <c r="A322" s="3">
        <v>43422</v>
      </c>
      <c r="B322" s="1">
        <f t="shared" si="80" ref="B322:B365">WEEKNUM(A322,2)</f>
        <v>46</v>
      </c>
      <c r="C322" s="1" t="str">
        <f t="shared" si="81" ref="C322:C365">CHOOSE(WEEKDAY(A322,2),"一","二","三","四","五","六","日")</f>
        <v>日</v>
      </c>
      <c r="D322" s="3">
        <v>43787</v>
      </c>
      <c r="E322" s="1">
        <f t="shared" si="82" ref="E322:E365">WEEKNUM(D322,2)</f>
        <v>47</v>
      </c>
      <c r="F322" s="1" t="str">
        <f t="shared" si="83" ref="F322:F365">CHOOSE(WEEKDAY(D322,2),"一","二","三","四","五","六","日")</f>
        <v>一</v>
      </c>
      <c r="G322" s="3">
        <v>44152</v>
      </c>
      <c r="H322" s="1">
        <f t="shared" si="84" ref="H322:H366">WEEKNUM(G322,2)</f>
        <v>47</v>
      </c>
      <c r="I322" s="1" t="str">
        <f t="shared" si="85" ref="I322:I366">CHOOSE(WEEKDAY(G322,2),"一","二","三","四","五","六","日")</f>
        <v>二</v>
      </c>
      <c r="J322" s="3">
        <v>44518</v>
      </c>
      <c r="K322" s="1">
        <f t="shared" si="86" ref="K322:K365">WEEKNUM(J322,2)</f>
        <v>47</v>
      </c>
      <c r="L322" s="1" t="str">
        <f t="shared" si="87" ref="L322:L365">CHOOSE(WEEKDAY(J322,2),"一","二","三","四","五","六","日")</f>
        <v>四</v>
      </c>
      <c r="M322" s="3">
        <v>44883</v>
      </c>
      <c r="N322" s="1">
        <f t="shared" si="88" ref="N322:N365">WEEKNUM(M322,2)</f>
        <v>47</v>
      </c>
      <c r="O322" s="1" t="str">
        <f t="shared" si="89" ref="O322:O365">CHOOSE(WEEKDAY(M322,2),"一","二","三","四","五","六","日")</f>
        <v>五</v>
      </c>
      <c r="P322" s="3">
        <v>45248</v>
      </c>
      <c r="Q322" s="1">
        <f t="shared" si="90" ref="Q322:Q365">WEEKNUM(P322,2)</f>
        <v>47</v>
      </c>
      <c r="R322" s="1" t="str">
        <f t="shared" si="91" ref="R322:R365">CHOOSE(WEEKDAY(P322,2),"一","二","三","四","五","六","日")</f>
        <v>六</v>
      </c>
      <c r="S322" s="3">
        <v>45613</v>
      </c>
      <c r="T322" s="1">
        <f t="shared" si="92" ref="T322:T366">WEEKNUM(S322,2)</f>
        <v>46</v>
      </c>
      <c r="U322" s="1" t="str">
        <f t="shared" si="93" ref="U322:U366">CHOOSE(WEEKDAY(S322,2),"一","二","三","四","五","六","日")</f>
        <v>日</v>
      </c>
      <c r="V322" s="3">
        <v>45979</v>
      </c>
      <c r="W322" s="1">
        <f t="shared" si="94" ref="W322:W365">WEEKNUM(V322,2)</f>
        <v>47</v>
      </c>
      <c r="X322" s="1" t="str">
        <f t="shared" si="95" ref="X322:X365">CHOOSE(WEEKDAY(V322,2),"一","二","三","四","五","六","日")</f>
        <v>二</v>
      </c>
    </row>
    <row r="323" spans="1:24" ht="13.5">
      <c r="A323" s="3">
        <v>43423</v>
      </c>
      <c r="B323" s="1">
        <f t="shared" si="80"/>
        <v>47</v>
      </c>
      <c r="C323" s="1" t="str">
        <f t="shared" si="81"/>
        <v>一</v>
      </c>
      <c r="D323" s="3">
        <v>43788</v>
      </c>
      <c r="E323" s="1">
        <f t="shared" si="82"/>
        <v>47</v>
      </c>
      <c r="F323" s="1" t="str">
        <f t="shared" si="83"/>
        <v>二</v>
      </c>
      <c r="G323" s="3">
        <v>44153</v>
      </c>
      <c r="H323" s="1">
        <f t="shared" si="84"/>
        <v>47</v>
      </c>
      <c r="I323" s="1" t="str">
        <f t="shared" si="85"/>
        <v>三</v>
      </c>
      <c r="J323" s="3">
        <v>44519</v>
      </c>
      <c r="K323" s="1">
        <f t="shared" si="86"/>
        <v>47</v>
      </c>
      <c r="L323" s="1" t="str">
        <f t="shared" si="87"/>
        <v>五</v>
      </c>
      <c r="M323" s="3">
        <v>44884</v>
      </c>
      <c r="N323" s="1">
        <f t="shared" si="88"/>
        <v>47</v>
      </c>
      <c r="O323" s="1" t="str">
        <f t="shared" si="89"/>
        <v>六</v>
      </c>
      <c r="P323" s="3">
        <v>45249</v>
      </c>
      <c r="Q323" s="1">
        <f t="shared" si="90"/>
        <v>47</v>
      </c>
      <c r="R323" s="1" t="str">
        <f t="shared" si="91"/>
        <v>日</v>
      </c>
      <c r="S323" s="3">
        <v>45614</v>
      </c>
      <c r="T323" s="1">
        <f t="shared" si="92"/>
        <v>47</v>
      </c>
      <c r="U323" s="1" t="str">
        <f t="shared" si="93"/>
        <v>一</v>
      </c>
      <c r="V323" s="3">
        <v>45980</v>
      </c>
      <c r="W323" s="1">
        <f t="shared" si="94"/>
        <v>47</v>
      </c>
      <c r="X323" s="1" t="str">
        <f t="shared" si="95"/>
        <v>三</v>
      </c>
    </row>
    <row r="324" spans="1:24" ht="13.5">
      <c r="A324" s="3">
        <v>43424</v>
      </c>
      <c r="B324" s="1">
        <f t="shared" si="80"/>
        <v>47</v>
      </c>
      <c r="C324" s="1" t="str">
        <f t="shared" si="81"/>
        <v>二</v>
      </c>
      <c r="D324" s="3">
        <v>43789</v>
      </c>
      <c r="E324" s="1">
        <f t="shared" si="82"/>
        <v>47</v>
      </c>
      <c r="F324" s="1" t="str">
        <f t="shared" si="83"/>
        <v>三</v>
      </c>
      <c r="G324" s="3">
        <v>44154</v>
      </c>
      <c r="H324" s="1">
        <f t="shared" si="84"/>
        <v>47</v>
      </c>
      <c r="I324" s="1" t="str">
        <f t="shared" si="85"/>
        <v>四</v>
      </c>
      <c r="J324" s="3">
        <v>44520</v>
      </c>
      <c r="K324" s="1">
        <f t="shared" si="86"/>
        <v>47</v>
      </c>
      <c r="L324" s="1" t="str">
        <f t="shared" si="87"/>
        <v>六</v>
      </c>
      <c r="M324" s="3">
        <v>44885</v>
      </c>
      <c r="N324" s="1">
        <f t="shared" si="88"/>
        <v>47</v>
      </c>
      <c r="O324" s="1" t="str">
        <f t="shared" si="89"/>
        <v>日</v>
      </c>
      <c r="P324" s="3">
        <v>45250</v>
      </c>
      <c r="Q324" s="1">
        <f t="shared" si="90"/>
        <v>48</v>
      </c>
      <c r="R324" s="1" t="str">
        <f t="shared" si="91"/>
        <v>一</v>
      </c>
      <c r="S324" s="3">
        <v>45615</v>
      </c>
      <c r="T324" s="1">
        <f t="shared" si="92"/>
        <v>47</v>
      </c>
      <c r="U324" s="1" t="str">
        <f t="shared" si="93"/>
        <v>二</v>
      </c>
      <c r="V324" s="3">
        <v>45981</v>
      </c>
      <c r="W324" s="1">
        <f t="shared" si="94"/>
        <v>47</v>
      </c>
      <c r="X324" s="1" t="str">
        <f t="shared" si="95"/>
        <v>四</v>
      </c>
    </row>
    <row r="325" spans="1:24" ht="13.5">
      <c r="A325" s="3">
        <v>43425</v>
      </c>
      <c r="B325" s="1">
        <f t="shared" si="80"/>
        <v>47</v>
      </c>
      <c r="C325" s="1" t="str">
        <f t="shared" si="81"/>
        <v>三</v>
      </c>
      <c r="D325" s="3">
        <v>43790</v>
      </c>
      <c r="E325" s="1">
        <f t="shared" si="82"/>
        <v>47</v>
      </c>
      <c r="F325" s="1" t="str">
        <f t="shared" si="83"/>
        <v>四</v>
      </c>
      <c r="G325" s="3">
        <v>44155</v>
      </c>
      <c r="H325" s="1">
        <f t="shared" si="84"/>
        <v>47</v>
      </c>
      <c r="I325" s="1" t="str">
        <f t="shared" si="85"/>
        <v>五</v>
      </c>
      <c r="J325" s="3">
        <v>44521</v>
      </c>
      <c r="K325" s="1">
        <f t="shared" si="86"/>
        <v>47</v>
      </c>
      <c r="L325" s="1" t="str">
        <f t="shared" si="87"/>
        <v>日</v>
      </c>
      <c r="M325" s="3">
        <v>44886</v>
      </c>
      <c r="N325" s="1">
        <f t="shared" si="88"/>
        <v>48</v>
      </c>
      <c r="O325" s="1" t="str">
        <f t="shared" si="89"/>
        <v>一</v>
      </c>
      <c r="P325" s="3">
        <v>45251</v>
      </c>
      <c r="Q325" s="1">
        <f t="shared" si="90"/>
        <v>48</v>
      </c>
      <c r="R325" s="1" t="str">
        <f t="shared" si="91"/>
        <v>二</v>
      </c>
      <c r="S325" s="3">
        <v>45616</v>
      </c>
      <c r="T325" s="1">
        <f t="shared" si="92"/>
        <v>47</v>
      </c>
      <c r="U325" s="1" t="str">
        <f t="shared" si="93"/>
        <v>三</v>
      </c>
      <c r="V325" s="3">
        <v>45982</v>
      </c>
      <c r="W325" s="1">
        <f t="shared" si="94"/>
        <v>47</v>
      </c>
      <c r="X325" s="1" t="str">
        <f t="shared" si="95"/>
        <v>五</v>
      </c>
    </row>
    <row r="326" spans="1:24" ht="13.5">
      <c r="A326" s="3">
        <v>43426</v>
      </c>
      <c r="B326" s="1">
        <f t="shared" si="80"/>
        <v>47</v>
      </c>
      <c r="C326" s="1" t="str">
        <f t="shared" si="81"/>
        <v>四</v>
      </c>
      <c r="D326" s="3">
        <v>43791</v>
      </c>
      <c r="E326" s="1">
        <f t="shared" si="82"/>
        <v>47</v>
      </c>
      <c r="F326" s="1" t="str">
        <f t="shared" si="83"/>
        <v>五</v>
      </c>
      <c r="G326" s="3">
        <v>44156</v>
      </c>
      <c r="H326" s="1">
        <f t="shared" si="84"/>
        <v>47</v>
      </c>
      <c r="I326" s="1" t="str">
        <f t="shared" si="85"/>
        <v>六</v>
      </c>
      <c r="J326" s="3">
        <v>44522</v>
      </c>
      <c r="K326" s="1">
        <f t="shared" si="86"/>
        <v>48</v>
      </c>
      <c r="L326" s="1" t="str">
        <f t="shared" si="87"/>
        <v>一</v>
      </c>
      <c r="M326" s="3">
        <v>44887</v>
      </c>
      <c r="N326" s="1">
        <f t="shared" si="88"/>
        <v>48</v>
      </c>
      <c r="O326" s="1" t="str">
        <f t="shared" si="89"/>
        <v>二</v>
      </c>
      <c r="P326" s="3">
        <v>45252</v>
      </c>
      <c r="Q326" s="1">
        <f t="shared" si="90"/>
        <v>48</v>
      </c>
      <c r="R326" s="1" t="str">
        <f t="shared" si="91"/>
        <v>三</v>
      </c>
      <c r="S326" s="3">
        <v>45617</v>
      </c>
      <c r="T326" s="1">
        <f t="shared" si="92"/>
        <v>47</v>
      </c>
      <c r="U326" s="1" t="str">
        <f t="shared" si="93"/>
        <v>四</v>
      </c>
      <c r="V326" s="3">
        <v>45983</v>
      </c>
      <c r="W326" s="1">
        <f t="shared" si="94"/>
        <v>47</v>
      </c>
      <c r="X326" s="1" t="str">
        <f t="shared" si="95"/>
        <v>六</v>
      </c>
    </row>
    <row r="327" spans="1:24" ht="13.5">
      <c r="A327" s="3">
        <v>43427</v>
      </c>
      <c r="B327" s="1">
        <f t="shared" si="80"/>
        <v>47</v>
      </c>
      <c r="C327" s="1" t="str">
        <f t="shared" si="81"/>
        <v>五</v>
      </c>
      <c r="D327" s="3">
        <v>43792</v>
      </c>
      <c r="E327" s="1">
        <f t="shared" si="82"/>
        <v>47</v>
      </c>
      <c r="F327" s="1" t="str">
        <f t="shared" si="83"/>
        <v>六</v>
      </c>
      <c r="G327" s="3">
        <v>44157</v>
      </c>
      <c r="H327" s="1">
        <f t="shared" si="84"/>
        <v>47</v>
      </c>
      <c r="I327" s="1" t="str">
        <f t="shared" si="85"/>
        <v>日</v>
      </c>
      <c r="J327" s="3">
        <v>44523</v>
      </c>
      <c r="K327" s="1">
        <f t="shared" si="86"/>
        <v>48</v>
      </c>
      <c r="L327" s="1" t="str">
        <f t="shared" si="87"/>
        <v>二</v>
      </c>
      <c r="M327" s="3">
        <v>44888</v>
      </c>
      <c r="N327" s="1">
        <f t="shared" si="88"/>
        <v>48</v>
      </c>
      <c r="O327" s="1" t="str">
        <f t="shared" si="89"/>
        <v>三</v>
      </c>
      <c r="P327" s="3">
        <v>45253</v>
      </c>
      <c r="Q327" s="1">
        <f t="shared" si="90"/>
        <v>48</v>
      </c>
      <c r="R327" s="1" t="str">
        <f t="shared" si="91"/>
        <v>四</v>
      </c>
      <c r="S327" s="3">
        <v>45618</v>
      </c>
      <c r="T327" s="1">
        <f t="shared" si="92"/>
        <v>47</v>
      </c>
      <c r="U327" s="1" t="str">
        <f t="shared" si="93"/>
        <v>五</v>
      </c>
      <c r="V327" s="3">
        <v>45984</v>
      </c>
      <c r="W327" s="1">
        <f t="shared" si="94"/>
        <v>47</v>
      </c>
      <c r="X327" s="1" t="str">
        <f t="shared" si="95"/>
        <v>日</v>
      </c>
    </row>
    <row r="328" spans="1:24" ht="13.5">
      <c r="A328" s="3">
        <v>43428</v>
      </c>
      <c r="B328" s="1">
        <f t="shared" si="80"/>
        <v>47</v>
      </c>
      <c r="C328" s="1" t="str">
        <f t="shared" si="81"/>
        <v>六</v>
      </c>
      <c r="D328" s="3">
        <v>43793</v>
      </c>
      <c r="E328" s="1">
        <f t="shared" si="82"/>
        <v>47</v>
      </c>
      <c r="F328" s="1" t="str">
        <f t="shared" si="83"/>
        <v>日</v>
      </c>
      <c r="G328" s="3">
        <v>44158</v>
      </c>
      <c r="H328" s="1">
        <f t="shared" si="84"/>
        <v>48</v>
      </c>
      <c r="I328" s="1" t="str">
        <f t="shared" si="85"/>
        <v>一</v>
      </c>
      <c r="J328" s="3">
        <v>44524</v>
      </c>
      <c r="K328" s="1">
        <f t="shared" si="86"/>
        <v>48</v>
      </c>
      <c r="L328" s="1" t="str">
        <f t="shared" si="87"/>
        <v>三</v>
      </c>
      <c r="M328" s="3">
        <v>44889</v>
      </c>
      <c r="N328" s="1">
        <f t="shared" si="88"/>
        <v>48</v>
      </c>
      <c r="O328" s="1" t="str">
        <f t="shared" si="89"/>
        <v>四</v>
      </c>
      <c r="P328" s="3">
        <v>45254</v>
      </c>
      <c r="Q328" s="1">
        <f t="shared" si="90"/>
        <v>48</v>
      </c>
      <c r="R328" s="1" t="str">
        <f t="shared" si="91"/>
        <v>五</v>
      </c>
      <c r="S328" s="3">
        <v>45619</v>
      </c>
      <c r="T328" s="1">
        <f t="shared" si="92"/>
        <v>47</v>
      </c>
      <c r="U328" s="1" t="str">
        <f t="shared" si="93"/>
        <v>六</v>
      </c>
      <c r="V328" s="3">
        <v>45985</v>
      </c>
      <c r="W328" s="1">
        <f t="shared" si="94"/>
        <v>48</v>
      </c>
      <c r="X328" s="1" t="str">
        <f t="shared" si="95"/>
        <v>一</v>
      </c>
    </row>
    <row r="329" spans="1:24" ht="13.5">
      <c r="A329" s="3">
        <v>43429</v>
      </c>
      <c r="B329" s="1">
        <f t="shared" si="80"/>
        <v>47</v>
      </c>
      <c r="C329" s="1" t="str">
        <f t="shared" si="81"/>
        <v>日</v>
      </c>
      <c r="D329" s="3">
        <v>43794</v>
      </c>
      <c r="E329" s="1">
        <f t="shared" si="82"/>
        <v>48</v>
      </c>
      <c r="F329" s="1" t="str">
        <f t="shared" si="83"/>
        <v>一</v>
      </c>
      <c r="G329" s="3">
        <v>44159</v>
      </c>
      <c r="H329" s="1">
        <f t="shared" si="84"/>
        <v>48</v>
      </c>
      <c r="I329" s="1" t="str">
        <f t="shared" si="85"/>
        <v>二</v>
      </c>
      <c r="J329" s="3">
        <v>44525</v>
      </c>
      <c r="K329" s="1">
        <f t="shared" si="86"/>
        <v>48</v>
      </c>
      <c r="L329" s="1" t="str">
        <f t="shared" si="87"/>
        <v>四</v>
      </c>
      <c r="M329" s="3">
        <v>44890</v>
      </c>
      <c r="N329" s="1">
        <f t="shared" si="88"/>
        <v>48</v>
      </c>
      <c r="O329" s="1" t="str">
        <f t="shared" si="89"/>
        <v>五</v>
      </c>
      <c r="P329" s="3">
        <v>45255</v>
      </c>
      <c r="Q329" s="1">
        <f t="shared" si="90"/>
        <v>48</v>
      </c>
      <c r="R329" s="1" t="str">
        <f t="shared" si="91"/>
        <v>六</v>
      </c>
      <c r="S329" s="3">
        <v>45620</v>
      </c>
      <c r="T329" s="1">
        <f t="shared" si="92"/>
        <v>47</v>
      </c>
      <c r="U329" s="1" t="str">
        <f t="shared" si="93"/>
        <v>日</v>
      </c>
      <c r="V329" s="3">
        <v>45986</v>
      </c>
      <c r="W329" s="1">
        <f t="shared" si="94"/>
        <v>48</v>
      </c>
      <c r="X329" s="1" t="str">
        <f t="shared" si="95"/>
        <v>二</v>
      </c>
    </row>
    <row r="330" spans="1:24" ht="13.5">
      <c r="A330" s="3">
        <v>43430</v>
      </c>
      <c r="B330" s="1">
        <f t="shared" si="80"/>
        <v>48</v>
      </c>
      <c r="C330" s="1" t="str">
        <f t="shared" si="81"/>
        <v>一</v>
      </c>
      <c r="D330" s="3">
        <v>43795</v>
      </c>
      <c r="E330" s="1">
        <f t="shared" si="82"/>
        <v>48</v>
      </c>
      <c r="F330" s="1" t="str">
        <f t="shared" si="83"/>
        <v>二</v>
      </c>
      <c r="G330" s="3">
        <v>44160</v>
      </c>
      <c r="H330" s="1">
        <f t="shared" si="84"/>
        <v>48</v>
      </c>
      <c r="I330" s="1" t="str">
        <f t="shared" si="85"/>
        <v>三</v>
      </c>
      <c r="J330" s="3">
        <v>44526</v>
      </c>
      <c r="K330" s="1">
        <f t="shared" si="86"/>
        <v>48</v>
      </c>
      <c r="L330" s="1" t="str">
        <f t="shared" si="87"/>
        <v>五</v>
      </c>
      <c r="M330" s="3">
        <v>44891</v>
      </c>
      <c r="N330" s="1">
        <f t="shared" si="88"/>
        <v>48</v>
      </c>
      <c r="O330" s="1" t="str">
        <f t="shared" si="89"/>
        <v>六</v>
      </c>
      <c r="P330" s="3">
        <v>45256</v>
      </c>
      <c r="Q330" s="1">
        <f t="shared" si="90"/>
        <v>48</v>
      </c>
      <c r="R330" s="1" t="str">
        <f t="shared" si="91"/>
        <v>日</v>
      </c>
      <c r="S330" s="3">
        <v>45621</v>
      </c>
      <c r="T330" s="1">
        <f t="shared" si="92"/>
        <v>48</v>
      </c>
      <c r="U330" s="1" t="str">
        <f t="shared" si="93"/>
        <v>一</v>
      </c>
      <c r="V330" s="3">
        <v>45987</v>
      </c>
      <c r="W330" s="1">
        <f t="shared" si="94"/>
        <v>48</v>
      </c>
      <c r="X330" s="1" t="str">
        <f t="shared" si="95"/>
        <v>三</v>
      </c>
    </row>
    <row r="331" spans="1:24" ht="13.5">
      <c r="A331" s="3">
        <v>43431</v>
      </c>
      <c r="B331" s="1">
        <f t="shared" si="80"/>
        <v>48</v>
      </c>
      <c r="C331" s="1" t="str">
        <f t="shared" si="81"/>
        <v>二</v>
      </c>
      <c r="D331" s="3">
        <v>43796</v>
      </c>
      <c r="E331" s="1">
        <f t="shared" si="82"/>
        <v>48</v>
      </c>
      <c r="F331" s="1" t="str">
        <f t="shared" si="83"/>
        <v>三</v>
      </c>
      <c r="G331" s="3">
        <v>44161</v>
      </c>
      <c r="H331" s="1">
        <f t="shared" si="84"/>
        <v>48</v>
      </c>
      <c r="I331" s="1" t="str">
        <f t="shared" si="85"/>
        <v>四</v>
      </c>
      <c r="J331" s="3">
        <v>44527</v>
      </c>
      <c r="K331" s="1">
        <f t="shared" si="86"/>
        <v>48</v>
      </c>
      <c r="L331" s="1" t="str">
        <f t="shared" si="87"/>
        <v>六</v>
      </c>
      <c r="M331" s="3">
        <v>44892</v>
      </c>
      <c r="N331" s="1">
        <f t="shared" si="88"/>
        <v>48</v>
      </c>
      <c r="O331" s="1" t="str">
        <f t="shared" si="89"/>
        <v>日</v>
      </c>
      <c r="P331" s="3">
        <v>45257</v>
      </c>
      <c r="Q331" s="1">
        <f t="shared" si="90"/>
        <v>49</v>
      </c>
      <c r="R331" s="1" t="str">
        <f t="shared" si="91"/>
        <v>一</v>
      </c>
      <c r="S331" s="3">
        <v>45622</v>
      </c>
      <c r="T331" s="1">
        <f t="shared" si="92"/>
        <v>48</v>
      </c>
      <c r="U331" s="1" t="str">
        <f t="shared" si="93"/>
        <v>二</v>
      </c>
      <c r="V331" s="3">
        <v>45988</v>
      </c>
      <c r="W331" s="1">
        <f t="shared" si="94"/>
        <v>48</v>
      </c>
      <c r="X331" s="1" t="str">
        <f t="shared" si="95"/>
        <v>四</v>
      </c>
    </row>
    <row r="332" spans="1:24" ht="13.5">
      <c r="A332" s="3">
        <v>43432</v>
      </c>
      <c r="B332" s="1">
        <f t="shared" si="80"/>
        <v>48</v>
      </c>
      <c r="C332" s="1" t="str">
        <f t="shared" si="81"/>
        <v>三</v>
      </c>
      <c r="D332" s="3">
        <v>43797</v>
      </c>
      <c r="E332" s="1">
        <f t="shared" si="82"/>
        <v>48</v>
      </c>
      <c r="F332" s="1" t="str">
        <f t="shared" si="83"/>
        <v>四</v>
      </c>
      <c r="G332" s="3">
        <v>44162</v>
      </c>
      <c r="H332" s="1">
        <f t="shared" si="84"/>
        <v>48</v>
      </c>
      <c r="I332" s="1" t="str">
        <f t="shared" si="85"/>
        <v>五</v>
      </c>
      <c r="J332" s="3">
        <v>44528</v>
      </c>
      <c r="K332" s="1">
        <f t="shared" si="86"/>
        <v>48</v>
      </c>
      <c r="L332" s="1" t="str">
        <f t="shared" si="87"/>
        <v>日</v>
      </c>
      <c r="M332" s="3">
        <v>44893</v>
      </c>
      <c r="N332" s="1">
        <f t="shared" si="88"/>
        <v>49</v>
      </c>
      <c r="O332" s="1" t="str">
        <f t="shared" si="89"/>
        <v>一</v>
      </c>
      <c r="P332" s="3">
        <v>45258</v>
      </c>
      <c r="Q332" s="1">
        <f t="shared" si="90"/>
        <v>49</v>
      </c>
      <c r="R332" s="1" t="str">
        <f t="shared" si="91"/>
        <v>二</v>
      </c>
      <c r="S332" s="3">
        <v>45623</v>
      </c>
      <c r="T332" s="1">
        <f t="shared" si="92"/>
        <v>48</v>
      </c>
      <c r="U332" s="1" t="str">
        <f t="shared" si="93"/>
        <v>三</v>
      </c>
      <c r="V332" s="3">
        <v>45989</v>
      </c>
      <c r="W332" s="1">
        <f t="shared" si="94"/>
        <v>48</v>
      </c>
      <c r="X332" s="1" t="str">
        <f t="shared" si="95"/>
        <v>五</v>
      </c>
    </row>
    <row r="333" spans="1:24" ht="13.5">
      <c r="A333" s="3">
        <v>43433</v>
      </c>
      <c r="B333" s="1">
        <f t="shared" si="80"/>
        <v>48</v>
      </c>
      <c r="C333" s="1" t="str">
        <f t="shared" si="81"/>
        <v>四</v>
      </c>
      <c r="D333" s="3">
        <v>43798</v>
      </c>
      <c r="E333" s="1">
        <f t="shared" si="82"/>
        <v>48</v>
      </c>
      <c r="F333" s="1" t="str">
        <f t="shared" si="83"/>
        <v>五</v>
      </c>
      <c r="G333" s="3">
        <v>44163</v>
      </c>
      <c r="H333" s="1">
        <f t="shared" si="84"/>
        <v>48</v>
      </c>
      <c r="I333" s="1" t="str">
        <f t="shared" si="85"/>
        <v>六</v>
      </c>
      <c r="J333" s="3">
        <v>44529</v>
      </c>
      <c r="K333" s="1">
        <f t="shared" si="86"/>
        <v>49</v>
      </c>
      <c r="L333" s="1" t="str">
        <f t="shared" si="87"/>
        <v>一</v>
      </c>
      <c r="M333" s="3">
        <v>44894</v>
      </c>
      <c r="N333" s="1">
        <f t="shared" si="88"/>
        <v>49</v>
      </c>
      <c r="O333" s="1" t="str">
        <f t="shared" si="89"/>
        <v>二</v>
      </c>
      <c r="P333" s="3">
        <v>45259</v>
      </c>
      <c r="Q333" s="1">
        <f t="shared" si="90"/>
        <v>49</v>
      </c>
      <c r="R333" s="1" t="str">
        <f t="shared" si="91"/>
        <v>三</v>
      </c>
      <c r="S333" s="3">
        <v>45624</v>
      </c>
      <c r="T333" s="1">
        <f t="shared" si="92"/>
        <v>48</v>
      </c>
      <c r="U333" s="1" t="str">
        <f t="shared" si="93"/>
        <v>四</v>
      </c>
      <c r="V333" s="3">
        <v>45990</v>
      </c>
      <c r="W333" s="1">
        <f t="shared" si="94"/>
        <v>48</v>
      </c>
      <c r="X333" s="1" t="str">
        <f t="shared" si="95"/>
        <v>六</v>
      </c>
    </row>
    <row r="334" spans="1:24" ht="13.5">
      <c r="A334" s="3">
        <v>43434</v>
      </c>
      <c r="B334" s="1">
        <f t="shared" si="80"/>
        <v>48</v>
      </c>
      <c r="C334" s="1" t="str">
        <f t="shared" si="81"/>
        <v>五</v>
      </c>
      <c r="D334" s="3">
        <v>43799</v>
      </c>
      <c r="E334" s="1">
        <f t="shared" si="82"/>
        <v>48</v>
      </c>
      <c r="F334" s="1" t="str">
        <f t="shared" si="83"/>
        <v>六</v>
      </c>
      <c r="G334" s="3">
        <v>44164</v>
      </c>
      <c r="H334" s="1">
        <f t="shared" si="84"/>
        <v>48</v>
      </c>
      <c r="I334" s="1" t="str">
        <f t="shared" si="85"/>
        <v>日</v>
      </c>
      <c r="J334" s="3">
        <v>44530</v>
      </c>
      <c r="K334" s="1">
        <f t="shared" si="86"/>
        <v>49</v>
      </c>
      <c r="L334" s="1" t="str">
        <f t="shared" si="87"/>
        <v>二</v>
      </c>
      <c r="M334" s="3">
        <v>44895</v>
      </c>
      <c r="N334" s="1">
        <f t="shared" si="88"/>
        <v>49</v>
      </c>
      <c r="O334" s="1" t="str">
        <f t="shared" si="89"/>
        <v>三</v>
      </c>
      <c r="P334" s="3">
        <v>45260</v>
      </c>
      <c r="Q334" s="1">
        <f t="shared" si="90"/>
        <v>49</v>
      </c>
      <c r="R334" s="1" t="str">
        <f t="shared" si="91"/>
        <v>四</v>
      </c>
      <c r="S334" s="3">
        <v>45625</v>
      </c>
      <c r="T334" s="1">
        <f t="shared" si="92"/>
        <v>48</v>
      </c>
      <c r="U334" s="1" t="str">
        <f t="shared" si="93"/>
        <v>五</v>
      </c>
      <c r="V334" s="3">
        <v>45991</v>
      </c>
      <c r="W334" s="1">
        <f t="shared" si="94"/>
        <v>48</v>
      </c>
      <c r="X334" s="1" t="str">
        <f t="shared" si="95"/>
        <v>日</v>
      </c>
    </row>
    <row r="335" spans="1:24" ht="13.5">
      <c r="A335" s="3">
        <v>43435</v>
      </c>
      <c r="B335" s="1">
        <f t="shared" si="80"/>
        <v>48</v>
      </c>
      <c r="C335" s="1" t="str">
        <f t="shared" si="81"/>
        <v>六</v>
      </c>
      <c r="D335" s="3">
        <v>43800</v>
      </c>
      <c r="E335" s="1">
        <f t="shared" si="82"/>
        <v>48</v>
      </c>
      <c r="F335" s="1" t="str">
        <f t="shared" si="83"/>
        <v>日</v>
      </c>
      <c r="G335" s="3">
        <v>44165</v>
      </c>
      <c r="H335" s="1">
        <f t="shared" si="84"/>
        <v>49</v>
      </c>
      <c r="I335" s="1" t="str">
        <f t="shared" si="85"/>
        <v>一</v>
      </c>
      <c r="J335" s="3">
        <v>44531</v>
      </c>
      <c r="K335" s="1">
        <f t="shared" si="86"/>
        <v>49</v>
      </c>
      <c r="L335" s="1" t="str">
        <f t="shared" si="87"/>
        <v>三</v>
      </c>
      <c r="M335" s="3">
        <v>44896</v>
      </c>
      <c r="N335" s="1">
        <f t="shared" si="88"/>
        <v>49</v>
      </c>
      <c r="O335" s="1" t="str">
        <f t="shared" si="89"/>
        <v>四</v>
      </c>
      <c r="P335" s="3">
        <v>45261</v>
      </c>
      <c r="Q335" s="1">
        <f t="shared" si="90"/>
        <v>49</v>
      </c>
      <c r="R335" s="1" t="str">
        <f t="shared" si="91"/>
        <v>五</v>
      </c>
      <c r="S335" s="3">
        <v>45626</v>
      </c>
      <c r="T335" s="1">
        <f t="shared" si="92"/>
        <v>48</v>
      </c>
      <c r="U335" s="1" t="str">
        <f t="shared" si="93"/>
        <v>六</v>
      </c>
      <c r="V335" s="3">
        <v>45992</v>
      </c>
      <c r="W335" s="1">
        <f t="shared" si="94"/>
        <v>49</v>
      </c>
      <c r="X335" s="1" t="str">
        <f t="shared" si="95"/>
        <v>一</v>
      </c>
    </row>
    <row r="336" spans="1:24" ht="13.5">
      <c r="A336" s="3">
        <v>43436</v>
      </c>
      <c r="B336" s="1">
        <f t="shared" si="80"/>
        <v>48</v>
      </c>
      <c r="C336" s="1" t="str">
        <f t="shared" si="81"/>
        <v>日</v>
      </c>
      <c r="D336" s="3">
        <v>43801</v>
      </c>
      <c r="E336" s="1">
        <f t="shared" si="82"/>
        <v>49</v>
      </c>
      <c r="F336" s="1" t="str">
        <f t="shared" si="83"/>
        <v>一</v>
      </c>
      <c r="G336" s="3">
        <v>44166</v>
      </c>
      <c r="H336" s="1">
        <f t="shared" si="84"/>
        <v>49</v>
      </c>
      <c r="I336" s="1" t="str">
        <f t="shared" si="85"/>
        <v>二</v>
      </c>
      <c r="J336" s="3">
        <v>44532</v>
      </c>
      <c r="K336" s="1">
        <f t="shared" si="86"/>
        <v>49</v>
      </c>
      <c r="L336" s="1" t="str">
        <f t="shared" si="87"/>
        <v>四</v>
      </c>
      <c r="M336" s="3">
        <v>44897</v>
      </c>
      <c r="N336" s="1">
        <f t="shared" si="88"/>
        <v>49</v>
      </c>
      <c r="O336" s="1" t="str">
        <f t="shared" si="89"/>
        <v>五</v>
      </c>
      <c r="P336" s="3">
        <v>45262</v>
      </c>
      <c r="Q336" s="1">
        <f t="shared" si="90"/>
        <v>49</v>
      </c>
      <c r="R336" s="1" t="str">
        <f t="shared" si="91"/>
        <v>六</v>
      </c>
      <c r="S336" s="3">
        <v>45627</v>
      </c>
      <c r="T336" s="1">
        <f t="shared" si="92"/>
        <v>48</v>
      </c>
      <c r="U336" s="1" t="str">
        <f t="shared" si="93"/>
        <v>日</v>
      </c>
      <c r="V336" s="3">
        <v>45993</v>
      </c>
      <c r="W336" s="1">
        <f t="shared" si="94"/>
        <v>49</v>
      </c>
      <c r="X336" s="1" t="str">
        <f t="shared" si="95"/>
        <v>二</v>
      </c>
    </row>
    <row r="337" spans="1:24" ht="13.5">
      <c r="A337" s="3">
        <v>43437</v>
      </c>
      <c r="B337" s="1">
        <f t="shared" si="80"/>
        <v>49</v>
      </c>
      <c r="C337" s="1" t="str">
        <f t="shared" si="81"/>
        <v>一</v>
      </c>
      <c r="D337" s="3">
        <v>43802</v>
      </c>
      <c r="E337" s="1">
        <f t="shared" si="82"/>
        <v>49</v>
      </c>
      <c r="F337" s="1" t="str">
        <f t="shared" si="83"/>
        <v>二</v>
      </c>
      <c r="G337" s="3">
        <v>44167</v>
      </c>
      <c r="H337" s="1">
        <f t="shared" si="84"/>
        <v>49</v>
      </c>
      <c r="I337" s="1" t="str">
        <f t="shared" si="85"/>
        <v>三</v>
      </c>
      <c r="J337" s="3">
        <v>44533</v>
      </c>
      <c r="K337" s="1">
        <f t="shared" si="86"/>
        <v>49</v>
      </c>
      <c r="L337" s="1" t="str">
        <f t="shared" si="87"/>
        <v>五</v>
      </c>
      <c r="M337" s="3">
        <v>44898</v>
      </c>
      <c r="N337" s="1">
        <f t="shared" si="88"/>
        <v>49</v>
      </c>
      <c r="O337" s="1" t="str">
        <f t="shared" si="89"/>
        <v>六</v>
      </c>
      <c r="P337" s="3">
        <v>45263</v>
      </c>
      <c r="Q337" s="1">
        <f t="shared" si="90"/>
        <v>49</v>
      </c>
      <c r="R337" s="1" t="str">
        <f t="shared" si="91"/>
        <v>日</v>
      </c>
      <c r="S337" s="3">
        <v>45628</v>
      </c>
      <c r="T337" s="1">
        <f t="shared" si="92"/>
        <v>49</v>
      </c>
      <c r="U337" s="1" t="str">
        <f t="shared" si="93"/>
        <v>一</v>
      </c>
      <c r="V337" s="3">
        <v>45994</v>
      </c>
      <c r="W337" s="1">
        <f t="shared" si="94"/>
        <v>49</v>
      </c>
      <c r="X337" s="1" t="str">
        <f t="shared" si="95"/>
        <v>三</v>
      </c>
    </row>
    <row r="338" spans="1:24" ht="13.5">
      <c r="A338" s="3">
        <v>43438</v>
      </c>
      <c r="B338" s="1">
        <f t="shared" si="80"/>
        <v>49</v>
      </c>
      <c r="C338" s="1" t="str">
        <f t="shared" si="81"/>
        <v>二</v>
      </c>
      <c r="D338" s="3">
        <v>43803</v>
      </c>
      <c r="E338" s="1">
        <f t="shared" si="82"/>
        <v>49</v>
      </c>
      <c r="F338" s="1" t="str">
        <f t="shared" si="83"/>
        <v>三</v>
      </c>
      <c r="G338" s="3">
        <v>44168</v>
      </c>
      <c r="H338" s="1">
        <f t="shared" si="84"/>
        <v>49</v>
      </c>
      <c r="I338" s="1" t="str">
        <f t="shared" si="85"/>
        <v>四</v>
      </c>
      <c r="J338" s="3">
        <v>44534</v>
      </c>
      <c r="K338" s="1">
        <f t="shared" si="86"/>
        <v>49</v>
      </c>
      <c r="L338" s="1" t="str">
        <f t="shared" si="87"/>
        <v>六</v>
      </c>
      <c r="M338" s="3">
        <v>44899</v>
      </c>
      <c r="N338" s="1">
        <f t="shared" si="88"/>
        <v>49</v>
      </c>
      <c r="O338" s="1" t="str">
        <f t="shared" si="89"/>
        <v>日</v>
      </c>
      <c r="P338" s="3">
        <v>45264</v>
      </c>
      <c r="Q338" s="1">
        <f t="shared" si="90"/>
        <v>50</v>
      </c>
      <c r="R338" s="1" t="str">
        <f t="shared" si="91"/>
        <v>一</v>
      </c>
      <c r="S338" s="3">
        <v>45629</v>
      </c>
      <c r="T338" s="1">
        <f t="shared" si="92"/>
        <v>49</v>
      </c>
      <c r="U338" s="1" t="str">
        <f t="shared" si="93"/>
        <v>二</v>
      </c>
      <c r="V338" s="3">
        <v>45995</v>
      </c>
      <c r="W338" s="1">
        <f t="shared" si="94"/>
        <v>49</v>
      </c>
      <c r="X338" s="1" t="str">
        <f t="shared" si="95"/>
        <v>四</v>
      </c>
    </row>
    <row r="339" spans="1:24" ht="13.5">
      <c r="A339" s="3">
        <v>43439</v>
      </c>
      <c r="B339" s="1">
        <f t="shared" si="80"/>
        <v>49</v>
      </c>
      <c r="C339" s="1" t="str">
        <f t="shared" si="81"/>
        <v>三</v>
      </c>
      <c r="D339" s="3">
        <v>43804</v>
      </c>
      <c r="E339" s="1">
        <f t="shared" si="82"/>
        <v>49</v>
      </c>
      <c r="F339" s="1" t="str">
        <f t="shared" si="83"/>
        <v>四</v>
      </c>
      <c r="G339" s="3">
        <v>44169</v>
      </c>
      <c r="H339" s="1">
        <f t="shared" si="84"/>
        <v>49</v>
      </c>
      <c r="I339" s="1" t="str">
        <f t="shared" si="85"/>
        <v>五</v>
      </c>
      <c r="J339" s="3">
        <v>44535</v>
      </c>
      <c r="K339" s="1">
        <f t="shared" si="86"/>
        <v>49</v>
      </c>
      <c r="L339" s="1" t="str">
        <f t="shared" si="87"/>
        <v>日</v>
      </c>
      <c r="M339" s="3">
        <v>44900</v>
      </c>
      <c r="N339" s="1">
        <f t="shared" si="88"/>
        <v>50</v>
      </c>
      <c r="O339" s="1" t="str">
        <f t="shared" si="89"/>
        <v>一</v>
      </c>
      <c r="P339" s="3">
        <v>45265</v>
      </c>
      <c r="Q339" s="1">
        <f t="shared" si="90"/>
        <v>50</v>
      </c>
      <c r="R339" s="1" t="str">
        <f t="shared" si="91"/>
        <v>二</v>
      </c>
      <c r="S339" s="3">
        <v>45630</v>
      </c>
      <c r="T339" s="1">
        <f t="shared" si="92"/>
        <v>49</v>
      </c>
      <c r="U339" s="1" t="str">
        <f t="shared" si="93"/>
        <v>三</v>
      </c>
      <c r="V339" s="3">
        <v>45996</v>
      </c>
      <c r="W339" s="1">
        <f t="shared" si="94"/>
        <v>49</v>
      </c>
      <c r="X339" s="1" t="str">
        <f t="shared" si="95"/>
        <v>五</v>
      </c>
    </row>
    <row r="340" spans="1:24" ht="13.5">
      <c r="A340" s="3">
        <v>43440</v>
      </c>
      <c r="B340" s="1">
        <f t="shared" si="80"/>
        <v>49</v>
      </c>
      <c r="C340" s="1" t="str">
        <f t="shared" si="81"/>
        <v>四</v>
      </c>
      <c r="D340" s="3">
        <v>43805</v>
      </c>
      <c r="E340" s="1">
        <f t="shared" si="82"/>
        <v>49</v>
      </c>
      <c r="F340" s="1" t="str">
        <f t="shared" si="83"/>
        <v>五</v>
      </c>
      <c r="G340" s="3">
        <v>44170</v>
      </c>
      <c r="H340" s="1">
        <f t="shared" si="84"/>
        <v>49</v>
      </c>
      <c r="I340" s="1" t="str">
        <f t="shared" si="85"/>
        <v>六</v>
      </c>
      <c r="J340" s="3">
        <v>44536</v>
      </c>
      <c r="K340" s="1">
        <f t="shared" si="86"/>
        <v>50</v>
      </c>
      <c r="L340" s="1" t="str">
        <f t="shared" si="87"/>
        <v>一</v>
      </c>
      <c r="M340" s="3">
        <v>44901</v>
      </c>
      <c r="N340" s="1">
        <f t="shared" si="88"/>
        <v>50</v>
      </c>
      <c r="O340" s="1" t="str">
        <f t="shared" si="89"/>
        <v>二</v>
      </c>
      <c r="P340" s="3">
        <v>45266</v>
      </c>
      <c r="Q340" s="1">
        <f t="shared" si="90"/>
        <v>50</v>
      </c>
      <c r="R340" s="1" t="str">
        <f t="shared" si="91"/>
        <v>三</v>
      </c>
      <c r="S340" s="3">
        <v>45631</v>
      </c>
      <c r="T340" s="1">
        <f t="shared" si="92"/>
        <v>49</v>
      </c>
      <c r="U340" s="1" t="str">
        <f t="shared" si="93"/>
        <v>四</v>
      </c>
      <c r="V340" s="3">
        <v>45997</v>
      </c>
      <c r="W340" s="1">
        <f t="shared" si="94"/>
        <v>49</v>
      </c>
      <c r="X340" s="1" t="str">
        <f t="shared" si="95"/>
        <v>六</v>
      </c>
    </row>
    <row r="341" spans="1:24" ht="13.5">
      <c r="A341" s="3">
        <v>43441</v>
      </c>
      <c r="B341" s="1">
        <f t="shared" si="80"/>
        <v>49</v>
      </c>
      <c r="C341" s="1" t="str">
        <f t="shared" si="81"/>
        <v>五</v>
      </c>
      <c r="D341" s="3">
        <v>43806</v>
      </c>
      <c r="E341" s="1">
        <f t="shared" si="82"/>
        <v>49</v>
      </c>
      <c r="F341" s="1" t="str">
        <f t="shared" si="83"/>
        <v>六</v>
      </c>
      <c r="G341" s="3">
        <v>44171</v>
      </c>
      <c r="H341" s="1">
        <f t="shared" si="84"/>
        <v>49</v>
      </c>
      <c r="I341" s="1" t="str">
        <f t="shared" si="85"/>
        <v>日</v>
      </c>
      <c r="J341" s="3">
        <v>44537</v>
      </c>
      <c r="K341" s="1">
        <f t="shared" si="86"/>
        <v>50</v>
      </c>
      <c r="L341" s="1" t="str">
        <f t="shared" si="87"/>
        <v>二</v>
      </c>
      <c r="M341" s="3">
        <v>44902</v>
      </c>
      <c r="N341" s="1">
        <f t="shared" si="88"/>
        <v>50</v>
      </c>
      <c r="O341" s="1" t="str">
        <f t="shared" si="89"/>
        <v>三</v>
      </c>
      <c r="P341" s="3">
        <v>45267</v>
      </c>
      <c r="Q341" s="1">
        <f t="shared" si="90"/>
        <v>50</v>
      </c>
      <c r="R341" s="1" t="str">
        <f t="shared" si="91"/>
        <v>四</v>
      </c>
      <c r="S341" s="3">
        <v>45632</v>
      </c>
      <c r="T341" s="1">
        <f t="shared" si="92"/>
        <v>49</v>
      </c>
      <c r="U341" s="1" t="str">
        <f t="shared" si="93"/>
        <v>五</v>
      </c>
      <c r="V341" s="3">
        <v>45998</v>
      </c>
      <c r="W341" s="1">
        <f t="shared" si="94"/>
        <v>49</v>
      </c>
      <c r="X341" s="1" t="str">
        <f t="shared" si="95"/>
        <v>日</v>
      </c>
    </row>
    <row r="342" spans="1:24" ht="13.5">
      <c r="A342" s="3">
        <v>43442</v>
      </c>
      <c r="B342" s="1">
        <f t="shared" si="80"/>
        <v>49</v>
      </c>
      <c r="C342" s="1" t="str">
        <f t="shared" si="81"/>
        <v>六</v>
      </c>
      <c r="D342" s="3">
        <v>43807</v>
      </c>
      <c r="E342" s="1">
        <f t="shared" si="82"/>
        <v>49</v>
      </c>
      <c r="F342" s="1" t="str">
        <f t="shared" si="83"/>
        <v>日</v>
      </c>
      <c r="G342" s="3">
        <v>44172</v>
      </c>
      <c r="H342" s="1">
        <f t="shared" si="84"/>
        <v>50</v>
      </c>
      <c r="I342" s="1" t="str">
        <f t="shared" si="85"/>
        <v>一</v>
      </c>
      <c r="J342" s="3">
        <v>44538</v>
      </c>
      <c r="K342" s="1">
        <f t="shared" si="86"/>
        <v>50</v>
      </c>
      <c r="L342" s="1" t="str">
        <f t="shared" si="87"/>
        <v>三</v>
      </c>
      <c r="M342" s="3">
        <v>44903</v>
      </c>
      <c r="N342" s="1">
        <f t="shared" si="88"/>
        <v>50</v>
      </c>
      <c r="O342" s="1" t="str">
        <f t="shared" si="89"/>
        <v>四</v>
      </c>
      <c r="P342" s="3">
        <v>45268</v>
      </c>
      <c r="Q342" s="1">
        <f t="shared" si="90"/>
        <v>50</v>
      </c>
      <c r="R342" s="1" t="str">
        <f t="shared" si="91"/>
        <v>五</v>
      </c>
      <c r="S342" s="3">
        <v>45633</v>
      </c>
      <c r="T342" s="1">
        <f t="shared" si="92"/>
        <v>49</v>
      </c>
      <c r="U342" s="1" t="str">
        <f t="shared" si="93"/>
        <v>六</v>
      </c>
      <c r="V342" s="3">
        <v>45999</v>
      </c>
      <c r="W342" s="1">
        <f t="shared" si="94"/>
        <v>50</v>
      </c>
      <c r="X342" s="1" t="str">
        <f t="shared" si="95"/>
        <v>一</v>
      </c>
    </row>
    <row r="343" spans="1:24" ht="13.5">
      <c r="A343" s="3">
        <v>43443</v>
      </c>
      <c r="B343" s="1">
        <f t="shared" si="80"/>
        <v>49</v>
      </c>
      <c r="C343" s="1" t="str">
        <f t="shared" si="81"/>
        <v>日</v>
      </c>
      <c r="D343" s="3">
        <v>43808</v>
      </c>
      <c r="E343" s="1">
        <f t="shared" si="82"/>
        <v>50</v>
      </c>
      <c r="F343" s="1" t="str">
        <f t="shared" si="83"/>
        <v>一</v>
      </c>
      <c r="G343" s="3">
        <v>44173</v>
      </c>
      <c r="H343" s="1">
        <f t="shared" si="84"/>
        <v>50</v>
      </c>
      <c r="I343" s="1" t="str">
        <f t="shared" si="85"/>
        <v>二</v>
      </c>
      <c r="J343" s="3">
        <v>44539</v>
      </c>
      <c r="K343" s="1">
        <f t="shared" si="86"/>
        <v>50</v>
      </c>
      <c r="L343" s="1" t="str">
        <f t="shared" si="87"/>
        <v>四</v>
      </c>
      <c r="M343" s="3">
        <v>44904</v>
      </c>
      <c r="N343" s="1">
        <f t="shared" si="88"/>
        <v>50</v>
      </c>
      <c r="O343" s="1" t="str">
        <f t="shared" si="89"/>
        <v>五</v>
      </c>
      <c r="P343" s="3">
        <v>45269</v>
      </c>
      <c r="Q343" s="1">
        <f t="shared" si="90"/>
        <v>50</v>
      </c>
      <c r="R343" s="1" t="str">
        <f t="shared" si="91"/>
        <v>六</v>
      </c>
      <c r="S343" s="3">
        <v>45634</v>
      </c>
      <c r="T343" s="1">
        <f t="shared" si="92"/>
        <v>49</v>
      </c>
      <c r="U343" s="1" t="str">
        <f t="shared" si="93"/>
        <v>日</v>
      </c>
      <c r="V343" s="3">
        <v>46000</v>
      </c>
      <c r="W343" s="1">
        <f t="shared" si="94"/>
        <v>50</v>
      </c>
      <c r="X343" s="1" t="str">
        <f t="shared" si="95"/>
        <v>二</v>
      </c>
    </row>
    <row r="344" spans="1:24" ht="13.5">
      <c r="A344" s="3">
        <v>43444</v>
      </c>
      <c r="B344" s="1">
        <f t="shared" si="80"/>
        <v>50</v>
      </c>
      <c r="C344" s="1" t="str">
        <f t="shared" si="81"/>
        <v>一</v>
      </c>
      <c r="D344" s="3">
        <v>43809</v>
      </c>
      <c r="E344" s="1">
        <f t="shared" si="82"/>
        <v>50</v>
      </c>
      <c r="F344" s="1" t="str">
        <f t="shared" si="83"/>
        <v>二</v>
      </c>
      <c r="G344" s="3">
        <v>44174</v>
      </c>
      <c r="H344" s="1">
        <f t="shared" si="84"/>
        <v>50</v>
      </c>
      <c r="I344" s="1" t="str">
        <f t="shared" si="85"/>
        <v>三</v>
      </c>
      <c r="J344" s="3">
        <v>44540</v>
      </c>
      <c r="K344" s="1">
        <f t="shared" si="86"/>
        <v>50</v>
      </c>
      <c r="L344" s="1" t="str">
        <f t="shared" si="87"/>
        <v>五</v>
      </c>
      <c r="M344" s="3">
        <v>44905</v>
      </c>
      <c r="N344" s="1">
        <f t="shared" si="88"/>
        <v>50</v>
      </c>
      <c r="O344" s="1" t="str">
        <f t="shared" si="89"/>
        <v>六</v>
      </c>
      <c r="P344" s="3">
        <v>45270</v>
      </c>
      <c r="Q344" s="1">
        <f t="shared" si="90"/>
        <v>50</v>
      </c>
      <c r="R344" s="1" t="str">
        <f t="shared" si="91"/>
        <v>日</v>
      </c>
      <c r="S344" s="3">
        <v>45635</v>
      </c>
      <c r="T344" s="1">
        <f t="shared" si="92"/>
        <v>50</v>
      </c>
      <c r="U344" s="1" t="str">
        <f t="shared" si="93"/>
        <v>一</v>
      </c>
      <c r="V344" s="3">
        <v>46001</v>
      </c>
      <c r="W344" s="1">
        <f t="shared" si="94"/>
        <v>50</v>
      </c>
      <c r="X344" s="1" t="str">
        <f t="shared" si="95"/>
        <v>三</v>
      </c>
    </row>
    <row r="345" spans="1:24" ht="13.5">
      <c r="A345" s="3">
        <v>43445</v>
      </c>
      <c r="B345" s="1">
        <f t="shared" si="80"/>
        <v>50</v>
      </c>
      <c r="C345" s="1" t="str">
        <f t="shared" si="81"/>
        <v>二</v>
      </c>
      <c r="D345" s="3">
        <v>43810</v>
      </c>
      <c r="E345" s="1">
        <f t="shared" si="82"/>
        <v>50</v>
      </c>
      <c r="F345" s="1" t="str">
        <f t="shared" si="83"/>
        <v>三</v>
      </c>
      <c r="G345" s="3">
        <v>44175</v>
      </c>
      <c r="H345" s="1">
        <f t="shared" si="84"/>
        <v>50</v>
      </c>
      <c r="I345" s="1" t="str">
        <f t="shared" si="85"/>
        <v>四</v>
      </c>
      <c r="J345" s="3">
        <v>44541</v>
      </c>
      <c r="K345" s="1">
        <f t="shared" si="86"/>
        <v>50</v>
      </c>
      <c r="L345" s="1" t="str">
        <f t="shared" si="87"/>
        <v>六</v>
      </c>
      <c r="M345" s="3">
        <v>44906</v>
      </c>
      <c r="N345" s="1">
        <f t="shared" si="88"/>
        <v>50</v>
      </c>
      <c r="O345" s="1" t="str">
        <f t="shared" si="89"/>
        <v>日</v>
      </c>
      <c r="P345" s="3">
        <v>45271</v>
      </c>
      <c r="Q345" s="1">
        <f t="shared" si="90"/>
        <v>51</v>
      </c>
      <c r="R345" s="1" t="str">
        <f t="shared" si="91"/>
        <v>一</v>
      </c>
      <c r="S345" s="3">
        <v>45636</v>
      </c>
      <c r="T345" s="1">
        <f t="shared" si="92"/>
        <v>50</v>
      </c>
      <c r="U345" s="1" t="str">
        <f t="shared" si="93"/>
        <v>二</v>
      </c>
      <c r="V345" s="3">
        <v>46002</v>
      </c>
      <c r="W345" s="1">
        <f t="shared" si="94"/>
        <v>50</v>
      </c>
      <c r="X345" s="1" t="str">
        <f t="shared" si="95"/>
        <v>四</v>
      </c>
    </row>
    <row r="346" spans="1:24" ht="13.5">
      <c r="A346" s="3">
        <v>43446</v>
      </c>
      <c r="B346" s="1">
        <f t="shared" si="80"/>
        <v>50</v>
      </c>
      <c r="C346" s="1" t="str">
        <f t="shared" si="81"/>
        <v>三</v>
      </c>
      <c r="D346" s="3">
        <v>43811</v>
      </c>
      <c r="E346" s="1">
        <f t="shared" si="82"/>
        <v>50</v>
      </c>
      <c r="F346" s="1" t="str">
        <f t="shared" si="83"/>
        <v>四</v>
      </c>
      <c r="G346" s="3">
        <v>44176</v>
      </c>
      <c r="H346" s="1">
        <f t="shared" si="84"/>
        <v>50</v>
      </c>
      <c r="I346" s="1" t="str">
        <f t="shared" si="85"/>
        <v>五</v>
      </c>
      <c r="J346" s="3">
        <v>44542</v>
      </c>
      <c r="K346" s="1">
        <f t="shared" si="86"/>
        <v>50</v>
      </c>
      <c r="L346" s="1" t="str">
        <f t="shared" si="87"/>
        <v>日</v>
      </c>
      <c r="M346" s="3">
        <v>44907</v>
      </c>
      <c r="N346" s="1">
        <f t="shared" si="88"/>
        <v>51</v>
      </c>
      <c r="O346" s="1" t="str">
        <f t="shared" si="89"/>
        <v>一</v>
      </c>
      <c r="P346" s="3">
        <v>45272</v>
      </c>
      <c r="Q346" s="1">
        <f t="shared" si="90"/>
        <v>51</v>
      </c>
      <c r="R346" s="1" t="str">
        <f t="shared" si="91"/>
        <v>二</v>
      </c>
      <c r="S346" s="3">
        <v>45637</v>
      </c>
      <c r="T346" s="1">
        <f t="shared" si="92"/>
        <v>50</v>
      </c>
      <c r="U346" s="1" t="str">
        <f t="shared" si="93"/>
        <v>三</v>
      </c>
      <c r="V346" s="3">
        <v>46003</v>
      </c>
      <c r="W346" s="1">
        <f t="shared" si="94"/>
        <v>50</v>
      </c>
      <c r="X346" s="1" t="str">
        <f t="shared" si="95"/>
        <v>五</v>
      </c>
    </row>
    <row r="347" spans="1:24" ht="13.5">
      <c r="A347" s="3">
        <v>43447</v>
      </c>
      <c r="B347" s="1">
        <f t="shared" si="80"/>
        <v>50</v>
      </c>
      <c r="C347" s="1" t="str">
        <f t="shared" si="81"/>
        <v>四</v>
      </c>
      <c r="D347" s="3">
        <v>43812</v>
      </c>
      <c r="E347" s="1">
        <f t="shared" si="82"/>
        <v>50</v>
      </c>
      <c r="F347" s="1" t="str">
        <f t="shared" si="83"/>
        <v>五</v>
      </c>
      <c r="G347" s="3">
        <v>44177</v>
      </c>
      <c r="H347" s="1">
        <f t="shared" si="84"/>
        <v>50</v>
      </c>
      <c r="I347" s="1" t="str">
        <f t="shared" si="85"/>
        <v>六</v>
      </c>
      <c r="J347" s="3">
        <v>44543</v>
      </c>
      <c r="K347" s="1">
        <f t="shared" si="86"/>
        <v>51</v>
      </c>
      <c r="L347" s="1" t="str">
        <f t="shared" si="87"/>
        <v>一</v>
      </c>
      <c r="M347" s="3">
        <v>44908</v>
      </c>
      <c r="N347" s="1">
        <f t="shared" si="88"/>
        <v>51</v>
      </c>
      <c r="O347" s="1" t="str">
        <f t="shared" si="89"/>
        <v>二</v>
      </c>
      <c r="P347" s="3">
        <v>45273</v>
      </c>
      <c r="Q347" s="1">
        <f t="shared" si="90"/>
        <v>51</v>
      </c>
      <c r="R347" s="1" t="str">
        <f t="shared" si="91"/>
        <v>三</v>
      </c>
      <c r="S347" s="3">
        <v>45638</v>
      </c>
      <c r="T347" s="1">
        <f t="shared" si="92"/>
        <v>50</v>
      </c>
      <c r="U347" s="1" t="str">
        <f t="shared" si="93"/>
        <v>四</v>
      </c>
      <c r="V347" s="3">
        <v>46004</v>
      </c>
      <c r="W347" s="1">
        <f t="shared" si="94"/>
        <v>50</v>
      </c>
      <c r="X347" s="1" t="str">
        <f t="shared" si="95"/>
        <v>六</v>
      </c>
    </row>
    <row r="348" spans="1:24" ht="13.5">
      <c r="A348" s="3">
        <v>43448</v>
      </c>
      <c r="B348" s="1">
        <f t="shared" si="80"/>
        <v>50</v>
      </c>
      <c r="C348" s="1" t="str">
        <f t="shared" si="81"/>
        <v>五</v>
      </c>
      <c r="D348" s="3">
        <v>43813</v>
      </c>
      <c r="E348" s="1">
        <f t="shared" si="82"/>
        <v>50</v>
      </c>
      <c r="F348" s="1" t="str">
        <f t="shared" si="83"/>
        <v>六</v>
      </c>
      <c r="G348" s="3">
        <v>44178</v>
      </c>
      <c r="H348" s="1">
        <f t="shared" si="84"/>
        <v>50</v>
      </c>
      <c r="I348" s="1" t="str">
        <f t="shared" si="85"/>
        <v>日</v>
      </c>
      <c r="J348" s="3">
        <v>44544</v>
      </c>
      <c r="K348" s="1">
        <f t="shared" si="86"/>
        <v>51</v>
      </c>
      <c r="L348" s="1" t="str">
        <f t="shared" si="87"/>
        <v>二</v>
      </c>
      <c r="M348" s="3">
        <v>44909</v>
      </c>
      <c r="N348" s="1">
        <f t="shared" si="88"/>
        <v>51</v>
      </c>
      <c r="O348" s="1" t="str">
        <f t="shared" si="89"/>
        <v>三</v>
      </c>
      <c r="P348" s="3">
        <v>45274</v>
      </c>
      <c r="Q348" s="1">
        <f t="shared" si="90"/>
        <v>51</v>
      </c>
      <c r="R348" s="1" t="str">
        <f t="shared" si="91"/>
        <v>四</v>
      </c>
      <c r="S348" s="3">
        <v>45639</v>
      </c>
      <c r="T348" s="1">
        <f t="shared" si="92"/>
        <v>50</v>
      </c>
      <c r="U348" s="1" t="str">
        <f t="shared" si="93"/>
        <v>五</v>
      </c>
      <c r="V348" s="3">
        <v>46005</v>
      </c>
      <c r="W348" s="1">
        <f t="shared" si="94"/>
        <v>50</v>
      </c>
      <c r="X348" s="1" t="str">
        <f t="shared" si="95"/>
        <v>日</v>
      </c>
    </row>
    <row r="349" spans="1:24" ht="13.5">
      <c r="A349" s="3">
        <v>43449</v>
      </c>
      <c r="B349" s="1">
        <f t="shared" si="80"/>
        <v>50</v>
      </c>
      <c r="C349" s="1" t="str">
        <f t="shared" si="81"/>
        <v>六</v>
      </c>
      <c r="D349" s="3">
        <v>43814</v>
      </c>
      <c r="E349" s="1">
        <f t="shared" si="82"/>
        <v>50</v>
      </c>
      <c r="F349" s="1" t="str">
        <f t="shared" si="83"/>
        <v>日</v>
      </c>
      <c r="G349" s="3">
        <v>44179</v>
      </c>
      <c r="H349" s="1">
        <f t="shared" si="84"/>
        <v>51</v>
      </c>
      <c r="I349" s="1" t="str">
        <f t="shared" si="85"/>
        <v>一</v>
      </c>
      <c r="J349" s="3">
        <v>44545</v>
      </c>
      <c r="K349" s="1">
        <f t="shared" si="86"/>
        <v>51</v>
      </c>
      <c r="L349" s="1" t="str">
        <f t="shared" si="87"/>
        <v>三</v>
      </c>
      <c r="M349" s="3">
        <v>44910</v>
      </c>
      <c r="N349" s="1">
        <f t="shared" si="88"/>
        <v>51</v>
      </c>
      <c r="O349" s="1" t="str">
        <f t="shared" si="89"/>
        <v>四</v>
      </c>
      <c r="P349" s="3">
        <v>45275</v>
      </c>
      <c r="Q349" s="1">
        <f t="shared" si="90"/>
        <v>51</v>
      </c>
      <c r="R349" s="1" t="str">
        <f t="shared" si="91"/>
        <v>五</v>
      </c>
      <c r="S349" s="3">
        <v>45640</v>
      </c>
      <c r="T349" s="1">
        <f t="shared" si="92"/>
        <v>50</v>
      </c>
      <c r="U349" s="1" t="str">
        <f t="shared" si="93"/>
        <v>六</v>
      </c>
      <c r="V349" s="3">
        <v>46006</v>
      </c>
      <c r="W349" s="1">
        <f t="shared" si="94"/>
        <v>51</v>
      </c>
      <c r="X349" s="1" t="str">
        <f t="shared" si="95"/>
        <v>一</v>
      </c>
    </row>
    <row r="350" spans="1:24" ht="13.5">
      <c r="A350" s="3">
        <v>43450</v>
      </c>
      <c r="B350" s="1">
        <f t="shared" si="80"/>
        <v>50</v>
      </c>
      <c r="C350" s="1" t="str">
        <f t="shared" si="81"/>
        <v>日</v>
      </c>
      <c r="D350" s="3">
        <v>43815</v>
      </c>
      <c r="E350" s="1">
        <f t="shared" si="82"/>
        <v>51</v>
      </c>
      <c r="F350" s="1" t="str">
        <f t="shared" si="83"/>
        <v>一</v>
      </c>
      <c r="G350" s="3">
        <v>44180</v>
      </c>
      <c r="H350" s="1">
        <f t="shared" si="84"/>
        <v>51</v>
      </c>
      <c r="I350" s="1" t="str">
        <f t="shared" si="85"/>
        <v>二</v>
      </c>
      <c r="J350" s="3">
        <v>44546</v>
      </c>
      <c r="K350" s="1">
        <f t="shared" si="86"/>
        <v>51</v>
      </c>
      <c r="L350" s="1" t="str">
        <f t="shared" si="87"/>
        <v>四</v>
      </c>
      <c r="M350" s="3">
        <v>44911</v>
      </c>
      <c r="N350" s="1">
        <f t="shared" si="88"/>
        <v>51</v>
      </c>
      <c r="O350" s="1" t="str">
        <f t="shared" si="89"/>
        <v>五</v>
      </c>
      <c r="P350" s="3">
        <v>45276</v>
      </c>
      <c r="Q350" s="1">
        <f t="shared" si="90"/>
        <v>51</v>
      </c>
      <c r="R350" s="1" t="str">
        <f t="shared" si="91"/>
        <v>六</v>
      </c>
      <c r="S350" s="3">
        <v>45641</v>
      </c>
      <c r="T350" s="1">
        <f t="shared" si="92"/>
        <v>50</v>
      </c>
      <c r="U350" s="1" t="str">
        <f t="shared" si="93"/>
        <v>日</v>
      </c>
      <c r="V350" s="3">
        <v>46007</v>
      </c>
      <c r="W350" s="1">
        <f t="shared" si="94"/>
        <v>51</v>
      </c>
      <c r="X350" s="1" t="str">
        <f t="shared" si="95"/>
        <v>二</v>
      </c>
    </row>
    <row r="351" spans="1:24" ht="13.5">
      <c r="A351" s="3">
        <v>43451</v>
      </c>
      <c r="B351" s="1">
        <f t="shared" si="80"/>
        <v>51</v>
      </c>
      <c r="C351" s="1" t="str">
        <f t="shared" si="81"/>
        <v>一</v>
      </c>
      <c r="D351" s="3">
        <v>43816</v>
      </c>
      <c r="E351" s="1">
        <f t="shared" si="82"/>
        <v>51</v>
      </c>
      <c r="F351" s="1" t="str">
        <f t="shared" si="83"/>
        <v>二</v>
      </c>
      <c r="G351" s="3">
        <v>44181</v>
      </c>
      <c r="H351" s="1">
        <f t="shared" si="84"/>
        <v>51</v>
      </c>
      <c r="I351" s="1" t="str">
        <f t="shared" si="85"/>
        <v>三</v>
      </c>
      <c r="J351" s="3">
        <v>44547</v>
      </c>
      <c r="K351" s="1">
        <f t="shared" si="86"/>
        <v>51</v>
      </c>
      <c r="L351" s="1" t="str">
        <f t="shared" si="87"/>
        <v>五</v>
      </c>
      <c r="M351" s="3">
        <v>44912</v>
      </c>
      <c r="N351" s="1">
        <f t="shared" si="88"/>
        <v>51</v>
      </c>
      <c r="O351" s="1" t="str">
        <f t="shared" si="89"/>
        <v>六</v>
      </c>
      <c r="P351" s="3">
        <v>45277</v>
      </c>
      <c r="Q351" s="1">
        <f t="shared" si="90"/>
        <v>51</v>
      </c>
      <c r="R351" s="1" t="str">
        <f t="shared" si="91"/>
        <v>日</v>
      </c>
      <c r="S351" s="3">
        <v>45642</v>
      </c>
      <c r="T351" s="1">
        <f t="shared" si="92"/>
        <v>51</v>
      </c>
      <c r="U351" s="1" t="str">
        <f t="shared" si="93"/>
        <v>一</v>
      </c>
      <c r="V351" s="3">
        <v>46008</v>
      </c>
      <c r="W351" s="1">
        <f t="shared" si="94"/>
        <v>51</v>
      </c>
      <c r="X351" s="1" t="str">
        <f t="shared" si="95"/>
        <v>三</v>
      </c>
    </row>
    <row r="352" spans="1:24" ht="13.5">
      <c r="A352" s="3">
        <v>43452</v>
      </c>
      <c r="B352" s="1">
        <f t="shared" si="80"/>
        <v>51</v>
      </c>
      <c r="C352" s="1" t="str">
        <f t="shared" si="81"/>
        <v>二</v>
      </c>
      <c r="D352" s="3">
        <v>43817</v>
      </c>
      <c r="E352" s="1">
        <f t="shared" si="82"/>
        <v>51</v>
      </c>
      <c r="F352" s="1" t="str">
        <f t="shared" si="83"/>
        <v>三</v>
      </c>
      <c r="G352" s="3">
        <v>44182</v>
      </c>
      <c r="H352" s="1">
        <f t="shared" si="84"/>
        <v>51</v>
      </c>
      <c r="I352" s="1" t="str">
        <f t="shared" si="85"/>
        <v>四</v>
      </c>
      <c r="J352" s="3">
        <v>44548</v>
      </c>
      <c r="K352" s="1">
        <f t="shared" si="86"/>
        <v>51</v>
      </c>
      <c r="L352" s="1" t="str">
        <f t="shared" si="87"/>
        <v>六</v>
      </c>
      <c r="M352" s="3">
        <v>44913</v>
      </c>
      <c r="N352" s="1">
        <f t="shared" si="88"/>
        <v>51</v>
      </c>
      <c r="O352" s="1" t="str">
        <f t="shared" si="89"/>
        <v>日</v>
      </c>
      <c r="P352" s="3">
        <v>45278</v>
      </c>
      <c r="Q352" s="1">
        <f t="shared" si="90"/>
        <v>52</v>
      </c>
      <c r="R352" s="1" t="str">
        <f t="shared" si="91"/>
        <v>一</v>
      </c>
      <c r="S352" s="3">
        <v>45643</v>
      </c>
      <c r="T352" s="1">
        <f t="shared" si="92"/>
        <v>51</v>
      </c>
      <c r="U352" s="1" t="str">
        <f t="shared" si="93"/>
        <v>二</v>
      </c>
      <c r="V352" s="3">
        <v>46009</v>
      </c>
      <c r="W352" s="1">
        <f t="shared" si="94"/>
        <v>51</v>
      </c>
      <c r="X352" s="1" t="str">
        <f t="shared" si="95"/>
        <v>四</v>
      </c>
    </row>
    <row r="353" spans="1:24" ht="13.5">
      <c r="A353" s="3">
        <v>43453</v>
      </c>
      <c r="B353" s="1">
        <f t="shared" si="80"/>
        <v>51</v>
      </c>
      <c r="C353" s="1" t="str">
        <f t="shared" si="81"/>
        <v>三</v>
      </c>
      <c r="D353" s="3">
        <v>43818</v>
      </c>
      <c r="E353" s="1">
        <f t="shared" si="82"/>
        <v>51</v>
      </c>
      <c r="F353" s="1" t="str">
        <f t="shared" si="83"/>
        <v>四</v>
      </c>
      <c r="G353" s="3">
        <v>44183</v>
      </c>
      <c r="H353" s="1">
        <f t="shared" si="84"/>
        <v>51</v>
      </c>
      <c r="I353" s="1" t="str">
        <f t="shared" si="85"/>
        <v>五</v>
      </c>
      <c r="J353" s="3">
        <v>44549</v>
      </c>
      <c r="K353" s="1">
        <f t="shared" si="86"/>
        <v>51</v>
      </c>
      <c r="L353" s="1" t="str">
        <f t="shared" si="87"/>
        <v>日</v>
      </c>
      <c r="M353" s="3">
        <v>44914</v>
      </c>
      <c r="N353" s="1">
        <f t="shared" si="88"/>
        <v>52</v>
      </c>
      <c r="O353" s="1" t="str">
        <f t="shared" si="89"/>
        <v>一</v>
      </c>
      <c r="P353" s="3">
        <v>45279</v>
      </c>
      <c r="Q353" s="1">
        <f t="shared" si="90"/>
        <v>52</v>
      </c>
      <c r="R353" s="1" t="str">
        <f t="shared" si="91"/>
        <v>二</v>
      </c>
      <c r="S353" s="3">
        <v>45644</v>
      </c>
      <c r="T353" s="1">
        <f t="shared" si="92"/>
        <v>51</v>
      </c>
      <c r="U353" s="1" t="str">
        <f t="shared" si="93"/>
        <v>三</v>
      </c>
      <c r="V353" s="3">
        <v>46010</v>
      </c>
      <c r="W353" s="1">
        <f t="shared" si="94"/>
        <v>51</v>
      </c>
      <c r="X353" s="1" t="str">
        <f t="shared" si="95"/>
        <v>五</v>
      </c>
    </row>
    <row r="354" spans="1:24" ht="13.5">
      <c r="A354" s="3">
        <v>43454</v>
      </c>
      <c r="B354" s="1">
        <f t="shared" si="80"/>
        <v>51</v>
      </c>
      <c r="C354" s="1" t="str">
        <f t="shared" si="81"/>
        <v>四</v>
      </c>
      <c r="D354" s="3">
        <v>43819</v>
      </c>
      <c r="E354" s="1">
        <f t="shared" si="82"/>
        <v>51</v>
      </c>
      <c r="F354" s="1" t="str">
        <f t="shared" si="83"/>
        <v>五</v>
      </c>
      <c r="G354" s="3">
        <v>44184</v>
      </c>
      <c r="H354" s="1">
        <f t="shared" si="84"/>
        <v>51</v>
      </c>
      <c r="I354" s="1" t="str">
        <f t="shared" si="85"/>
        <v>六</v>
      </c>
      <c r="J354" s="3">
        <v>44550</v>
      </c>
      <c r="K354" s="1">
        <f t="shared" si="86"/>
        <v>52</v>
      </c>
      <c r="L354" s="1" t="str">
        <f t="shared" si="87"/>
        <v>一</v>
      </c>
      <c r="M354" s="3">
        <v>44915</v>
      </c>
      <c r="N354" s="1">
        <f t="shared" si="88"/>
        <v>52</v>
      </c>
      <c r="O354" s="1" t="str">
        <f t="shared" si="89"/>
        <v>二</v>
      </c>
      <c r="P354" s="3">
        <v>45280</v>
      </c>
      <c r="Q354" s="1">
        <f t="shared" si="90"/>
        <v>52</v>
      </c>
      <c r="R354" s="1" t="str">
        <f t="shared" si="91"/>
        <v>三</v>
      </c>
      <c r="S354" s="3">
        <v>45645</v>
      </c>
      <c r="T354" s="1">
        <f t="shared" si="92"/>
        <v>51</v>
      </c>
      <c r="U354" s="1" t="str">
        <f t="shared" si="93"/>
        <v>四</v>
      </c>
      <c r="V354" s="3">
        <v>46011</v>
      </c>
      <c r="W354" s="1">
        <f t="shared" si="94"/>
        <v>51</v>
      </c>
      <c r="X354" s="1" t="str">
        <f t="shared" si="95"/>
        <v>六</v>
      </c>
    </row>
    <row r="355" spans="1:24" ht="13.5">
      <c r="A355" s="3">
        <v>43455</v>
      </c>
      <c r="B355" s="1">
        <f t="shared" si="80"/>
        <v>51</v>
      </c>
      <c r="C355" s="1" t="str">
        <f t="shared" si="81"/>
        <v>五</v>
      </c>
      <c r="D355" s="3">
        <v>43820</v>
      </c>
      <c r="E355" s="1">
        <f t="shared" si="82"/>
        <v>51</v>
      </c>
      <c r="F355" s="1" t="str">
        <f t="shared" si="83"/>
        <v>六</v>
      </c>
      <c r="G355" s="3">
        <v>44185</v>
      </c>
      <c r="H355" s="1">
        <f t="shared" si="84"/>
        <v>51</v>
      </c>
      <c r="I355" s="1" t="str">
        <f t="shared" si="85"/>
        <v>日</v>
      </c>
      <c r="J355" s="3">
        <v>44551</v>
      </c>
      <c r="K355" s="1">
        <f t="shared" si="86"/>
        <v>52</v>
      </c>
      <c r="L355" s="1" t="str">
        <f t="shared" si="87"/>
        <v>二</v>
      </c>
      <c r="M355" s="3">
        <v>44916</v>
      </c>
      <c r="N355" s="1">
        <f t="shared" si="88"/>
        <v>52</v>
      </c>
      <c r="O355" s="1" t="str">
        <f t="shared" si="89"/>
        <v>三</v>
      </c>
      <c r="P355" s="3">
        <v>45281</v>
      </c>
      <c r="Q355" s="1">
        <f t="shared" si="90"/>
        <v>52</v>
      </c>
      <c r="R355" s="1" t="str">
        <f t="shared" si="91"/>
        <v>四</v>
      </c>
      <c r="S355" s="3">
        <v>45646</v>
      </c>
      <c r="T355" s="1">
        <f t="shared" si="92"/>
        <v>51</v>
      </c>
      <c r="U355" s="1" t="str">
        <f t="shared" si="93"/>
        <v>五</v>
      </c>
      <c r="V355" s="3">
        <v>46012</v>
      </c>
      <c r="W355" s="1">
        <f t="shared" si="94"/>
        <v>51</v>
      </c>
      <c r="X355" s="1" t="str">
        <f t="shared" si="95"/>
        <v>日</v>
      </c>
    </row>
    <row r="356" spans="1:24" ht="13.5">
      <c r="A356" s="3">
        <v>43456</v>
      </c>
      <c r="B356" s="1">
        <f t="shared" si="80"/>
        <v>51</v>
      </c>
      <c r="C356" s="1" t="str">
        <f t="shared" si="81"/>
        <v>六</v>
      </c>
      <c r="D356" s="3">
        <v>43821</v>
      </c>
      <c r="E356" s="1">
        <f t="shared" si="82"/>
        <v>51</v>
      </c>
      <c r="F356" s="1" t="str">
        <f t="shared" si="83"/>
        <v>日</v>
      </c>
      <c r="G356" s="3">
        <v>44186</v>
      </c>
      <c r="H356" s="1">
        <f t="shared" si="84"/>
        <v>52</v>
      </c>
      <c r="I356" s="1" t="str">
        <f t="shared" si="85"/>
        <v>一</v>
      </c>
      <c r="J356" s="3">
        <v>44552</v>
      </c>
      <c r="K356" s="1">
        <f t="shared" si="86"/>
        <v>52</v>
      </c>
      <c r="L356" s="1" t="str">
        <f t="shared" si="87"/>
        <v>三</v>
      </c>
      <c r="M356" s="3">
        <v>44917</v>
      </c>
      <c r="N356" s="1">
        <f t="shared" si="88"/>
        <v>52</v>
      </c>
      <c r="O356" s="1" t="str">
        <f t="shared" si="89"/>
        <v>四</v>
      </c>
      <c r="P356" s="3">
        <v>45282</v>
      </c>
      <c r="Q356" s="1">
        <f t="shared" si="90"/>
        <v>52</v>
      </c>
      <c r="R356" s="1" t="str">
        <f t="shared" si="91"/>
        <v>五</v>
      </c>
      <c r="S356" s="3">
        <v>45647</v>
      </c>
      <c r="T356" s="1">
        <f t="shared" si="92"/>
        <v>51</v>
      </c>
      <c r="U356" s="1" t="str">
        <f t="shared" si="93"/>
        <v>六</v>
      </c>
      <c r="V356" s="3">
        <v>46013</v>
      </c>
      <c r="W356" s="1">
        <f t="shared" si="94"/>
        <v>52</v>
      </c>
      <c r="X356" s="1" t="str">
        <f t="shared" si="95"/>
        <v>一</v>
      </c>
    </row>
    <row r="357" spans="1:24" ht="13.5">
      <c r="A357" s="3">
        <v>43457</v>
      </c>
      <c r="B357" s="1">
        <f t="shared" si="80"/>
        <v>51</v>
      </c>
      <c r="C357" s="1" t="str">
        <f t="shared" si="81"/>
        <v>日</v>
      </c>
      <c r="D357" s="3">
        <v>43822</v>
      </c>
      <c r="E357" s="1">
        <f t="shared" si="82"/>
        <v>52</v>
      </c>
      <c r="F357" s="1" t="str">
        <f t="shared" si="83"/>
        <v>一</v>
      </c>
      <c r="G357" s="3">
        <v>44187</v>
      </c>
      <c r="H357" s="1">
        <f t="shared" si="84"/>
        <v>52</v>
      </c>
      <c r="I357" s="1" t="str">
        <f t="shared" si="85"/>
        <v>二</v>
      </c>
      <c r="J357" s="3">
        <v>44553</v>
      </c>
      <c r="K357" s="1">
        <f t="shared" si="86"/>
        <v>52</v>
      </c>
      <c r="L357" s="1" t="str">
        <f t="shared" si="87"/>
        <v>四</v>
      </c>
      <c r="M357" s="3">
        <v>44918</v>
      </c>
      <c r="N357" s="1">
        <f t="shared" si="88"/>
        <v>52</v>
      </c>
      <c r="O357" s="1" t="str">
        <f t="shared" si="89"/>
        <v>五</v>
      </c>
      <c r="P357" s="3">
        <v>45283</v>
      </c>
      <c r="Q357" s="1">
        <f t="shared" si="90"/>
        <v>52</v>
      </c>
      <c r="R357" s="1" t="str">
        <f t="shared" si="91"/>
        <v>六</v>
      </c>
      <c r="S357" s="3">
        <v>45648</v>
      </c>
      <c r="T357" s="1">
        <f t="shared" si="92"/>
        <v>51</v>
      </c>
      <c r="U357" s="1" t="str">
        <f t="shared" si="93"/>
        <v>日</v>
      </c>
      <c r="V357" s="3">
        <v>46014</v>
      </c>
      <c r="W357" s="1">
        <f t="shared" si="94"/>
        <v>52</v>
      </c>
      <c r="X357" s="1" t="str">
        <f t="shared" si="95"/>
        <v>二</v>
      </c>
    </row>
    <row r="358" spans="1:24" ht="13.5">
      <c r="A358" s="3">
        <v>43458</v>
      </c>
      <c r="B358" s="1">
        <f t="shared" si="80"/>
        <v>52</v>
      </c>
      <c r="C358" s="1" t="str">
        <f t="shared" si="81"/>
        <v>一</v>
      </c>
      <c r="D358" s="3">
        <v>43823</v>
      </c>
      <c r="E358" s="1">
        <f t="shared" si="82"/>
        <v>52</v>
      </c>
      <c r="F358" s="1" t="str">
        <f t="shared" si="83"/>
        <v>二</v>
      </c>
      <c r="G358" s="3">
        <v>44188</v>
      </c>
      <c r="H358" s="1">
        <f t="shared" si="84"/>
        <v>52</v>
      </c>
      <c r="I358" s="1" t="str">
        <f t="shared" si="85"/>
        <v>三</v>
      </c>
      <c r="J358" s="3">
        <v>44554</v>
      </c>
      <c r="K358" s="1">
        <f t="shared" si="86"/>
        <v>52</v>
      </c>
      <c r="L358" s="1" t="str">
        <f t="shared" si="87"/>
        <v>五</v>
      </c>
      <c r="M358" s="3">
        <v>44919</v>
      </c>
      <c r="N358" s="1">
        <f t="shared" si="88"/>
        <v>52</v>
      </c>
      <c r="O358" s="1" t="str">
        <f t="shared" si="89"/>
        <v>六</v>
      </c>
      <c r="P358" s="3">
        <v>45284</v>
      </c>
      <c r="Q358" s="1">
        <f t="shared" si="90"/>
        <v>52</v>
      </c>
      <c r="R358" s="1" t="str">
        <f t="shared" si="91"/>
        <v>日</v>
      </c>
      <c r="S358" s="3">
        <v>45649</v>
      </c>
      <c r="T358" s="1">
        <f t="shared" si="92"/>
        <v>52</v>
      </c>
      <c r="U358" s="1" t="str">
        <f t="shared" si="93"/>
        <v>一</v>
      </c>
      <c r="V358" s="3">
        <v>46015</v>
      </c>
      <c r="W358" s="1">
        <f t="shared" si="94"/>
        <v>52</v>
      </c>
      <c r="X358" s="1" t="str">
        <f t="shared" si="95"/>
        <v>三</v>
      </c>
    </row>
    <row r="359" spans="1:24" ht="13.5">
      <c r="A359" s="3">
        <v>43459</v>
      </c>
      <c r="B359" s="1">
        <f t="shared" si="80"/>
        <v>52</v>
      </c>
      <c r="C359" s="1" t="str">
        <f t="shared" si="81"/>
        <v>二</v>
      </c>
      <c r="D359" s="3">
        <v>43824</v>
      </c>
      <c r="E359" s="1">
        <f t="shared" si="82"/>
        <v>52</v>
      </c>
      <c r="F359" s="1" t="str">
        <f t="shared" si="83"/>
        <v>三</v>
      </c>
      <c r="G359" s="3">
        <v>44189</v>
      </c>
      <c r="H359" s="1">
        <f t="shared" si="84"/>
        <v>52</v>
      </c>
      <c r="I359" s="1" t="str">
        <f t="shared" si="85"/>
        <v>四</v>
      </c>
      <c r="J359" s="3">
        <v>44555</v>
      </c>
      <c r="K359" s="1">
        <f t="shared" si="86"/>
        <v>52</v>
      </c>
      <c r="L359" s="1" t="str">
        <f t="shared" si="87"/>
        <v>六</v>
      </c>
      <c r="M359" s="3">
        <v>44920</v>
      </c>
      <c r="N359" s="1">
        <f t="shared" si="88"/>
        <v>52</v>
      </c>
      <c r="O359" s="1" t="str">
        <f t="shared" si="89"/>
        <v>日</v>
      </c>
      <c r="P359" s="3">
        <v>45285</v>
      </c>
      <c r="Q359" s="1">
        <f t="shared" si="90"/>
        <v>53</v>
      </c>
      <c r="R359" s="1" t="str">
        <f t="shared" si="91"/>
        <v>一</v>
      </c>
      <c r="S359" s="3">
        <v>45650</v>
      </c>
      <c r="T359" s="1">
        <f t="shared" si="92"/>
        <v>52</v>
      </c>
      <c r="U359" s="1" t="str">
        <f t="shared" si="93"/>
        <v>二</v>
      </c>
      <c r="V359" s="3">
        <v>46016</v>
      </c>
      <c r="W359" s="1">
        <f t="shared" si="94"/>
        <v>52</v>
      </c>
      <c r="X359" s="1" t="str">
        <f t="shared" si="95"/>
        <v>四</v>
      </c>
    </row>
    <row r="360" spans="1:24" ht="13.5">
      <c r="A360" s="3">
        <v>43460</v>
      </c>
      <c r="B360" s="1">
        <f t="shared" si="80"/>
        <v>52</v>
      </c>
      <c r="C360" s="1" t="str">
        <f t="shared" si="81"/>
        <v>三</v>
      </c>
      <c r="D360" s="3">
        <v>43825</v>
      </c>
      <c r="E360" s="1">
        <f t="shared" si="82"/>
        <v>52</v>
      </c>
      <c r="F360" s="1" t="str">
        <f t="shared" si="83"/>
        <v>四</v>
      </c>
      <c r="G360" s="3">
        <v>44190</v>
      </c>
      <c r="H360" s="1">
        <f t="shared" si="84"/>
        <v>52</v>
      </c>
      <c r="I360" s="1" t="str">
        <f t="shared" si="85"/>
        <v>五</v>
      </c>
      <c r="J360" s="3">
        <v>44556</v>
      </c>
      <c r="K360" s="1">
        <f t="shared" si="86"/>
        <v>52</v>
      </c>
      <c r="L360" s="1" t="str">
        <f t="shared" si="87"/>
        <v>日</v>
      </c>
      <c r="M360" s="3">
        <v>44921</v>
      </c>
      <c r="N360" s="1">
        <f t="shared" si="88"/>
        <v>53</v>
      </c>
      <c r="O360" s="1" t="str">
        <f t="shared" si="89"/>
        <v>一</v>
      </c>
      <c r="P360" s="3">
        <v>45286</v>
      </c>
      <c r="Q360" s="1">
        <f t="shared" si="90"/>
        <v>53</v>
      </c>
      <c r="R360" s="1" t="str">
        <f t="shared" si="91"/>
        <v>二</v>
      </c>
      <c r="S360" s="3">
        <v>45651</v>
      </c>
      <c r="T360" s="1">
        <f t="shared" si="92"/>
        <v>52</v>
      </c>
      <c r="U360" s="1" t="str">
        <f t="shared" si="93"/>
        <v>三</v>
      </c>
      <c r="V360" s="3">
        <v>46017</v>
      </c>
      <c r="W360" s="1">
        <f t="shared" si="94"/>
        <v>52</v>
      </c>
      <c r="X360" s="1" t="str">
        <f t="shared" si="95"/>
        <v>五</v>
      </c>
    </row>
    <row r="361" spans="1:24" ht="13.5">
      <c r="A361" s="3">
        <v>43461</v>
      </c>
      <c r="B361" s="1">
        <f t="shared" si="80"/>
        <v>52</v>
      </c>
      <c r="C361" s="1" t="str">
        <f t="shared" si="81"/>
        <v>四</v>
      </c>
      <c r="D361" s="3">
        <v>43826</v>
      </c>
      <c r="E361" s="1">
        <f t="shared" si="82"/>
        <v>52</v>
      </c>
      <c r="F361" s="1" t="str">
        <f t="shared" si="83"/>
        <v>五</v>
      </c>
      <c r="G361" s="3">
        <v>44191</v>
      </c>
      <c r="H361" s="1">
        <f t="shared" si="84"/>
        <v>52</v>
      </c>
      <c r="I361" s="1" t="str">
        <f t="shared" si="85"/>
        <v>六</v>
      </c>
      <c r="J361" s="3">
        <v>44557</v>
      </c>
      <c r="K361" s="1">
        <f t="shared" si="86"/>
        <v>53</v>
      </c>
      <c r="L361" s="1" t="str">
        <f t="shared" si="87"/>
        <v>一</v>
      </c>
      <c r="M361" s="3">
        <v>44922</v>
      </c>
      <c r="N361" s="1">
        <f t="shared" si="88"/>
        <v>53</v>
      </c>
      <c r="O361" s="1" t="str">
        <f t="shared" si="89"/>
        <v>二</v>
      </c>
      <c r="P361" s="3">
        <v>45287</v>
      </c>
      <c r="Q361" s="1">
        <f t="shared" si="90"/>
        <v>53</v>
      </c>
      <c r="R361" s="1" t="str">
        <f t="shared" si="91"/>
        <v>三</v>
      </c>
      <c r="S361" s="3">
        <v>45652</v>
      </c>
      <c r="T361" s="1">
        <f t="shared" si="92"/>
        <v>52</v>
      </c>
      <c r="U361" s="1" t="str">
        <f t="shared" si="93"/>
        <v>四</v>
      </c>
      <c r="V361" s="3">
        <v>46018</v>
      </c>
      <c r="W361" s="1">
        <f t="shared" si="94"/>
        <v>52</v>
      </c>
      <c r="X361" s="1" t="str">
        <f t="shared" si="95"/>
        <v>六</v>
      </c>
    </row>
    <row r="362" spans="1:24" ht="13.5">
      <c r="A362" s="3">
        <v>43462</v>
      </c>
      <c r="B362" s="1">
        <f t="shared" si="80"/>
        <v>52</v>
      </c>
      <c r="C362" s="1" t="str">
        <f t="shared" si="81"/>
        <v>五</v>
      </c>
      <c r="D362" s="3">
        <v>43827</v>
      </c>
      <c r="E362" s="1">
        <f t="shared" si="82"/>
        <v>52</v>
      </c>
      <c r="F362" s="1" t="str">
        <f t="shared" si="83"/>
        <v>六</v>
      </c>
      <c r="G362" s="3">
        <v>44192</v>
      </c>
      <c r="H362" s="1">
        <f t="shared" si="84"/>
        <v>52</v>
      </c>
      <c r="I362" s="1" t="str">
        <f t="shared" si="85"/>
        <v>日</v>
      </c>
      <c r="J362" s="3">
        <v>44558</v>
      </c>
      <c r="K362" s="1">
        <f t="shared" si="86"/>
        <v>53</v>
      </c>
      <c r="L362" s="1" t="str">
        <f t="shared" si="87"/>
        <v>二</v>
      </c>
      <c r="M362" s="3">
        <v>44923</v>
      </c>
      <c r="N362" s="1">
        <f t="shared" si="88"/>
        <v>53</v>
      </c>
      <c r="O362" s="1" t="str">
        <f t="shared" si="89"/>
        <v>三</v>
      </c>
      <c r="P362" s="3">
        <v>45288</v>
      </c>
      <c r="Q362" s="1">
        <f t="shared" si="90"/>
        <v>53</v>
      </c>
      <c r="R362" s="1" t="str">
        <f t="shared" si="91"/>
        <v>四</v>
      </c>
      <c r="S362" s="3">
        <v>45653</v>
      </c>
      <c r="T362" s="1">
        <f t="shared" si="92"/>
        <v>52</v>
      </c>
      <c r="U362" s="1" t="str">
        <f t="shared" si="93"/>
        <v>五</v>
      </c>
      <c r="V362" s="3">
        <v>46019</v>
      </c>
      <c r="W362" s="1">
        <f t="shared" si="94"/>
        <v>52</v>
      </c>
      <c r="X362" s="1" t="str">
        <f t="shared" si="95"/>
        <v>日</v>
      </c>
    </row>
    <row r="363" spans="1:24" ht="13.5">
      <c r="A363" s="3">
        <v>43463</v>
      </c>
      <c r="B363" s="1">
        <f t="shared" si="80"/>
        <v>52</v>
      </c>
      <c r="C363" s="1" t="str">
        <f t="shared" si="81"/>
        <v>六</v>
      </c>
      <c r="D363" s="3">
        <v>43828</v>
      </c>
      <c r="E363" s="1">
        <f t="shared" si="82"/>
        <v>52</v>
      </c>
      <c r="F363" s="1" t="str">
        <f t="shared" si="83"/>
        <v>日</v>
      </c>
      <c r="G363" s="3">
        <v>44193</v>
      </c>
      <c r="H363" s="1">
        <f t="shared" si="84"/>
        <v>53</v>
      </c>
      <c r="I363" s="1" t="str">
        <f t="shared" si="85"/>
        <v>一</v>
      </c>
      <c r="J363" s="3">
        <v>44559</v>
      </c>
      <c r="K363" s="1">
        <f t="shared" si="86"/>
        <v>53</v>
      </c>
      <c r="L363" s="1" t="str">
        <f t="shared" si="87"/>
        <v>三</v>
      </c>
      <c r="M363" s="3">
        <v>44924</v>
      </c>
      <c r="N363" s="1">
        <f t="shared" si="88"/>
        <v>53</v>
      </c>
      <c r="O363" s="1" t="str">
        <f t="shared" si="89"/>
        <v>四</v>
      </c>
      <c r="P363" s="3">
        <v>45289</v>
      </c>
      <c r="Q363" s="1">
        <f t="shared" si="90"/>
        <v>53</v>
      </c>
      <c r="R363" s="1" t="str">
        <f t="shared" si="91"/>
        <v>五</v>
      </c>
      <c r="S363" s="3">
        <v>45654</v>
      </c>
      <c r="T363" s="1">
        <f t="shared" si="92"/>
        <v>52</v>
      </c>
      <c r="U363" s="1" t="str">
        <f t="shared" si="93"/>
        <v>六</v>
      </c>
      <c r="V363" s="3">
        <v>46020</v>
      </c>
      <c r="W363" s="1">
        <f t="shared" si="94"/>
        <v>53</v>
      </c>
      <c r="X363" s="1" t="str">
        <f t="shared" si="95"/>
        <v>一</v>
      </c>
    </row>
    <row r="364" spans="1:24" ht="13.5">
      <c r="A364" s="3">
        <v>43464</v>
      </c>
      <c r="B364" s="1">
        <f t="shared" si="80"/>
        <v>52</v>
      </c>
      <c r="C364" s="1" t="str">
        <f t="shared" si="81"/>
        <v>日</v>
      </c>
      <c r="D364" s="3">
        <v>43829</v>
      </c>
      <c r="E364" s="1">
        <f t="shared" si="82"/>
        <v>53</v>
      </c>
      <c r="F364" s="1" t="str">
        <f t="shared" si="83"/>
        <v>一</v>
      </c>
      <c r="G364" s="3">
        <v>44194</v>
      </c>
      <c r="H364" s="1">
        <f t="shared" si="84"/>
        <v>53</v>
      </c>
      <c r="I364" s="1" t="str">
        <f t="shared" si="85"/>
        <v>二</v>
      </c>
      <c r="J364" s="3">
        <v>44560</v>
      </c>
      <c r="K364" s="1">
        <f t="shared" si="86"/>
        <v>53</v>
      </c>
      <c r="L364" s="1" t="str">
        <f t="shared" si="87"/>
        <v>四</v>
      </c>
      <c r="M364" s="3">
        <v>44925</v>
      </c>
      <c r="N364" s="1">
        <f t="shared" si="88"/>
        <v>53</v>
      </c>
      <c r="O364" s="1" t="str">
        <f t="shared" si="89"/>
        <v>五</v>
      </c>
      <c r="P364" s="3">
        <v>45290</v>
      </c>
      <c r="Q364" s="1">
        <f t="shared" si="90"/>
        <v>53</v>
      </c>
      <c r="R364" s="1" t="str">
        <f t="shared" si="91"/>
        <v>六</v>
      </c>
      <c r="S364" s="3">
        <v>45655</v>
      </c>
      <c r="T364" s="1">
        <f t="shared" si="92"/>
        <v>52</v>
      </c>
      <c r="U364" s="1" t="str">
        <f t="shared" si="93"/>
        <v>日</v>
      </c>
      <c r="V364" s="3">
        <v>46021</v>
      </c>
      <c r="W364" s="1">
        <f t="shared" si="94"/>
        <v>53</v>
      </c>
      <c r="X364" s="1" t="str">
        <f t="shared" si="95"/>
        <v>二</v>
      </c>
    </row>
    <row r="365" spans="1:24" ht="13.5">
      <c r="A365" s="3">
        <v>43465</v>
      </c>
      <c r="B365" s="1">
        <f t="shared" si="80"/>
        <v>53</v>
      </c>
      <c r="C365" s="1" t="str">
        <f t="shared" si="81"/>
        <v>一</v>
      </c>
      <c r="D365" s="3">
        <v>43830</v>
      </c>
      <c r="E365" s="1">
        <f t="shared" si="82"/>
        <v>53</v>
      </c>
      <c r="F365" s="1" t="str">
        <f t="shared" si="83"/>
        <v>二</v>
      </c>
      <c r="G365" s="3">
        <v>44195</v>
      </c>
      <c r="H365" s="1">
        <f t="shared" si="84"/>
        <v>53</v>
      </c>
      <c r="I365" s="1" t="str">
        <f t="shared" si="85"/>
        <v>三</v>
      </c>
      <c r="J365" s="3">
        <v>44561</v>
      </c>
      <c r="K365" s="1">
        <f t="shared" si="86"/>
        <v>53</v>
      </c>
      <c r="L365" s="1" t="str">
        <f t="shared" si="87"/>
        <v>五</v>
      </c>
      <c r="M365" s="3">
        <v>44926</v>
      </c>
      <c r="N365" s="1">
        <f t="shared" si="88"/>
        <v>53</v>
      </c>
      <c r="O365" s="1" t="str">
        <f t="shared" si="89"/>
        <v>六</v>
      </c>
      <c r="P365" s="3">
        <v>45291</v>
      </c>
      <c r="Q365" s="1">
        <f t="shared" si="90"/>
        <v>53</v>
      </c>
      <c r="R365" s="1" t="str">
        <f t="shared" si="91"/>
        <v>日</v>
      </c>
      <c r="S365" s="3">
        <v>45656</v>
      </c>
      <c r="T365" s="1">
        <f t="shared" si="92"/>
        <v>53</v>
      </c>
      <c r="U365" s="1" t="str">
        <f t="shared" si="93"/>
        <v>一</v>
      </c>
      <c r="V365" s="3">
        <v>46022</v>
      </c>
      <c r="W365" s="1">
        <f t="shared" si="94"/>
        <v>53</v>
      </c>
      <c r="X365" s="1" t="str">
        <f t="shared" si="95"/>
        <v>三</v>
      </c>
    </row>
    <row r="366" spans="7:22" ht="13.5">
      <c r="G366" s="3">
        <v>44196</v>
      </c>
      <c r="H366" s="1">
        <f t="shared" si="84"/>
        <v>53</v>
      </c>
      <c r="I366" s="1" t="str">
        <f t="shared" si="85"/>
        <v>四</v>
      </c>
      <c r="J366" s="3"/>
      <c r="M366" s="3"/>
      <c r="P366" s="3"/>
      <c r="S366" s="3">
        <v>45657</v>
      </c>
      <c r="T366" s="1">
        <f t="shared" si="92"/>
        <v>53</v>
      </c>
      <c r="U366" s="1" t="str">
        <f t="shared" si="93"/>
        <v>二</v>
      </c>
      <c r="V366" s="3"/>
    </row>
  </sheetData>
  <pageMargins left="0.75" right="0.75" top="1" bottom="1" header="0.511805555555556" footer="0.511805555555556"/>
</worksheet>
</file>

<file path=xl/worksheets/sheet6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3C00-000000000000}">
  <dimension ref="A1:D365"/>
  <sheetViews>
    <sheetView workbookViewId="0" topLeftCell="A1">
      <selection pane="topLeft" activeCell="D1" sqref="D1"/>
    </sheetView>
  </sheetViews>
  <sheetFormatPr defaultColWidth="9" defaultRowHeight="13.5" outlineLevelCol="3"/>
  <cols>
    <col min="1" max="1" width="11.5" style="2"/>
    <col min="2" max="2" width="5.6" style="1" customWidth="1"/>
    <col min="3" max="3" width="9.5" style="1" customWidth="1"/>
    <col min="4" max="16350" width="9" style="2"/>
  </cols>
  <sheetData>
    <row r="1" spans="1:4" ht="13.5">
      <c r="A1" s="3">
        <v>43101</v>
      </c>
      <c r="B1" s="1">
        <f t="shared" si="0" ref="B1:B64">WEEKNUM(A1,2)</f>
        <v>1</v>
      </c>
      <c r="C1" s="1" t="str">
        <f>CHOOSE(WEEKDAY(A1,2),"星期一","星期二","星期三","星期四","星期五","星期六","星期日")</f>
        <v>星期一</v>
      </c>
      <c r="D1" s="2">
        <f>WEEKDAY(A1,2)</f>
        <v>1</v>
      </c>
    </row>
    <row r="2" spans="1:4" ht="13.5">
      <c r="A2" s="3">
        <v>43102</v>
      </c>
      <c r="B2" s="1">
        <f t="shared" si="0"/>
        <v>1</v>
      </c>
      <c r="C2" s="1" t="str">
        <f t="shared" si="1" ref="C2:C65">CHOOSE(WEEKDAY(A2,2),"星期一","星期二","星期三","星期四","星期五","星期六","星期日")</f>
        <v>星期二</v>
      </c>
      <c r="D2" s="2">
        <f t="shared" si="2" ref="D2:D65">WEEKDAY(A2,2)</f>
        <v>2</v>
      </c>
    </row>
    <row r="3" spans="1:4" ht="13.5">
      <c r="A3" s="3">
        <v>43103</v>
      </c>
      <c r="B3" s="1">
        <f t="shared" si="0"/>
        <v>1</v>
      </c>
      <c r="C3" s="1" t="str">
        <f t="shared" si="1"/>
        <v>星期三</v>
      </c>
      <c r="D3" s="2">
        <f t="shared" si="2"/>
        <v>3</v>
      </c>
    </row>
    <row r="4" spans="1:4" ht="13.5">
      <c r="A4" s="3">
        <v>43104</v>
      </c>
      <c r="B4" s="1">
        <f t="shared" si="0"/>
        <v>1</v>
      </c>
      <c r="C4" s="1" t="str">
        <f t="shared" si="1"/>
        <v>星期四</v>
      </c>
      <c r="D4" s="2">
        <f t="shared" si="2"/>
        <v>4</v>
      </c>
    </row>
    <row r="5" spans="1:4" ht="13.5">
      <c r="A5" s="3">
        <v>43105</v>
      </c>
      <c r="B5" s="1">
        <f t="shared" si="0"/>
        <v>1</v>
      </c>
      <c r="C5" s="1" t="str">
        <f t="shared" si="1"/>
        <v>星期五</v>
      </c>
      <c r="D5" s="2">
        <f t="shared" si="2"/>
        <v>5</v>
      </c>
    </row>
    <row r="6" spans="1:4" ht="13.5">
      <c r="A6" s="3">
        <v>43106</v>
      </c>
      <c r="B6" s="1">
        <f t="shared" si="0"/>
        <v>1</v>
      </c>
      <c r="C6" s="1" t="str">
        <f t="shared" si="1"/>
        <v>星期六</v>
      </c>
      <c r="D6" s="2">
        <f t="shared" si="2"/>
        <v>6</v>
      </c>
    </row>
    <row r="7" spans="1:4" ht="13.5">
      <c r="A7" s="3">
        <v>43107</v>
      </c>
      <c r="B7" s="1">
        <f t="shared" si="0"/>
        <v>1</v>
      </c>
      <c r="C7" s="1" t="str">
        <f t="shared" si="1"/>
        <v>星期日</v>
      </c>
      <c r="D7" s="2">
        <f t="shared" si="2"/>
        <v>7</v>
      </c>
    </row>
    <row r="8" spans="1:4" ht="13.5">
      <c r="A8" s="3">
        <v>43108</v>
      </c>
      <c r="B8" s="1">
        <f t="shared" si="0"/>
        <v>2</v>
      </c>
      <c r="C8" s="1" t="str">
        <f t="shared" si="1"/>
        <v>星期一</v>
      </c>
      <c r="D8" s="2">
        <f t="shared" si="2"/>
        <v>1</v>
      </c>
    </row>
    <row r="9" spans="1:4" ht="13.5">
      <c r="A9" s="3">
        <v>43109</v>
      </c>
      <c r="B9" s="1">
        <f t="shared" si="0"/>
        <v>2</v>
      </c>
      <c r="C9" s="1" t="str">
        <f t="shared" si="1"/>
        <v>星期二</v>
      </c>
      <c r="D9" s="2">
        <f t="shared" si="2"/>
        <v>2</v>
      </c>
    </row>
    <row r="10" spans="1:4" ht="13.5">
      <c r="A10" s="3">
        <v>43110</v>
      </c>
      <c r="B10" s="1">
        <f t="shared" si="0"/>
        <v>2</v>
      </c>
      <c r="C10" s="1" t="str">
        <f t="shared" si="1"/>
        <v>星期三</v>
      </c>
      <c r="D10" s="2">
        <f t="shared" si="2"/>
        <v>3</v>
      </c>
    </row>
    <row r="11" spans="1:4" ht="13.5">
      <c r="A11" s="3">
        <v>43111</v>
      </c>
      <c r="B11" s="1">
        <f t="shared" si="0"/>
        <v>2</v>
      </c>
      <c r="C11" s="1" t="str">
        <f t="shared" si="1"/>
        <v>星期四</v>
      </c>
      <c r="D11" s="2">
        <f t="shared" si="2"/>
        <v>4</v>
      </c>
    </row>
    <row r="12" spans="1:4" ht="13.5">
      <c r="A12" s="3">
        <v>43112</v>
      </c>
      <c r="B12" s="1">
        <f t="shared" si="0"/>
        <v>2</v>
      </c>
      <c r="C12" s="1" t="str">
        <f t="shared" si="1"/>
        <v>星期五</v>
      </c>
      <c r="D12" s="2">
        <f t="shared" si="2"/>
        <v>5</v>
      </c>
    </row>
    <row r="13" spans="1:4" ht="13.5">
      <c r="A13" s="3">
        <v>43113</v>
      </c>
      <c r="B13" s="1">
        <f t="shared" si="0"/>
        <v>2</v>
      </c>
      <c r="C13" s="1" t="str">
        <f t="shared" si="1"/>
        <v>星期六</v>
      </c>
      <c r="D13" s="2">
        <f t="shared" si="2"/>
        <v>6</v>
      </c>
    </row>
    <row r="14" spans="1:4" ht="13.5">
      <c r="A14" s="3">
        <v>43114</v>
      </c>
      <c r="B14" s="1">
        <f t="shared" si="0"/>
        <v>2</v>
      </c>
      <c r="C14" s="1" t="str">
        <f t="shared" si="1"/>
        <v>星期日</v>
      </c>
      <c r="D14" s="2">
        <f t="shared" si="2"/>
        <v>7</v>
      </c>
    </row>
    <row r="15" spans="1:4" ht="13.5">
      <c r="A15" s="3">
        <v>43115</v>
      </c>
      <c r="B15" s="1">
        <f t="shared" si="0"/>
        <v>3</v>
      </c>
      <c r="C15" s="1" t="str">
        <f t="shared" si="1"/>
        <v>星期一</v>
      </c>
      <c r="D15" s="2">
        <f t="shared" si="2"/>
        <v>1</v>
      </c>
    </row>
    <row r="16" spans="1:4" ht="13.5">
      <c r="A16" s="3">
        <v>43116</v>
      </c>
      <c r="B16" s="1">
        <f t="shared" si="0"/>
        <v>3</v>
      </c>
      <c r="C16" s="1" t="str">
        <f t="shared" si="1"/>
        <v>星期二</v>
      </c>
      <c r="D16" s="2">
        <f t="shared" si="2"/>
        <v>2</v>
      </c>
    </row>
    <row r="17" spans="1:4" ht="13.5">
      <c r="A17" s="3">
        <v>43117</v>
      </c>
      <c r="B17" s="1">
        <f t="shared" si="0"/>
        <v>3</v>
      </c>
      <c r="C17" s="1" t="str">
        <f t="shared" si="1"/>
        <v>星期三</v>
      </c>
      <c r="D17" s="2">
        <f t="shared" si="2"/>
        <v>3</v>
      </c>
    </row>
    <row r="18" spans="1:4" ht="13.5">
      <c r="A18" s="3">
        <v>43118</v>
      </c>
      <c r="B18" s="1">
        <f t="shared" si="0"/>
        <v>3</v>
      </c>
      <c r="C18" s="1" t="str">
        <f t="shared" si="1"/>
        <v>星期四</v>
      </c>
      <c r="D18" s="2">
        <f t="shared" si="2"/>
        <v>4</v>
      </c>
    </row>
    <row r="19" spans="1:4" ht="13.5">
      <c r="A19" s="3">
        <v>43119</v>
      </c>
      <c r="B19" s="1">
        <f t="shared" si="0"/>
        <v>3</v>
      </c>
      <c r="C19" s="1" t="str">
        <f t="shared" si="1"/>
        <v>星期五</v>
      </c>
      <c r="D19" s="2">
        <f t="shared" si="2"/>
        <v>5</v>
      </c>
    </row>
    <row r="20" spans="1:4" ht="13.5">
      <c r="A20" s="3">
        <v>43120</v>
      </c>
      <c r="B20" s="1">
        <f t="shared" si="0"/>
        <v>3</v>
      </c>
      <c r="C20" s="1" t="str">
        <f t="shared" si="1"/>
        <v>星期六</v>
      </c>
      <c r="D20" s="2">
        <f t="shared" si="2"/>
        <v>6</v>
      </c>
    </row>
    <row r="21" spans="1:4" ht="13.5">
      <c r="A21" s="3">
        <v>43121</v>
      </c>
      <c r="B21" s="1">
        <f t="shared" si="0"/>
        <v>3</v>
      </c>
      <c r="C21" s="1" t="str">
        <f t="shared" si="1"/>
        <v>星期日</v>
      </c>
      <c r="D21" s="2">
        <f t="shared" si="2"/>
        <v>7</v>
      </c>
    </row>
    <row r="22" spans="1:4" ht="13.5">
      <c r="A22" s="3">
        <v>43122</v>
      </c>
      <c r="B22" s="1">
        <f t="shared" si="0"/>
        <v>4</v>
      </c>
      <c r="C22" s="1" t="str">
        <f t="shared" si="1"/>
        <v>星期一</v>
      </c>
      <c r="D22" s="2">
        <f t="shared" si="2"/>
        <v>1</v>
      </c>
    </row>
    <row r="23" spans="1:4" ht="13.5">
      <c r="A23" s="3">
        <v>43123</v>
      </c>
      <c r="B23" s="1">
        <f t="shared" si="0"/>
        <v>4</v>
      </c>
      <c r="C23" s="1" t="str">
        <f t="shared" si="1"/>
        <v>星期二</v>
      </c>
      <c r="D23" s="2">
        <f t="shared" si="2"/>
        <v>2</v>
      </c>
    </row>
    <row r="24" spans="1:4" ht="13.5">
      <c r="A24" s="3">
        <v>43124</v>
      </c>
      <c r="B24" s="1">
        <f t="shared" si="0"/>
        <v>4</v>
      </c>
      <c r="C24" s="1" t="str">
        <f t="shared" si="1"/>
        <v>星期三</v>
      </c>
      <c r="D24" s="2">
        <f t="shared" si="2"/>
        <v>3</v>
      </c>
    </row>
    <row r="25" spans="1:4" ht="13.5">
      <c r="A25" s="3">
        <v>43125</v>
      </c>
      <c r="B25" s="1">
        <f t="shared" si="0"/>
        <v>4</v>
      </c>
      <c r="C25" s="1" t="str">
        <f t="shared" si="1"/>
        <v>星期四</v>
      </c>
      <c r="D25" s="2">
        <f t="shared" si="2"/>
        <v>4</v>
      </c>
    </row>
    <row r="26" spans="1:4" ht="13.5">
      <c r="A26" s="3">
        <v>43126</v>
      </c>
      <c r="B26" s="1">
        <f t="shared" si="0"/>
        <v>4</v>
      </c>
      <c r="C26" s="1" t="str">
        <f t="shared" si="1"/>
        <v>星期五</v>
      </c>
      <c r="D26" s="2">
        <f t="shared" si="2"/>
        <v>5</v>
      </c>
    </row>
    <row r="27" spans="1:4" ht="13.5">
      <c r="A27" s="3">
        <v>43127</v>
      </c>
      <c r="B27" s="1">
        <f t="shared" si="0"/>
        <v>4</v>
      </c>
      <c r="C27" s="1" t="str">
        <f t="shared" si="1"/>
        <v>星期六</v>
      </c>
      <c r="D27" s="2">
        <f t="shared" si="2"/>
        <v>6</v>
      </c>
    </row>
    <row r="28" spans="1:4" ht="13.5">
      <c r="A28" s="3">
        <v>43128</v>
      </c>
      <c r="B28" s="1">
        <f t="shared" si="0"/>
        <v>4</v>
      </c>
      <c r="C28" s="1" t="str">
        <f t="shared" si="1"/>
        <v>星期日</v>
      </c>
      <c r="D28" s="2">
        <f t="shared" si="2"/>
        <v>7</v>
      </c>
    </row>
    <row r="29" spans="1:4" ht="13.5">
      <c r="A29" s="3">
        <v>43129</v>
      </c>
      <c r="B29" s="1">
        <f t="shared" si="0"/>
        <v>5</v>
      </c>
      <c r="C29" s="1" t="str">
        <f t="shared" si="1"/>
        <v>星期一</v>
      </c>
      <c r="D29" s="2">
        <f t="shared" si="2"/>
        <v>1</v>
      </c>
    </row>
    <row r="30" spans="1:4" ht="13.5">
      <c r="A30" s="3">
        <v>43130</v>
      </c>
      <c r="B30" s="1">
        <f t="shared" si="0"/>
        <v>5</v>
      </c>
      <c r="C30" s="1" t="str">
        <f t="shared" si="1"/>
        <v>星期二</v>
      </c>
      <c r="D30" s="2">
        <f t="shared" si="2"/>
        <v>2</v>
      </c>
    </row>
    <row r="31" spans="1:4" ht="13.5">
      <c r="A31" s="3">
        <v>43131</v>
      </c>
      <c r="B31" s="1">
        <f t="shared" si="0"/>
        <v>5</v>
      </c>
      <c r="C31" s="1" t="str">
        <f t="shared" si="1"/>
        <v>星期三</v>
      </c>
      <c r="D31" s="2">
        <f t="shared" si="2"/>
        <v>3</v>
      </c>
    </row>
    <row r="32" spans="1:4" ht="13.5">
      <c r="A32" s="3">
        <v>43132</v>
      </c>
      <c r="B32" s="1">
        <f t="shared" si="0"/>
        <v>5</v>
      </c>
      <c r="C32" s="1" t="str">
        <f t="shared" si="1"/>
        <v>星期四</v>
      </c>
      <c r="D32" s="2">
        <f t="shared" si="2"/>
        <v>4</v>
      </c>
    </row>
    <row r="33" spans="1:4" ht="13.5">
      <c r="A33" s="3">
        <v>43133</v>
      </c>
      <c r="B33" s="1">
        <f t="shared" si="0"/>
        <v>5</v>
      </c>
      <c r="C33" s="1" t="str">
        <f t="shared" si="1"/>
        <v>星期五</v>
      </c>
      <c r="D33" s="2">
        <f t="shared" si="2"/>
        <v>5</v>
      </c>
    </row>
    <row r="34" spans="1:4" ht="13.5">
      <c r="A34" s="3">
        <v>43134</v>
      </c>
      <c r="B34" s="1">
        <f t="shared" si="0"/>
        <v>5</v>
      </c>
      <c r="C34" s="1" t="str">
        <f t="shared" si="1"/>
        <v>星期六</v>
      </c>
      <c r="D34" s="2">
        <f t="shared" si="2"/>
        <v>6</v>
      </c>
    </row>
    <row r="35" spans="1:4" ht="13.5">
      <c r="A35" s="3">
        <v>43135</v>
      </c>
      <c r="B35" s="1">
        <f t="shared" si="0"/>
        <v>5</v>
      </c>
      <c r="C35" s="1" t="str">
        <f t="shared" si="1"/>
        <v>星期日</v>
      </c>
      <c r="D35" s="2">
        <f t="shared" si="2"/>
        <v>7</v>
      </c>
    </row>
    <row r="36" spans="1:4" ht="13.5">
      <c r="A36" s="3">
        <v>43136</v>
      </c>
      <c r="B36" s="1">
        <f t="shared" si="0"/>
        <v>6</v>
      </c>
      <c r="C36" s="1" t="str">
        <f t="shared" si="1"/>
        <v>星期一</v>
      </c>
      <c r="D36" s="2">
        <f t="shared" si="2"/>
        <v>1</v>
      </c>
    </row>
    <row r="37" spans="1:4" ht="13.5">
      <c r="A37" s="3">
        <v>43137</v>
      </c>
      <c r="B37" s="1">
        <f t="shared" si="0"/>
        <v>6</v>
      </c>
      <c r="C37" s="1" t="str">
        <f t="shared" si="1"/>
        <v>星期二</v>
      </c>
      <c r="D37" s="2">
        <f t="shared" si="2"/>
        <v>2</v>
      </c>
    </row>
    <row r="38" spans="1:4" ht="13.5">
      <c r="A38" s="3">
        <v>43138</v>
      </c>
      <c r="B38" s="1">
        <f t="shared" si="0"/>
        <v>6</v>
      </c>
      <c r="C38" s="1" t="str">
        <f t="shared" si="1"/>
        <v>星期三</v>
      </c>
      <c r="D38" s="2">
        <f t="shared" si="2"/>
        <v>3</v>
      </c>
    </row>
    <row r="39" spans="1:4" ht="13.5">
      <c r="A39" s="3">
        <v>43139</v>
      </c>
      <c r="B39" s="1">
        <f t="shared" si="0"/>
        <v>6</v>
      </c>
      <c r="C39" s="1" t="str">
        <f t="shared" si="1"/>
        <v>星期四</v>
      </c>
      <c r="D39" s="2">
        <f t="shared" si="2"/>
        <v>4</v>
      </c>
    </row>
    <row r="40" spans="1:4" ht="13.5">
      <c r="A40" s="3">
        <v>43140</v>
      </c>
      <c r="B40" s="1">
        <f t="shared" si="0"/>
        <v>6</v>
      </c>
      <c r="C40" s="1" t="str">
        <f t="shared" si="1"/>
        <v>星期五</v>
      </c>
      <c r="D40" s="2">
        <f t="shared" si="2"/>
        <v>5</v>
      </c>
    </row>
    <row r="41" spans="1:4" ht="13.5">
      <c r="A41" s="3">
        <v>43141</v>
      </c>
      <c r="B41" s="1">
        <f t="shared" si="0"/>
        <v>6</v>
      </c>
      <c r="C41" s="1" t="str">
        <f t="shared" si="1"/>
        <v>星期六</v>
      </c>
      <c r="D41" s="2">
        <f t="shared" si="2"/>
        <v>6</v>
      </c>
    </row>
    <row r="42" spans="1:4" ht="13.5">
      <c r="A42" s="3">
        <v>43142</v>
      </c>
      <c r="B42" s="1">
        <f t="shared" si="0"/>
        <v>6</v>
      </c>
      <c r="C42" s="1" t="str">
        <f t="shared" si="1"/>
        <v>星期日</v>
      </c>
      <c r="D42" s="2">
        <f t="shared" si="2"/>
        <v>7</v>
      </c>
    </row>
    <row r="43" spans="1:4" ht="13.5">
      <c r="A43" s="3">
        <v>43143</v>
      </c>
      <c r="B43" s="1">
        <f t="shared" si="0"/>
        <v>7</v>
      </c>
      <c r="C43" s="1" t="str">
        <f t="shared" si="1"/>
        <v>星期一</v>
      </c>
      <c r="D43" s="2">
        <f t="shared" si="2"/>
        <v>1</v>
      </c>
    </row>
    <row r="44" spans="1:4" ht="13.5">
      <c r="A44" s="3">
        <v>43144</v>
      </c>
      <c r="B44" s="1">
        <f t="shared" si="0"/>
        <v>7</v>
      </c>
      <c r="C44" s="1" t="str">
        <f t="shared" si="1"/>
        <v>星期二</v>
      </c>
      <c r="D44" s="2">
        <f t="shared" si="2"/>
        <v>2</v>
      </c>
    </row>
    <row r="45" spans="1:4" ht="13.5">
      <c r="A45" s="3">
        <v>43145</v>
      </c>
      <c r="B45" s="1">
        <f t="shared" si="0"/>
        <v>7</v>
      </c>
      <c r="C45" s="1" t="str">
        <f t="shared" si="1"/>
        <v>星期三</v>
      </c>
      <c r="D45" s="2">
        <f t="shared" si="2"/>
        <v>3</v>
      </c>
    </row>
    <row r="46" spans="1:4" ht="13.5">
      <c r="A46" s="3">
        <v>43146</v>
      </c>
      <c r="B46" s="1">
        <f t="shared" si="0"/>
        <v>7</v>
      </c>
      <c r="C46" s="1" t="str">
        <f t="shared" si="1"/>
        <v>星期四</v>
      </c>
      <c r="D46" s="2">
        <f t="shared" si="2"/>
        <v>4</v>
      </c>
    </row>
    <row r="47" spans="1:4" ht="13.5">
      <c r="A47" s="3">
        <v>43147</v>
      </c>
      <c r="B47" s="1">
        <f t="shared" si="0"/>
        <v>7</v>
      </c>
      <c r="C47" s="1" t="str">
        <f t="shared" si="1"/>
        <v>星期五</v>
      </c>
      <c r="D47" s="2">
        <f t="shared" si="2"/>
        <v>5</v>
      </c>
    </row>
    <row r="48" spans="1:4" ht="13.5">
      <c r="A48" s="3">
        <v>43148</v>
      </c>
      <c r="B48" s="1">
        <f t="shared" si="0"/>
        <v>7</v>
      </c>
      <c r="C48" s="1" t="str">
        <f t="shared" si="1"/>
        <v>星期六</v>
      </c>
      <c r="D48" s="2">
        <f t="shared" si="2"/>
        <v>6</v>
      </c>
    </row>
    <row r="49" spans="1:4" ht="13.5">
      <c r="A49" s="3">
        <v>43149</v>
      </c>
      <c r="B49" s="1">
        <f t="shared" si="0"/>
        <v>7</v>
      </c>
      <c r="C49" s="1" t="str">
        <f t="shared" si="1"/>
        <v>星期日</v>
      </c>
      <c r="D49" s="2">
        <f t="shared" si="2"/>
        <v>7</v>
      </c>
    </row>
    <row r="50" spans="1:4" ht="13.5">
      <c r="A50" s="3">
        <v>43150</v>
      </c>
      <c r="B50" s="1">
        <f t="shared" si="0"/>
        <v>8</v>
      </c>
      <c r="C50" s="1" t="str">
        <f t="shared" si="1"/>
        <v>星期一</v>
      </c>
      <c r="D50" s="2">
        <f t="shared" si="2"/>
        <v>1</v>
      </c>
    </row>
    <row r="51" spans="1:4" ht="13.5">
      <c r="A51" s="3">
        <v>43151</v>
      </c>
      <c r="B51" s="1">
        <f t="shared" si="0"/>
        <v>8</v>
      </c>
      <c r="C51" s="1" t="str">
        <f t="shared" si="1"/>
        <v>星期二</v>
      </c>
      <c r="D51" s="2">
        <f t="shared" si="2"/>
        <v>2</v>
      </c>
    </row>
    <row r="52" spans="1:4" ht="13.5">
      <c r="A52" s="3">
        <v>43152</v>
      </c>
      <c r="B52" s="1">
        <f t="shared" si="0"/>
        <v>8</v>
      </c>
      <c r="C52" s="1" t="str">
        <f t="shared" si="1"/>
        <v>星期三</v>
      </c>
      <c r="D52" s="2">
        <f t="shared" si="2"/>
        <v>3</v>
      </c>
    </row>
    <row r="53" spans="1:4" ht="13.5">
      <c r="A53" s="3">
        <v>43153</v>
      </c>
      <c r="B53" s="1">
        <f t="shared" si="0"/>
        <v>8</v>
      </c>
      <c r="C53" s="1" t="str">
        <f t="shared" si="1"/>
        <v>星期四</v>
      </c>
      <c r="D53" s="2">
        <f t="shared" si="2"/>
        <v>4</v>
      </c>
    </row>
    <row r="54" spans="1:4" ht="13.5">
      <c r="A54" s="3">
        <v>43154</v>
      </c>
      <c r="B54" s="1">
        <f t="shared" si="0"/>
        <v>8</v>
      </c>
      <c r="C54" s="1" t="str">
        <f t="shared" si="1"/>
        <v>星期五</v>
      </c>
      <c r="D54" s="2">
        <f t="shared" si="2"/>
        <v>5</v>
      </c>
    </row>
    <row r="55" spans="1:4" ht="13.5">
      <c r="A55" s="3">
        <v>43155</v>
      </c>
      <c r="B55" s="1">
        <f t="shared" si="0"/>
        <v>8</v>
      </c>
      <c r="C55" s="1" t="str">
        <f t="shared" si="1"/>
        <v>星期六</v>
      </c>
      <c r="D55" s="2">
        <f t="shared" si="2"/>
        <v>6</v>
      </c>
    </row>
    <row r="56" spans="1:4" ht="13.5">
      <c r="A56" s="3">
        <v>43156</v>
      </c>
      <c r="B56" s="1">
        <f t="shared" si="0"/>
        <v>8</v>
      </c>
      <c r="C56" s="1" t="str">
        <f t="shared" si="1"/>
        <v>星期日</v>
      </c>
      <c r="D56" s="2">
        <f t="shared" si="2"/>
        <v>7</v>
      </c>
    </row>
    <row r="57" spans="1:4" ht="13.5">
      <c r="A57" s="3">
        <v>43157</v>
      </c>
      <c r="B57" s="1">
        <f t="shared" si="0"/>
        <v>9</v>
      </c>
      <c r="C57" s="1" t="str">
        <f t="shared" si="1"/>
        <v>星期一</v>
      </c>
      <c r="D57" s="2">
        <f t="shared" si="2"/>
        <v>1</v>
      </c>
    </row>
    <row r="58" spans="1:4" ht="13.5">
      <c r="A58" s="3">
        <v>43158</v>
      </c>
      <c r="B58" s="1">
        <f t="shared" si="0"/>
        <v>9</v>
      </c>
      <c r="C58" s="1" t="str">
        <f t="shared" si="1"/>
        <v>星期二</v>
      </c>
      <c r="D58" s="2">
        <f t="shared" si="2"/>
        <v>2</v>
      </c>
    </row>
    <row r="59" spans="1:4" ht="13.5">
      <c r="A59" s="3">
        <v>43159</v>
      </c>
      <c r="B59" s="1">
        <f t="shared" si="0"/>
        <v>9</v>
      </c>
      <c r="C59" s="1" t="str">
        <f t="shared" si="1"/>
        <v>星期三</v>
      </c>
      <c r="D59" s="2">
        <f t="shared" si="2"/>
        <v>3</v>
      </c>
    </row>
    <row r="60" spans="1:4" ht="13.5">
      <c r="A60" s="3">
        <v>43160</v>
      </c>
      <c r="B60" s="1">
        <f t="shared" si="0"/>
        <v>9</v>
      </c>
      <c r="C60" s="1" t="str">
        <f t="shared" si="1"/>
        <v>星期四</v>
      </c>
      <c r="D60" s="2">
        <f t="shared" si="2"/>
        <v>4</v>
      </c>
    </row>
    <row r="61" spans="1:4" ht="13.5">
      <c r="A61" s="3">
        <v>43161</v>
      </c>
      <c r="B61" s="1">
        <f t="shared" si="0"/>
        <v>9</v>
      </c>
      <c r="C61" s="1" t="str">
        <f t="shared" si="1"/>
        <v>星期五</v>
      </c>
      <c r="D61" s="2">
        <f t="shared" si="2"/>
        <v>5</v>
      </c>
    </row>
    <row r="62" spans="1:4" ht="13.5">
      <c r="A62" s="3">
        <v>43162</v>
      </c>
      <c r="B62" s="1">
        <f t="shared" si="0"/>
        <v>9</v>
      </c>
      <c r="C62" s="1" t="str">
        <f t="shared" si="1"/>
        <v>星期六</v>
      </c>
      <c r="D62" s="2">
        <f t="shared" si="2"/>
        <v>6</v>
      </c>
    </row>
    <row r="63" spans="1:4" ht="13.5">
      <c r="A63" s="3">
        <v>43163</v>
      </c>
      <c r="B63" s="1">
        <f t="shared" si="0"/>
        <v>9</v>
      </c>
      <c r="C63" s="1" t="str">
        <f t="shared" si="1"/>
        <v>星期日</v>
      </c>
      <c r="D63" s="2">
        <f t="shared" si="2"/>
        <v>7</v>
      </c>
    </row>
    <row r="64" spans="1:4" ht="13.5">
      <c r="A64" s="3">
        <v>43164</v>
      </c>
      <c r="B64" s="1">
        <f t="shared" si="0"/>
        <v>10</v>
      </c>
      <c r="C64" s="1" t="str">
        <f t="shared" si="1"/>
        <v>星期一</v>
      </c>
      <c r="D64" s="2">
        <f t="shared" si="2"/>
        <v>1</v>
      </c>
    </row>
    <row r="65" spans="1:4" ht="13.5">
      <c r="A65" s="3">
        <v>43165</v>
      </c>
      <c r="B65" s="1">
        <f t="shared" si="3" ref="B65:B128">WEEKNUM(A65,2)</f>
        <v>10</v>
      </c>
      <c r="C65" s="1" t="str">
        <f t="shared" si="1"/>
        <v>星期二</v>
      </c>
      <c r="D65" s="2">
        <f t="shared" si="2"/>
        <v>2</v>
      </c>
    </row>
    <row r="66" spans="1:4" ht="13.5">
      <c r="A66" s="3">
        <v>43166</v>
      </c>
      <c r="B66" s="1">
        <f t="shared" si="3"/>
        <v>10</v>
      </c>
      <c r="C66" s="1" t="str">
        <f t="shared" si="4" ref="C66:C129">CHOOSE(WEEKDAY(A66,2),"星期一","星期二","星期三","星期四","星期五","星期六","星期日")</f>
        <v>星期三</v>
      </c>
      <c r="D66" s="2">
        <f t="shared" si="5" ref="D66:D129">WEEKDAY(A66,2)</f>
        <v>3</v>
      </c>
    </row>
    <row r="67" spans="1:4" ht="13.5">
      <c r="A67" s="3">
        <v>43167</v>
      </c>
      <c r="B67" s="1">
        <f t="shared" si="3"/>
        <v>10</v>
      </c>
      <c r="C67" s="1" t="str">
        <f t="shared" si="4"/>
        <v>星期四</v>
      </c>
      <c r="D67" s="2">
        <f t="shared" si="5"/>
        <v>4</v>
      </c>
    </row>
    <row r="68" spans="1:4" ht="13.5">
      <c r="A68" s="3">
        <v>43168</v>
      </c>
      <c r="B68" s="1">
        <f t="shared" si="3"/>
        <v>10</v>
      </c>
      <c r="C68" s="1" t="str">
        <f t="shared" si="4"/>
        <v>星期五</v>
      </c>
      <c r="D68" s="2">
        <f t="shared" si="5"/>
        <v>5</v>
      </c>
    </row>
    <row r="69" spans="1:4" ht="13.5">
      <c r="A69" s="3">
        <v>43169</v>
      </c>
      <c r="B69" s="1">
        <f t="shared" si="3"/>
        <v>10</v>
      </c>
      <c r="C69" s="1" t="str">
        <f t="shared" si="4"/>
        <v>星期六</v>
      </c>
      <c r="D69" s="2">
        <f t="shared" si="5"/>
        <v>6</v>
      </c>
    </row>
    <row r="70" spans="1:4" ht="13.5">
      <c r="A70" s="3">
        <v>43170</v>
      </c>
      <c r="B70" s="1">
        <f t="shared" si="3"/>
        <v>10</v>
      </c>
      <c r="C70" s="1" t="str">
        <f t="shared" si="4"/>
        <v>星期日</v>
      </c>
      <c r="D70" s="2">
        <f t="shared" si="5"/>
        <v>7</v>
      </c>
    </row>
    <row r="71" spans="1:4" ht="13.5">
      <c r="A71" s="3">
        <v>43171</v>
      </c>
      <c r="B71" s="1">
        <f t="shared" si="3"/>
        <v>11</v>
      </c>
      <c r="C71" s="1" t="str">
        <f t="shared" si="4"/>
        <v>星期一</v>
      </c>
      <c r="D71" s="2">
        <f t="shared" si="5"/>
        <v>1</v>
      </c>
    </row>
    <row r="72" spans="1:4" ht="13.5">
      <c r="A72" s="3">
        <v>43172</v>
      </c>
      <c r="B72" s="1">
        <f t="shared" si="3"/>
        <v>11</v>
      </c>
      <c r="C72" s="1" t="str">
        <f t="shared" si="4"/>
        <v>星期二</v>
      </c>
      <c r="D72" s="2">
        <f t="shared" si="5"/>
        <v>2</v>
      </c>
    </row>
    <row r="73" spans="1:4" ht="13.5">
      <c r="A73" s="3">
        <v>43173</v>
      </c>
      <c r="B73" s="1">
        <f t="shared" si="3"/>
        <v>11</v>
      </c>
      <c r="C73" s="1" t="str">
        <f t="shared" si="4"/>
        <v>星期三</v>
      </c>
      <c r="D73" s="2">
        <f t="shared" si="5"/>
        <v>3</v>
      </c>
    </row>
    <row r="74" spans="1:4" ht="13.5">
      <c r="A74" s="3">
        <v>43174</v>
      </c>
      <c r="B74" s="1">
        <f t="shared" si="3"/>
        <v>11</v>
      </c>
      <c r="C74" s="1" t="str">
        <f t="shared" si="4"/>
        <v>星期四</v>
      </c>
      <c r="D74" s="2">
        <f t="shared" si="5"/>
        <v>4</v>
      </c>
    </row>
    <row r="75" spans="1:4" ht="13.5">
      <c r="A75" s="3">
        <v>43175</v>
      </c>
      <c r="B75" s="1">
        <f t="shared" si="3"/>
        <v>11</v>
      </c>
      <c r="C75" s="1" t="str">
        <f t="shared" si="4"/>
        <v>星期五</v>
      </c>
      <c r="D75" s="2">
        <f t="shared" si="5"/>
        <v>5</v>
      </c>
    </row>
    <row r="76" spans="1:4" ht="13.5">
      <c r="A76" s="3">
        <v>43176</v>
      </c>
      <c r="B76" s="1">
        <f t="shared" si="3"/>
        <v>11</v>
      </c>
      <c r="C76" s="1" t="str">
        <f t="shared" si="4"/>
        <v>星期六</v>
      </c>
      <c r="D76" s="2">
        <f t="shared" si="5"/>
        <v>6</v>
      </c>
    </row>
    <row r="77" spans="1:4" ht="13.5">
      <c r="A77" s="3">
        <v>43177</v>
      </c>
      <c r="B77" s="1">
        <f t="shared" si="3"/>
        <v>11</v>
      </c>
      <c r="C77" s="1" t="str">
        <f t="shared" si="4"/>
        <v>星期日</v>
      </c>
      <c r="D77" s="2">
        <f t="shared" si="5"/>
        <v>7</v>
      </c>
    </row>
    <row r="78" spans="1:4" ht="13.5">
      <c r="A78" s="3">
        <v>43178</v>
      </c>
      <c r="B78" s="1">
        <f t="shared" si="3"/>
        <v>12</v>
      </c>
      <c r="C78" s="1" t="str">
        <f t="shared" si="4"/>
        <v>星期一</v>
      </c>
      <c r="D78" s="2">
        <f t="shared" si="5"/>
        <v>1</v>
      </c>
    </row>
    <row r="79" spans="1:4" ht="13.5">
      <c r="A79" s="3">
        <v>43179</v>
      </c>
      <c r="B79" s="1">
        <f t="shared" si="3"/>
        <v>12</v>
      </c>
      <c r="C79" s="1" t="str">
        <f t="shared" si="4"/>
        <v>星期二</v>
      </c>
      <c r="D79" s="2">
        <f t="shared" si="5"/>
        <v>2</v>
      </c>
    </row>
    <row r="80" spans="1:4" ht="13.5">
      <c r="A80" s="3">
        <v>43180</v>
      </c>
      <c r="B80" s="1">
        <f t="shared" si="3"/>
        <v>12</v>
      </c>
      <c r="C80" s="1" t="str">
        <f t="shared" si="4"/>
        <v>星期三</v>
      </c>
      <c r="D80" s="2">
        <f t="shared" si="5"/>
        <v>3</v>
      </c>
    </row>
    <row r="81" spans="1:4" ht="13.5">
      <c r="A81" s="3">
        <v>43181</v>
      </c>
      <c r="B81" s="1">
        <f t="shared" si="3"/>
        <v>12</v>
      </c>
      <c r="C81" s="1" t="str">
        <f t="shared" si="4"/>
        <v>星期四</v>
      </c>
      <c r="D81" s="2">
        <f t="shared" si="5"/>
        <v>4</v>
      </c>
    </row>
    <row r="82" spans="1:4" ht="13.5">
      <c r="A82" s="3">
        <v>43182</v>
      </c>
      <c r="B82" s="1">
        <f t="shared" si="3"/>
        <v>12</v>
      </c>
      <c r="C82" s="1" t="str">
        <f t="shared" si="4"/>
        <v>星期五</v>
      </c>
      <c r="D82" s="2">
        <f t="shared" si="5"/>
        <v>5</v>
      </c>
    </row>
    <row r="83" spans="1:4" ht="13.5">
      <c r="A83" s="3">
        <v>43183</v>
      </c>
      <c r="B83" s="1">
        <f t="shared" si="3"/>
        <v>12</v>
      </c>
      <c r="C83" s="1" t="str">
        <f t="shared" si="4"/>
        <v>星期六</v>
      </c>
      <c r="D83" s="2">
        <f t="shared" si="5"/>
        <v>6</v>
      </c>
    </row>
    <row r="84" spans="1:4" ht="13.5">
      <c r="A84" s="3">
        <v>43184</v>
      </c>
      <c r="B84" s="1">
        <f t="shared" si="3"/>
        <v>12</v>
      </c>
      <c r="C84" s="1" t="str">
        <f t="shared" si="4"/>
        <v>星期日</v>
      </c>
      <c r="D84" s="2">
        <f t="shared" si="5"/>
        <v>7</v>
      </c>
    </row>
    <row r="85" spans="1:4" ht="13.5">
      <c r="A85" s="3">
        <v>43185</v>
      </c>
      <c r="B85" s="1">
        <f t="shared" si="3"/>
        <v>13</v>
      </c>
      <c r="C85" s="1" t="str">
        <f t="shared" si="4"/>
        <v>星期一</v>
      </c>
      <c r="D85" s="2">
        <f t="shared" si="5"/>
        <v>1</v>
      </c>
    </row>
    <row r="86" spans="1:4" ht="13.5">
      <c r="A86" s="3">
        <v>43186</v>
      </c>
      <c r="B86" s="1">
        <f t="shared" si="3"/>
        <v>13</v>
      </c>
      <c r="C86" s="1" t="str">
        <f t="shared" si="4"/>
        <v>星期二</v>
      </c>
      <c r="D86" s="2">
        <f t="shared" si="5"/>
        <v>2</v>
      </c>
    </row>
    <row r="87" spans="1:4" ht="13.5">
      <c r="A87" s="3">
        <v>43187</v>
      </c>
      <c r="B87" s="1">
        <f t="shared" si="3"/>
        <v>13</v>
      </c>
      <c r="C87" s="1" t="str">
        <f t="shared" si="4"/>
        <v>星期三</v>
      </c>
      <c r="D87" s="2">
        <f t="shared" si="5"/>
        <v>3</v>
      </c>
    </row>
    <row r="88" spans="1:4" ht="13.5">
      <c r="A88" s="3">
        <v>43188</v>
      </c>
      <c r="B88" s="1">
        <f t="shared" si="3"/>
        <v>13</v>
      </c>
      <c r="C88" s="1" t="str">
        <f t="shared" si="4"/>
        <v>星期四</v>
      </c>
      <c r="D88" s="2">
        <f t="shared" si="5"/>
        <v>4</v>
      </c>
    </row>
    <row r="89" spans="1:4" ht="13.5">
      <c r="A89" s="3">
        <v>43189</v>
      </c>
      <c r="B89" s="1">
        <f t="shared" si="3"/>
        <v>13</v>
      </c>
      <c r="C89" s="1" t="str">
        <f t="shared" si="4"/>
        <v>星期五</v>
      </c>
      <c r="D89" s="2">
        <f t="shared" si="5"/>
        <v>5</v>
      </c>
    </row>
    <row r="90" spans="1:4" ht="13.5">
      <c r="A90" s="3">
        <v>43190</v>
      </c>
      <c r="B90" s="1">
        <f t="shared" si="3"/>
        <v>13</v>
      </c>
      <c r="C90" s="1" t="str">
        <f t="shared" si="4"/>
        <v>星期六</v>
      </c>
      <c r="D90" s="2">
        <f t="shared" si="5"/>
        <v>6</v>
      </c>
    </row>
    <row r="91" spans="1:4" ht="13.5">
      <c r="A91" s="3">
        <v>43191</v>
      </c>
      <c r="B91" s="1">
        <f t="shared" si="3"/>
        <v>13</v>
      </c>
      <c r="C91" s="1" t="str">
        <f t="shared" si="4"/>
        <v>星期日</v>
      </c>
      <c r="D91" s="2">
        <f t="shared" si="5"/>
        <v>7</v>
      </c>
    </row>
    <row r="92" spans="1:4" ht="13.5">
      <c r="A92" s="3">
        <v>43192</v>
      </c>
      <c r="B92" s="1">
        <f t="shared" si="3"/>
        <v>14</v>
      </c>
      <c r="C92" s="1" t="str">
        <f t="shared" si="4"/>
        <v>星期一</v>
      </c>
      <c r="D92" s="2">
        <f t="shared" si="5"/>
        <v>1</v>
      </c>
    </row>
    <row r="93" spans="1:4" ht="13.5">
      <c r="A93" s="3">
        <v>43193</v>
      </c>
      <c r="B93" s="1">
        <f t="shared" si="3"/>
        <v>14</v>
      </c>
      <c r="C93" s="1" t="str">
        <f t="shared" si="4"/>
        <v>星期二</v>
      </c>
      <c r="D93" s="2">
        <f t="shared" si="5"/>
        <v>2</v>
      </c>
    </row>
    <row r="94" spans="1:4" ht="13.5">
      <c r="A94" s="3">
        <v>43194</v>
      </c>
      <c r="B94" s="1">
        <f t="shared" si="3"/>
        <v>14</v>
      </c>
      <c r="C94" s="1" t="str">
        <f t="shared" si="4"/>
        <v>星期三</v>
      </c>
      <c r="D94" s="2">
        <f t="shared" si="5"/>
        <v>3</v>
      </c>
    </row>
    <row r="95" spans="1:4" ht="13.5">
      <c r="A95" s="3">
        <v>43195</v>
      </c>
      <c r="B95" s="1">
        <f t="shared" si="3"/>
        <v>14</v>
      </c>
      <c r="C95" s="1" t="str">
        <f t="shared" si="4"/>
        <v>星期四</v>
      </c>
      <c r="D95" s="2">
        <f t="shared" si="5"/>
        <v>4</v>
      </c>
    </row>
    <row r="96" spans="1:4" ht="13.5">
      <c r="A96" s="3">
        <v>43196</v>
      </c>
      <c r="B96" s="1">
        <f t="shared" si="3"/>
        <v>14</v>
      </c>
      <c r="C96" s="1" t="str">
        <f t="shared" si="4"/>
        <v>星期五</v>
      </c>
      <c r="D96" s="2">
        <f t="shared" si="5"/>
        <v>5</v>
      </c>
    </row>
    <row r="97" spans="1:4" ht="13.5">
      <c r="A97" s="3">
        <v>43197</v>
      </c>
      <c r="B97" s="1">
        <f t="shared" si="3"/>
        <v>14</v>
      </c>
      <c r="C97" s="1" t="str">
        <f t="shared" si="4"/>
        <v>星期六</v>
      </c>
      <c r="D97" s="2">
        <f t="shared" si="5"/>
        <v>6</v>
      </c>
    </row>
    <row r="98" spans="1:4" ht="13.5">
      <c r="A98" s="3">
        <v>43198</v>
      </c>
      <c r="B98" s="1">
        <f t="shared" si="3"/>
        <v>14</v>
      </c>
      <c r="C98" s="1" t="str">
        <f t="shared" si="4"/>
        <v>星期日</v>
      </c>
      <c r="D98" s="2">
        <f t="shared" si="5"/>
        <v>7</v>
      </c>
    </row>
    <row r="99" spans="1:4" ht="13.5">
      <c r="A99" s="3">
        <v>43199</v>
      </c>
      <c r="B99" s="1">
        <f t="shared" si="3"/>
        <v>15</v>
      </c>
      <c r="C99" s="1" t="str">
        <f t="shared" si="4"/>
        <v>星期一</v>
      </c>
      <c r="D99" s="2">
        <f t="shared" si="5"/>
        <v>1</v>
      </c>
    </row>
    <row r="100" spans="1:4" ht="13.5">
      <c r="A100" s="3">
        <v>43200</v>
      </c>
      <c r="B100" s="1">
        <f t="shared" si="3"/>
        <v>15</v>
      </c>
      <c r="C100" s="1" t="str">
        <f t="shared" si="4"/>
        <v>星期二</v>
      </c>
      <c r="D100" s="2">
        <f t="shared" si="5"/>
        <v>2</v>
      </c>
    </row>
    <row r="101" spans="1:4" ht="13.5">
      <c r="A101" s="3">
        <v>43201</v>
      </c>
      <c r="B101" s="1">
        <f t="shared" si="3"/>
        <v>15</v>
      </c>
      <c r="C101" s="1" t="str">
        <f t="shared" si="4"/>
        <v>星期三</v>
      </c>
      <c r="D101" s="2">
        <f t="shared" si="5"/>
        <v>3</v>
      </c>
    </row>
    <row r="102" spans="1:4" ht="13.5">
      <c r="A102" s="3">
        <v>43202</v>
      </c>
      <c r="B102" s="1">
        <f t="shared" si="3"/>
        <v>15</v>
      </c>
      <c r="C102" s="1" t="str">
        <f t="shared" si="4"/>
        <v>星期四</v>
      </c>
      <c r="D102" s="2">
        <f t="shared" si="5"/>
        <v>4</v>
      </c>
    </row>
    <row r="103" spans="1:4" ht="13.5">
      <c r="A103" s="3">
        <v>43203</v>
      </c>
      <c r="B103" s="1">
        <f t="shared" si="3"/>
        <v>15</v>
      </c>
      <c r="C103" s="1" t="str">
        <f t="shared" si="4"/>
        <v>星期五</v>
      </c>
      <c r="D103" s="2">
        <f t="shared" si="5"/>
        <v>5</v>
      </c>
    </row>
    <row r="104" spans="1:4" ht="13.5">
      <c r="A104" s="3">
        <v>43204</v>
      </c>
      <c r="B104" s="1">
        <f t="shared" si="3"/>
        <v>15</v>
      </c>
      <c r="C104" s="1" t="str">
        <f t="shared" si="4"/>
        <v>星期六</v>
      </c>
      <c r="D104" s="2">
        <f t="shared" si="5"/>
        <v>6</v>
      </c>
    </row>
    <row r="105" spans="1:4" ht="13.5">
      <c r="A105" s="3">
        <v>43205</v>
      </c>
      <c r="B105" s="1">
        <f t="shared" si="3"/>
        <v>15</v>
      </c>
      <c r="C105" s="1" t="str">
        <f t="shared" si="4"/>
        <v>星期日</v>
      </c>
      <c r="D105" s="2">
        <f t="shared" si="5"/>
        <v>7</v>
      </c>
    </row>
    <row r="106" spans="1:4" ht="13.5">
      <c r="A106" s="3">
        <v>43206</v>
      </c>
      <c r="B106" s="1">
        <f t="shared" si="3"/>
        <v>16</v>
      </c>
      <c r="C106" s="1" t="str">
        <f t="shared" si="4"/>
        <v>星期一</v>
      </c>
      <c r="D106" s="2">
        <f t="shared" si="5"/>
        <v>1</v>
      </c>
    </row>
    <row r="107" spans="1:4" ht="13.5">
      <c r="A107" s="3">
        <v>43207</v>
      </c>
      <c r="B107" s="1">
        <f t="shared" si="3"/>
        <v>16</v>
      </c>
      <c r="C107" s="1" t="str">
        <f t="shared" si="4"/>
        <v>星期二</v>
      </c>
      <c r="D107" s="2">
        <f t="shared" si="5"/>
        <v>2</v>
      </c>
    </row>
    <row r="108" spans="1:4" ht="13.5">
      <c r="A108" s="3">
        <v>43208</v>
      </c>
      <c r="B108" s="1">
        <f t="shared" si="3"/>
        <v>16</v>
      </c>
      <c r="C108" s="1" t="str">
        <f t="shared" si="4"/>
        <v>星期三</v>
      </c>
      <c r="D108" s="2">
        <f t="shared" si="5"/>
        <v>3</v>
      </c>
    </row>
    <row r="109" spans="1:4" ht="13.5">
      <c r="A109" s="3">
        <v>43209</v>
      </c>
      <c r="B109" s="1">
        <f t="shared" si="3"/>
        <v>16</v>
      </c>
      <c r="C109" s="1" t="str">
        <f t="shared" si="4"/>
        <v>星期四</v>
      </c>
      <c r="D109" s="2">
        <f t="shared" si="5"/>
        <v>4</v>
      </c>
    </row>
    <row r="110" spans="1:4" ht="13.5">
      <c r="A110" s="3">
        <v>43210</v>
      </c>
      <c r="B110" s="1">
        <f t="shared" si="3"/>
        <v>16</v>
      </c>
      <c r="C110" s="1" t="str">
        <f t="shared" si="4"/>
        <v>星期五</v>
      </c>
      <c r="D110" s="2">
        <f t="shared" si="5"/>
        <v>5</v>
      </c>
    </row>
    <row r="111" spans="1:4" ht="13.5">
      <c r="A111" s="3">
        <v>43211</v>
      </c>
      <c r="B111" s="1">
        <f t="shared" si="3"/>
        <v>16</v>
      </c>
      <c r="C111" s="1" t="str">
        <f t="shared" si="4"/>
        <v>星期六</v>
      </c>
      <c r="D111" s="2">
        <f t="shared" si="5"/>
        <v>6</v>
      </c>
    </row>
    <row r="112" spans="1:4" ht="13.5">
      <c r="A112" s="3">
        <v>43212</v>
      </c>
      <c r="B112" s="1">
        <f t="shared" si="3"/>
        <v>16</v>
      </c>
      <c r="C112" s="1" t="str">
        <f t="shared" si="4"/>
        <v>星期日</v>
      </c>
      <c r="D112" s="2">
        <f t="shared" si="5"/>
        <v>7</v>
      </c>
    </row>
    <row r="113" spans="1:4" ht="13.5">
      <c r="A113" s="3">
        <v>43213</v>
      </c>
      <c r="B113" s="1">
        <f t="shared" si="3"/>
        <v>17</v>
      </c>
      <c r="C113" s="1" t="str">
        <f t="shared" si="4"/>
        <v>星期一</v>
      </c>
      <c r="D113" s="2">
        <f t="shared" si="5"/>
        <v>1</v>
      </c>
    </row>
    <row r="114" spans="1:4" ht="13.5">
      <c r="A114" s="3">
        <v>43214</v>
      </c>
      <c r="B114" s="1">
        <f t="shared" si="3"/>
        <v>17</v>
      </c>
      <c r="C114" s="1" t="str">
        <f t="shared" si="4"/>
        <v>星期二</v>
      </c>
      <c r="D114" s="2">
        <f t="shared" si="5"/>
        <v>2</v>
      </c>
    </row>
    <row r="115" spans="1:4" ht="13.5">
      <c r="A115" s="3">
        <v>43215</v>
      </c>
      <c r="B115" s="1">
        <f t="shared" si="3"/>
        <v>17</v>
      </c>
      <c r="C115" s="1" t="str">
        <f t="shared" si="4"/>
        <v>星期三</v>
      </c>
      <c r="D115" s="2">
        <f t="shared" si="5"/>
        <v>3</v>
      </c>
    </row>
    <row r="116" spans="1:4" ht="13.5">
      <c r="A116" s="3">
        <v>43216</v>
      </c>
      <c r="B116" s="1">
        <f t="shared" si="3"/>
        <v>17</v>
      </c>
      <c r="C116" s="1" t="str">
        <f t="shared" si="4"/>
        <v>星期四</v>
      </c>
      <c r="D116" s="2">
        <f t="shared" si="5"/>
        <v>4</v>
      </c>
    </row>
    <row r="117" spans="1:4" ht="13.5">
      <c r="A117" s="3">
        <v>43217</v>
      </c>
      <c r="B117" s="1">
        <f t="shared" si="3"/>
        <v>17</v>
      </c>
      <c r="C117" s="1" t="str">
        <f t="shared" si="4"/>
        <v>星期五</v>
      </c>
      <c r="D117" s="2">
        <f t="shared" si="5"/>
        <v>5</v>
      </c>
    </row>
    <row r="118" spans="1:4" ht="13.5">
      <c r="A118" s="3">
        <v>43218</v>
      </c>
      <c r="B118" s="1">
        <f t="shared" si="3"/>
        <v>17</v>
      </c>
      <c r="C118" s="1" t="str">
        <f t="shared" si="4"/>
        <v>星期六</v>
      </c>
      <c r="D118" s="2">
        <f t="shared" si="5"/>
        <v>6</v>
      </c>
    </row>
    <row r="119" spans="1:4" ht="13.5">
      <c r="A119" s="3">
        <v>43219</v>
      </c>
      <c r="B119" s="1">
        <f t="shared" si="3"/>
        <v>17</v>
      </c>
      <c r="C119" s="1" t="str">
        <f t="shared" si="4"/>
        <v>星期日</v>
      </c>
      <c r="D119" s="2">
        <f t="shared" si="5"/>
        <v>7</v>
      </c>
    </row>
    <row r="120" spans="1:4" ht="13.5">
      <c r="A120" s="3">
        <v>43220</v>
      </c>
      <c r="B120" s="1">
        <f t="shared" si="3"/>
        <v>18</v>
      </c>
      <c r="C120" s="1" t="str">
        <f t="shared" si="4"/>
        <v>星期一</v>
      </c>
      <c r="D120" s="2">
        <f t="shared" si="5"/>
        <v>1</v>
      </c>
    </row>
    <row r="121" spans="1:4" ht="13.5">
      <c r="A121" s="3">
        <v>43221</v>
      </c>
      <c r="B121" s="1">
        <f t="shared" si="3"/>
        <v>18</v>
      </c>
      <c r="C121" s="1" t="str">
        <f t="shared" si="4"/>
        <v>星期二</v>
      </c>
      <c r="D121" s="2">
        <f t="shared" si="5"/>
        <v>2</v>
      </c>
    </row>
    <row r="122" spans="1:4" ht="13.5">
      <c r="A122" s="3">
        <v>43222</v>
      </c>
      <c r="B122" s="1">
        <f t="shared" si="3"/>
        <v>18</v>
      </c>
      <c r="C122" s="1" t="str">
        <f t="shared" si="4"/>
        <v>星期三</v>
      </c>
      <c r="D122" s="2">
        <f t="shared" si="5"/>
        <v>3</v>
      </c>
    </row>
    <row r="123" spans="1:4" ht="13.5">
      <c r="A123" s="3">
        <v>43223</v>
      </c>
      <c r="B123" s="1">
        <f t="shared" si="3"/>
        <v>18</v>
      </c>
      <c r="C123" s="1" t="str">
        <f t="shared" si="4"/>
        <v>星期四</v>
      </c>
      <c r="D123" s="2">
        <f t="shared" si="5"/>
        <v>4</v>
      </c>
    </row>
    <row r="124" spans="1:4" ht="13.5">
      <c r="A124" s="3">
        <v>43224</v>
      </c>
      <c r="B124" s="1">
        <f t="shared" si="3"/>
        <v>18</v>
      </c>
      <c r="C124" s="1" t="str">
        <f t="shared" si="4"/>
        <v>星期五</v>
      </c>
      <c r="D124" s="2">
        <f t="shared" si="5"/>
        <v>5</v>
      </c>
    </row>
    <row r="125" spans="1:4" ht="13.5">
      <c r="A125" s="3">
        <v>43225</v>
      </c>
      <c r="B125" s="1">
        <f t="shared" si="3"/>
        <v>18</v>
      </c>
      <c r="C125" s="1" t="str">
        <f t="shared" si="4"/>
        <v>星期六</v>
      </c>
      <c r="D125" s="2">
        <f t="shared" si="5"/>
        <v>6</v>
      </c>
    </row>
    <row r="126" spans="1:4" ht="13.5">
      <c r="A126" s="3">
        <v>43226</v>
      </c>
      <c r="B126" s="1">
        <f t="shared" si="3"/>
        <v>18</v>
      </c>
      <c r="C126" s="1" t="str">
        <f t="shared" si="4"/>
        <v>星期日</v>
      </c>
      <c r="D126" s="2">
        <f t="shared" si="5"/>
        <v>7</v>
      </c>
    </row>
    <row r="127" spans="1:4" ht="13.5">
      <c r="A127" s="3">
        <v>43227</v>
      </c>
      <c r="B127" s="1">
        <f t="shared" si="3"/>
        <v>19</v>
      </c>
      <c r="C127" s="1" t="str">
        <f t="shared" si="4"/>
        <v>星期一</v>
      </c>
      <c r="D127" s="2">
        <f t="shared" si="5"/>
        <v>1</v>
      </c>
    </row>
    <row r="128" spans="1:4" ht="13.5">
      <c r="A128" s="3">
        <v>43228</v>
      </c>
      <c r="B128" s="1">
        <f t="shared" si="3"/>
        <v>19</v>
      </c>
      <c r="C128" s="1" t="str">
        <f t="shared" si="4"/>
        <v>星期二</v>
      </c>
      <c r="D128" s="2">
        <f t="shared" si="5"/>
        <v>2</v>
      </c>
    </row>
    <row r="129" spans="1:4" ht="13.5">
      <c r="A129" s="3">
        <v>43229</v>
      </c>
      <c r="B129" s="1">
        <f t="shared" si="6" ref="B129:B192">WEEKNUM(A129,2)</f>
        <v>19</v>
      </c>
      <c r="C129" s="1" t="str">
        <f t="shared" si="4"/>
        <v>星期三</v>
      </c>
      <c r="D129" s="2">
        <f t="shared" si="5"/>
        <v>3</v>
      </c>
    </row>
    <row r="130" spans="1:4" ht="13.5">
      <c r="A130" s="3">
        <v>43230</v>
      </c>
      <c r="B130" s="1">
        <f t="shared" si="6"/>
        <v>19</v>
      </c>
      <c r="C130" s="1" t="str">
        <f t="shared" si="7" ref="C130:C193">CHOOSE(WEEKDAY(A130,2),"星期一","星期二","星期三","星期四","星期五","星期六","星期日")</f>
        <v>星期四</v>
      </c>
      <c r="D130" s="2">
        <f t="shared" si="8" ref="D130:D193">WEEKDAY(A130,2)</f>
        <v>4</v>
      </c>
    </row>
    <row r="131" spans="1:4" ht="13.5">
      <c r="A131" s="3">
        <v>43231</v>
      </c>
      <c r="B131" s="1">
        <f t="shared" si="6"/>
        <v>19</v>
      </c>
      <c r="C131" s="1" t="str">
        <f t="shared" si="7"/>
        <v>星期五</v>
      </c>
      <c r="D131" s="2">
        <f t="shared" si="8"/>
        <v>5</v>
      </c>
    </row>
    <row r="132" spans="1:4" ht="13.5">
      <c r="A132" s="3">
        <v>43232</v>
      </c>
      <c r="B132" s="1">
        <f t="shared" si="6"/>
        <v>19</v>
      </c>
      <c r="C132" s="1" t="str">
        <f t="shared" si="7"/>
        <v>星期六</v>
      </c>
      <c r="D132" s="2">
        <f t="shared" si="8"/>
        <v>6</v>
      </c>
    </row>
    <row r="133" spans="1:4" ht="13.5">
      <c r="A133" s="3">
        <v>43233</v>
      </c>
      <c r="B133" s="1">
        <f t="shared" si="6"/>
        <v>19</v>
      </c>
      <c r="C133" s="1" t="str">
        <f t="shared" si="7"/>
        <v>星期日</v>
      </c>
      <c r="D133" s="2">
        <f t="shared" si="8"/>
        <v>7</v>
      </c>
    </row>
    <row r="134" spans="1:4" ht="13.5">
      <c r="A134" s="3">
        <v>43234</v>
      </c>
      <c r="B134" s="1">
        <f t="shared" si="6"/>
        <v>20</v>
      </c>
      <c r="C134" s="1" t="str">
        <f t="shared" si="7"/>
        <v>星期一</v>
      </c>
      <c r="D134" s="2">
        <f t="shared" si="8"/>
        <v>1</v>
      </c>
    </row>
    <row r="135" spans="1:4" ht="13.5">
      <c r="A135" s="3">
        <v>43235</v>
      </c>
      <c r="B135" s="1">
        <f t="shared" si="6"/>
        <v>20</v>
      </c>
      <c r="C135" s="1" t="str">
        <f t="shared" si="7"/>
        <v>星期二</v>
      </c>
      <c r="D135" s="2">
        <f t="shared" si="8"/>
        <v>2</v>
      </c>
    </row>
    <row r="136" spans="1:4" ht="13.5">
      <c r="A136" s="3">
        <v>43236</v>
      </c>
      <c r="B136" s="1">
        <f t="shared" si="6"/>
        <v>20</v>
      </c>
      <c r="C136" s="1" t="str">
        <f t="shared" si="7"/>
        <v>星期三</v>
      </c>
      <c r="D136" s="2">
        <f t="shared" si="8"/>
        <v>3</v>
      </c>
    </row>
    <row r="137" spans="1:4" ht="13.5">
      <c r="A137" s="3">
        <v>43237</v>
      </c>
      <c r="B137" s="1">
        <f t="shared" si="6"/>
        <v>20</v>
      </c>
      <c r="C137" s="1" t="str">
        <f t="shared" si="7"/>
        <v>星期四</v>
      </c>
      <c r="D137" s="2">
        <f t="shared" si="8"/>
        <v>4</v>
      </c>
    </row>
    <row r="138" spans="1:4" ht="13.5">
      <c r="A138" s="3">
        <v>43238</v>
      </c>
      <c r="B138" s="1">
        <f t="shared" si="6"/>
        <v>20</v>
      </c>
      <c r="C138" s="1" t="str">
        <f t="shared" si="7"/>
        <v>星期五</v>
      </c>
      <c r="D138" s="2">
        <f t="shared" si="8"/>
        <v>5</v>
      </c>
    </row>
    <row r="139" spans="1:4" ht="13.5">
      <c r="A139" s="3">
        <v>43239</v>
      </c>
      <c r="B139" s="1">
        <f t="shared" si="6"/>
        <v>20</v>
      </c>
      <c r="C139" s="1" t="str">
        <f t="shared" si="7"/>
        <v>星期六</v>
      </c>
      <c r="D139" s="2">
        <f t="shared" si="8"/>
        <v>6</v>
      </c>
    </row>
    <row r="140" spans="1:4" ht="13.5">
      <c r="A140" s="3">
        <v>43240</v>
      </c>
      <c r="B140" s="1">
        <f t="shared" si="6"/>
        <v>20</v>
      </c>
      <c r="C140" s="1" t="str">
        <f t="shared" si="7"/>
        <v>星期日</v>
      </c>
      <c r="D140" s="2">
        <f t="shared" si="8"/>
        <v>7</v>
      </c>
    </row>
    <row r="141" spans="1:4" ht="13.5">
      <c r="A141" s="3">
        <v>43241</v>
      </c>
      <c r="B141" s="1">
        <f t="shared" si="6"/>
        <v>21</v>
      </c>
      <c r="C141" s="1" t="str">
        <f t="shared" si="7"/>
        <v>星期一</v>
      </c>
      <c r="D141" s="2">
        <f t="shared" si="8"/>
        <v>1</v>
      </c>
    </row>
    <row r="142" spans="1:4" ht="13.5">
      <c r="A142" s="3">
        <v>43242</v>
      </c>
      <c r="B142" s="1">
        <f t="shared" si="6"/>
        <v>21</v>
      </c>
      <c r="C142" s="1" t="str">
        <f t="shared" si="7"/>
        <v>星期二</v>
      </c>
      <c r="D142" s="2">
        <f t="shared" si="8"/>
        <v>2</v>
      </c>
    </row>
    <row r="143" spans="1:4" ht="13.5">
      <c r="A143" s="3">
        <v>43243</v>
      </c>
      <c r="B143" s="1">
        <f t="shared" si="6"/>
        <v>21</v>
      </c>
      <c r="C143" s="1" t="str">
        <f t="shared" si="7"/>
        <v>星期三</v>
      </c>
      <c r="D143" s="2">
        <f t="shared" si="8"/>
        <v>3</v>
      </c>
    </row>
    <row r="144" spans="1:4" ht="13.5">
      <c r="A144" s="3">
        <v>43244</v>
      </c>
      <c r="B144" s="1">
        <f t="shared" si="6"/>
        <v>21</v>
      </c>
      <c r="C144" s="1" t="str">
        <f t="shared" si="7"/>
        <v>星期四</v>
      </c>
      <c r="D144" s="2">
        <f t="shared" si="8"/>
        <v>4</v>
      </c>
    </row>
    <row r="145" spans="1:4" ht="13.5">
      <c r="A145" s="3">
        <v>43245</v>
      </c>
      <c r="B145" s="1">
        <f t="shared" si="6"/>
        <v>21</v>
      </c>
      <c r="C145" s="1" t="str">
        <f t="shared" si="7"/>
        <v>星期五</v>
      </c>
      <c r="D145" s="2">
        <f t="shared" si="8"/>
        <v>5</v>
      </c>
    </row>
    <row r="146" spans="1:4" ht="13.5">
      <c r="A146" s="3">
        <v>43246</v>
      </c>
      <c r="B146" s="1">
        <f t="shared" si="6"/>
        <v>21</v>
      </c>
      <c r="C146" s="1" t="str">
        <f t="shared" si="7"/>
        <v>星期六</v>
      </c>
      <c r="D146" s="2">
        <f t="shared" si="8"/>
        <v>6</v>
      </c>
    </row>
    <row r="147" spans="1:4" ht="13.5">
      <c r="A147" s="3">
        <v>43247</v>
      </c>
      <c r="B147" s="1">
        <f t="shared" si="6"/>
        <v>21</v>
      </c>
      <c r="C147" s="1" t="str">
        <f t="shared" si="7"/>
        <v>星期日</v>
      </c>
      <c r="D147" s="2">
        <f t="shared" si="8"/>
        <v>7</v>
      </c>
    </row>
    <row r="148" spans="1:4" ht="13.5">
      <c r="A148" s="3">
        <v>43248</v>
      </c>
      <c r="B148" s="1">
        <f t="shared" si="6"/>
        <v>22</v>
      </c>
      <c r="C148" s="1" t="str">
        <f t="shared" si="7"/>
        <v>星期一</v>
      </c>
      <c r="D148" s="2">
        <f t="shared" si="8"/>
        <v>1</v>
      </c>
    </row>
    <row r="149" spans="1:4" ht="13.5">
      <c r="A149" s="3">
        <v>43249</v>
      </c>
      <c r="B149" s="1">
        <f t="shared" si="6"/>
        <v>22</v>
      </c>
      <c r="C149" s="1" t="str">
        <f t="shared" si="7"/>
        <v>星期二</v>
      </c>
      <c r="D149" s="2">
        <f t="shared" si="8"/>
        <v>2</v>
      </c>
    </row>
    <row r="150" spans="1:4" ht="13.5">
      <c r="A150" s="3">
        <v>43250</v>
      </c>
      <c r="B150" s="1">
        <f t="shared" si="6"/>
        <v>22</v>
      </c>
      <c r="C150" s="1" t="str">
        <f t="shared" si="7"/>
        <v>星期三</v>
      </c>
      <c r="D150" s="2">
        <f t="shared" si="8"/>
        <v>3</v>
      </c>
    </row>
    <row r="151" spans="1:4" ht="13.5">
      <c r="A151" s="3">
        <v>43251</v>
      </c>
      <c r="B151" s="1">
        <f t="shared" si="6"/>
        <v>22</v>
      </c>
      <c r="C151" s="1" t="str">
        <f t="shared" si="7"/>
        <v>星期四</v>
      </c>
      <c r="D151" s="2">
        <f t="shared" si="8"/>
        <v>4</v>
      </c>
    </row>
    <row r="152" spans="1:4" ht="13.5">
      <c r="A152" s="3">
        <v>43252</v>
      </c>
      <c r="B152" s="1">
        <f t="shared" si="6"/>
        <v>22</v>
      </c>
      <c r="C152" s="1" t="str">
        <f t="shared" si="7"/>
        <v>星期五</v>
      </c>
      <c r="D152" s="2">
        <f t="shared" si="8"/>
        <v>5</v>
      </c>
    </row>
    <row r="153" spans="1:4" ht="13.5">
      <c r="A153" s="3">
        <v>43253</v>
      </c>
      <c r="B153" s="1">
        <f t="shared" si="6"/>
        <v>22</v>
      </c>
      <c r="C153" s="1" t="str">
        <f t="shared" si="7"/>
        <v>星期六</v>
      </c>
      <c r="D153" s="2">
        <f t="shared" si="8"/>
        <v>6</v>
      </c>
    </row>
    <row r="154" spans="1:4" ht="13.5">
      <c r="A154" s="3">
        <v>43254</v>
      </c>
      <c r="B154" s="1">
        <f t="shared" si="6"/>
        <v>22</v>
      </c>
      <c r="C154" s="1" t="str">
        <f t="shared" si="7"/>
        <v>星期日</v>
      </c>
      <c r="D154" s="2">
        <f t="shared" si="8"/>
        <v>7</v>
      </c>
    </row>
    <row r="155" spans="1:4" ht="13.5">
      <c r="A155" s="3">
        <v>43255</v>
      </c>
      <c r="B155" s="1">
        <f t="shared" si="6"/>
        <v>23</v>
      </c>
      <c r="C155" s="1" t="str">
        <f t="shared" si="7"/>
        <v>星期一</v>
      </c>
      <c r="D155" s="2">
        <f t="shared" si="8"/>
        <v>1</v>
      </c>
    </row>
    <row r="156" spans="1:4" ht="13.5">
      <c r="A156" s="3">
        <v>43256</v>
      </c>
      <c r="B156" s="1">
        <f t="shared" si="6"/>
        <v>23</v>
      </c>
      <c r="C156" s="1" t="str">
        <f t="shared" si="7"/>
        <v>星期二</v>
      </c>
      <c r="D156" s="2">
        <f t="shared" si="8"/>
        <v>2</v>
      </c>
    </row>
    <row r="157" spans="1:4" ht="13.5">
      <c r="A157" s="3">
        <v>43257</v>
      </c>
      <c r="B157" s="1">
        <f t="shared" si="6"/>
        <v>23</v>
      </c>
      <c r="C157" s="1" t="str">
        <f t="shared" si="7"/>
        <v>星期三</v>
      </c>
      <c r="D157" s="2">
        <f t="shared" si="8"/>
        <v>3</v>
      </c>
    </row>
    <row r="158" spans="1:4" ht="13.5">
      <c r="A158" s="3">
        <v>43258</v>
      </c>
      <c r="B158" s="1">
        <f t="shared" si="6"/>
        <v>23</v>
      </c>
      <c r="C158" s="1" t="str">
        <f t="shared" si="7"/>
        <v>星期四</v>
      </c>
      <c r="D158" s="2">
        <f t="shared" si="8"/>
        <v>4</v>
      </c>
    </row>
    <row r="159" spans="1:4" ht="13.5">
      <c r="A159" s="3">
        <v>43259</v>
      </c>
      <c r="B159" s="1">
        <f t="shared" si="6"/>
        <v>23</v>
      </c>
      <c r="C159" s="1" t="str">
        <f t="shared" si="7"/>
        <v>星期五</v>
      </c>
      <c r="D159" s="2">
        <f t="shared" si="8"/>
        <v>5</v>
      </c>
    </row>
    <row r="160" spans="1:4" ht="13.5">
      <c r="A160" s="3">
        <v>43260</v>
      </c>
      <c r="B160" s="1">
        <f t="shared" si="6"/>
        <v>23</v>
      </c>
      <c r="C160" s="1" t="str">
        <f t="shared" si="7"/>
        <v>星期六</v>
      </c>
      <c r="D160" s="2">
        <f t="shared" si="8"/>
        <v>6</v>
      </c>
    </row>
    <row r="161" spans="1:4" ht="13.5">
      <c r="A161" s="3">
        <v>43261</v>
      </c>
      <c r="B161" s="1">
        <f t="shared" si="6"/>
        <v>23</v>
      </c>
      <c r="C161" s="1" t="str">
        <f t="shared" si="7"/>
        <v>星期日</v>
      </c>
      <c r="D161" s="2">
        <f t="shared" si="8"/>
        <v>7</v>
      </c>
    </row>
    <row r="162" spans="1:4" ht="13.5">
      <c r="A162" s="3">
        <v>43262</v>
      </c>
      <c r="B162" s="1">
        <f t="shared" si="6"/>
        <v>24</v>
      </c>
      <c r="C162" s="1" t="str">
        <f t="shared" si="7"/>
        <v>星期一</v>
      </c>
      <c r="D162" s="2">
        <f t="shared" si="8"/>
        <v>1</v>
      </c>
    </row>
    <row r="163" spans="1:4" ht="13.5">
      <c r="A163" s="3">
        <v>43263</v>
      </c>
      <c r="B163" s="1">
        <f t="shared" si="6"/>
        <v>24</v>
      </c>
      <c r="C163" s="1" t="str">
        <f t="shared" si="7"/>
        <v>星期二</v>
      </c>
      <c r="D163" s="2">
        <f t="shared" si="8"/>
        <v>2</v>
      </c>
    </row>
    <row r="164" spans="1:4" ht="13.5">
      <c r="A164" s="3">
        <v>43264</v>
      </c>
      <c r="B164" s="1">
        <f t="shared" si="6"/>
        <v>24</v>
      </c>
      <c r="C164" s="1" t="str">
        <f t="shared" si="7"/>
        <v>星期三</v>
      </c>
      <c r="D164" s="2">
        <f t="shared" si="8"/>
        <v>3</v>
      </c>
    </row>
    <row r="165" spans="1:4" ht="13.5">
      <c r="A165" s="3">
        <v>43265</v>
      </c>
      <c r="B165" s="1">
        <f t="shared" si="6"/>
        <v>24</v>
      </c>
      <c r="C165" s="1" t="str">
        <f t="shared" si="7"/>
        <v>星期四</v>
      </c>
      <c r="D165" s="2">
        <f t="shared" si="8"/>
        <v>4</v>
      </c>
    </row>
    <row r="166" spans="1:4" ht="13.5">
      <c r="A166" s="3">
        <v>43266</v>
      </c>
      <c r="B166" s="1">
        <f t="shared" si="6"/>
        <v>24</v>
      </c>
      <c r="C166" s="1" t="str">
        <f t="shared" si="7"/>
        <v>星期五</v>
      </c>
      <c r="D166" s="2">
        <f t="shared" si="8"/>
        <v>5</v>
      </c>
    </row>
    <row r="167" spans="1:4" ht="13.5">
      <c r="A167" s="3">
        <v>43267</v>
      </c>
      <c r="B167" s="1">
        <f t="shared" si="6"/>
        <v>24</v>
      </c>
      <c r="C167" s="1" t="str">
        <f t="shared" si="7"/>
        <v>星期六</v>
      </c>
      <c r="D167" s="2">
        <f t="shared" si="8"/>
        <v>6</v>
      </c>
    </row>
    <row r="168" spans="1:4" ht="13.5">
      <c r="A168" s="3">
        <v>43268</v>
      </c>
      <c r="B168" s="1">
        <f t="shared" si="6"/>
        <v>24</v>
      </c>
      <c r="C168" s="1" t="str">
        <f t="shared" si="7"/>
        <v>星期日</v>
      </c>
      <c r="D168" s="2">
        <f t="shared" si="8"/>
        <v>7</v>
      </c>
    </row>
    <row r="169" spans="1:4" ht="13.5">
      <c r="A169" s="3">
        <v>43269</v>
      </c>
      <c r="B169" s="1">
        <f t="shared" si="6"/>
        <v>25</v>
      </c>
      <c r="C169" s="1" t="str">
        <f t="shared" si="7"/>
        <v>星期一</v>
      </c>
      <c r="D169" s="2">
        <f t="shared" si="8"/>
        <v>1</v>
      </c>
    </row>
    <row r="170" spans="1:4" ht="13.5">
      <c r="A170" s="3">
        <v>43270</v>
      </c>
      <c r="B170" s="1">
        <f t="shared" si="6"/>
        <v>25</v>
      </c>
      <c r="C170" s="1" t="str">
        <f t="shared" si="7"/>
        <v>星期二</v>
      </c>
      <c r="D170" s="2">
        <f t="shared" si="8"/>
        <v>2</v>
      </c>
    </row>
    <row r="171" spans="1:4" ht="13.5">
      <c r="A171" s="3">
        <v>43271</v>
      </c>
      <c r="B171" s="1">
        <f t="shared" si="6"/>
        <v>25</v>
      </c>
      <c r="C171" s="1" t="str">
        <f t="shared" si="7"/>
        <v>星期三</v>
      </c>
      <c r="D171" s="2">
        <f t="shared" si="8"/>
        <v>3</v>
      </c>
    </row>
    <row r="172" spans="1:4" ht="13.5">
      <c r="A172" s="3">
        <v>43272</v>
      </c>
      <c r="B172" s="1">
        <f t="shared" si="6"/>
        <v>25</v>
      </c>
      <c r="C172" s="1" t="str">
        <f t="shared" si="7"/>
        <v>星期四</v>
      </c>
      <c r="D172" s="2">
        <f t="shared" si="8"/>
        <v>4</v>
      </c>
    </row>
    <row r="173" spans="1:4" ht="13.5">
      <c r="A173" s="3">
        <v>43273</v>
      </c>
      <c r="B173" s="1">
        <f t="shared" si="6"/>
        <v>25</v>
      </c>
      <c r="C173" s="1" t="str">
        <f t="shared" si="7"/>
        <v>星期五</v>
      </c>
      <c r="D173" s="2">
        <f t="shared" si="8"/>
        <v>5</v>
      </c>
    </row>
    <row r="174" spans="1:4" ht="13.5">
      <c r="A174" s="3">
        <v>43274</v>
      </c>
      <c r="B174" s="1">
        <f t="shared" si="6"/>
        <v>25</v>
      </c>
      <c r="C174" s="1" t="str">
        <f t="shared" si="7"/>
        <v>星期六</v>
      </c>
      <c r="D174" s="2">
        <f t="shared" si="8"/>
        <v>6</v>
      </c>
    </row>
    <row r="175" spans="1:4" ht="13.5">
      <c r="A175" s="3">
        <v>43275</v>
      </c>
      <c r="B175" s="1">
        <f t="shared" si="6"/>
        <v>25</v>
      </c>
      <c r="C175" s="1" t="str">
        <f t="shared" si="7"/>
        <v>星期日</v>
      </c>
      <c r="D175" s="2">
        <f t="shared" si="8"/>
        <v>7</v>
      </c>
    </row>
    <row r="176" spans="1:4" ht="13.5">
      <c r="A176" s="3">
        <v>43276</v>
      </c>
      <c r="B176" s="1">
        <f t="shared" si="6"/>
        <v>26</v>
      </c>
      <c r="C176" s="1" t="str">
        <f t="shared" si="7"/>
        <v>星期一</v>
      </c>
      <c r="D176" s="2">
        <f t="shared" si="8"/>
        <v>1</v>
      </c>
    </row>
    <row r="177" spans="1:4" ht="13.5">
      <c r="A177" s="3">
        <v>43277</v>
      </c>
      <c r="B177" s="1">
        <f t="shared" si="6"/>
        <v>26</v>
      </c>
      <c r="C177" s="1" t="str">
        <f t="shared" si="7"/>
        <v>星期二</v>
      </c>
      <c r="D177" s="2">
        <f t="shared" si="8"/>
        <v>2</v>
      </c>
    </row>
    <row r="178" spans="1:4" ht="13.5">
      <c r="A178" s="3">
        <v>43278</v>
      </c>
      <c r="B178" s="1">
        <f t="shared" si="6"/>
        <v>26</v>
      </c>
      <c r="C178" s="1" t="str">
        <f t="shared" si="7"/>
        <v>星期三</v>
      </c>
      <c r="D178" s="2">
        <f t="shared" si="8"/>
        <v>3</v>
      </c>
    </row>
    <row r="179" spans="1:4" ht="13.5">
      <c r="A179" s="3">
        <v>43279</v>
      </c>
      <c r="B179" s="1">
        <f t="shared" si="6"/>
        <v>26</v>
      </c>
      <c r="C179" s="1" t="str">
        <f t="shared" si="7"/>
        <v>星期四</v>
      </c>
      <c r="D179" s="2">
        <f t="shared" si="8"/>
        <v>4</v>
      </c>
    </row>
    <row r="180" spans="1:4" ht="13.5">
      <c r="A180" s="3">
        <v>43280</v>
      </c>
      <c r="B180" s="1">
        <f t="shared" si="6"/>
        <v>26</v>
      </c>
      <c r="C180" s="1" t="str">
        <f t="shared" si="7"/>
        <v>星期五</v>
      </c>
      <c r="D180" s="2">
        <f t="shared" si="8"/>
        <v>5</v>
      </c>
    </row>
    <row r="181" spans="1:4" ht="13.5">
      <c r="A181" s="3">
        <v>43281</v>
      </c>
      <c r="B181" s="1">
        <f t="shared" si="6"/>
        <v>26</v>
      </c>
      <c r="C181" s="1" t="str">
        <f t="shared" si="7"/>
        <v>星期六</v>
      </c>
      <c r="D181" s="2">
        <f t="shared" si="8"/>
        <v>6</v>
      </c>
    </row>
    <row r="182" spans="1:4" ht="13.5">
      <c r="A182" s="3">
        <v>43282</v>
      </c>
      <c r="B182" s="1">
        <f t="shared" si="6"/>
        <v>26</v>
      </c>
      <c r="C182" s="1" t="str">
        <f t="shared" si="7"/>
        <v>星期日</v>
      </c>
      <c r="D182" s="2">
        <f t="shared" si="8"/>
        <v>7</v>
      </c>
    </row>
    <row r="183" spans="1:4" ht="13.5">
      <c r="A183" s="3">
        <v>43283</v>
      </c>
      <c r="B183" s="1">
        <f t="shared" si="6"/>
        <v>27</v>
      </c>
      <c r="C183" s="1" t="str">
        <f t="shared" si="7"/>
        <v>星期一</v>
      </c>
      <c r="D183" s="2">
        <f t="shared" si="8"/>
        <v>1</v>
      </c>
    </row>
    <row r="184" spans="1:4" ht="13.5">
      <c r="A184" s="3">
        <v>43284</v>
      </c>
      <c r="B184" s="1">
        <f t="shared" si="6"/>
        <v>27</v>
      </c>
      <c r="C184" s="1" t="str">
        <f t="shared" si="7"/>
        <v>星期二</v>
      </c>
      <c r="D184" s="2">
        <f t="shared" si="8"/>
        <v>2</v>
      </c>
    </row>
    <row r="185" spans="1:4" ht="13.5">
      <c r="A185" s="3">
        <v>43285</v>
      </c>
      <c r="B185" s="1">
        <f t="shared" si="6"/>
        <v>27</v>
      </c>
      <c r="C185" s="1" t="str">
        <f t="shared" si="7"/>
        <v>星期三</v>
      </c>
      <c r="D185" s="2">
        <f t="shared" si="8"/>
        <v>3</v>
      </c>
    </row>
    <row r="186" spans="1:4" ht="13.5">
      <c r="A186" s="3">
        <v>43286</v>
      </c>
      <c r="B186" s="1">
        <f t="shared" si="6"/>
        <v>27</v>
      </c>
      <c r="C186" s="1" t="str">
        <f t="shared" si="7"/>
        <v>星期四</v>
      </c>
      <c r="D186" s="2">
        <f t="shared" si="8"/>
        <v>4</v>
      </c>
    </row>
    <row r="187" spans="1:4" ht="13.5">
      <c r="A187" s="3">
        <v>43287</v>
      </c>
      <c r="B187" s="1">
        <f t="shared" si="6"/>
        <v>27</v>
      </c>
      <c r="C187" s="1" t="str">
        <f t="shared" si="7"/>
        <v>星期五</v>
      </c>
      <c r="D187" s="2">
        <f t="shared" si="8"/>
        <v>5</v>
      </c>
    </row>
    <row r="188" spans="1:4" ht="13.5">
      <c r="A188" s="3">
        <v>43288</v>
      </c>
      <c r="B188" s="1">
        <f t="shared" si="6"/>
        <v>27</v>
      </c>
      <c r="C188" s="1" t="str">
        <f t="shared" si="7"/>
        <v>星期六</v>
      </c>
      <c r="D188" s="2">
        <f t="shared" si="8"/>
        <v>6</v>
      </c>
    </row>
    <row r="189" spans="1:4" ht="13.5">
      <c r="A189" s="3">
        <v>43289</v>
      </c>
      <c r="B189" s="1">
        <f t="shared" si="6"/>
        <v>27</v>
      </c>
      <c r="C189" s="1" t="str">
        <f t="shared" si="7"/>
        <v>星期日</v>
      </c>
      <c r="D189" s="2">
        <f t="shared" si="8"/>
        <v>7</v>
      </c>
    </row>
    <row r="190" spans="1:4" ht="13.5">
      <c r="A190" s="3">
        <v>43290</v>
      </c>
      <c r="B190" s="1">
        <f t="shared" si="6"/>
        <v>28</v>
      </c>
      <c r="C190" s="1" t="str">
        <f t="shared" si="7"/>
        <v>星期一</v>
      </c>
      <c r="D190" s="2">
        <f t="shared" si="8"/>
        <v>1</v>
      </c>
    </row>
    <row r="191" spans="1:4" ht="13.5">
      <c r="A191" s="3">
        <v>43291</v>
      </c>
      <c r="B191" s="1">
        <f t="shared" si="6"/>
        <v>28</v>
      </c>
      <c r="C191" s="1" t="str">
        <f t="shared" si="7"/>
        <v>星期二</v>
      </c>
      <c r="D191" s="2">
        <f t="shared" si="8"/>
        <v>2</v>
      </c>
    </row>
    <row r="192" spans="1:4" ht="13.5">
      <c r="A192" s="3">
        <v>43292</v>
      </c>
      <c r="B192" s="1">
        <f t="shared" si="6"/>
        <v>28</v>
      </c>
      <c r="C192" s="1" t="str">
        <f t="shared" si="7"/>
        <v>星期三</v>
      </c>
      <c r="D192" s="2">
        <f t="shared" si="8"/>
        <v>3</v>
      </c>
    </row>
    <row r="193" spans="1:4" ht="13.5">
      <c r="A193" s="3">
        <v>43293</v>
      </c>
      <c r="B193" s="1">
        <f t="shared" si="9" ref="B193:B256">WEEKNUM(A193,2)</f>
        <v>28</v>
      </c>
      <c r="C193" s="1" t="str">
        <f t="shared" si="7"/>
        <v>星期四</v>
      </c>
      <c r="D193" s="2">
        <f t="shared" si="8"/>
        <v>4</v>
      </c>
    </row>
    <row r="194" spans="1:4" ht="13.5">
      <c r="A194" s="3">
        <v>43294</v>
      </c>
      <c r="B194" s="1">
        <f t="shared" si="9"/>
        <v>28</v>
      </c>
      <c r="C194" s="1" t="str">
        <f t="shared" si="10" ref="C194:C257">CHOOSE(WEEKDAY(A194,2),"星期一","星期二","星期三","星期四","星期五","星期六","星期日")</f>
        <v>星期五</v>
      </c>
      <c r="D194" s="2">
        <f t="shared" si="11" ref="D194:D257">WEEKDAY(A194,2)</f>
        <v>5</v>
      </c>
    </row>
    <row r="195" spans="1:4" ht="13.5">
      <c r="A195" s="3">
        <v>43295</v>
      </c>
      <c r="B195" s="1">
        <f t="shared" si="9"/>
        <v>28</v>
      </c>
      <c r="C195" s="1" t="str">
        <f t="shared" si="10"/>
        <v>星期六</v>
      </c>
      <c r="D195" s="2">
        <f t="shared" si="11"/>
        <v>6</v>
      </c>
    </row>
    <row r="196" spans="1:4" ht="13.5">
      <c r="A196" s="3">
        <v>43296</v>
      </c>
      <c r="B196" s="1">
        <f t="shared" si="9"/>
        <v>28</v>
      </c>
      <c r="C196" s="1" t="str">
        <f t="shared" si="10"/>
        <v>星期日</v>
      </c>
      <c r="D196" s="2">
        <f t="shared" si="11"/>
        <v>7</v>
      </c>
    </row>
    <row r="197" spans="1:4" ht="13.5">
      <c r="A197" s="3">
        <v>43297</v>
      </c>
      <c r="B197" s="1">
        <f t="shared" si="9"/>
        <v>29</v>
      </c>
      <c r="C197" s="1" t="str">
        <f t="shared" si="10"/>
        <v>星期一</v>
      </c>
      <c r="D197" s="2">
        <f t="shared" si="11"/>
        <v>1</v>
      </c>
    </row>
    <row r="198" spans="1:4" ht="13.5">
      <c r="A198" s="3">
        <v>43298</v>
      </c>
      <c r="B198" s="1">
        <f t="shared" si="9"/>
        <v>29</v>
      </c>
      <c r="C198" s="1" t="str">
        <f t="shared" si="10"/>
        <v>星期二</v>
      </c>
      <c r="D198" s="2">
        <f t="shared" si="11"/>
        <v>2</v>
      </c>
    </row>
    <row r="199" spans="1:4" ht="13.5">
      <c r="A199" s="3">
        <v>43299</v>
      </c>
      <c r="B199" s="1">
        <f t="shared" si="9"/>
        <v>29</v>
      </c>
      <c r="C199" s="1" t="str">
        <f t="shared" si="10"/>
        <v>星期三</v>
      </c>
      <c r="D199" s="2">
        <f t="shared" si="11"/>
        <v>3</v>
      </c>
    </row>
    <row r="200" spans="1:4" ht="13.5">
      <c r="A200" s="3">
        <v>43300</v>
      </c>
      <c r="B200" s="1">
        <f t="shared" si="9"/>
        <v>29</v>
      </c>
      <c r="C200" s="1" t="str">
        <f t="shared" si="10"/>
        <v>星期四</v>
      </c>
      <c r="D200" s="2">
        <f t="shared" si="11"/>
        <v>4</v>
      </c>
    </row>
    <row r="201" spans="1:4" ht="13.5">
      <c r="A201" s="3">
        <v>43301</v>
      </c>
      <c r="B201" s="1">
        <f t="shared" si="9"/>
        <v>29</v>
      </c>
      <c r="C201" s="1" t="str">
        <f t="shared" si="10"/>
        <v>星期五</v>
      </c>
      <c r="D201" s="2">
        <f t="shared" si="11"/>
        <v>5</v>
      </c>
    </row>
    <row r="202" spans="1:4" ht="13.5">
      <c r="A202" s="3">
        <v>43302</v>
      </c>
      <c r="B202" s="1">
        <f t="shared" si="9"/>
        <v>29</v>
      </c>
      <c r="C202" s="1" t="str">
        <f t="shared" si="10"/>
        <v>星期六</v>
      </c>
      <c r="D202" s="2">
        <f t="shared" si="11"/>
        <v>6</v>
      </c>
    </row>
    <row r="203" spans="1:4" ht="13.5">
      <c r="A203" s="3">
        <v>43303</v>
      </c>
      <c r="B203" s="1">
        <f t="shared" si="9"/>
        <v>29</v>
      </c>
      <c r="C203" s="1" t="str">
        <f t="shared" si="10"/>
        <v>星期日</v>
      </c>
      <c r="D203" s="2">
        <f t="shared" si="11"/>
        <v>7</v>
      </c>
    </row>
    <row r="204" spans="1:4" ht="13.5">
      <c r="A204" s="3">
        <v>43304</v>
      </c>
      <c r="B204" s="1">
        <f t="shared" si="9"/>
        <v>30</v>
      </c>
      <c r="C204" s="1" t="str">
        <f t="shared" si="10"/>
        <v>星期一</v>
      </c>
      <c r="D204" s="2">
        <f t="shared" si="11"/>
        <v>1</v>
      </c>
    </row>
    <row r="205" spans="1:4" ht="13.5">
      <c r="A205" s="3">
        <v>43305</v>
      </c>
      <c r="B205" s="1">
        <f t="shared" si="9"/>
        <v>30</v>
      </c>
      <c r="C205" s="1" t="str">
        <f t="shared" si="10"/>
        <v>星期二</v>
      </c>
      <c r="D205" s="2">
        <f t="shared" si="11"/>
        <v>2</v>
      </c>
    </row>
    <row r="206" spans="1:4" ht="13.5">
      <c r="A206" s="3">
        <v>43306</v>
      </c>
      <c r="B206" s="1">
        <f t="shared" si="9"/>
        <v>30</v>
      </c>
      <c r="C206" s="1" t="str">
        <f t="shared" si="10"/>
        <v>星期三</v>
      </c>
      <c r="D206" s="2">
        <f t="shared" si="11"/>
        <v>3</v>
      </c>
    </row>
    <row r="207" spans="1:4" ht="13.5">
      <c r="A207" s="3">
        <v>43307</v>
      </c>
      <c r="B207" s="1">
        <f t="shared" si="9"/>
        <v>30</v>
      </c>
      <c r="C207" s="1" t="str">
        <f t="shared" si="10"/>
        <v>星期四</v>
      </c>
      <c r="D207" s="2">
        <f t="shared" si="11"/>
        <v>4</v>
      </c>
    </row>
    <row r="208" spans="1:4" ht="13.5">
      <c r="A208" s="3">
        <v>43308</v>
      </c>
      <c r="B208" s="1">
        <f t="shared" si="9"/>
        <v>30</v>
      </c>
      <c r="C208" s="1" t="str">
        <f t="shared" si="10"/>
        <v>星期五</v>
      </c>
      <c r="D208" s="2">
        <f t="shared" si="11"/>
        <v>5</v>
      </c>
    </row>
    <row r="209" spans="1:4" ht="13.5">
      <c r="A209" s="3">
        <v>43309</v>
      </c>
      <c r="B209" s="1">
        <f t="shared" si="9"/>
        <v>30</v>
      </c>
      <c r="C209" s="1" t="str">
        <f t="shared" si="10"/>
        <v>星期六</v>
      </c>
      <c r="D209" s="2">
        <f t="shared" si="11"/>
        <v>6</v>
      </c>
    </row>
    <row r="210" spans="1:4" ht="13.5">
      <c r="A210" s="3">
        <v>43310</v>
      </c>
      <c r="B210" s="1">
        <f t="shared" si="9"/>
        <v>30</v>
      </c>
      <c r="C210" s="1" t="str">
        <f t="shared" si="10"/>
        <v>星期日</v>
      </c>
      <c r="D210" s="2">
        <f t="shared" si="11"/>
        <v>7</v>
      </c>
    </row>
    <row r="211" spans="1:4" ht="13.5">
      <c r="A211" s="3">
        <v>43311</v>
      </c>
      <c r="B211" s="1">
        <f t="shared" si="9"/>
        <v>31</v>
      </c>
      <c r="C211" s="1" t="str">
        <f t="shared" si="10"/>
        <v>星期一</v>
      </c>
      <c r="D211" s="2">
        <f t="shared" si="11"/>
        <v>1</v>
      </c>
    </row>
    <row r="212" spans="1:4" ht="13.5">
      <c r="A212" s="3">
        <v>43312</v>
      </c>
      <c r="B212" s="1">
        <f t="shared" si="9"/>
        <v>31</v>
      </c>
      <c r="C212" s="1" t="str">
        <f t="shared" si="10"/>
        <v>星期二</v>
      </c>
      <c r="D212" s="2">
        <f t="shared" si="11"/>
        <v>2</v>
      </c>
    </row>
    <row r="213" spans="1:4" ht="13.5">
      <c r="A213" s="3">
        <v>43313</v>
      </c>
      <c r="B213" s="1">
        <f t="shared" si="9"/>
        <v>31</v>
      </c>
      <c r="C213" s="1" t="str">
        <f t="shared" si="10"/>
        <v>星期三</v>
      </c>
      <c r="D213" s="2">
        <f t="shared" si="11"/>
        <v>3</v>
      </c>
    </row>
    <row r="214" spans="1:4" ht="13.5">
      <c r="A214" s="3">
        <v>43314</v>
      </c>
      <c r="B214" s="1">
        <f t="shared" si="9"/>
        <v>31</v>
      </c>
      <c r="C214" s="1" t="str">
        <f t="shared" si="10"/>
        <v>星期四</v>
      </c>
      <c r="D214" s="2">
        <f t="shared" si="11"/>
        <v>4</v>
      </c>
    </row>
    <row r="215" spans="1:4" ht="13.5">
      <c r="A215" s="3">
        <v>43315</v>
      </c>
      <c r="B215" s="1">
        <f t="shared" si="9"/>
        <v>31</v>
      </c>
      <c r="C215" s="1" t="str">
        <f t="shared" si="10"/>
        <v>星期五</v>
      </c>
      <c r="D215" s="2">
        <f t="shared" si="11"/>
        <v>5</v>
      </c>
    </row>
    <row r="216" spans="1:4" ht="13.5">
      <c r="A216" s="3">
        <v>43316</v>
      </c>
      <c r="B216" s="1">
        <f t="shared" si="9"/>
        <v>31</v>
      </c>
      <c r="C216" s="1" t="str">
        <f t="shared" si="10"/>
        <v>星期六</v>
      </c>
      <c r="D216" s="2">
        <f t="shared" si="11"/>
        <v>6</v>
      </c>
    </row>
    <row r="217" spans="1:4" ht="13.5">
      <c r="A217" s="3">
        <v>43317</v>
      </c>
      <c r="B217" s="1">
        <f t="shared" si="9"/>
        <v>31</v>
      </c>
      <c r="C217" s="1" t="str">
        <f t="shared" si="10"/>
        <v>星期日</v>
      </c>
      <c r="D217" s="2">
        <f t="shared" si="11"/>
        <v>7</v>
      </c>
    </row>
    <row r="218" spans="1:4" ht="13.5">
      <c r="A218" s="3">
        <v>43318</v>
      </c>
      <c r="B218" s="1">
        <f t="shared" si="9"/>
        <v>32</v>
      </c>
      <c r="C218" s="1" t="str">
        <f t="shared" si="10"/>
        <v>星期一</v>
      </c>
      <c r="D218" s="2">
        <f t="shared" si="11"/>
        <v>1</v>
      </c>
    </row>
    <row r="219" spans="1:4" ht="13.5">
      <c r="A219" s="3">
        <v>43319</v>
      </c>
      <c r="B219" s="1">
        <f t="shared" si="9"/>
        <v>32</v>
      </c>
      <c r="C219" s="1" t="str">
        <f t="shared" si="10"/>
        <v>星期二</v>
      </c>
      <c r="D219" s="2">
        <f t="shared" si="11"/>
        <v>2</v>
      </c>
    </row>
    <row r="220" spans="1:4" ht="13.5">
      <c r="A220" s="3">
        <v>43320</v>
      </c>
      <c r="B220" s="1">
        <f t="shared" si="9"/>
        <v>32</v>
      </c>
      <c r="C220" s="1" t="str">
        <f t="shared" si="10"/>
        <v>星期三</v>
      </c>
      <c r="D220" s="2">
        <f t="shared" si="11"/>
        <v>3</v>
      </c>
    </row>
    <row r="221" spans="1:4" ht="13.5">
      <c r="A221" s="3">
        <v>43321</v>
      </c>
      <c r="B221" s="1">
        <f t="shared" si="9"/>
        <v>32</v>
      </c>
      <c r="C221" s="1" t="str">
        <f t="shared" si="10"/>
        <v>星期四</v>
      </c>
      <c r="D221" s="2">
        <f t="shared" si="11"/>
        <v>4</v>
      </c>
    </row>
    <row r="222" spans="1:4" ht="13.5">
      <c r="A222" s="3">
        <v>43322</v>
      </c>
      <c r="B222" s="1">
        <f t="shared" si="9"/>
        <v>32</v>
      </c>
      <c r="C222" s="1" t="str">
        <f t="shared" si="10"/>
        <v>星期五</v>
      </c>
      <c r="D222" s="2">
        <f t="shared" si="11"/>
        <v>5</v>
      </c>
    </row>
    <row r="223" spans="1:4" ht="13.5">
      <c r="A223" s="3">
        <v>43323</v>
      </c>
      <c r="B223" s="1">
        <f t="shared" si="9"/>
        <v>32</v>
      </c>
      <c r="C223" s="1" t="str">
        <f t="shared" si="10"/>
        <v>星期六</v>
      </c>
      <c r="D223" s="2">
        <f t="shared" si="11"/>
        <v>6</v>
      </c>
    </row>
    <row r="224" spans="1:4" ht="13.5">
      <c r="A224" s="3">
        <v>43324</v>
      </c>
      <c r="B224" s="1">
        <f t="shared" si="9"/>
        <v>32</v>
      </c>
      <c r="C224" s="1" t="str">
        <f t="shared" si="10"/>
        <v>星期日</v>
      </c>
      <c r="D224" s="2">
        <f t="shared" si="11"/>
        <v>7</v>
      </c>
    </row>
    <row r="225" spans="1:4" ht="13.5">
      <c r="A225" s="3">
        <v>43325</v>
      </c>
      <c r="B225" s="1">
        <f t="shared" si="9"/>
        <v>33</v>
      </c>
      <c r="C225" s="1" t="str">
        <f t="shared" si="10"/>
        <v>星期一</v>
      </c>
      <c r="D225" s="2">
        <f t="shared" si="11"/>
        <v>1</v>
      </c>
    </row>
    <row r="226" spans="1:4" ht="13.5">
      <c r="A226" s="3">
        <v>43326</v>
      </c>
      <c r="B226" s="1">
        <f t="shared" si="9"/>
        <v>33</v>
      </c>
      <c r="C226" s="1" t="str">
        <f t="shared" si="10"/>
        <v>星期二</v>
      </c>
      <c r="D226" s="2">
        <f t="shared" si="11"/>
        <v>2</v>
      </c>
    </row>
    <row r="227" spans="1:4" ht="13.5">
      <c r="A227" s="3">
        <v>43327</v>
      </c>
      <c r="B227" s="1">
        <f t="shared" si="9"/>
        <v>33</v>
      </c>
      <c r="C227" s="1" t="str">
        <f t="shared" si="10"/>
        <v>星期三</v>
      </c>
      <c r="D227" s="2">
        <f t="shared" si="11"/>
        <v>3</v>
      </c>
    </row>
    <row r="228" spans="1:4" ht="13.5">
      <c r="A228" s="3">
        <v>43328</v>
      </c>
      <c r="B228" s="1">
        <f t="shared" si="9"/>
        <v>33</v>
      </c>
      <c r="C228" s="1" t="str">
        <f t="shared" si="10"/>
        <v>星期四</v>
      </c>
      <c r="D228" s="2">
        <f t="shared" si="11"/>
        <v>4</v>
      </c>
    </row>
    <row r="229" spans="1:4" ht="13.5">
      <c r="A229" s="3">
        <v>43329</v>
      </c>
      <c r="B229" s="1">
        <f t="shared" si="9"/>
        <v>33</v>
      </c>
      <c r="C229" s="1" t="str">
        <f t="shared" si="10"/>
        <v>星期五</v>
      </c>
      <c r="D229" s="2">
        <f t="shared" si="11"/>
        <v>5</v>
      </c>
    </row>
    <row r="230" spans="1:4" ht="13.5">
      <c r="A230" s="3">
        <v>43330</v>
      </c>
      <c r="B230" s="1">
        <f t="shared" si="9"/>
        <v>33</v>
      </c>
      <c r="C230" s="1" t="str">
        <f t="shared" si="10"/>
        <v>星期六</v>
      </c>
      <c r="D230" s="2">
        <f t="shared" si="11"/>
        <v>6</v>
      </c>
    </row>
    <row r="231" spans="1:4" ht="13.5">
      <c r="A231" s="3">
        <v>43331</v>
      </c>
      <c r="B231" s="1">
        <f t="shared" si="9"/>
        <v>33</v>
      </c>
      <c r="C231" s="1" t="str">
        <f t="shared" si="10"/>
        <v>星期日</v>
      </c>
      <c r="D231" s="2">
        <f t="shared" si="11"/>
        <v>7</v>
      </c>
    </row>
    <row r="232" spans="1:4" ht="13.5">
      <c r="A232" s="3">
        <v>43332</v>
      </c>
      <c r="B232" s="1">
        <f t="shared" si="9"/>
        <v>34</v>
      </c>
      <c r="C232" s="1" t="str">
        <f t="shared" si="10"/>
        <v>星期一</v>
      </c>
      <c r="D232" s="2">
        <f t="shared" si="11"/>
        <v>1</v>
      </c>
    </row>
    <row r="233" spans="1:4" ht="13.5">
      <c r="A233" s="3">
        <v>43333</v>
      </c>
      <c r="B233" s="1">
        <f t="shared" si="9"/>
        <v>34</v>
      </c>
      <c r="C233" s="1" t="str">
        <f t="shared" si="10"/>
        <v>星期二</v>
      </c>
      <c r="D233" s="2">
        <f t="shared" si="11"/>
        <v>2</v>
      </c>
    </row>
    <row r="234" spans="1:4" ht="13.5">
      <c r="A234" s="3">
        <v>43334</v>
      </c>
      <c r="B234" s="1">
        <f t="shared" si="9"/>
        <v>34</v>
      </c>
      <c r="C234" s="1" t="str">
        <f t="shared" si="10"/>
        <v>星期三</v>
      </c>
      <c r="D234" s="2">
        <f t="shared" si="11"/>
        <v>3</v>
      </c>
    </row>
    <row r="235" spans="1:4" ht="13.5">
      <c r="A235" s="3">
        <v>43335</v>
      </c>
      <c r="B235" s="1">
        <f t="shared" si="9"/>
        <v>34</v>
      </c>
      <c r="C235" s="1" t="str">
        <f t="shared" si="10"/>
        <v>星期四</v>
      </c>
      <c r="D235" s="2">
        <f t="shared" si="11"/>
        <v>4</v>
      </c>
    </row>
    <row r="236" spans="1:4" ht="13.5">
      <c r="A236" s="3">
        <v>43336</v>
      </c>
      <c r="B236" s="1">
        <f t="shared" si="9"/>
        <v>34</v>
      </c>
      <c r="C236" s="1" t="str">
        <f t="shared" si="10"/>
        <v>星期五</v>
      </c>
      <c r="D236" s="2">
        <f t="shared" si="11"/>
        <v>5</v>
      </c>
    </row>
    <row r="237" spans="1:4" ht="13.5">
      <c r="A237" s="3">
        <v>43337</v>
      </c>
      <c r="B237" s="1">
        <f t="shared" si="9"/>
        <v>34</v>
      </c>
      <c r="C237" s="1" t="str">
        <f t="shared" si="10"/>
        <v>星期六</v>
      </c>
      <c r="D237" s="2">
        <f t="shared" si="11"/>
        <v>6</v>
      </c>
    </row>
    <row r="238" spans="1:4" ht="13.5">
      <c r="A238" s="3">
        <v>43338</v>
      </c>
      <c r="B238" s="1">
        <f t="shared" si="9"/>
        <v>34</v>
      </c>
      <c r="C238" s="1" t="str">
        <f t="shared" si="10"/>
        <v>星期日</v>
      </c>
      <c r="D238" s="2">
        <f t="shared" si="11"/>
        <v>7</v>
      </c>
    </row>
    <row r="239" spans="1:4" ht="13.5">
      <c r="A239" s="3">
        <v>43339</v>
      </c>
      <c r="B239" s="1">
        <f t="shared" si="9"/>
        <v>35</v>
      </c>
      <c r="C239" s="1" t="str">
        <f t="shared" si="10"/>
        <v>星期一</v>
      </c>
      <c r="D239" s="2">
        <f t="shared" si="11"/>
        <v>1</v>
      </c>
    </row>
    <row r="240" spans="1:4" ht="13.5">
      <c r="A240" s="3">
        <v>43340</v>
      </c>
      <c r="B240" s="1">
        <f t="shared" si="9"/>
        <v>35</v>
      </c>
      <c r="C240" s="1" t="str">
        <f t="shared" si="10"/>
        <v>星期二</v>
      </c>
      <c r="D240" s="2">
        <f t="shared" si="11"/>
        <v>2</v>
      </c>
    </row>
    <row r="241" spans="1:4" ht="13.5">
      <c r="A241" s="3">
        <v>43341</v>
      </c>
      <c r="B241" s="1">
        <f t="shared" si="9"/>
        <v>35</v>
      </c>
      <c r="C241" s="1" t="str">
        <f t="shared" si="10"/>
        <v>星期三</v>
      </c>
      <c r="D241" s="2">
        <f t="shared" si="11"/>
        <v>3</v>
      </c>
    </row>
    <row r="242" spans="1:4" ht="13.5">
      <c r="A242" s="3">
        <v>43342</v>
      </c>
      <c r="B242" s="1">
        <f t="shared" si="9"/>
        <v>35</v>
      </c>
      <c r="C242" s="1" t="str">
        <f t="shared" si="10"/>
        <v>星期四</v>
      </c>
      <c r="D242" s="2">
        <f t="shared" si="11"/>
        <v>4</v>
      </c>
    </row>
    <row r="243" spans="1:4" ht="13.5">
      <c r="A243" s="3">
        <v>43343</v>
      </c>
      <c r="B243" s="1">
        <f t="shared" si="9"/>
        <v>35</v>
      </c>
      <c r="C243" s="1" t="str">
        <f t="shared" si="10"/>
        <v>星期五</v>
      </c>
      <c r="D243" s="2">
        <f t="shared" si="11"/>
        <v>5</v>
      </c>
    </row>
    <row r="244" spans="1:4" ht="13.5">
      <c r="A244" s="3">
        <v>43344</v>
      </c>
      <c r="B244" s="1">
        <f t="shared" si="9"/>
        <v>35</v>
      </c>
      <c r="C244" s="1" t="str">
        <f t="shared" si="10"/>
        <v>星期六</v>
      </c>
      <c r="D244" s="2">
        <f t="shared" si="11"/>
        <v>6</v>
      </c>
    </row>
    <row r="245" spans="1:4" ht="13.5">
      <c r="A245" s="3">
        <v>43345</v>
      </c>
      <c r="B245" s="1">
        <f t="shared" si="9"/>
        <v>35</v>
      </c>
      <c r="C245" s="1" t="str">
        <f t="shared" si="10"/>
        <v>星期日</v>
      </c>
      <c r="D245" s="2">
        <f t="shared" si="11"/>
        <v>7</v>
      </c>
    </row>
    <row r="246" spans="1:4" ht="13.5">
      <c r="A246" s="3">
        <v>43346</v>
      </c>
      <c r="B246" s="1">
        <f t="shared" si="9"/>
        <v>36</v>
      </c>
      <c r="C246" s="1" t="str">
        <f t="shared" si="10"/>
        <v>星期一</v>
      </c>
      <c r="D246" s="2">
        <f t="shared" si="11"/>
        <v>1</v>
      </c>
    </row>
    <row r="247" spans="1:4" ht="13.5">
      <c r="A247" s="3">
        <v>43347</v>
      </c>
      <c r="B247" s="1">
        <f t="shared" si="9"/>
        <v>36</v>
      </c>
      <c r="C247" s="1" t="str">
        <f t="shared" si="10"/>
        <v>星期二</v>
      </c>
      <c r="D247" s="2">
        <f t="shared" si="11"/>
        <v>2</v>
      </c>
    </row>
    <row r="248" spans="1:4" ht="13.5">
      <c r="A248" s="3">
        <v>43348</v>
      </c>
      <c r="B248" s="1">
        <f t="shared" si="9"/>
        <v>36</v>
      </c>
      <c r="C248" s="1" t="str">
        <f t="shared" si="10"/>
        <v>星期三</v>
      </c>
      <c r="D248" s="2">
        <f t="shared" si="11"/>
        <v>3</v>
      </c>
    </row>
    <row r="249" spans="1:4" ht="13.5">
      <c r="A249" s="3">
        <v>43349</v>
      </c>
      <c r="B249" s="1">
        <f t="shared" si="9"/>
        <v>36</v>
      </c>
      <c r="C249" s="1" t="str">
        <f t="shared" si="10"/>
        <v>星期四</v>
      </c>
      <c r="D249" s="2">
        <f t="shared" si="11"/>
        <v>4</v>
      </c>
    </row>
    <row r="250" spans="1:4" ht="13.5">
      <c r="A250" s="3">
        <v>43350</v>
      </c>
      <c r="B250" s="1">
        <f t="shared" si="9"/>
        <v>36</v>
      </c>
      <c r="C250" s="1" t="str">
        <f t="shared" si="10"/>
        <v>星期五</v>
      </c>
      <c r="D250" s="2">
        <f t="shared" si="11"/>
        <v>5</v>
      </c>
    </row>
    <row r="251" spans="1:4" ht="13.5">
      <c r="A251" s="3">
        <v>43351</v>
      </c>
      <c r="B251" s="1">
        <f t="shared" si="9"/>
        <v>36</v>
      </c>
      <c r="C251" s="1" t="str">
        <f t="shared" si="10"/>
        <v>星期六</v>
      </c>
      <c r="D251" s="2">
        <f t="shared" si="11"/>
        <v>6</v>
      </c>
    </row>
    <row r="252" spans="1:4" ht="13.5">
      <c r="A252" s="3">
        <v>43352</v>
      </c>
      <c r="B252" s="1">
        <f t="shared" si="9"/>
        <v>36</v>
      </c>
      <c r="C252" s="1" t="str">
        <f t="shared" si="10"/>
        <v>星期日</v>
      </c>
      <c r="D252" s="2">
        <f t="shared" si="11"/>
        <v>7</v>
      </c>
    </row>
    <row r="253" spans="1:4" ht="13.5">
      <c r="A253" s="3">
        <v>43353</v>
      </c>
      <c r="B253" s="1">
        <f t="shared" si="9"/>
        <v>37</v>
      </c>
      <c r="C253" s="1" t="str">
        <f t="shared" si="10"/>
        <v>星期一</v>
      </c>
      <c r="D253" s="2">
        <f t="shared" si="11"/>
        <v>1</v>
      </c>
    </row>
    <row r="254" spans="1:4" ht="13.5">
      <c r="A254" s="3">
        <v>43354</v>
      </c>
      <c r="B254" s="1">
        <f t="shared" si="9"/>
        <v>37</v>
      </c>
      <c r="C254" s="1" t="str">
        <f t="shared" si="10"/>
        <v>星期二</v>
      </c>
      <c r="D254" s="2">
        <f t="shared" si="11"/>
        <v>2</v>
      </c>
    </row>
    <row r="255" spans="1:4" ht="13.5">
      <c r="A255" s="3">
        <v>43355</v>
      </c>
      <c r="B255" s="1">
        <f t="shared" si="9"/>
        <v>37</v>
      </c>
      <c r="C255" s="1" t="str">
        <f t="shared" si="10"/>
        <v>星期三</v>
      </c>
      <c r="D255" s="2">
        <f t="shared" si="11"/>
        <v>3</v>
      </c>
    </row>
    <row r="256" spans="1:4" ht="13.5">
      <c r="A256" s="3">
        <v>43356</v>
      </c>
      <c r="B256" s="1">
        <f t="shared" si="9"/>
        <v>37</v>
      </c>
      <c r="C256" s="1" t="str">
        <f t="shared" si="10"/>
        <v>星期四</v>
      </c>
      <c r="D256" s="2">
        <f t="shared" si="11"/>
        <v>4</v>
      </c>
    </row>
    <row r="257" spans="1:4" ht="13.5">
      <c r="A257" s="3">
        <v>43357</v>
      </c>
      <c r="B257" s="1">
        <f t="shared" si="12" ref="B257:B320">WEEKNUM(A257,2)</f>
        <v>37</v>
      </c>
      <c r="C257" s="1" t="str">
        <f t="shared" si="10"/>
        <v>星期五</v>
      </c>
      <c r="D257" s="2">
        <f t="shared" si="11"/>
        <v>5</v>
      </c>
    </row>
    <row r="258" spans="1:4" ht="13.5">
      <c r="A258" s="3">
        <v>43358</v>
      </c>
      <c r="B258" s="1">
        <f t="shared" si="12"/>
        <v>37</v>
      </c>
      <c r="C258" s="1" t="str">
        <f t="shared" si="13" ref="C258:C321">CHOOSE(WEEKDAY(A258,2),"星期一","星期二","星期三","星期四","星期五","星期六","星期日")</f>
        <v>星期六</v>
      </c>
      <c r="D258" s="2">
        <f t="shared" si="14" ref="D258:D321">WEEKDAY(A258,2)</f>
        <v>6</v>
      </c>
    </row>
    <row r="259" spans="1:4" ht="13.5">
      <c r="A259" s="3">
        <v>43359</v>
      </c>
      <c r="B259" s="1">
        <f t="shared" si="12"/>
        <v>37</v>
      </c>
      <c r="C259" s="1" t="str">
        <f t="shared" si="13"/>
        <v>星期日</v>
      </c>
      <c r="D259" s="2">
        <f t="shared" si="14"/>
        <v>7</v>
      </c>
    </row>
    <row r="260" spans="1:4" ht="13.5">
      <c r="A260" s="3">
        <v>43360</v>
      </c>
      <c r="B260" s="1">
        <f t="shared" si="12"/>
        <v>38</v>
      </c>
      <c r="C260" s="1" t="str">
        <f t="shared" si="13"/>
        <v>星期一</v>
      </c>
      <c r="D260" s="2">
        <f t="shared" si="14"/>
        <v>1</v>
      </c>
    </row>
    <row r="261" spans="1:4" ht="13.5">
      <c r="A261" s="3">
        <v>43361</v>
      </c>
      <c r="B261" s="1">
        <f t="shared" si="12"/>
        <v>38</v>
      </c>
      <c r="C261" s="1" t="str">
        <f t="shared" si="13"/>
        <v>星期二</v>
      </c>
      <c r="D261" s="2">
        <f t="shared" si="14"/>
        <v>2</v>
      </c>
    </row>
    <row r="262" spans="1:4" ht="13.5">
      <c r="A262" s="3">
        <v>43362</v>
      </c>
      <c r="B262" s="1">
        <f t="shared" si="12"/>
        <v>38</v>
      </c>
      <c r="C262" s="1" t="str">
        <f t="shared" si="13"/>
        <v>星期三</v>
      </c>
      <c r="D262" s="2">
        <f t="shared" si="14"/>
        <v>3</v>
      </c>
    </row>
    <row r="263" spans="1:4" ht="13.5">
      <c r="A263" s="3">
        <v>43363</v>
      </c>
      <c r="B263" s="1">
        <f t="shared" si="12"/>
        <v>38</v>
      </c>
      <c r="C263" s="1" t="str">
        <f t="shared" si="13"/>
        <v>星期四</v>
      </c>
      <c r="D263" s="2">
        <f t="shared" si="14"/>
        <v>4</v>
      </c>
    </row>
    <row r="264" spans="1:4" ht="13.5">
      <c r="A264" s="3">
        <v>43364</v>
      </c>
      <c r="B264" s="1">
        <f t="shared" si="12"/>
        <v>38</v>
      </c>
      <c r="C264" s="1" t="str">
        <f t="shared" si="13"/>
        <v>星期五</v>
      </c>
      <c r="D264" s="2">
        <f t="shared" si="14"/>
        <v>5</v>
      </c>
    </row>
    <row r="265" spans="1:4" ht="13.5">
      <c r="A265" s="3">
        <v>43365</v>
      </c>
      <c r="B265" s="1">
        <f t="shared" si="12"/>
        <v>38</v>
      </c>
      <c r="C265" s="1" t="str">
        <f t="shared" si="13"/>
        <v>星期六</v>
      </c>
      <c r="D265" s="2">
        <f t="shared" si="14"/>
        <v>6</v>
      </c>
    </row>
    <row r="266" spans="1:4" ht="13.5">
      <c r="A266" s="3">
        <v>43366</v>
      </c>
      <c r="B266" s="1">
        <f t="shared" si="12"/>
        <v>38</v>
      </c>
      <c r="C266" s="1" t="str">
        <f t="shared" si="13"/>
        <v>星期日</v>
      </c>
      <c r="D266" s="2">
        <f t="shared" si="14"/>
        <v>7</v>
      </c>
    </row>
    <row r="267" spans="1:4" ht="13.5">
      <c r="A267" s="3">
        <v>43367</v>
      </c>
      <c r="B267" s="1">
        <f t="shared" si="12"/>
        <v>39</v>
      </c>
      <c r="C267" s="1" t="str">
        <f t="shared" si="13"/>
        <v>星期一</v>
      </c>
      <c r="D267" s="2">
        <f t="shared" si="14"/>
        <v>1</v>
      </c>
    </row>
    <row r="268" spans="1:4" ht="13.5">
      <c r="A268" s="3">
        <v>43368</v>
      </c>
      <c r="B268" s="1">
        <f t="shared" si="12"/>
        <v>39</v>
      </c>
      <c r="C268" s="1" t="str">
        <f t="shared" si="13"/>
        <v>星期二</v>
      </c>
      <c r="D268" s="2">
        <f t="shared" si="14"/>
        <v>2</v>
      </c>
    </row>
    <row r="269" spans="1:4" ht="13.5">
      <c r="A269" s="3">
        <v>43369</v>
      </c>
      <c r="B269" s="1">
        <f t="shared" si="12"/>
        <v>39</v>
      </c>
      <c r="C269" s="1" t="str">
        <f t="shared" si="13"/>
        <v>星期三</v>
      </c>
      <c r="D269" s="2">
        <f t="shared" si="14"/>
        <v>3</v>
      </c>
    </row>
    <row r="270" spans="1:4" ht="13.5">
      <c r="A270" s="3">
        <v>43370</v>
      </c>
      <c r="B270" s="1">
        <f t="shared" si="12"/>
        <v>39</v>
      </c>
      <c r="C270" s="1" t="str">
        <f t="shared" si="13"/>
        <v>星期四</v>
      </c>
      <c r="D270" s="2">
        <f t="shared" si="14"/>
        <v>4</v>
      </c>
    </row>
    <row r="271" spans="1:4" ht="13.5">
      <c r="A271" s="3">
        <v>43371</v>
      </c>
      <c r="B271" s="1">
        <f t="shared" si="12"/>
        <v>39</v>
      </c>
      <c r="C271" s="1" t="str">
        <f t="shared" si="13"/>
        <v>星期五</v>
      </c>
      <c r="D271" s="2">
        <f t="shared" si="14"/>
        <v>5</v>
      </c>
    </row>
    <row r="272" spans="1:4" ht="13.5">
      <c r="A272" s="3">
        <v>43372</v>
      </c>
      <c r="B272" s="1">
        <f t="shared" si="12"/>
        <v>39</v>
      </c>
      <c r="C272" s="1" t="str">
        <f t="shared" si="13"/>
        <v>星期六</v>
      </c>
      <c r="D272" s="2">
        <f t="shared" si="14"/>
        <v>6</v>
      </c>
    </row>
    <row r="273" spans="1:4" ht="13.5">
      <c r="A273" s="3">
        <v>43373</v>
      </c>
      <c r="B273" s="1">
        <f t="shared" si="12"/>
        <v>39</v>
      </c>
      <c r="C273" s="1" t="str">
        <f t="shared" si="13"/>
        <v>星期日</v>
      </c>
      <c r="D273" s="2">
        <f t="shared" si="14"/>
        <v>7</v>
      </c>
    </row>
    <row r="274" spans="1:4" ht="13.5">
      <c r="A274" s="3">
        <v>43374</v>
      </c>
      <c r="B274" s="1">
        <f t="shared" si="12"/>
        <v>40</v>
      </c>
      <c r="C274" s="1" t="str">
        <f t="shared" si="13"/>
        <v>星期一</v>
      </c>
      <c r="D274" s="2">
        <f t="shared" si="14"/>
        <v>1</v>
      </c>
    </row>
    <row r="275" spans="1:4" ht="13.5">
      <c r="A275" s="3">
        <v>43375</v>
      </c>
      <c r="B275" s="1">
        <f t="shared" si="12"/>
        <v>40</v>
      </c>
      <c r="C275" s="1" t="str">
        <f t="shared" si="13"/>
        <v>星期二</v>
      </c>
      <c r="D275" s="2">
        <f t="shared" si="14"/>
        <v>2</v>
      </c>
    </row>
    <row r="276" spans="1:4" ht="13.5">
      <c r="A276" s="3">
        <v>43376</v>
      </c>
      <c r="B276" s="1">
        <f t="shared" si="12"/>
        <v>40</v>
      </c>
      <c r="C276" s="1" t="str">
        <f t="shared" si="13"/>
        <v>星期三</v>
      </c>
      <c r="D276" s="2">
        <f t="shared" si="14"/>
        <v>3</v>
      </c>
    </row>
    <row r="277" spans="1:4" ht="13.5">
      <c r="A277" s="3">
        <v>43377</v>
      </c>
      <c r="B277" s="1">
        <f t="shared" si="12"/>
        <v>40</v>
      </c>
      <c r="C277" s="1" t="str">
        <f t="shared" si="13"/>
        <v>星期四</v>
      </c>
      <c r="D277" s="2">
        <f t="shared" si="14"/>
        <v>4</v>
      </c>
    </row>
    <row r="278" spans="1:4" ht="13.5">
      <c r="A278" s="3">
        <v>43378</v>
      </c>
      <c r="B278" s="1">
        <f t="shared" si="12"/>
        <v>40</v>
      </c>
      <c r="C278" s="1" t="str">
        <f t="shared" si="13"/>
        <v>星期五</v>
      </c>
      <c r="D278" s="2">
        <f t="shared" si="14"/>
        <v>5</v>
      </c>
    </row>
    <row r="279" spans="1:4" ht="13.5">
      <c r="A279" s="3">
        <v>43379</v>
      </c>
      <c r="B279" s="1">
        <f t="shared" si="12"/>
        <v>40</v>
      </c>
      <c r="C279" s="1" t="str">
        <f t="shared" si="13"/>
        <v>星期六</v>
      </c>
      <c r="D279" s="2">
        <f t="shared" si="14"/>
        <v>6</v>
      </c>
    </row>
    <row r="280" spans="1:4" ht="13.5">
      <c r="A280" s="3">
        <v>43380</v>
      </c>
      <c r="B280" s="1">
        <f t="shared" si="12"/>
        <v>40</v>
      </c>
      <c r="C280" s="1" t="str">
        <f t="shared" si="13"/>
        <v>星期日</v>
      </c>
      <c r="D280" s="2">
        <f t="shared" si="14"/>
        <v>7</v>
      </c>
    </row>
    <row r="281" spans="1:4" ht="13.5">
      <c r="A281" s="3">
        <v>43381</v>
      </c>
      <c r="B281" s="1">
        <f t="shared" si="12"/>
        <v>41</v>
      </c>
      <c r="C281" s="1" t="str">
        <f t="shared" si="13"/>
        <v>星期一</v>
      </c>
      <c r="D281" s="2">
        <f t="shared" si="14"/>
        <v>1</v>
      </c>
    </row>
    <row r="282" spans="1:4" ht="13.5">
      <c r="A282" s="3">
        <v>43382</v>
      </c>
      <c r="B282" s="1">
        <f t="shared" si="12"/>
        <v>41</v>
      </c>
      <c r="C282" s="1" t="str">
        <f t="shared" si="13"/>
        <v>星期二</v>
      </c>
      <c r="D282" s="2">
        <f t="shared" si="14"/>
        <v>2</v>
      </c>
    </row>
    <row r="283" spans="1:4" ht="13.5">
      <c r="A283" s="3">
        <v>43383</v>
      </c>
      <c r="B283" s="1">
        <f t="shared" si="12"/>
        <v>41</v>
      </c>
      <c r="C283" s="1" t="str">
        <f t="shared" si="13"/>
        <v>星期三</v>
      </c>
      <c r="D283" s="2">
        <f t="shared" si="14"/>
        <v>3</v>
      </c>
    </row>
    <row r="284" spans="1:4" ht="13.5">
      <c r="A284" s="3">
        <v>43384</v>
      </c>
      <c r="B284" s="1">
        <f t="shared" si="12"/>
        <v>41</v>
      </c>
      <c r="C284" s="1" t="str">
        <f t="shared" si="13"/>
        <v>星期四</v>
      </c>
      <c r="D284" s="2">
        <f t="shared" si="14"/>
        <v>4</v>
      </c>
    </row>
    <row r="285" spans="1:4" ht="13.5">
      <c r="A285" s="3">
        <v>43385</v>
      </c>
      <c r="B285" s="1">
        <f t="shared" si="12"/>
        <v>41</v>
      </c>
      <c r="C285" s="1" t="str">
        <f t="shared" si="13"/>
        <v>星期五</v>
      </c>
      <c r="D285" s="2">
        <f t="shared" si="14"/>
        <v>5</v>
      </c>
    </row>
    <row r="286" spans="1:4" ht="13.5">
      <c r="A286" s="3">
        <v>43386</v>
      </c>
      <c r="B286" s="1">
        <f t="shared" si="12"/>
        <v>41</v>
      </c>
      <c r="C286" s="1" t="str">
        <f t="shared" si="13"/>
        <v>星期六</v>
      </c>
      <c r="D286" s="2">
        <f t="shared" si="14"/>
        <v>6</v>
      </c>
    </row>
    <row r="287" spans="1:4" ht="13.5">
      <c r="A287" s="3">
        <v>43387</v>
      </c>
      <c r="B287" s="1">
        <f t="shared" si="12"/>
        <v>41</v>
      </c>
      <c r="C287" s="1" t="str">
        <f t="shared" si="13"/>
        <v>星期日</v>
      </c>
      <c r="D287" s="2">
        <f t="shared" si="14"/>
        <v>7</v>
      </c>
    </row>
    <row r="288" spans="1:4" ht="13.5">
      <c r="A288" s="3">
        <v>43388</v>
      </c>
      <c r="B288" s="1">
        <f t="shared" si="12"/>
        <v>42</v>
      </c>
      <c r="C288" s="1" t="str">
        <f t="shared" si="13"/>
        <v>星期一</v>
      </c>
      <c r="D288" s="2">
        <f t="shared" si="14"/>
        <v>1</v>
      </c>
    </row>
    <row r="289" spans="1:4" ht="13.5">
      <c r="A289" s="3">
        <v>43389</v>
      </c>
      <c r="B289" s="1">
        <f t="shared" si="12"/>
        <v>42</v>
      </c>
      <c r="C289" s="1" t="str">
        <f t="shared" si="13"/>
        <v>星期二</v>
      </c>
      <c r="D289" s="2">
        <f t="shared" si="14"/>
        <v>2</v>
      </c>
    </row>
    <row r="290" spans="1:4" ht="13.5">
      <c r="A290" s="3">
        <v>43390</v>
      </c>
      <c r="B290" s="1">
        <f t="shared" si="12"/>
        <v>42</v>
      </c>
      <c r="C290" s="1" t="str">
        <f t="shared" si="13"/>
        <v>星期三</v>
      </c>
      <c r="D290" s="2">
        <f t="shared" si="14"/>
        <v>3</v>
      </c>
    </row>
    <row r="291" spans="1:4" ht="13.5">
      <c r="A291" s="3">
        <v>43391</v>
      </c>
      <c r="B291" s="1">
        <f t="shared" si="12"/>
        <v>42</v>
      </c>
      <c r="C291" s="1" t="str">
        <f t="shared" si="13"/>
        <v>星期四</v>
      </c>
      <c r="D291" s="2">
        <f t="shared" si="14"/>
        <v>4</v>
      </c>
    </row>
    <row r="292" spans="1:4" ht="13.5">
      <c r="A292" s="3">
        <v>43392</v>
      </c>
      <c r="B292" s="1">
        <f t="shared" si="12"/>
        <v>42</v>
      </c>
      <c r="C292" s="1" t="str">
        <f t="shared" si="13"/>
        <v>星期五</v>
      </c>
      <c r="D292" s="2">
        <f t="shared" si="14"/>
        <v>5</v>
      </c>
    </row>
    <row r="293" spans="1:4" ht="13.5">
      <c r="A293" s="3">
        <v>43393</v>
      </c>
      <c r="B293" s="1">
        <f t="shared" si="12"/>
        <v>42</v>
      </c>
      <c r="C293" s="1" t="str">
        <f t="shared" si="13"/>
        <v>星期六</v>
      </c>
      <c r="D293" s="2">
        <f t="shared" si="14"/>
        <v>6</v>
      </c>
    </row>
    <row r="294" spans="1:4" ht="13.5">
      <c r="A294" s="3">
        <v>43394</v>
      </c>
      <c r="B294" s="1">
        <f t="shared" si="12"/>
        <v>42</v>
      </c>
      <c r="C294" s="1" t="str">
        <f t="shared" si="13"/>
        <v>星期日</v>
      </c>
      <c r="D294" s="2">
        <f t="shared" si="14"/>
        <v>7</v>
      </c>
    </row>
    <row r="295" spans="1:4" ht="13.5">
      <c r="A295" s="3">
        <v>43395</v>
      </c>
      <c r="B295" s="1">
        <f t="shared" si="12"/>
        <v>43</v>
      </c>
      <c r="C295" s="1" t="str">
        <f t="shared" si="13"/>
        <v>星期一</v>
      </c>
      <c r="D295" s="2">
        <f t="shared" si="14"/>
        <v>1</v>
      </c>
    </row>
    <row r="296" spans="1:4" ht="13.5">
      <c r="A296" s="3">
        <v>43396</v>
      </c>
      <c r="B296" s="1">
        <f t="shared" si="12"/>
        <v>43</v>
      </c>
      <c r="C296" s="1" t="str">
        <f t="shared" si="13"/>
        <v>星期二</v>
      </c>
      <c r="D296" s="2">
        <f t="shared" si="14"/>
        <v>2</v>
      </c>
    </row>
    <row r="297" spans="1:4" ht="13.5">
      <c r="A297" s="3">
        <v>43397</v>
      </c>
      <c r="B297" s="1">
        <f t="shared" si="12"/>
        <v>43</v>
      </c>
      <c r="C297" s="1" t="str">
        <f t="shared" si="13"/>
        <v>星期三</v>
      </c>
      <c r="D297" s="2">
        <f t="shared" si="14"/>
        <v>3</v>
      </c>
    </row>
    <row r="298" spans="1:4" ht="13.5">
      <c r="A298" s="3">
        <v>43398</v>
      </c>
      <c r="B298" s="1">
        <f t="shared" si="12"/>
        <v>43</v>
      </c>
      <c r="C298" s="1" t="str">
        <f t="shared" si="13"/>
        <v>星期四</v>
      </c>
      <c r="D298" s="2">
        <f t="shared" si="14"/>
        <v>4</v>
      </c>
    </row>
    <row r="299" spans="1:4" ht="13.5">
      <c r="A299" s="3">
        <v>43399</v>
      </c>
      <c r="B299" s="1">
        <f t="shared" si="12"/>
        <v>43</v>
      </c>
      <c r="C299" s="1" t="str">
        <f t="shared" si="13"/>
        <v>星期五</v>
      </c>
      <c r="D299" s="2">
        <f t="shared" si="14"/>
        <v>5</v>
      </c>
    </row>
    <row r="300" spans="1:4" ht="13.5">
      <c r="A300" s="3">
        <v>43400</v>
      </c>
      <c r="B300" s="1">
        <f t="shared" si="12"/>
        <v>43</v>
      </c>
      <c r="C300" s="1" t="str">
        <f t="shared" si="13"/>
        <v>星期六</v>
      </c>
      <c r="D300" s="2">
        <f t="shared" si="14"/>
        <v>6</v>
      </c>
    </row>
    <row r="301" spans="1:4" ht="13.5">
      <c r="A301" s="3">
        <v>43401</v>
      </c>
      <c r="B301" s="1">
        <f t="shared" si="12"/>
        <v>43</v>
      </c>
      <c r="C301" s="1" t="str">
        <f t="shared" si="13"/>
        <v>星期日</v>
      </c>
      <c r="D301" s="2">
        <f t="shared" si="14"/>
        <v>7</v>
      </c>
    </row>
    <row r="302" spans="1:4" ht="13.5">
      <c r="A302" s="3">
        <v>43402</v>
      </c>
      <c r="B302" s="1">
        <f t="shared" si="12"/>
        <v>44</v>
      </c>
      <c r="C302" s="1" t="str">
        <f t="shared" si="13"/>
        <v>星期一</v>
      </c>
      <c r="D302" s="2">
        <f t="shared" si="14"/>
        <v>1</v>
      </c>
    </row>
    <row r="303" spans="1:4" ht="13.5">
      <c r="A303" s="3">
        <v>43403</v>
      </c>
      <c r="B303" s="1">
        <f t="shared" si="12"/>
        <v>44</v>
      </c>
      <c r="C303" s="1" t="str">
        <f t="shared" si="13"/>
        <v>星期二</v>
      </c>
      <c r="D303" s="2">
        <f t="shared" si="14"/>
        <v>2</v>
      </c>
    </row>
    <row r="304" spans="1:4" ht="13.5">
      <c r="A304" s="3">
        <v>43404</v>
      </c>
      <c r="B304" s="1">
        <f t="shared" si="12"/>
        <v>44</v>
      </c>
      <c r="C304" s="1" t="str">
        <f t="shared" si="13"/>
        <v>星期三</v>
      </c>
      <c r="D304" s="2">
        <f t="shared" si="14"/>
        <v>3</v>
      </c>
    </row>
    <row r="305" spans="1:4" ht="13.5">
      <c r="A305" s="3">
        <v>43405</v>
      </c>
      <c r="B305" s="1">
        <f t="shared" si="12"/>
        <v>44</v>
      </c>
      <c r="C305" s="1" t="str">
        <f t="shared" si="13"/>
        <v>星期四</v>
      </c>
      <c r="D305" s="2">
        <f t="shared" si="14"/>
        <v>4</v>
      </c>
    </row>
    <row r="306" spans="1:4" ht="13.5">
      <c r="A306" s="3">
        <v>43406</v>
      </c>
      <c r="B306" s="1">
        <f t="shared" si="12"/>
        <v>44</v>
      </c>
      <c r="C306" s="1" t="str">
        <f t="shared" si="13"/>
        <v>星期五</v>
      </c>
      <c r="D306" s="2">
        <f t="shared" si="14"/>
        <v>5</v>
      </c>
    </row>
    <row r="307" spans="1:4" ht="13.5">
      <c r="A307" s="3">
        <v>43407</v>
      </c>
      <c r="B307" s="1">
        <f t="shared" si="12"/>
        <v>44</v>
      </c>
      <c r="C307" s="1" t="str">
        <f t="shared" si="13"/>
        <v>星期六</v>
      </c>
      <c r="D307" s="2">
        <f t="shared" si="14"/>
        <v>6</v>
      </c>
    </row>
    <row r="308" spans="1:4" ht="13.5">
      <c r="A308" s="3">
        <v>43408</v>
      </c>
      <c r="B308" s="1">
        <f t="shared" si="12"/>
        <v>44</v>
      </c>
      <c r="C308" s="1" t="str">
        <f t="shared" si="13"/>
        <v>星期日</v>
      </c>
      <c r="D308" s="2">
        <f t="shared" si="14"/>
        <v>7</v>
      </c>
    </row>
    <row r="309" spans="1:4" ht="13.5">
      <c r="A309" s="3">
        <v>43409</v>
      </c>
      <c r="B309" s="1">
        <f t="shared" si="12"/>
        <v>45</v>
      </c>
      <c r="C309" s="1" t="str">
        <f t="shared" si="13"/>
        <v>星期一</v>
      </c>
      <c r="D309" s="2">
        <f t="shared" si="14"/>
        <v>1</v>
      </c>
    </row>
    <row r="310" spans="1:4" ht="13.5">
      <c r="A310" s="3">
        <v>43410</v>
      </c>
      <c r="B310" s="1">
        <f t="shared" si="12"/>
        <v>45</v>
      </c>
      <c r="C310" s="1" t="str">
        <f t="shared" si="13"/>
        <v>星期二</v>
      </c>
      <c r="D310" s="2">
        <f t="shared" si="14"/>
        <v>2</v>
      </c>
    </row>
    <row r="311" spans="1:4" ht="13.5">
      <c r="A311" s="3">
        <v>43411</v>
      </c>
      <c r="B311" s="1">
        <f t="shared" si="12"/>
        <v>45</v>
      </c>
      <c r="C311" s="1" t="str">
        <f t="shared" si="13"/>
        <v>星期三</v>
      </c>
      <c r="D311" s="2">
        <f t="shared" si="14"/>
        <v>3</v>
      </c>
    </row>
    <row r="312" spans="1:4" ht="13.5">
      <c r="A312" s="3">
        <v>43412</v>
      </c>
      <c r="B312" s="1">
        <f t="shared" si="12"/>
        <v>45</v>
      </c>
      <c r="C312" s="1" t="str">
        <f t="shared" si="13"/>
        <v>星期四</v>
      </c>
      <c r="D312" s="2">
        <f t="shared" si="14"/>
        <v>4</v>
      </c>
    </row>
    <row r="313" spans="1:4" ht="13.5">
      <c r="A313" s="3">
        <v>43413</v>
      </c>
      <c r="B313" s="1">
        <f t="shared" si="12"/>
        <v>45</v>
      </c>
      <c r="C313" s="1" t="str">
        <f t="shared" si="13"/>
        <v>星期五</v>
      </c>
      <c r="D313" s="2">
        <f t="shared" si="14"/>
        <v>5</v>
      </c>
    </row>
    <row r="314" spans="1:4" ht="13.5">
      <c r="A314" s="3">
        <v>43414</v>
      </c>
      <c r="B314" s="1">
        <f t="shared" si="12"/>
        <v>45</v>
      </c>
      <c r="C314" s="1" t="str">
        <f t="shared" si="13"/>
        <v>星期六</v>
      </c>
      <c r="D314" s="2">
        <f t="shared" si="14"/>
        <v>6</v>
      </c>
    </row>
    <row r="315" spans="1:4" ht="13.5">
      <c r="A315" s="3">
        <v>43415</v>
      </c>
      <c r="B315" s="1">
        <f t="shared" si="12"/>
        <v>45</v>
      </c>
      <c r="C315" s="1" t="str">
        <f t="shared" si="13"/>
        <v>星期日</v>
      </c>
      <c r="D315" s="2">
        <f t="shared" si="14"/>
        <v>7</v>
      </c>
    </row>
    <row r="316" spans="1:4" ht="13.5">
      <c r="A316" s="3">
        <v>43416</v>
      </c>
      <c r="B316" s="1">
        <f t="shared" si="12"/>
        <v>46</v>
      </c>
      <c r="C316" s="1" t="str">
        <f t="shared" si="13"/>
        <v>星期一</v>
      </c>
      <c r="D316" s="2">
        <f t="shared" si="14"/>
        <v>1</v>
      </c>
    </row>
    <row r="317" spans="1:4" ht="13.5">
      <c r="A317" s="3">
        <v>43417</v>
      </c>
      <c r="B317" s="1">
        <f t="shared" si="12"/>
        <v>46</v>
      </c>
      <c r="C317" s="1" t="str">
        <f t="shared" si="13"/>
        <v>星期二</v>
      </c>
      <c r="D317" s="2">
        <f t="shared" si="14"/>
        <v>2</v>
      </c>
    </row>
    <row r="318" spans="1:4" ht="13.5">
      <c r="A318" s="3">
        <v>43418</v>
      </c>
      <c r="B318" s="1">
        <f t="shared" si="12"/>
        <v>46</v>
      </c>
      <c r="C318" s="1" t="str">
        <f t="shared" si="13"/>
        <v>星期三</v>
      </c>
      <c r="D318" s="2">
        <f t="shared" si="14"/>
        <v>3</v>
      </c>
    </row>
    <row r="319" spans="1:4" ht="13.5">
      <c r="A319" s="3">
        <v>43419</v>
      </c>
      <c r="B319" s="1">
        <f t="shared" si="12"/>
        <v>46</v>
      </c>
      <c r="C319" s="1" t="str">
        <f t="shared" si="13"/>
        <v>星期四</v>
      </c>
      <c r="D319" s="2">
        <f t="shared" si="14"/>
        <v>4</v>
      </c>
    </row>
    <row r="320" spans="1:4" ht="13.5">
      <c r="A320" s="3">
        <v>43420</v>
      </c>
      <c r="B320" s="1">
        <f t="shared" si="12"/>
        <v>46</v>
      </c>
      <c r="C320" s="1" t="str">
        <f t="shared" si="13"/>
        <v>星期五</v>
      </c>
      <c r="D320" s="2">
        <f t="shared" si="14"/>
        <v>5</v>
      </c>
    </row>
    <row r="321" spans="1:4" ht="13.5">
      <c r="A321" s="3">
        <v>43421</v>
      </c>
      <c r="B321" s="1">
        <f t="shared" si="15" ref="B321:B365">WEEKNUM(A321,2)</f>
        <v>46</v>
      </c>
      <c r="C321" s="1" t="str">
        <f t="shared" si="13"/>
        <v>星期六</v>
      </c>
      <c r="D321" s="2">
        <f t="shared" si="14"/>
        <v>6</v>
      </c>
    </row>
    <row r="322" spans="1:4" ht="13.5">
      <c r="A322" s="3">
        <v>43422</v>
      </c>
      <c r="B322" s="1">
        <f t="shared" si="15"/>
        <v>46</v>
      </c>
      <c r="C322" s="1" t="str">
        <f t="shared" si="16" ref="C322:C365">CHOOSE(WEEKDAY(A322,2),"星期一","星期二","星期三","星期四","星期五","星期六","星期日")</f>
        <v>星期日</v>
      </c>
      <c r="D322" s="2">
        <f t="shared" si="17" ref="D322:D365">WEEKDAY(A322,2)</f>
        <v>7</v>
      </c>
    </row>
    <row r="323" spans="1:4" ht="13.5">
      <c r="A323" s="3">
        <v>43423</v>
      </c>
      <c r="B323" s="1">
        <f t="shared" si="15"/>
        <v>47</v>
      </c>
      <c r="C323" s="1" t="str">
        <f t="shared" si="16"/>
        <v>星期一</v>
      </c>
      <c r="D323" s="2">
        <f t="shared" si="17"/>
        <v>1</v>
      </c>
    </row>
    <row r="324" spans="1:4" ht="13.5">
      <c r="A324" s="3">
        <v>43424</v>
      </c>
      <c r="B324" s="1">
        <f t="shared" si="15"/>
        <v>47</v>
      </c>
      <c r="C324" s="1" t="str">
        <f t="shared" si="16"/>
        <v>星期二</v>
      </c>
      <c r="D324" s="2">
        <f t="shared" si="17"/>
        <v>2</v>
      </c>
    </row>
    <row r="325" spans="1:4" ht="13.5">
      <c r="A325" s="3">
        <v>43425</v>
      </c>
      <c r="B325" s="1">
        <f t="shared" si="15"/>
        <v>47</v>
      </c>
      <c r="C325" s="1" t="str">
        <f t="shared" si="16"/>
        <v>星期三</v>
      </c>
      <c r="D325" s="2">
        <f t="shared" si="17"/>
        <v>3</v>
      </c>
    </row>
    <row r="326" spans="1:4" ht="13.5">
      <c r="A326" s="3">
        <v>43426</v>
      </c>
      <c r="B326" s="1">
        <f t="shared" si="15"/>
        <v>47</v>
      </c>
      <c r="C326" s="1" t="str">
        <f t="shared" si="16"/>
        <v>星期四</v>
      </c>
      <c r="D326" s="2">
        <f t="shared" si="17"/>
        <v>4</v>
      </c>
    </row>
    <row r="327" spans="1:4" ht="13.5">
      <c r="A327" s="3">
        <v>43427</v>
      </c>
      <c r="B327" s="1">
        <f t="shared" si="15"/>
        <v>47</v>
      </c>
      <c r="C327" s="1" t="str">
        <f t="shared" si="16"/>
        <v>星期五</v>
      </c>
      <c r="D327" s="2">
        <f t="shared" si="17"/>
        <v>5</v>
      </c>
    </row>
    <row r="328" spans="1:4" ht="13.5">
      <c r="A328" s="3">
        <v>43428</v>
      </c>
      <c r="B328" s="1">
        <f t="shared" si="15"/>
        <v>47</v>
      </c>
      <c r="C328" s="1" t="str">
        <f t="shared" si="16"/>
        <v>星期六</v>
      </c>
      <c r="D328" s="2">
        <f t="shared" si="17"/>
        <v>6</v>
      </c>
    </row>
    <row r="329" spans="1:4" ht="13.5">
      <c r="A329" s="3">
        <v>43429</v>
      </c>
      <c r="B329" s="1">
        <f t="shared" si="15"/>
        <v>47</v>
      </c>
      <c r="C329" s="1" t="str">
        <f t="shared" si="16"/>
        <v>星期日</v>
      </c>
      <c r="D329" s="2">
        <f t="shared" si="17"/>
        <v>7</v>
      </c>
    </row>
    <row r="330" spans="1:4" ht="13.5">
      <c r="A330" s="3">
        <v>43430</v>
      </c>
      <c r="B330" s="1">
        <f t="shared" si="15"/>
        <v>48</v>
      </c>
      <c r="C330" s="1" t="str">
        <f t="shared" si="16"/>
        <v>星期一</v>
      </c>
      <c r="D330" s="2">
        <f t="shared" si="17"/>
        <v>1</v>
      </c>
    </row>
    <row r="331" spans="1:4" ht="13.5">
      <c r="A331" s="3">
        <v>43431</v>
      </c>
      <c r="B331" s="1">
        <f t="shared" si="15"/>
        <v>48</v>
      </c>
      <c r="C331" s="1" t="str">
        <f t="shared" si="16"/>
        <v>星期二</v>
      </c>
      <c r="D331" s="2">
        <f t="shared" si="17"/>
        <v>2</v>
      </c>
    </row>
    <row r="332" spans="1:4" ht="13.5">
      <c r="A332" s="3">
        <v>43432</v>
      </c>
      <c r="B332" s="1">
        <f t="shared" si="15"/>
        <v>48</v>
      </c>
      <c r="C332" s="1" t="str">
        <f t="shared" si="16"/>
        <v>星期三</v>
      </c>
      <c r="D332" s="2">
        <f t="shared" si="17"/>
        <v>3</v>
      </c>
    </row>
    <row r="333" spans="1:4" ht="13.5">
      <c r="A333" s="3">
        <v>43433</v>
      </c>
      <c r="B333" s="1">
        <f t="shared" si="15"/>
        <v>48</v>
      </c>
      <c r="C333" s="1" t="str">
        <f t="shared" si="16"/>
        <v>星期四</v>
      </c>
      <c r="D333" s="2">
        <f t="shared" si="17"/>
        <v>4</v>
      </c>
    </row>
    <row r="334" spans="1:4" ht="13.5">
      <c r="A334" s="3">
        <v>43434</v>
      </c>
      <c r="B334" s="1">
        <f t="shared" si="15"/>
        <v>48</v>
      </c>
      <c r="C334" s="1" t="str">
        <f t="shared" si="16"/>
        <v>星期五</v>
      </c>
      <c r="D334" s="2">
        <f t="shared" si="17"/>
        <v>5</v>
      </c>
    </row>
    <row r="335" spans="1:4" ht="13.5">
      <c r="A335" s="3">
        <v>43435</v>
      </c>
      <c r="B335" s="1">
        <f t="shared" si="15"/>
        <v>48</v>
      </c>
      <c r="C335" s="1" t="str">
        <f t="shared" si="16"/>
        <v>星期六</v>
      </c>
      <c r="D335" s="2">
        <f t="shared" si="17"/>
        <v>6</v>
      </c>
    </row>
    <row r="336" spans="1:4" ht="13.5">
      <c r="A336" s="3">
        <v>43436</v>
      </c>
      <c r="B336" s="1">
        <f t="shared" si="15"/>
        <v>48</v>
      </c>
      <c r="C336" s="1" t="str">
        <f t="shared" si="16"/>
        <v>星期日</v>
      </c>
      <c r="D336" s="2">
        <f t="shared" si="17"/>
        <v>7</v>
      </c>
    </row>
    <row r="337" spans="1:4" ht="13.5">
      <c r="A337" s="3">
        <v>43437</v>
      </c>
      <c r="B337" s="1">
        <f t="shared" si="15"/>
        <v>49</v>
      </c>
      <c r="C337" s="1" t="str">
        <f t="shared" si="16"/>
        <v>星期一</v>
      </c>
      <c r="D337" s="2">
        <f t="shared" si="17"/>
        <v>1</v>
      </c>
    </row>
    <row r="338" spans="1:4" ht="13.5">
      <c r="A338" s="3">
        <v>43438</v>
      </c>
      <c r="B338" s="1">
        <f t="shared" si="15"/>
        <v>49</v>
      </c>
      <c r="C338" s="1" t="str">
        <f t="shared" si="16"/>
        <v>星期二</v>
      </c>
      <c r="D338" s="2">
        <f t="shared" si="17"/>
        <v>2</v>
      </c>
    </row>
    <row r="339" spans="1:4" ht="13.5">
      <c r="A339" s="3">
        <v>43439</v>
      </c>
      <c r="B339" s="1">
        <f t="shared" si="15"/>
        <v>49</v>
      </c>
      <c r="C339" s="1" t="str">
        <f t="shared" si="16"/>
        <v>星期三</v>
      </c>
      <c r="D339" s="2">
        <f t="shared" si="17"/>
        <v>3</v>
      </c>
    </row>
    <row r="340" spans="1:4" ht="13.5">
      <c r="A340" s="3">
        <v>43440</v>
      </c>
      <c r="B340" s="1">
        <f t="shared" si="15"/>
        <v>49</v>
      </c>
      <c r="C340" s="1" t="str">
        <f t="shared" si="16"/>
        <v>星期四</v>
      </c>
      <c r="D340" s="2">
        <f t="shared" si="17"/>
        <v>4</v>
      </c>
    </row>
    <row r="341" spans="1:4" ht="13.5">
      <c r="A341" s="3">
        <v>43441</v>
      </c>
      <c r="B341" s="1">
        <f t="shared" si="15"/>
        <v>49</v>
      </c>
      <c r="C341" s="1" t="str">
        <f t="shared" si="16"/>
        <v>星期五</v>
      </c>
      <c r="D341" s="2">
        <f t="shared" si="17"/>
        <v>5</v>
      </c>
    </row>
    <row r="342" spans="1:4" ht="13.5">
      <c r="A342" s="3">
        <v>43442</v>
      </c>
      <c r="B342" s="1">
        <f t="shared" si="15"/>
        <v>49</v>
      </c>
      <c r="C342" s="1" t="str">
        <f t="shared" si="16"/>
        <v>星期六</v>
      </c>
      <c r="D342" s="2">
        <f t="shared" si="17"/>
        <v>6</v>
      </c>
    </row>
    <row r="343" spans="1:4" ht="13.5">
      <c r="A343" s="3">
        <v>43443</v>
      </c>
      <c r="B343" s="1">
        <f t="shared" si="15"/>
        <v>49</v>
      </c>
      <c r="C343" s="1" t="str">
        <f t="shared" si="16"/>
        <v>星期日</v>
      </c>
      <c r="D343" s="2">
        <f t="shared" si="17"/>
        <v>7</v>
      </c>
    </row>
    <row r="344" spans="1:4" ht="13.5">
      <c r="A344" s="3">
        <v>43444</v>
      </c>
      <c r="B344" s="1">
        <f t="shared" si="15"/>
        <v>50</v>
      </c>
      <c r="C344" s="1" t="str">
        <f t="shared" si="16"/>
        <v>星期一</v>
      </c>
      <c r="D344" s="2">
        <f t="shared" si="17"/>
        <v>1</v>
      </c>
    </row>
    <row r="345" spans="1:4" ht="13.5">
      <c r="A345" s="3">
        <v>43445</v>
      </c>
      <c r="B345" s="1">
        <f t="shared" si="15"/>
        <v>50</v>
      </c>
      <c r="C345" s="1" t="str">
        <f t="shared" si="16"/>
        <v>星期二</v>
      </c>
      <c r="D345" s="2">
        <f t="shared" si="17"/>
        <v>2</v>
      </c>
    </row>
    <row r="346" spans="1:4" ht="13.5">
      <c r="A346" s="3">
        <v>43446</v>
      </c>
      <c r="B346" s="1">
        <f t="shared" si="15"/>
        <v>50</v>
      </c>
      <c r="C346" s="1" t="str">
        <f t="shared" si="16"/>
        <v>星期三</v>
      </c>
      <c r="D346" s="2">
        <f t="shared" si="17"/>
        <v>3</v>
      </c>
    </row>
    <row r="347" spans="1:4" ht="13.5">
      <c r="A347" s="3">
        <v>43447</v>
      </c>
      <c r="B347" s="1">
        <f t="shared" si="15"/>
        <v>50</v>
      </c>
      <c r="C347" s="1" t="str">
        <f t="shared" si="16"/>
        <v>星期四</v>
      </c>
      <c r="D347" s="2">
        <f t="shared" si="17"/>
        <v>4</v>
      </c>
    </row>
    <row r="348" spans="1:4" ht="13.5">
      <c r="A348" s="3">
        <v>43448</v>
      </c>
      <c r="B348" s="1">
        <f t="shared" si="15"/>
        <v>50</v>
      </c>
      <c r="C348" s="1" t="str">
        <f t="shared" si="16"/>
        <v>星期五</v>
      </c>
      <c r="D348" s="2">
        <f t="shared" si="17"/>
        <v>5</v>
      </c>
    </row>
    <row r="349" spans="1:4" ht="13.5">
      <c r="A349" s="3">
        <v>43449</v>
      </c>
      <c r="B349" s="1">
        <f t="shared" si="15"/>
        <v>50</v>
      </c>
      <c r="C349" s="1" t="str">
        <f t="shared" si="16"/>
        <v>星期六</v>
      </c>
      <c r="D349" s="2">
        <f t="shared" si="17"/>
        <v>6</v>
      </c>
    </row>
    <row r="350" spans="1:4" ht="13.5">
      <c r="A350" s="3">
        <v>43450</v>
      </c>
      <c r="B350" s="1">
        <f t="shared" si="15"/>
        <v>50</v>
      </c>
      <c r="C350" s="1" t="str">
        <f t="shared" si="16"/>
        <v>星期日</v>
      </c>
      <c r="D350" s="2">
        <f t="shared" si="17"/>
        <v>7</v>
      </c>
    </row>
    <row r="351" spans="1:4" ht="13.5">
      <c r="A351" s="3">
        <v>43451</v>
      </c>
      <c r="B351" s="1">
        <f t="shared" si="15"/>
        <v>51</v>
      </c>
      <c r="C351" s="1" t="str">
        <f t="shared" si="16"/>
        <v>星期一</v>
      </c>
      <c r="D351" s="2">
        <f t="shared" si="17"/>
        <v>1</v>
      </c>
    </row>
    <row r="352" spans="1:4" ht="13.5">
      <c r="A352" s="3">
        <v>43452</v>
      </c>
      <c r="B352" s="1">
        <f t="shared" si="15"/>
        <v>51</v>
      </c>
      <c r="C352" s="1" t="str">
        <f t="shared" si="16"/>
        <v>星期二</v>
      </c>
      <c r="D352" s="2">
        <f t="shared" si="17"/>
        <v>2</v>
      </c>
    </row>
    <row r="353" spans="1:4" ht="13.5">
      <c r="A353" s="3">
        <v>43453</v>
      </c>
      <c r="B353" s="1">
        <f t="shared" si="15"/>
        <v>51</v>
      </c>
      <c r="C353" s="1" t="str">
        <f t="shared" si="16"/>
        <v>星期三</v>
      </c>
      <c r="D353" s="2">
        <f t="shared" si="17"/>
        <v>3</v>
      </c>
    </row>
    <row r="354" spans="1:4" ht="13.5">
      <c r="A354" s="3">
        <v>43454</v>
      </c>
      <c r="B354" s="1">
        <f t="shared" si="15"/>
        <v>51</v>
      </c>
      <c r="C354" s="1" t="str">
        <f t="shared" si="16"/>
        <v>星期四</v>
      </c>
      <c r="D354" s="2">
        <f t="shared" si="17"/>
        <v>4</v>
      </c>
    </row>
    <row r="355" spans="1:4" ht="13.5">
      <c r="A355" s="3">
        <v>43455</v>
      </c>
      <c r="B355" s="1">
        <f t="shared" si="15"/>
        <v>51</v>
      </c>
      <c r="C355" s="1" t="str">
        <f t="shared" si="16"/>
        <v>星期五</v>
      </c>
      <c r="D355" s="2">
        <f t="shared" si="17"/>
        <v>5</v>
      </c>
    </row>
    <row r="356" spans="1:4" ht="13.5">
      <c r="A356" s="3">
        <v>43456</v>
      </c>
      <c r="B356" s="1">
        <f t="shared" si="15"/>
        <v>51</v>
      </c>
      <c r="C356" s="1" t="str">
        <f t="shared" si="16"/>
        <v>星期六</v>
      </c>
      <c r="D356" s="2">
        <f t="shared" si="17"/>
        <v>6</v>
      </c>
    </row>
    <row r="357" spans="1:4" ht="13.5">
      <c r="A357" s="3">
        <v>43457</v>
      </c>
      <c r="B357" s="1">
        <f t="shared" si="15"/>
        <v>51</v>
      </c>
      <c r="C357" s="1" t="str">
        <f t="shared" si="16"/>
        <v>星期日</v>
      </c>
      <c r="D357" s="2">
        <f t="shared" si="17"/>
        <v>7</v>
      </c>
    </row>
    <row r="358" spans="1:4" ht="13.5">
      <c r="A358" s="3">
        <v>43458</v>
      </c>
      <c r="B358" s="1">
        <f t="shared" si="15"/>
        <v>52</v>
      </c>
      <c r="C358" s="1" t="str">
        <f t="shared" si="16"/>
        <v>星期一</v>
      </c>
      <c r="D358" s="2">
        <f t="shared" si="17"/>
        <v>1</v>
      </c>
    </row>
    <row r="359" spans="1:4" ht="13.5">
      <c r="A359" s="3">
        <v>43459</v>
      </c>
      <c r="B359" s="1">
        <f t="shared" si="15"/>
        <v>52</v>
      </c>
      <c r="C359" s="1" t="str">
        <f t="shared" si="16"/>
        <v>星期二</v>
      </c>
      <c r="D359" s="2">
        <f t="shared" si="17"/>
        <v>2</v>
      </c>
    </row>
    <row r="360" spans="1:4" ht="13.5">
      <c r="A360" s="3">
        <v>43460</v>
      </c>
      <c r="B360" s="1">
        <f t="shared" si="15"/>
        <v>52</v>
      </c>
      <c r="C360" s="1" t="str">
        <f t="shared" si="16"/>
        <v>星期三</v>
      </c>
      <c r="D360" s="2">
        <f t="shared" si="17"/>
        <v>3</v>
      </c>
    </row>
    <row r="361" spans="1:4" ht="13.5">
      <c r="A361" s="3">
        <v>43461</v>
      </c>
      <c r="B361" s="1">
        <f t="shared" si="15"/>
        <v>52</v>
      </c>
      <c r="C361" s="1" t="str">
        <f t="shared" si="16"/>
        <v>星期四</v>
      </c>
      <c r="D361" s="2">
        <f t="shared" si="17"/>
        <v>4</v>
      </c>
    </row>
    <row r="362" spans="1:4" ht="13.5">
      <c r="A362" s="3">
        <v>43462</v>
      </c>
      <c r="B362" s="1">
        <f t="shared" si="15"/>
        <v>52</v>
      </c>
      <c r="C362" s="1" t="str">
        <f t="shared" si="16"/>
        <v>星期五</v>
      </c>
      <c r="D362" s="2">
        <f t="shared" si="17"/>
        <v>5</v>
      </c>
    </row>
    <row r="363" spans="1:4" ht="13.5">
      <c r="A363" s="3">
        <v>43463</v>
      </c>
      <c r="B363" s="1">
        <f t="shared" si="15"/>
        <v>52</v>
      </c>
      <c r="C363" s="1" t="str">
        <f t="shared" si="16"/>
        <v>星期六</v>
      </c>
      <c r="D363" s="2">
        <f t="shared" si="17"/>
        <v>6</v>
      </c>
    </row>
    <row r="364" spans="1:4" ht="13.5">
      <c r="A364" s="3">
        <v>43464</v>
      </c>
      <c r="B364" s="1">
        <f t="shared" si="15"/>
        <v>52</v>
      </c>
      <c r="C364" s="1" t="str">
        <f t="shared" si="16"/>
        <v>星期日</v>
      </c>
      <c r="D364" s="2">
        <f t="shared" si="17"/>
        <v>7</v>
      </c>
    </row>
    <row r="365" spans="1:4" ht="13.5">
      <c r="A365" s="3">
        <v>43465</v>
      </c>
      <c r="B365" s="1">
        <f t="shared" si="15"/>
        <v>53</v>
      </c>
      <c r="C365" s="1" t="str">
        <f t="shared" si="16"/>
        <v>星期一</v>
      </c>
      <c r="D365" s="2">
        <f t="shared" si="17"/>
        <v>1</v>
      </c>
    </row>
  </sheetData>
  <pageMargins left="0.75" right="0.75" top="1" bottom="1" header="0.511805555555556" footer="0.511805555555556"/>
</worksheet>
</file>

<file path=xl/worksheets/sheet6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3D00-000000000000}">
  <dimension ref="A1:D365"/>
  <sheetViews>
    <sheetView workbookViewId="0" topLeftCell="A1">
      <selection pane="topLeft" activeCell="D1" sqref="D1"/>
    </sheetView>
  </sheetViews>
  <sheetFormatPr defaultColWidth="9" defaultRowHeight="13.5" outlineLevelCol="3"/>
  <cols>
    <col min="1" max="1" width="12.4" style="1" customWidth="1"/>
    <col min="2" max="2" width="3.6" style="1" customWidth="1"/>
    <col min="3" max="3" width="8.1" style="1" customWidth="1"/>
    <col min="4" max="16348" width="9" style="2"/>
  </cols>
  <sheetData>
    <row r="1" spans="1:4" ht="13.5">
      <c r="A1" s="3">
        <v>43466</v>
      </c>
      <c r="B1" s="1">
        <f t="shared" si="0" ref="B1:B64">WEEKNUM(A1,2)</f>
        <v>1</v>
      </c>
      <c r="C1" s="1" t="str">
        <f>CHOOSE(WEEKDAY(A1,2),"星期一","星期二","星期三","星期四","星期五","星期六","星期日")</f>
        <v>星期二</v>
      </c>
      <c r="D1" s="2">
        <f>WEEKDAY(A1,2)</f>
        <v>2</v>
      </c>
    </row>
    <row r="2" spans="1:4" ht="13.5">
      <c r="A2" s="3">
        <v>43467</v>
      </c>
      <c r="B2" s="1">
        <f t="shared" si="0"/>
        <v>1</v>
      </c>
      <c r="C2" s="1" t="str">
        <f t="shared" si="1" ref="C2:C65">CHOOSE(WEEKDAY(A2,2),"星期一","星期二","星期三","星期四","星期五","星期六","星期日")</f>
        <v>星期三</v>
      </c>
      <c r="D2" s="2">
        <f t="shared" si="2" ref="D2:D65">WEEKDAY(A2,2)</f>
        <v>3</v>
      </c>
    </row>
    <row r="3" spans="1:4" ht="13.5">
      <c r="A3" s="3">
        <v>43468</v>
      </c>
      <c r="B3" s="1">
        <f t="shared" si="0"/>
        <v>1</v>
      </c>
      <c r="C3" s="1" t="str">
        <f t="shared" si="1"/>
        <v>星期四</v>
      </c>
      <c r="D3" s="2">
        <f t="shared" si="2"/>
        <v>4</v>
      </c>
    </row>
    <row r="4" spans="1:4" ht="13.5">
      <c r="A4" s="3">
        <v>43469</v>
      </c>
      <c r="B4" s="1">
        <f t="shared" si="0"/>
        <v>1</v>
      </c>
      <c r="C4" s="1" t="str">
        <f t="shared" si="1"/>
        <v>星期五</v>
      </c>
      <c r="D4" s="2">
        <f t="shared" si="2"/>
        <v>5</v>
      </c>
    </row>
    <row r="5" spans="1:4" ht="13.5">
      <c r="A5" s="3">
        <v>43470</v>
      </c>
      <c r="B5" s="1">
        <f t="shared" si="0"/>
        <v>1</v>
      </c>
      <c r="C5" s="1" t="str">
        <f t="shared" si="1"/>
        <v>星期六</v>
      </c>
      <c r="D5" s="2">
        <f t="shared" si="2"/>
        <v>6</v>
      </c>
    </row>
    <row r="6" spans="1:4" ht="13.5">
      <c r="A6" s="3">
        <v>43471</v>
      </c>
      <c r="B6" s="1">
        <f t="shared" si="0"/>
        <v>1</v>
      </c>
      <c r="C6" s="1" t="str">
        <f t="shared" si="1"/>
        <v>星期日</v>
      </c>
      <c r="D6" s="2">
        <f t="shared" si="2"/>
        <v>7</v>
      </c>
    </row>
    <row r="7" spans="1:4" ht="13.5">
      <c r="A7" s="3">
        <v>43472</v>
      </c>
      <c r="B7" s="1">
        <f t="shared" si="0"/>
        <v>2</v>
      </c>
      <c r="C7" s="1" t="str">
        <f t="shared" si="1"/>
        <v>星期一</v>
      </c>
      <c r="D7" s="2">
        <f t="shared" si="2"/>
        <v>1</v>
      </c>
    </row>
    <row r="8" spans="1:4" ht="13.5">
      <c r="A8" s="3">
        <v>43473</v>
      </c>
      <c r="B8" s="1">
        <f t="shared" si="0"/>
        <v>2</v>
      </c>
      <c r="C8" s="1" t="str">
        <f t="shared" si="1"/>
        <v>星期二</v>
      </c>
      <c r="D8" s="2">
        <f t="shared" si="2"/>
        <v>2</v>
      </c>
    </row>
    <row r="9" spans="1:4" ht="13.5">
      <c r="A9" s="3">
        <v>43474</v>
      </c>
      <c r="B9" s="1">
        <f t="shared" si="0"/>
        <v>2</v>
      </c>
      <c r="C9" s="1" t="str">
        <f t="shared" si="1"/>
        <v>星期三</v>
      </c>
      <c r="D9" s="2">
        <f t="shared" si="2"/>
        <v>3</v>
      </c>
    </row>
    <row r="10" spans="1:4" ht="13.5">
      <c r="A10" s="3">
        <v>43475</v>
      </c>
      <c r="B10" s="1">
        <f t="shared" si="0"/>
        <v>2</v>
      </c>
      <c r="C10" s="1" t="str">
        <f t="shared" si="1"/>
        <v>星期四</v>
      </c>
      <c r="D10" s="2">
        <f t="shared" si="2"/>
        <v>4</v>
      </c>
    </row>
    <row r="11" spans="1:4" ht="13.5">
      <c r="A11" s="3">
        <v>43476</v>
      </c>
      <c r="B11" s="1">
        <f t="shared" si="0"/>
        <v>2</v>
      </c>
      <c r="C11" s="1" t="str">
        <f t="shared" si="1"/>
        <v>星期五</v>
      </c>
      <c r="D11" s="2">
        <f t="shared" si="2"/>
        <v>5</v>
      </c>
    </row>
    <row r="12" spans="1:4" ht="13.5">
      <c r="A12" s="3">
        <v>43477</v>
      </c>
      <c r="B12" s="1">
        <f t="shared" si="0"/>
        <v>2</v>
      </c>
      <c r="C12" s="1" t="str">
        <f t="shared" si="1"/>
        <v>星期六</v>
      </c>
      <c r="D12" s="2">
        <f t="shared" si="2"/>
        <v>6</v>
      </c>
    </row>
    <row r="13" spans="1:4" ht="13.5">
      <c r="A13" s="3">
        <v>43478</v>
      </c>
      <c r="B13" s="1">
        <f t="shared" si="0"/>
        <v>2</v>
      </c>
      <c r="C13" s="1" t="str">
        <f t="shared" si="1"/>
        <v>星期日</v>
      </c>
      <c r="D13" s="2">
        <f t="shared" si="2"/>
        <v>7</v>
      </c>
    </row>
    <row r="14" spans="1:4" ht="13.5">
      <c r="A14" s="3">
        <v>43479</v>
      </c>
      <c r="B14" s="1">
        <f t="shared" si="0"/>
        <v>3</v>
      </c>
      <c r="C14" s="1" t="str">
        <f t="shared" si="1"/>
        <v>星期一</v>
      </c>
      <c r="D14" s="2">
        <f t="shared" si="2"/>
        <v>1</v>
      </c>
    </row>
    <row r="15" spans="1:4" ht="13.5">
      <c r="A15" s="3">
        <v>43480</v>
      </c>
      <c r="B15" s="1">
        <f t="shared" si="0"/>
        <v>3</v>
      </c>
      <c r="C15" s="1" t="str">
        <f t="shared" si="1"/>
        <v>星期二</v>
      </c>
      <c r="D15" s="2">
        <f t="shared" si="2"/>
        <v>2</v>
      </c>
    </row>
    <row r="16" spans="1:4" ht="13.5">
      <c r="A16" s="3">
        <v>43481</v>
      </c>
      <c r="B16" s="1">
        <f t="shared" si="0"/>
        <v>3</v>
      </c>
      <c r="C16" s="1" t="str">
        <f t="shared" si="1"/>
        <v>星期三</v>
      </c>
      <c r="D16" s="2">
        <f t="shared" si="2"/>
        <v>3</v>
      </c>
    </row>
    <row r="17" spans="1:4" ht="13.5">
      <c r="A17" s="3">
        <v>43482</v>
      </c>
      <c r="B17" s="1">
        <f t="shared" si="0"/>
        <v>3</v>
      </c>
      <c r="C17" s="1" t="str">
        <f t="shared" si="1"/>
        <v>星期四</v>
      </c>
      <c r="D17" s="2">
        <f t="shared" si="2"/>
        <v>4</v>
      </c>
    </row>
    <row r="18" spans="1:4" ht="13.5">
      <c r="A18" s="3">
        <v>43483</v>
      </c>
      <c r="B18" s="1">
        <f t="shared" si="0"/>
        <v>3</v>
      </c>
      <c r="C18" s="1" t="str">
        <f t="shared" si="1"/>
        <v>星期五</v>
      </c>
      <c r="D18" s="2">
        <f t="shared" si="2"/>
        <v>5</v>
      </c>
    </row>
    <row r="19" spans="1:4" ht="13.5">
      <c r="A19" s="3">
        <v>43484</v>
      </c>
      <c r="B19" s="1">
        <f t="shared" si="0"/>
        <v>3</v>
      </c>
      <c r="C19" s="1" t="str">
        <f t="shared" si="1"/>
        <v>星期六</v>
      </c>
      <c r="D19" s="2">
        <f t="shared" si="2"/>
        <v>6</v>
      </c>
    </row>
    <row r="20" spans="1:4" ht="13.5">
      <c r="A20" s="3">
        <v>43485</v>
      </c>
      <c r="B20" s="1">
        <f t="shared" si="0"/>
        <v>3</v>
      </c>
      <c r="C20" s="1" t="str">
        <f t="shared" si="1"/>
        <v>星期日</v>
      </c>
      <c r="D20" s="2">
        <f t="shared" si="2"/>
        <v>7</v>
      </c>
    </row>
    <row r="21" spans="1:4" ht="13.5">
      <c r="A21" s="3">
        <v>43486</v>
      </c>
      <c r="B21" s="1">
        <f t="shared" si="0"/>
        <v>4</v>
      </c>
      <c r="C21" s="1" t="str">
        <f t="shared" si="1"/>
        <v>星期一</v>
      </c>
      <c r="D21" s="2">
        <f t="shared" si="2"/>
        <v>1</v>
      </c>
    </row>
    <row r="22" spans="1:4" ht="13.5">
      <c r="A22" s="3">
        <v>43487</v>
      </c>
      <c r="B22" s="1">
        <f t="shared" si="0"/>
        <v>4</v>
      </c>
      <c r="C22" s="1" t="str">
        <f t="shared" si="1"/>
        <v>星期二</v>
      </c>
      <c r="D22" s="2">
        <f t="shared" si="2"/>
        <v>2</v>
      </c>
    </row>
    <row r="23" spans="1:4" ht="13.5">
      <c r="A23" s="3">
        <v>43488</v>
      </c>
      <c r="B23" s="1">
        <f t="shared" si="0"/>
        <v>4</v>
      </c>
      <c r="C23" s="1" t="str">
        <f t="shared" si="1"/>
        <v>星期三</v>
      </c>
      <c r="D23" s="2">
        <f t="shared" si="2"/>
        <v>3</v>
      </c>
    </row>
    <row r="24" spans="1:4" ht="13.5">
      <c r="A24" s="3">
        <v>43489</v>
      </c>
      <c r="B24" s="1">
        <f t="shared" si="0"/>
        <v>4</v>
      </c>
      <c r="C24" s="1" t="str">
        <f t="shared" si="1"/>
        <v>星期四</v>
      </c>
      <c r="D24" s="2">
        <f t="shared" si="2"/>
        <v>4</v>
      </c>
    </row>
    <row r="25" spans="1:4" ht="13.5">
      <c r="A25" s="3">
        <v>43490</v>
      </c>
      <c r="B25" s="1">
        <f t="shared" si="0"/>
        <v>4</v>
      </c>
      <c r="C25" s="1" t="str">
        <f t="shared" si="1"/>
        <v>星期五</v>
      </c>
      <c r="D25" s="2">
        <f t="shared" si="2"/>
        <v>5</v>
      </c>
    </row>
    <row r="26" spans="1:4" ht="13.5">
      <c r="A26" s="3">
        <v>43491</v>
      </c>
      <c r="B26" s="1">
        <f t="shared" si="0"/>
        <v>4</v>
      </c>
      <c r="C26" s="1" t="str">
        <f t="shared" si="1"/>
        <v>星期六</v>
      </c>
      <c r="D26" s="2">
        <f t="shared" si="2"/>
        <v>6</v>
      </c>
    </row>
    <row r="27" spans="1:4" ht="13.5">
      <c r="A27" s="3">
        <v>43492</v>
      </c>
      <c r="B27" s="1">
        <f t="shared" si="0"/>
        <v>4</v>
      </c>
      <c r="C27" s="1" t="str">
        <f t="shared" si="1"/>
        <v>星期日</v>
      </c>
      <c r="D27" s="2">
        <f t="shared" si="2"/>
        <v>7</v>
      </c>
    </row>
    <row r="28" spans="1:4" ht="13.5">
      <c r="A28" s="3">
        <v>43493</v>
      </c>
      <c r="B28" s="1">
        <f t="shared" si="0"/>
        <v>5</v>
      </c>
      <c r="C28" s="1" t="str">
        <f t="shared" si="1"/>
        <v>星期一</v>
      </c>
      <c r="D28" s="2">
        <f t="shared" si="2"/>
        <v>1</v>
      </c>
    </row>
    <row r="29" spans="1:4" ht="13.5">
      <c r="A29" s="3">
        <v>43494</v>
      </c>
      <c r="B29" s="1">
        <f t="shared" si="0"/>
        <v>5</v>
      </c>
      <c r="C29" s="1" t="str">
        <f t="shared" si="1"/>
        <v>星期二</v>
      </c>
      <c r="D29" s="2">
        <f t="shared" si="2"/>
        <v>2</v>
      </c>
    </row>
    <row r="30" spans="1:4" ht="13.5">
      <c r="A30" s="3">
        <v>43495</v>
      </c>
      <c r="B30" s="1">
        <f t="shared" si="0"/>
        <v>5</v>
      </c>
      <c r="C30" s="1" t="str">
        <f t="shared" si="1"/>
        <v>星期三</v>
      </c>
      <c r="D30" s="2">
        <f t="shared" si="2"/>
        <v>3</v>
      </c>
    </row>
    <row r="31" spans="1:4" ht="13.5">
      <c r="A31" s="3">
        <v>43496</v>
      </c>
      <c r="B31" s="1">
        <f t="shared" si="0"/>
        <v>5</v>
      </c>
      <c r="C31" s="1" t="str">
        <f t="shared" si="1"/>
        <v>星期四</v>
      </c>
      <c r="D31" s="2">
        <f t="shared" si="2"/>
        <v>4</v>
      </c>
    </row>
    <row r="32" spans="1:4" ht="13.5">
      <c r="A32" s="3">
        <v>43497</v>
      </c>
      <c r="B32" s="1">
        <f t="shared" si="0"/>
        <v>5</v>
      </c>
      <c r="C32" s="1" t="str">
        <f t="shared" si="1"/>
        <v>星期五</v>
      </c>
      <c r="D32" s="2">
        <f t="shared" si="2"/>
        <v>5</v>
      </c>
    </row>
    <row r="33" spans="1:4" ht="13.5">
      <c r="A33" s="3">
        <v>43498</v>
      </c>
      <c r="B33" s="1">
        <f t="shared" si="0"/>
        <v>5</v>
      </c>
      <c r="C33" s="1" t="str">
        <f t="shared" si="1"/>
        <v>星期六</v>
      </c>
      <c r="D33" s="2">
        <f t="shared" si="2"/>
        <v>6</v>
      </c>
    </row>
    <row r="34" spans="1:4" ht="13.5">
      <c r="A34" s="3">
        <v>43499</v>
      </c>
      <c r="B34" s="1">
        <f t="shared" si="0"/>
        <v>5</v>
      </c>
      <c r="C34" s="1" t="str">
        <f t="shared" si="1"/>
        <v>星期日</v>
      </c>
      <c r="D34" s="2">
        <f t="shared" si="2"/>
        <v>7</v>
      </c>
    </row>
    <row r="35" spans="1:4" ht="13.5">
      <c r="A35" s="3">
        <v>43500</v>
      </c>
      <c r="B35" s="1">
        <f t="shared" si="0"/>
        <v>6</v>
      </c>
      <c r="C35" s="1" t="str">
        <f t="shared" si="1"/>
        <v>星期一</v>
      </c>
      <c r="D35" s="2">
        <f t="shared" si="2"/>
        <v>1</v>
      </c>
    </row>
    <row r="36" spans="1:4" ht="13.5">
      <c r="A36" s="3">
        <v>43501</v>
      </c>
      <c r="B36" s="1">
        <f t="shared" si="0"/>
        <v>6</v>
      </c>
      <c r="C36" s="1" t="str">
        <f t="shared" si="1"/>
        <v>星期二</v>
      </c>
      <c r="D36" s="2">
        <f t="shared" si="2"/>
        <v>2</v>
      </c>
    </row>
    <row r="37" spans="1:4" ht="13.5">
      <c r="A37" s="3">
        <v>43502</v>
      </c>
      <c r="B37" s="1">
        <f t="shared" si="0"/>
        <v>6</v>
      </c>
      <c r="C37" s="1" t="str">
        <f t="shared" si="1"/>
        <v>星期三</v>
      </c>
      <c r="D37" s="2">
        <f t="shared" si="2"/>
        <v>3</v>
      </c>
    </row>
    <row r="38" spans="1:4" ht="13.5">
      <c r="A38" s="3">
        <v>43503</v>
      </c>
      <c r="B38" s="1">
        <f t="shared" si="0"/>
        <v>6</v>
      </c>
      <c r="C38" s="1" t="str">
        <f t="shared" si="1"/>
        <v>星期四</v>
      </c>
      <c r="D38" s="2">
        <f t="shared" si="2"/>
        <v>4</v>
      </c>
    </row>
    <row r="39" spans="1:4" ht="13.5">
      <c r="A39" s="3">
        <v>43504</v>
      </c>
      <c r="B39" s="1">
        <f t="shared" si="0"/>
        <v>6</v>
      </c>
      <c r="C39" s="1" t="str">
        <f t="shared" si="1"/>
        <v>星期五</v>
      </c>
      <c r="D39" s="2">
        <f t="shared" si="2"/>
        <v>5</v>
      </c>
    </row>
    <row r="40" spans="1:4" ht="13.5">
      <c r="A40" s="3">
        <v>43505</v>
      </c>
      <c r="B40" s="1">
        <f t="shared" si="0"/>
        <v>6</v>
      </c>
      <c r="C40" s="1" t="str">
        <f t="shared" si="1"/>
        <v>星期六</v>
      </c>
      <c r="D40" s="2">
        <f t="shared" si="2"/>
        <v>6</v>
      </c>
    </row>
    <row r="41" spans="1:4" ht="13.5">
      <c r="A41" s="3">
        <v>43506</v>
      </c>
      <c r="B41" s="1">
        <f t="shared" si="0"/>
        <v>6</v>
      </c>
      <c r="C41" s="1" t="str">
        <f t="shared" si="1"/>
        <v>星期日</v>
      </c>
      <c r="D41" s="2">
        <f t="shared" si="2"/>
        <v>7</v>
      </c>
    </row>
    <row r="42" spans="1:4" ht="13.5">
      <c r="A42" s="3">
        <v>43507</v>
      </c>
      <c r="B42" s="1">
        <f t="shared" si="0"/>
        <v>7</v>
      </c>
      <c r="C42" s="1" t="str">
        <f t="shared" si="1"/>
        <v>星期一</v>
      </c>
      <c r="D42" s="2">
        <f t="shared" si="2"/>
        <v>1</v>
      </c>
    </row>
    <row r="43" spans="1:4" ht="13.5">
      <c r="A43" s="3">
        <v>43508</v>
      </c>
      <c r="B43" s="1">
        <f t="shared" si="0"/>
        <v>7</v>
      </c>
      <c r="C43" s="1" t="str">
        <f t="shared" si="1"/>
        <v>星期二</v>
      </c>
      <c r="D43" s="2">
        <f t="shared" si="2"/>
        <v>2</v>
      </c>
    </row>
    <row r="44" spans="1:4" ht="13.5">
      <c r="A44" s="3">
        <v>43509</v>
      </c>
      <c r="B44" s="1">
        <f t="shared" si="0"/>
        <v>7</v>
      </c>
      <c r="C44" s="1" t="str">
        <f t="shared" si="1"/>
        <v>星期三</v>
      </c>
      <c r="D44" s="2">
        <f t="shared" si="2"/>
        <v>3</v>
      </c>
    </row>
    <row r="45" spans="1:4" ht="13.5">
      <c r="A45" s="3">
        <v>43510</v>
      </c>
      <c r="B45" s="1">
        <f t="shared" si="0"/>
        <v>7</v>
      </c>
      <c r="C45" s="1" t="str">
        <f t="shared" si="1"/>
        <v>星期四</v>
      </c>
      <c r="D45" s="2">
        <f t="shared" si="2"/>
        <v>4</v>
      </c>
    </row>
    <row r="46" spans="1:4" ht="13.5">
      <c r="A46" s="3">
        <v>43511</v>
      </c>
      <c r="B46" s="1">
        <f t="shared" si="0"/>
        <v>7</v>
      </c>
      <c r="C46" s="1" t="str">
        <f t="shared" si="1"/>
        <v>星期五</v>
      </c>
      <c r="D46" s="2">
        <f t="shared" si="2"/>
        <v>5</v>
      </c>
    </row>
    <row r="47" spans="1:4" ht="13.5">
      <c r="A47" s="3">
        <v>43512</v>
      </c>
      <c r="B47" s="1">
        <f t="shared" si="0"/>
        <v>7</v>
      </c>
      <c r="C47" s="1" t="str">
        <f t="shared" si="1"/>
        <v>星期六</v>
      </c>
      <c r="D47" s="2">
        <f t="shared" si="2"/>
        <v>6</v>
      </c>
    </row>
    <row r="48" spans="1:4" ht="13.5">
      <c r="A48" s="3">
        <v>43513</v>
      </c>
      <c r="B48" s="1">
        <f t="shared" si="0"/>
        <v>7</v>
      </c>
      <c r="C48" s="1" t="str">
        <f t="shared" si="1"/>
        <v>星期日</v>
      </c>
      <c r="D48" s="2">
        <f t="shared" si="2"/>
        <v>7</v>
      </c>
    </row>
    <row r="49" spans="1:4" ht="13.5">
      <c r="A49" s="3">
        <v>43514</v>
      </c>
      <c r="B49" s="1">
        <f t="shared" si="0"/>
        <v>8</v>
      </c>
      <c r="C49" s="1" t="str">
        <f t="shared" si="1"/>
        <v>星期一</v>
      </c>
      <c r="D49" s="2">
        <f t="shared" si="2"/>
        <v>1</v>
      </c>
    </row>
    <row r="50" spans="1:4" ht="13.5">
      <c r="A50" s="3">
        <v>43515</v>
      </c>
      <c r="B50" s="1">
        <f t="shared" si="0"/>
        <v>8</v>
      </c>
      <c r="C50" s="1" t="str">
        <f t="shared" si="1"/>
        <v>星期二</v>
      </c>
      <c r="D50" s="2">
        <f t="shared" si="2"/>
        <v>2</v>
      </c>
    </row>
    <row r="51" spans="1:4" ht="13.5">
      <c r="A51" s="3">
        <v>43516</v>
      </c>
      <c r="B51" s="1">
        <f t="shared" si="0"/>
        <v>8</v>
      </c>
      <c r="C51" s="1" t="str">
        <f t="shared" si="1"/>
        <v>星期三</v>
      </c>
      <c r="D51" s="2">
        <f t="shared" si="2"/>
        <v>3</v>
      </c>
    </row>
    <row r="52" spans="1:4" ht="13.5">
      <c r="A52" s="3">
        <v>43517</v>
      </c>
      <c r="B52" s="1">
        <f t="shared" si="0"/>
        <v>8</v>
      </c>
      <c r="C52" s="1" t="str">
        <f t="shared" si="1"/>
        <v>星期四</v>
      </c>
      <c r="D52" s="2">
        <f t="shared" si="2"/>
        <v>4</v>
      </c>
    </row>
    <row r="53" spans="1:4" ht="13.5">
      <c r="A53" s="3">
        <v>43518</v>
      </c>
      <c r="B53" s="1">
        <f t="shared" si="0"/>
        <v>8</v>
      </c>
      <c r="C53" s="1" t="str">
        <f t="shared" si="1"/>
        <v>星期五</v>
      </c>
      <c r="D53" s="2">
        <f t="shared" si="2"/>
        <v>5</v>
      </c>
    </row>
    <row r="54" spans="1:4" ht="13.5">
      <c r="A54" s="3">
        <v>43519</v>
      </c>
      <c r="B54" s="1">
        <f t="shared" si="0"/>
        <v>8</v>
      </c>
      <c r="C54" s="1" t="str">
        <f t="shared" si="1"/>
        <v>星期六</v>
      </c>
      <c r="D54" s="2">
        <f t="shared" si="2"/>
        <v>6</v>
      </c>
    </row>
    <row r="55" spans="1:4" ht="13.5">
      <c r="A55" s="3">
        <v>43520</v>
      </c>
      <c r="B55" s="1">
        <f t="shared" si="0"/>
        <v>8</v>
      </c>
      <c r="C55" s="1" t="str">
        <f t="shared" si="1"/>
        <v>星期日</v>
      </c>
      <c r="D55" s="2">
        <f t="shared" si="2"/>
        <v>7</v>
      </c>
    </row>
    <row r="56" spans="1:4" ht="13.5">
      <c r="A56" s="3">
        <v>43521</v>
      </c>
      <c r="B56" s="1">
        <f t="shared" si="0"/>
        <v>9</v>
      </c>
      <c r="C56" s="1" t="str">
        <f t="shared" si="1"/>
        <v>星期一</v>
      </c>
      <c r="D56" s="2">
        <f t="shared" si="2"/>
        <v>1</v>
      </c>
    </row>
    <row r="57" spans="1:4" ht="13.5">
      <c r="A57" s="3">
        <v>43522</v>
      </c>
      <c r="B57" s="1">
        <f t="shared" si="0"/>
        <v>9</v>
      </c>
      <c r="C57" s="1" t="str">
        <f t="shared" si="1"/>
        <v>星期二</v>
      </c>
      <c r="D57" s="2">
        <f t="shared" si="2"/>
        <v>2</v>
      </c>
    </row>
    <row r="58" spans="1:4" ht="13.5">
      <c r="A58" s="3">
        <v>43523</v>
      </c>
      <c r="B58" s="1">
        <f t="shared" si="0"/>
        <v>9</v>
      </c>
      <c r="C58" s="1" t="str">
        <f t="shared" si="1"/>
        <v>星期三</v>
      </c>
      <c r="D58" s="2">
        <f t="shared" si="2"/>
        <v>3</v>
      </c>
    </row>
    <row r="59" spans="1:4" ht="13.5">
      <c r="A59" s="3">
        <v>43524</v>
      </c>
      <c r="B59" s="1">
        <f t="shared" si="0"/>
        <v>9</v>
      </c>
      <c r="C59" s="1" t="str">
        <f t="shared" si="1"/>
        <v>星期四</v>
      </c>
      <c r="D59" s="2">
        <f t="shared" si="2"/>
        <v>4</v>
      </c>
    </row>
    <row r="60" spans="1:4" ht="13.5">
      <c r="A60" s="3">
        <v>43525</v>
      </c>
      <c r="B60" s="1">
        <f t="shared" si="0"/>
        <v>9</v>
      </c>
      <c r="C60" s="1" t="str">
        <f t="shared" si="1"/>
        <v>星期五</v>
      </c>
      <c r="D60" s="2">
        <f t="shared" si="2"/>
        <v>5</v>
      </c>
    </row>
    <row r="61" spans="1:4" ht="13.5">
      <c r="A61" s="3">
        <v>43526</v>
      </c>
      <c r="B61" s="1">
        <f t="shared" si="0"/>
        <v>9</v>
      </c>
      <c r="C61" s="1" t="str">
        <f t="shared" si="1"/>
        <v>星期六</v>
      </c>
      <c r="D61" s="2">
        <f t="shared" si="2"/>
        <v>6</v>
      </c>
    </row>
    <row r="62" spans="1:4" ht="13.5">
      <c r="A62" s="3">
        <v>43527</v>
      </c>
      <c r="B62" s="1">
        <f t="shared" si="0"/>
        <v>9</v>
      </c>
      <c r="C62" s="1" t="str">
        <f t="shared" si="1"/>
        <v>星期日</v>
      </c>
      <c r="D62" s="2">
        <f t="shared" si="2"/>
        <v>7</v>
      </c>
    </row>
    <row r="63" spans="1:4" ht="13.5">
      <c r="A63" s="3">
        <v>43528</v>
      </c>
      <c r="B63" s="1">
        <f t="shared" si="0"/>
        <v>10</v>
      </c>
      <c r="C63" s="1" t="str">
        <f t="shared" si="1"/>
        <v>星期一</v>
      </c>
      <c r="D63" s="2">
        <f t="shared" si="2"/>
        <v>1</v>
      </c>
    </row>
    <row r="64" spans="1:4" ht="13.5">
      <c r="A64" s="3">
        <v>43529</v>
      </c>
      <c r="B64" s="1">
        <f t="shared" si="0"/>
        <v>10</v>
      </c>
      <c r="C64" s="1" t="str">
        <f t="shared" si="1"/>
        <v>星期二</v>
      </c>
      <c r="D64" s="2">
        <f t="shared" si="2"/>
        <v>2</v>
      </c>
    </row>
    <row r="65" spans="1:4" ht="13.5">
      <c r="A65" s="3">
        <v>43530</v>
      </c>
      <c r="B65" s="1">
        <f t="shared" si="3" ref="B65:B128">WEEKNUM(A65,2)</f>
        <v>10</v>
      </c>
      <c r="C65" s="1" t="str">
        <f t="shared" si="1"/>
        <v>星期三</v>
      </c>
      <c r="D65" s="2">
        <f t="shared" si="2"/>
        <v>3</v>
      </c>
    </row>
    <row r="66" spans="1:4" ht="13.5">
      <c r="A66" s="3">
        <v>43531</v>
      </c>
      <c r="B66" s="1">
        <f t="shared" si="3"/>
        <v>10</v>
      </c>
      <c r="C66" s="1" t="str">
        <f t="shared" si="4" ref="C66:C129">CHOOSE(WEEKDAY(A66,2),"星期一","星期二","星期三","星期四","星期五","星期六","星期日")</f>
        <v>星期四</v>
      </c>
      <c r="D66" s="2">
        <f t="shared" si="5" ref="D66:D129">WEEKDAY(A66,2)</f>
        <v>4</v>
      </c>
    </row>
    <row r="67" spans="1:4" ht="13.5">
      <c r="A67" s="3">
        <v>43532</v>
      </c>
      <c r="B67" s="1">
        <f t="shared" si="3"/>
        <v>10</v>
      </c>
      <c r="C67" s="1" t="str">
        <f t="shared" si="4"/>
        <v>星期五</v>
      </c>
      <c r="D67" s="2">
        <f t="shared" si="5"/>
        <v>5</v>
      </c>
    </row>
    <row r="68" spans="1:4" ht="13.5">
      <c r="A68" s="3">
        <v>43533</v>
      </c>
      <c r="B68" s="1">
        <f t="shared" si="3"/>
        <v>10</v>
      </c>
      <c r="C68" s="1" t="str">
        <f t="shared" si="4"/>
        <v>星期六</v>
      </c>
      <c r="D68" s="2">
        <f t="shared" si="5"/>
        <v>6</v>
      </c>
    </row>
    <row r="69" spans="1:4" ht="13.5">
      <c r="A69" s="3">
        <v>43534</v>
      </c>
      <c r="B69" s="1">
        <f t="shared" si="3"/>
        <v>10</v>
      </c>
      <c r="C69" s="1" t="str">
        <f t="shared" si="4"/>
        <v>星期日</v>
      </c>
      <c r="D69" s="2">
        <f t="shared" si="5"/>
        <v>7</v>
      </c>
    </row>
    <row r="70" spans="1:4" ht="13.5">
      <c r="A70" s="3">
        <v>43535</v>
      </c>
      <c r="B70" s="1">
        <f t="shared" si="3"/>
        <v>11</v>
      </c>
      <c r="C70" s="1" t="str">
        <f t="shared" si="4"/>
        <v>星期一</v>
      </c>
      <c r="D70" s="2">
        <f t="shared" si="5"/>
        <v>1</v>
      </c>
    </row>
    <row r="71" spans="1:4" ht="13.5">
      <c r="A71" s="3">
        <v>43536</v>
      </c>
      <c r="B71" s="1">
        <f t="shared" si="3"/>
        <v>11</v>
      </c>
      <c r="C71" s="1" t="str">
        <f t="shared" si="4"/>
        <v>星期二</v>
      </c>
      <c r="D71" s="2">
        <f t="shared" si="5"/>
        <v>2</v>
      </c>
    </row>
    <row r="72" spans="1:4" ht="13.5">
      <c r="A72" s="3">
        <v>43537</v>
      </c>
      <c r="B72" s="1">
        <f t="shared" si="3"/>
        <v>11</v>
      </c>
      <c r="C72" s="1" t="str">
        <f t="shared" si="4"/>
        <v>星期三</v>
      </c>
      <c r="D72" s="2">
        <f t="shared" si="5"/>
        <v>3</v>
      </c>
    </row>
    <row r="73" spans="1:4" ht="13.5">
      <c r="A73" s="3">
        <v>43538</v>
      </c>
      <c r="B73" s="1">
        <f t="shared" si="3"/>
        <v>11</v>
      </c>
      <c r="C73" s="1" t="str">
        <f t="shared" si="4"/>
        <v>星期四</v>
      </c>
      <c r="D73" s="2">
        <f t="shared" si="5"/>
        <v>4</v>
      </c>
    </row>
    <row r="74" spans="1:4" ht="13.5">
      <c r="A74" s="3">
        <v>43539</v>
      </c>
      <c r="B74" s="1">
        <f t="shared" si="3"/>
        <v>11</v>
      </c>
      <c r="C74" s="1" t="str">
        <f t="shared" si="4"/>
        <v>星期五</v>
      </c>
      <c r="D74" s="2">
        <f t="shared" si="5"/>
        <v>5</v>
      </c>
    </row>
    <row r="75" spans="1:4" ht="13.5">
      <c r="A75" s="3">
        <v>43540</v>
      </c>
      <c r="B75" s="1">
        <f t="shared" si="3"/>
        <v>11</v>
      </c>
      <c r="C75" s="1" t="str">
        <f t="shared" si="4"/>
        <v>星期六</v>
      </c>
      <c r="D75" s="2">
        <f t="shared" si="5"/>
        <v>6</v>
      </c>
    </row>
    <row r="76" spans="1:4" ht="13.5">
      <c r="A76" s="3">
        <v>43541</v>
      </c>
      <c r="B76" s="1">
        <f t="shared" si="3"/>
        <v>11</v>
      </c>
      <c r="C76" s="1" t="str">
        <f t="shared" si="4"/>
        <v>星期日</v>
      </c>
      <c r="D76" s="2">
        <f t="shared" si="5"/>
        <v>7</v>
      </c>
    </row>
    <row r="77" spans="1:4" ht="13.5">
      <c r="A77" s="3">
        <v>43542</v>
      </c>
      <c r="B77" s="1">
        <f t="shared" si="3"/>
        <v>12</v>
      </c>
      <c r="C77" s="1" t="str">
        <f t="shared" si="4"/>
        <v>星期一</v>
      </c>
      <c r="D77" s="2">
        <f t="shared" si="5"/>
        <v>1</v>
      </c>
    </row>
    <row r="78" spans="1:4" ht="13.5">
      <c r="A78" s="3">
        <v>43543</v>
      </c>
      <c r="B78" s="1">
        <f t="shared" si="3"/>
        <v>12</v>
      </c>
      <c r="C78" s="1" t="str">
        <f t="shared" si="4"/>
        <v>星期二</v>
      </c>
      <c r="D78" s="2">
        <f t="shared" si="5"/>
        <v>2</v>
      </c>
    </row>
    <row r="79" spans="1:4" ht="13.5">
      <c r="A79" s="3">
        <v>43544</v>
      </c>
      <c r="B79" s="1">
        <f t="shared" si="3"/>
        <v>12</v>
      </c>
      <c r="C79" s="1" t="str">
        <f t="shared" si="4"/>
        <v>星期三</v>
      </c>
      <c r="D79" s="2">
        <f t="shared" si="5"/>
        <v>3</v>
      </c>
    </row>
    <row r="80" spans="1:4" ht="13.5">
      <c r="A80" s="3">
        <v>43545</v>
      </c>
      <c r="B80" s="1">
        <f t="shared" si="3"/>
        <v>12</v>
      </c>
      <c r="C80" s="1" t="str">
        <f t="shared" si="4"/>
        <v>星期四</v>
      </c>
      <c r="D80" s="2">
        <f t="shared" si="5"/>
        <v>4</v>
      </c>
    </row>
    <row r="81" spans="1:4" ht="13.5">
      <c r="A81" s="3">
        <v>43546</v>
      </c>
      <c r="B81" s="1">
        <f t="shared" si="3"/>
        <v>12</v>
      </c>
      <c r="C81" s="1" t="str">
        <f t="shared" si="4"/>
        <v>星期五</v>
      </c>
      <c r="D81" s="2">
        <f t="shared" si="5"/>
        <v>5</v>
      </c>
    </row>
    <row r="82" spans="1:4" ht="13.5">
      <c r="A82" s="3">
        <v>43547</v>
      </c>
      <c r="B82" s="1">
        <f t="shared" si="3"/>
        <v>12</v>
      </c>
      <c r="C82" s="1" t="str">
        <f t="shared" si="4"/>
        <v>星期六</v>
      </c>
      <c r="D82" s="2">
        <f t="shared" si="5"/>
        <v>6</v>
      </c>
    </row>
    <row r="83" spans="1:4" ht="13.5">
      <c r="A83" s="3">
        <v>43548</v>
      </c>
      <c r="B83" s="1">
        <f t="shared" si="3"/>
        <v>12</v>
      </c>
      <c r="C83" s="1" t="str">
        <f t="shared" si="4"/>
        <v>星期日</v>
      </c>
      <c r="D83" s="2">
        <f t="shared" si="5"/>
        <v>7</v>
      </c>
    </row>
    <row r="84" spans="1:4" ht="13.5">
      <c r="A84" s="3">
        <v>43549</v>
      </c>
      <c r="B84" s="1">
        <f t="shared" si="3"/>
        <v>13</v>
      </c>
      <c r="C84" s="1" t="str">
        <f t="shared" si="4"/>
        <v>星期一</v>
      </c>
      <c r="D84" s="2">
        <f t="shared" si="5"/>
        <v>1</v>
      </c>
    </row>
    <row r="85" spans="1:4" ht="13.5">
      <c r="A85" s="3">
        <v>43550</v>
      </c>
      <c r="B85" s="1">
        <f t="shared" si="3"/>
        <v>13</v>
      </c>
      <c r="C85" s="1" t="str">
        <f t="shared" si="4"/>
        <v>星期二</v>
      </c>
      <c r="D85" s="2">
        <f t="shared" si="5"/>
        <v>2</v>
      </c>
    </row>
    <row r="86" spans="1:4" ht="13.5">
      <c r="A86" s="3">
        <v>43551</v>
      </c>
      <c r="B86" s="1">
        <f t="shared" si="3"/>
        <v>13</v>
      </c>
      <c r="C86" s="1" t="str">
        <f t="shared" si="4"/>
        <v>星期三</v>
      </c>
      <c r="D86" s="2">
        <f t="shared" si="5"/>
        <v>3</v>
      </c>
    </row>
    <row r="87" spans="1:4" ht="13.5">
      <c r="A87" s="3">
        <v>43552</v>
      </c>
      <c r="B87" s="1">
        <f t="shared" si="3"/>
        <v>13</v>
      </c>
      <c r="C87" s="1" t="str">
        <f t="shared" si="4"/>
        <v>星期四</v>
      </c>
      <c r="D87" s="2">
        <f t="shared" si="5"/>
        <v>4</v>
      </c>
    </row>
    <row r="88" spans="1:4" ht="13.5">
      <c r="A88" s="3">
        <v>43553</v>
      </c>
      <c r="B88" s="1">
        <f t="shared" si="3"/>
        <v>13</v>
      </c>
      <c r="C88" s="1" t="str">
        <f t="shared" si="4"/>
        <v>星期五</v>
      </c>
      <c r="D88" s="2">
        <f t="shared" si="5"/>
        <v>5</v>
      </c>
    </row>
    <row r="89" spans="1:4" ht="13.5">
      <c r="A89" s="3">
        <v>43554</v>
      </c>
      <c r="B89" s="1">
        <f t="shared" si="3"/>
        <v>13</v>
      </c>
      <c r="C89" s="1" t="str">
        <f t="shared" si="4"/>
        <v>星期六</v>
      </c>
      <c r="D89" s="2">
        <f t="shared" si="5"/>
        <v>6</v>
      </c>
    </row>
    <row r="90" spans="1:4" ht="13.5">
      <c r="A90" s="3">
        <v>43555</v>
      </c>
      <c r="B90" s="1">
        <f t="shared" si="3"/>
        <v>13</v>
      </c>
      <c r="C90" s="1" t="str">
        <f t="shared" si="4"/>
        <v>星期日</v>
      </c>
      <c r="D90" s="2">
        <f t="shared" si="5"/>
        <v>7</v>
      </c>
    </row>
    <row r="91" spans="1:4" ht="13.5">
      <c r="A91" s="3">
        <v>43556</v>
      </c>
      <c r="B91" s="1">
        <f t="shared" si="3"/>
        <v>14</v>
      </c>
      <c r="C91" s="1" t="str">
        <f t="shared" si="4"/>
        <v>星期一</v>
      </c>
      <c r="D91" s="2">
        <f t="shared" si="5"/>
        <v>1</v>
      </c>
    </row>
    <row r="92" spans="1:4" ht="13.5">
      <c r="A92" s="3">
        <v>43557</v>
      </c>
      <c r="B92" s="1">
        <f t="shared" si="3"/>
        <v>14</v>
      </c>
      <c r="C92" s="1" t="str">
        <f t="shared" si="4"/>
        <v>星期二</v>
      </c>
      <c r="D92" s="2">
        <f t="shared" si="5"/>
        <v>2</v>
      </c>
    </row>
    <row r="93" spans="1:4" ht="13.5">
      <c r="A93" s="3">
        <v>43558</v>
      </c>
      <c r="B93" s="1">
        <f t="shared" si="3"/>
        <v>14</v>
      </c>
      <c r="C93" s="1" t="str">
        <f t="shared" si="4"/>
        <v>星期三</v>
      </c>
      <c r="D93" s="2">
        <f t="shared" si="5"/>
        <v>3</v>
      </c>
    </row>
    <row r="94" spans="1:4" ht="13.5">
      <c r="A94" s="3">
        <v>43559</v>
      </c>
      <c r="B94" s="1">
        <f t="shared" si="3"/>
        <v>14</v>
      </c>
      <c r="C94" s="1" t="str">
        <f t="shared" si="4"/>
        <v>星期四</v>
      </c>
      <c r="D94" s="2">
        <f t="shared" si="5"/>
        <v>4</v>
      </c>
    </row>
    <row r="95" spans="1:4" ht="13.5">
      <c r="A95" s="3">
        <v>43560</v>
      </c>
      <c r="B95" s="1">
        <f t="shared" si="3"/>
        <v>14</v>
      </c>
      <c r="C95" s="1" t="str">
        <f t="shared" si="4"/>
        <v>星期五</v>
      </c>
      <c r="D95" s="2">
        <f t="shared" si="5"/>
        <v>5</v>
      </c>
    </row>
    <row r="96" spans="1:4" ht="13.5">
      <c r="A96" s="3">
        <v>43561</v>
      </c>
      <c r="B96" s="1">
        <f t="shared" si="3"/>
        <v>14</v>
      </c>
      <c r="C96" s="1" t="str">
        <f t="shared" si="4"/>
        <v>星期六</v>
      </c>
      <c r="D96" s="2">
        <f t="shared" si="5"/>
        <v>6</v>
      </c>
    </row>
    <row r="97" spans="1:4" ht="13.5">
      <c r="A97" s="3">
        <v>43562</v>
      </c>
      <c r="B97" s="1">
        <f t="shared" si="3"/>
        <v>14</v>
      </c>
      <c r="C97" s="1" t="str">
        <f t="shared" si="4"/>
        <v>星期日</v>
      </c>
      <c r="D97" s="2">
        <f t="shared" si="5"/>
        <v>7</v>
      </c>
    </row>
    <row r="98" spans="1:4" ht="13.5">
      <c r="A98" s="3">
        <v>43563</v>
      </c>
      <c r="B98" s="1">
        <f t="shared" si="3"/>
        <v>15</v>
      </c>
      <c r="C98" s="1" t="str">
        <f t="shared" si="4"/>
        <v>星期一</v>
      </c>
      <c r="D98" s="2">
        <f t="shared" si="5"/>
        <v>1</v>
      </c>
    </row>
    <row r="99" spans="1:4" ht="13.5">
      <c r="A99" s="3">
        <v>43564</v>
      </c>
      <c r="B99" s="1">
        <f t="shared" si="3"/>
        <v>15</v>
      </c>
      <c r="C99" s="1" t="str">
        <f t="shared" si="4"/>
        <v>星期二</v>
      </c>
      <c r="D99" s="2">
        <f t="shared" si="5"/>
        <v>2</v>
      </c>
    </row>
    <row r="100" spans="1:4" ht="13.5">
      <c r="A100" s="3">
        <v>43565</v>
      </c>
      <c r="B100" s="1">
        <f t="shared" si="3"/>
        <v>15</v>
      </c>
      <c r="C100" s="1" t="str">
        <f t="shared" si="4"/>
        <v>星期三</v>
      </c>
      <c r="D100" s="2">
        <f t="shared" si="5"/>
        <v>3</v>
      </c>
    </row>
    <row r="101" spans="1:4" ht="13.5">
      <c r="A101" s="3">
        <v>43566</v>
      </c>
      <c r="B101" s="1">
        <f t="shared" si="3"/>
        <v>15</v>
      </c>
      <c r="C101" s="1" t="str">
        <f t="shared" si="4"/>
        <v>星期四</v>
      </c>
      <c r="D101" s="2">
        <f t="shared" si="5"/>
        <v>4</v>
      </c>
    </row>
    <row r="102" spans="1:4" ht="13.5">
      <c r="A102" s="3">
        <v>43567</v>
      </c>
      <c r="B102" s="1">
        <f t="shared" si="3"/>
        <v>15</v>
      </c>
      <c r="C102" s="1" t="str">
        <f t="shared" si="4"/>
        <v>星期五</v>
      </c>
      <c r="D102" s="2">
        <f t="shared" si="5"/>
        <v>5</v>
      </c>
    </row>
    <row r="103" spans="1:4" ht="13.5">
      <c r="A103" s="3">
        <v>43568</v>
      </c>
      <c r="B103" s="1">
        <f t="shared" si="3"/>
        <v>15</v>
      </c>
      <c r="C103" s="1" t="str">
        <f t="shared" si="4"/>
        <v>星期六</v>
      </c>
      <c r="D103" s="2">
        <f t="shared" si="5"/>
        <v>6</v>
      </c>
    </row>
    <row r="104" spans="1:4" ht="13.5">
      <c r="A104" s="3">
        <v>43569</v>
      </c>
      <c r="B104" s="1">
        <f t="shared" si="3"/>
        <v>15</v>
      </c>
      <c r="C104" s="1" t="str">
        <f t="shared" si="4"/>
        <v>星期日</v>
      </c>
      <c r="D104" s="2">
        <f t="shared" si="5"/>
        <v>7</v>
      </c>
    </row>
    <row r="105" spans="1:4" ht="13.5">
      <c r="A105" s="3">
        <v>43570</v>
      </c>
      <c r="B105" s="1">
        <f t="shared" si="3"/>
        <v>16</v>
      </c>
      <c r="C105" s="1" t="str">
        <f t="shared" si="4"/>
        <v>星期一</v>
      </c>
      <c r="D105" s="2">
        <f t="shared" si="5"/>
        <v>1</v>
      </c>
    </row>
    <row r="106" spans="1:4" ht="13.5">
      <c r="A106" s="3">
        <v>43571</v>
      </c>
      <c r="B106" s="1">
        <f t="shared" si="3"/>
        <v>16</v>
      </c>
      <c r="C106" s="1" t="str">
        <f t="shared" si="4"/>
        <v>星期二</v>
      </c>
      <c r="D106" s="2">
        <f t="shared" si="5"/>
        <v>2</v>
      </c>
    </row>
    <row r="107" spans="1:4" ht="13.5">
      <c r="A107" s="3">
        <v>43572</v>
      </c>
      <c r="B107" s="1">
        <f t="shared" si="3"/>
        <v>16</v>
      </c>
      <c r="C107" s="1" t="str">
        <f t="shared" si="4"/>
        <v>星期三</v>
      </c>
      <c r="D107" s="2">
        <f t="shared" si="5"/>
        <v>3</v>
      </c>
    </row>
    <row r="108" spans="1:4" ht="13.5">
      <c r="A108" s="3">
        <v>43573</v>
      </c>
      <c r="B108" s="1">
        <f t="shared" si="3"/>
        <v>16</v>
      </c>
      <c r="C108" s="1" t="str">
        <f t="shared" si="4"/>
        <v>星期四</v>
      </c>
      <c r="D108" s="2">
        <f t="shared" si="5"/>
        <v>4</v>
      </c>
    </row>
    <row r="109" spans="1:4" ht="13.5">
      <c r="A109" s="3">
        <v>43574</v>
      </c>
      <c r="B109" s="1">
        <f t="shared" si="3"/>
        <v>16</v>
      </c>
      <c r="C109" s="1" t="str">
        <f t="shared" si="4"/>
        <v>星期五</v>
      </c>
      <c r="D109" s="2">
        <f t="shared" si="5"/>
        <v>5</v>
      </c>
    </row>
    <row r="110" spans="1:4" ht="13.5">
      <c r="A110" s="3">
        <v>43575</v>
      </c>
      <c r="B110" s="1">
        <f t="shared" si="3"/>
        <v>16</v>
      </c>
      <c r="C110" s="1" t="str">
        <f t="shared" si="4"/>
        <v>星期六</v>
      </c>
      <c r="D110" s="2">
        <f t="shared" si="5"/>
        <v>6</v>
      </c>
    </row>
    <row r="111" spans="1:4" ht="13.5">
      <c r="A111" s="3">
        <v>43576</v>
      </c>
      <c r="B111" s="1">
        <f t="shared" si="3"/>
        <v>16</v>
      </c>
      <c r="C111" s="1" t="str">
        <f t="shared" si="4"/>
        <v>星期日</v>
      </c>
      <c r="D111" s="2">
        <f t="shared" si="5"/>
        <v>7</v>
      </c>
    </row>
    <row r="112" spans="1:4" ht="13.5">
      <c r="A112" s="3">
        <v>43577</v>
      </c>
      <c r="B112" s="1">
        <f t="shared" si="3"/>
        <v>17</v>
      </c>
      <c r="C112" s="1" t="str">
        <f t="shared" si="4"/>
        <v>星期一</v>
      </c>
      <c r="D112" s="2">
        <f t="shared" si="5"/>
        <v>1</v>
      </c>
    </row>
    <row r="113" spans="1:4" ht="13.5">
      <c r="A113" s="3">
        <v>43578</v>
      </c>
      <c r="B113" s="1">
        <f t="shared" si="3"/>
        <v>17</v>
      </c>
      <c r="C113" s="1" t="str">
        <f t="shared" si="4"/>
        <v>星期二</v>
      </c>
      <c r="D113" s="2">
        <f t="shared" si="5"/>
        <v>2</v>
      </c>
    </row>
    <row r="114" spans="1:4" ht="13.5">
      <c r="A114" s="3">
        <v>43579</v>
      </c>
      <c r="B114" s="1">
        <f t="shared" si="3"/>
        <v>17</v>
      </c>
      <c r="C114" s="1" t="str">
        <f t="shared" si="4"/>
        <v>星期三</v>
      </c>
      <c r="D114" s="2">
        <f t="shared" si="5"/>
        <v>3</v>
      </c>
    </row>
    <row r="115" spans="1:4" ht="13.5">
      <c r="A115" s="3">
        <v>43580</v>
      </c>
      <c r="B115" s="1">
        <f t="shared" si="3"/>
        <v>17</v>
      </c>
      <c r="C115" s="1" t="str">
        <f t="shared" si="4"/>
        <v>星期四</v>
      </c>
      <c r="D115" s="2">
        <f t="shared" si="5"/>
        <v>4</v>
      </c>
    </row>
    <row r="116" spans="1:4" ht="13.5">
      <c r="A116" s="3">
        <v>43581</v>
      </c>
      <c r="B116" s="1">
        <f t="shared" si="3"/>
        <v>17</v>
      </c>
      <c r="C116" s="1" t="str">
        <f t="shared" si="4"/>
        <v>星期五</v>
      </c>
      <c r="D116" s="2">
        <f t="shared" si="5"/>
        <v>5</v>
      </c>
    </row>
    <row r="117" spans="1:4" ht="13.5">
      <c r="A117" s="3">
        <v>43582</v>
      </c>
      <c r="B117" s="1">
        <f t="shared" si="3"/>
        <v>17</v>
      </c>
      <c r="C117" s="1" t="str">
        <f t="shared" si="4"/>
        <v>星期六</v>
      </c>
      <c r="D117" s="2">
        <f t="shared" si="5"/>
        <v>6</v>
      </c>
    </row>
    <row r="118" spans="1:4" ht="13.5">
      <c r="A118" s="3">
        <v>43583</v>
      </c>
      <c r="B118" s="1">
        <f t="shared" si="3"/>
        <v>17</v>
      </c>
      <c r="C118" s="1" t="str">
        <f t="shared" si="4"/>
        <v>星期日</v>
      </c>
      <c r="D118" s="2">
        <f t="shared" si="5"/>
        <v>7</v>
      </c>
    </row>
    <row r="119" spans="1:4" ht="13.5">
      <c r="A119" s="3">
        <v>43584</v>
      </c>
      <c r="B119" s="1">
        <f t="shared" si="3"/>
        <v>18</v>
      </c>
      <c r="C119" s="1" t="str">
        <f t="shared" si="4"/>
        <v>星期一</v>
      </c>
      <c r="D119" s="2">
        <f t="shared" si="5"/>
        <v>1</v>
      </c>
    </row>
    <row r="120" spans="1:4" ht="13.5">
      <c r="A120" s="3">
        <v>43585</v>
      </c>
      <c r="B120" s="1">
        <f t="shared" si="3"/>
        <v>18</v>
      </c>
      <c r="C120" s="1" t="str">
        <f t="shared" si="4"/>
        <v>星期二</v>
      </c>
      <c r="D120" s="2">
        <f t="shared" si="5"/>
        <v>2</v>
      </c>
    </row>
    <row r="121" spans="1:4" ht="13.5">
      <c r="A121" s="3">
        <v>43586</v>
      </c>
      <c r="B121" s="1">
        <f t="shared" si="3"/>
        <v>18</v>
      </c>
      <c r="C121" s="1" t="str">
        <f t="shared" si="4"/>
        <v>星期三</v>
      </c>
      <c r="D121" s="2">
        <f t="shared" si="5"/>
        <v>3</v>
      </c>
    </row>
    <row r="122" spans="1:4" ht="13.5">
      <c r="A122" s="3">
        <v>43587</v>
      </c>
      <c r="B122" s="1">
        <f t="shared" si="3"/>
        <v>18</v>
      </c>
      <c r="C122" s="1" t="str">
        <f t="shared" si="4"/>
        <v>星期四</v>
      </c>
      <c r="D122" s="2">
        <f t="shared" si="5"/>
        <v>4</v>
      </c>
    </row>
    <row r="123" spans="1:4" ht="13.5">
      <c r="A123" s="3">
        <v>43588</v>
      </c>
      <c r="B123" s="1">
        <f t="shared" si="3"/>
        <v>18</v>
      </c>
      <c r="C123" s="1" t="str">
        <f t="shared" si="4"/>
        <v>星期五</v>
      </c>
      <c r="D123" s="2">
        <f t="shared" si="5"/>
        <v>5</v>
      </c>
    </row>
    <row r="124" spans="1:4" ht="13.5">
      <c r="A124" s="3">
        <v>43589</v>
      </c>
      <c r="B124" s="1">
        <f t="shared" si="3"/>
        <v>18</v>
      </c>
      <c r="C124" s="1" t="str">
        <f t="shared" si="4"/>
        <v>星期六</v>
      </c>
      <c r="D124" s="2">
        <f t="shared" si="5"/>
        <v>6</v>
      </c>
    </row>
    <row r="125" spans="1:4" ht="13.5">
      <c r="A125" s="3">
        <v>43590</v>
      </c>
      <c r="B125" s="1">
        <f t="shared" si="3"/>
        <v>18</v>
      </c>
      <c r="C125" s="1" t="str">
        <f t="shared" si="4"/>
        <v>星期日</v>
      </c>
      <c r="D125" s="2">
        <f t="shared" si="5"/>
        <v>7</v>
      </c>
    </row>
    <row r="126" spans="1:4" ht="13.5">
      <c r="A126" s="3">
        <v>43591</v>
      </c>
      <c r="B126" s="1">
        <f t="shared" si="3"/>
        <v>19</v>
      </c>
      <c r="C126" s="1" t="str">
        <f t="shared" si="4"/>
        <v>星期一</v>
      </c>
      <c r="D126" s="2">
        <f t="shared" si="5"/>
        <v>1</v>
      </c>
    </row>
    <row r="127" spans="1:4" ht="13.5">
      <c r="A127" s="3">
        <v>43592</v>
      </c>
      <c r="B127" s="1">
        <f t="shared" si="3"/>
        <v>19</v>
      </c>
      <c r="C127" s="1" t="str">
        <f t="shared" si="4"/>
        <v>星期二</v>
      </c>
      <c r="D127" s="2">
        <f t="shared" si="5"/>
        <v>2</v>
      </c>
    </row>
    <row r="128" spans="1:4" ht="13.5">
      <c r="A128" s="3">
        <v>43593</v>
      </c>
      <c r="B128" s="1">
        <f t="shared" si="3"/>
        <v>19</v>
      </c>
      <c r="C128" s="1" t="str">
        <f t="shared" si="4"/>
        <v>星期三</v>
      </c>
      <c r="D128" s="2">
        <f t="shared" si="5"/>
        <v>3</v>
      </c>
    </row>
    <row r="129" spans="1:4" ht="13.5">
      <c r="A129" s="3">
        <v>43594</v>
      </c>
      <c r="B129" s="1">
        <f t="shared" si="6" ref="B129:B192">WEEKNUM(A129,2)</f>
        <v>19</v>
      </c>
      <c r="C129" s="1" t="str">
        <f t="shared" si="4"/>
        <v>星期四</v>
      </c>
      <c r="D129" s="2">
        <f t="shared" si="5"/>
        <v>4</v>
      </c>
    </row>
    <row r="130" spans="1:4" ht="13.5">
      <c r="A130" s="3">
        <v>43595</v>
      </c>
      <c r="B130" s="1">
        <f t="shared" si="6"/>
        <v>19</v>
      </c>
      <c r="C130" s="1" t="str">
        <f t="shared" si="7" ref="C130:C193">CHOOSE(WEEKDAY(A130,2),"星期一","星期二","星期三","星期四","星期五","星期六","星期日")</f>
        <v>星期五</v>
      </c>
      <c r="D130" s="2">
        <f t="shared" si="8" ref="D130:D193">WEEKDAY(A130,2)</f>
        <v>5</v>
      </c>
    </row>
    <row r="131" spans="1:4" ht="13.5">
      <c r="A131" s="3">
        <v>43596</v>
      </c>
      <c r="B131" s="1">
        <f t="shared" si="6"/>
        <v>19</v>
      </c>
      <c r="C131" s="1" t="str">
        <f t="shared" si="7"/>
        <v>星期六</v>
      </c>
      <c r="D131" s="2">
        <f t="shared" si="8"/>
        <v>6</v>
      </c>
    </row>
    <row r="132" spans="1:4" ht="13.5">
      <c r="A132" s="3">
        <v>43597</v>
      </c>
      <c r="B132" s="1">
        <f t="shared" si="6"/>
        <v>19</v>
      </c>
      <c r="C132" s="1" t="str">
        <f t="shared" si="7"/>
        <v>星期日</v>
      </c>
      <c r="D132" s="2">
        <f t="shared" si="8"/>
        <v>7</v>
      </c>
    </row>
    <row r="133" spans="1:4" ht="13.5">
      <c r="A133" s="3">
        <v>43598</v>
      </c>
      <c r="B133" s="1">
        <f t="shared" si="6"/>
        <v>20</v>
      </c>
      <c r="C133" s="1" t="str">
        <f t="shared" si="7"/>
        <v>星期一</v>
      </c>
      <c r="D133" s="2">
        <f t="shared" si="8"/>
        <v>1</v>
      </c>
    </row>
    <row r="134" spans="1:4" ht="13.5">
      <c r="A134" s="3">
        <v>43599</v>
      </c>
      <c r="B134" s="1">
        <f t="shared" si="6"/>
        <v>20</v>
      </c>
      <c r="C134" s="1" t="str">
        <f t="shared" si="7"/>
        <v>星期二</v>
      </c>
      <c r="D134" s="2">
        <f t="shared" si="8"/>
        <v>2</v>
      </c>
    </row>
    <row r="135" spans="1:4" ht="13.5">
      <c r="A135" s="3">
        <v>43600</v>
      </c>
      <c r="B135" s="1">
        <f t="shared" si="6"/>
        <v>20</v>
      </c>
      <c r="C135" s="1" t="str">
        <f t="shared" si="7"/>
        <v>星期三</v>
      </c>
      <c r="D135" s="2">
        <f t="shared" si="8"/>
        <v>3</v>
      </c>
    </row>
    <row r="136" spans="1:4" ht="13.5">
      <c r="A136" s="3">
        <v>43601</v>
      </c>
      <c r="B136" s="1">
        <f t="shared" si="6"/>
        <v>20</v>
      </c>
      <c r="C136" s="1" t="str">
        <f t="shared" si="7"/>
        <v>星期四</v>
      </c>
      <c r="D136" s="2">
        <f t="shared" si="8"/>
        <v>4</v>
      </c>
    </row>
    <row r="137" spans="1:4" ht="13.5">
      <c r="A137" s="3">
        <v>43602</v>
      </c>
      <c r="B137" s="1">
        <f t="shared" si="6"/>
        <v>20</v>
      </c>
      <c r="C137" s="1" t="str">
        <f t="shared" si="7"/>
        <v>星期五</v>
      </c>
      <c r="D137" s="2">
        <f t="shared" si="8"/>
        <v>5</v>
      </c>
    </row>
    <row r="138" spans="1:4" ht="13.5">
      <c r="A138" s="3">
        <v>43603</v>
      </c>
      <c r="B138" s="1">
        <f t="shared" si="6"/>
        <v>20</v>
      </c>
      <c r="C138" s="1" t="str">
        <f t="shared" si="7"/>
        <v>星期六</v>
      </c>
      <c r="D138" s="2">
        <f t="shared" si="8"/>
        <v>6</v>
      </c>
    </row>
    <row r="139" spans="1:4" ht="13.5">
      <c r="A139" s="3">
        <v>43604</v>
      </c>
      <c r="B139" s="1">
        <f t="shared" si="6"/>
        <v>20</v>
      </c>
      <c r="C139" s="1" t="str">
        <f t="shared" si="7"/>
        <v>星期日</v>
      </c>
      <c r="D139" s="2">
        <f t="shared" si="8"/>
        <v>7</v>
      </c>
    </row>
    <row r="140" spans="1:4" ht="13.5">
      <c r="A140" s="3">
        <v>43605</v>
      </c>
      <c r="B140" s="1">
        <f t="shared" si="6"/>
        <v>21</v>
      </c>
      <c r="C140" s="1" t="str">
        <f t="shared" si="7"/>
        <v>星期一</v>
      </c>
      <c r="D140" s="2">
        <f t="shared" si="8"/>
        <v>1</v>
      </c>
    </row>
    <row r="141" spans="1:4" ht="13.5">
      <c r="A141" s="3">
        <v>43606</v>
      </c>
      <c r="B141" s="1">
        <f t="shared" si="6"/>
        <v>21</v>
      </c>
      <c r="C141" s="1" t="str">
        <f t="shared" si="7"/>
        <v>星期二</v>
      </c>
      <c r="D141" s="2">
        <f t="shared" si="8"/>
        <v>2</v>
      </c>
    </row>
    <row r="142" spans="1:4" ht="13.5">
      <c r="A142" s="3">
        <v>43607</v>
      </c>
      <c r="B142" s="1">
        <f t="shared" si="6"/>
        <v>21</v>
      </c>
      <c r="C142" s="1" t="str">
        <f t="shared" si="7"/>
        <v>星期三</v>
      </c>
      <c r="D142" s="2">
        <f t="shared" si="8"/>
        <v>3</v>
      </c>
    </row>
    <row r="143" spans="1:4" ht="13.5">
      <c r="A143" s="3">
        <v>43608</v>
      </c>
      <c r="B143" s="1">
        <f t="shared" si="6"/>
        <v>21</v>
      </c>
      <c r="C143" s="1" t="str">
        <f t="shared" si="7"/>
        <v>星期四</v>
      </c>
      <c r="D143" s="2">
        <f t="shared" si="8"/>
        <v>4</v>
      </c>
    </row>
    <row r="144" spans="1:4" ht="13.5">
      <c r="A144" s="3">
        <v>43609</v>
      </c>
      <c r="B144" s="1">
        <f t="shared" si="6"/>
        <v>21</v>
      </c>
      <c r="C144" s="1" t="str">
        <f t="shared" si="7"/>
        <v>星期五</v>
      </c>
      <c r="D144" s="2">
        <f t="shared" si="8"/>
        <v>5</v>
      </c>
    </row>
    <row r="145" spans="1:4" ht="13.5">
      <c r="A145" s="3">
        <v>43610</v>
      </c>
      <c r="B145" s="1">
        <f t="shared" si="6"/>
        <v>21</v>
      </c>
      <c r="C145" s="1" t="str">
        <f t="shared" si="7"/>
        <v>星期六</v>
      </c>
      <c r="D145" s="2">
        <f t="shared" si="8"/>
        <v>6</v>
      </c>
    </row>
    <row r="146" spans="1:4" ht="13.5">
      <c r="A146" s="3">
        <v>43611</v>
      </c>
      <c r="B146" s="1">
        <f t="shared" si="6"/>
        <v>21</v>
      </c>
      <c r="C146" s="1" t="str">
        <f t="shared" si="7"/>
        <v>星期日</v>
      </c>
      <c r="D146" s="2">
        <f t="shared" si="8"/>
        <v>7</v>
      </c>
    </row>
    <row r="147" spans="1:4" ht="13.5">
      <c r="A147" s="3">
        <v>43612</v>
      </c>
      <c r="B147" s="1">
        <f t="shared" si="6"/>
        <v>22</v>
      </c>
      <c r="C147" s="1" t="str">
        <f t="shared" si="7"/>
        <v>星期一</v>
      </c>
      <c r="D147" s="2">
        <f t="shared" si="8"/>
        <v>1</v>
      </c>
    </row>
    <row r="148" spans="1:4" ht="13.5">
      <c r="A148" s="3">
        <v>43613</v>
      </c>
      <c r="B148" s="1">
        <f t="shared" si="6"/>
        <v>22</v>
      </c>
      <c r="C148" s="1" t="str">
        <f t="shared" si="7"/>
        <v>星期二</v>
      </c>
      <c r="D148" s="2">
        <f t="shared" si="8"/>
        <v>2</v>
      </c>
    </row>
    <row r="149" spans="1:4" ht="13.5">
      <c r="A149" s="3">
        <v>43614</v>
      </c>
      <c r="B149" s="1">
        <f t="shared" si="6"/>
        <v>22</v>
      </c>
      <c r="C149" s="1" t="str">
        <f t="shared" si="7"/>
        <v>星期三</v>
      </c>
      <c r="D149" s="2">
        <f t="shared" si="8"/>
        <v>3</v>
      </c>
    </row>
    <row r="150" spans="1:4" ht="13.5">
      <c r="A150" s="3">
        <v>43615</v>
      </c>
      <c r="B150" s="1">
        <f t="shared" si="6"/>
        <v>22</v>
      </c>
      <c r="C150" s="1" t="str">
        <f t="shared" si="7"/>
        <v>星期四</v>
      </c>
      <c r="D150" s="2">
        <f t="shared" si="8"/>
        <v>4</v>
      </c>
    </row>
    <row r="151" spans="1:4" ht="13.5">
      <c r="A151" s="3">
        <v>43616</v>
      </c>
      <c r="B151" s="1">
        <f t="shared" si="6"/>
        <v>22</v>
      </c>
      <c r="C151" s="1" t="str">
        <f t="shared" si="7"/>
        <v>星期五</v>
      </c>
      <c r="D151" s="2">
        <f t="shared" si="8"/>
        <v>5</v>
      </c>
    </row>
    <row r="152" spans="1:4" ht="13.5">
      <c r="A152" s="3">
        <v>43617</v>
      </c>
      <c r="B152" s="1">
        <f t="shared" si="6"/>
        <v>22</v>
      </c>
      <c r="C152" s="1" t="str">
        <f t="shared" si="7"/>
        <v>星期六</v>
      </c>
      <c r="D152" s="2">
        <f t="shared" si="8"/>
        <v>6</v>
      </c>
    </row>
    <row r="153" spans="1:4" ht="13.5">
      <c r="A153" s="3">
        <v>43618</v>
      </c>
      <c r="B153" s="1">
        <f t="shared" si="6"/>
        <v>22</v>
      </c>
      <c r="C153" s="1" t="str">
        <f t="shared" si="7"/>
        <v>星期日</v>
      </c>
      <c r="D153" s="2">
        <f t="shared" si="8"/>
        <v>7</v>
      </c>
    </row>
    <row r="154" spans="1:4" ht="13.5">
      <c r="A154" s="3">
        <v>43619</v>
      </c>
      <c r="B154" s="1">
        <f t="shared" si="6"/>
        <v>23</v>
      </c>
      <c r="C154" s="1" t="str">
        <f t="shared" si="7"/>
        <v>星期一</v>
      </c>
      <c r="D154" s="2">
        <f t="shared" si="8"/>
        <v>1</v>
      </c>
    </row>
    <row r="155" spans="1:4" ht="13.5">
      <c r="A155" s="3">
        <v>43620</v>
      </c>
      <c r="B155" s="1">
        <f t="shared" si="6"/>
        <v>23</v>
      </c>
      <c r="C155" s="1" t="str">
        <f t="shared" si="7"/>
        <v>星期二</v>
      </c>
      <c r="D155" s="2">
        <f t="shared" si="8"/>
        <v>2</v>
      </c>
    </row>
    <row r="156" spans="1:4" ht="13.5">
      <c r="A156" s="3">
        <v>43621</v>
      </c>
      <c r="B156" s="1">
        <f t="shared" si="6"/>
        <v>23</v>
      </c>
      <c r="C156" s="1" t="str">
        <f t="shared" si="7"/>
        <v>星期三</v>
      </c>
      <c r="D156" s="2">
        <f t="shared" si="8"/>
        <v>3</v>
      </c>
    </row>
    <row r="157" spans="1:4" ht="13.5">
      <c r="A157" s="3">
        <v>43622</v>
      </c>
      <c r="B157" s="1">
        <f t="shared" si="6"/>
        <v>23</v>
      </c>
      <c r="C157" s="1" t="str">
        <f t="shared" si="7"/>
        <v>星期四</v>
      </c>
      <c r="D157" s="2">
        <f t="shared" si="8"/>
        <v>4</v>
      </c>
    </row>
    <row r="158" spans="1:4" ht="13.5">
      <c r="A158" s="3">
        <v>43623</v>
      </c>
      <c r="B158" s="1">
        <f t="shared" si="6"/>
        <v>23</v>
      </c>
      <c r="C158" s="1" t="str">
        <f t="shared" si="7"/>
        <v>星期五</v>
      </c>
      <c r="D158" s="2">
        <f t="shared" si="8"/>
        <v>5</v>
      </c>
    </row>
    <row r="159" spans="1:4" ht="13.5">
      <c r="A159" s="3">
        <v>43624</v>
      </c>
      <c r="B159" s="1">
        <f t="shared" si="6"/>
        <v>23</v>
      </c>
      <c r="C159" s="1" t="str">
        <f t="shared" si="7"/>
        <v>星期六</v>
      </c>
      <c r="D159" s="2">
        <f t="shared" si="8"/>
        <v>6</v>
      </c>
    </row>
    <row r="160" spans="1:4" ht="13.5">
      <c r="A160" s="3">
        <v>43625</v>
      </c>
      <c r="B160" s="1">
        <f t="shared" si="6"/>
        <v>23</v>
      </c>
      <c r="C160" s="1" t="str">
        <f t="shared" si="7"/>
        <v>星期日</v>
      </c>
      <c r="D160" s="2">
        <f t="shared" si="8"/>
        <v>7</v>
      </c>
    </row>
    <row r="161" spans="1:4" ht="13.5">
      <c r="A161" s="3">
        <v>43626</v>
      </c>
      <c r="B161" s="1">
        <f t="shared" si="6"/>
        <v>24</v>
      </c>
      <c r="C161" s="1" t="str">
        <f t="shared" si="7"/>
        <v>星期一</v>
      </c>
      <c r="D161" s="2">
        <f t="shared" si="8"/>
        <v>1</v>
      </c>
    </row>
    <row r="162" spans="1:4" ht="13.5">
      <c r="A162" s="3">
        <v>43627</v>
      </c>
      <c r="B162" s="1">
        <f t="shared" si="6"/>
        <v>24</v>
      </c>
      <c r="C162" s="1" t="str">
        <f t="shared" si="7"/>
        <v>星期二</v>
      </c>
      <c r="D162" s="2">
        <f t="shared" si="8"/>
        <v>2</v>
      </c>
    </row>
    <row r="163" spans="1:4" ht="13.5">
      <c r="A163" s="3">
        <v>43628</v>
      </c>
      <c r="B163" s="1">
        <f t="shared" si="6"/>
        <v>24</v>
      </c>
      <c r="C163" s="1" t="str">
        <f t="shared" si="7"/>
        <v>星期三</v>
      </c>
      <c r="D163" s="2">
        <f t="shared" si="8"/>
        <v>3</v>
      </c>
    </row>
    <row r="164" spans="1:4" ht="13.5">
      <c r="A164" s="3">
        <v>43629</v>
      </c>
      <c r="B164" s="1">
        <f t="shared" si="6"/>
        <v>24</v>
      </c>
      <c r="C164" s="1" t="str">
        <f t="shared" si="7"/>
        <v>星期四</v>
      </c>
      <c r="D164" s="2">
        <f t="shared" si="8"/>
        <v>4</v>
      </c>
    </row>
    <row r="165" spans="1:4" ht="13.5">
      <c r="A165" s="3">
        <v>43630</v>
      </c>
      <c r="B165" s="1">
        <f t="shared" si="6"/>
        <v>24</v>
      </c>
      <c r="C165" s="1" t="str">
        <f t="shared" si="7"/>
        <v>星期五</v>
      </c>
      <c r="D165" s="2">
        <f t="shared" si="8"/>
        <v>5</v>
      </c>
    </row>
    <row r="166" spans="1:4" ht="13.5">
      <c r="A166" s="3">
        <v>43631</v>
      </c>
      <c r="B166" s="1">
        <f t="shared" si="6"/>
        <v>24</v>
      </c>
      <c r="C166" s="1" t="str">
        <f t="shared" si="7"/>
        <v>星期六</v>
      </c>
      <c r="D166" s="2">
        <f t="shared" si="8"/>
        <v>6</v>
      </c>
    </row>
    <row r="167" spans="1:4" ht="13.5">
      <c r="A167" s="3">
        <v>43632</v>
      </c>
      <c r="B167" s="1">
        <f t="shared" si="6"/>
        <v>24</v>
      </c>
      <c r="C167" s="1" t="str">
        <f t="shared" si="7"/>
        <v>星期日</v>
      </c>
      <c r="D167" s="2">
        <f t="shared" si="8"/>
        <v>7</v>
      </c>
    </row>
    <row r="168" spans="1:4" ht="13.5">
      <c r="A168" s="3">
        <v>43633</v>
      </c>
      <c r="B168" s="1">
        <f t="shared" si="6"/>
        <v>25</v>
      </c>
      <c r="C168" s="1" t="str">
        <f t="shared" si="7"/>
        <v>星期一</v>
      </c>
      <c r="D168" s="2">
        <f t="shared" si="8"/>
        <v>1</v>
      </c>
    </row>
    <row r="169" spans="1:4" ht="13.5">
      <c r="A169" s="3">
        <v>43634</v>
      </c>
      <c r="B169" s="1">
        <f t="shared" si="6"/>
        <v>25</v>
      </c>
      <c r="C169" s="1" t="str">
        <f t="shared" si="7"/>
        <v>星期二</v>
      </c>
      <c r="D169" s="2">
        <f t="shared" si="8"/>
        <v>2</v>
      </c>
    </row>
    <row r="170" spans="1:4" ht="13.5">
      <c r="A170" s="3">
        <v>43635</v>
      </c>
      <c r="B170" s="1">
        <f t="shared" si="6"/>
        <v>25</v>
      </c>
      <c r="C170" s="1" t="str">
        <f t="shared" si="7"/>
        <v>星期三</v>
      </c>
      <c r="D170" s="2">
        <f t="shared" si="8"/>
        <v>3</v>
      </c>
    </row>
    <row r="171" spans="1:4" ht="13.5">
      <c r="A171" s="3">
        <v>43636</v>
      </c>
      <c r="B171" s="1">
        <f t="shared" si="6"/>
        <v>25</v>
      </c>
      <c r="C171" s="1" t="str">
        <f t="shared" si="7"/>
        <v>星期四</v>
      </c>
      <c r="D171" s="2">
        <f t="shared" si="8"/>
        <v>4</v>
      </c>
    </row>
    <row r="172" spans="1:4" ht="13.5">
      <c r="A172" s="3">
        <v>43637</v>
      </c>
      <c r="B172" s="1">
        <f t="shared" si="6"/>
        <v>25</v>
      </c>
      <c r="C172" s="1" t="str">
        <f t="shared" si="7"/>
        <v>星期五</v>
      </c>
      <c r="D172" s="2">
        <f t="shared" si="8"/>
        <v>5</v>
      </c>
    </row>
    <row r="173" spans="1:4" ht="13.5">
      <c r="A173" s="3">
        <v>43638</v>
      </c>
      <c r="B173" s="1">
        <f t="shared" si="6"/>
        <v>25</v>
      </c>
      <c r="C173" s="1" t="str">
        <f t="shared" si="7"/>
        <v>星期六</v>
      </c>
      <c r="D173" s="2">
        <f t="shared" si="8"/>
        <v>6</v>
      </c>
    </row>
    <row r="174" spans="1:4" ht="13.5">
      <c r="A174" s="3">
        <v>43639</v>
      </c>
      <c r="B174" s="1">
        <f t="shared" si="6"/>
        <v>25</v>
      </c>
      <c r="C174" s="1" t="str">
        <f t="shared" si="7"/>
        <v>星期日</v>
      </c>
      <c r="D174" s="2">
        <f t="shared" si="8"/>
        <v>7</v>
      </c>
    </row>
    <row r="175" spans="1:4" ht="13.5">
      <c r="A175" s="3">
        <v>43640</v>
      </c>
      <c r="B175" s="1">
        <f t="shared" si="6"/>
        <v>26</v>
      </c>
      <c r="C175" s="1" t="str">
        <f t="shared" si="7"/>
        <v>星期一</v>
      </c>
      <c r="D175" s="2">
        <f t="shared" si="8"/>
        <v>1</v>
      </c>
    </row>
    <row r="176" spans="1:4" ht="13.5">
      <c r="A176" s="3">
        <v>43641</v>
      </c>
      <c r="B176" s="1">
        <f t="shared" si="6"/>
        <v>26</v>
      </c>
      <c r="C176" s="1" t="str">
        <f t="shared" si="7"/>
        <v>星期二</v>
      </c>
      <c r="D176" s="2">
        <f t="shared" si="8"/>
        <v>2</v>
      </c>
    </row>
    <row r="177" spans="1:4" ht="13.5">
      <c r="A177" s="3">
        <v>43642</v>
      </c>
      <c r="B177" s="1">
        <f t="shared" si="6"/>
        <v>26</v>
      </c>
      <c r="C177" s="1" t="str">
        <f t="shared" si="7"/>
        <v>星期三</v>
      </c>
      <c r="D177" s="2">
        <f t="shared" si="8"/>
        <v>3</v>
      </c>
    </row>
    <row r="178" spans="1:4" ht="13.5">
      <c r="A178" s="3">
        <v>43643</v>
      </c>
      <c r="B178" s="1">
        <f t="shared" si="6"/>
        <v>26</v>
      </c>
      <c r="C178" s="1" t="str">
        <f t="shared" si="7"/>
        <v>星期四</v>
      </c>
      <c r="D178" s="2">
        <f t="shared" si="8"/>
        <v>4</v>
      </c>
    </row>
    <row r="179" spans="1:4" ht="13.5">
      <c r="A179" s="3">
        <v>43644</v>
      </c>
      <c r="B179" s="1">
        <f t="shared" si="6"/>
        <v>26</v>
      </c>
      <c r="C179" s="1" t="str">
        <f t="shared" si="7"/>
        <v>星期五</v>
      </c>
      <c r="D179" s="2">
        <f t="shared" si="8"/>
        <v>5</v>
      </c>
    </row>
    <row r="180" spans="1:4" ht="13.5">
      <c r="A180" s="3">
        <v>43645</v>
      </c>
      <c r="B180" s="1">
        <f t="shared" si="6"/>
        <v>26</v>
      </c>
      <c r="C180" s="1" t="str">
        <f t="shared" si="7"/>
        <v>星期六</v>
      </c>
      <c r="D180" s="2">
        <f t="shared" si="8"/>
        <v>6</v>
      </c>
    </row>
    <row r="181" spans="1:4" ht="13.5">
      <c r="A181" s="3">
        <v>43646</v>
      </c>
      <c r="B181" s="1">
        <f t="shared" si="6"/>
        <v>26</v>
      </c>
      <c r="C181" s="1" t="str">
        <f t="shared" si="7"/>
        <v>星期日</v>
      </c>
      <c r="D181" s="2">
        <f t="shared" si="8"/>
        <v>7</v>
      </c>
    </row>
    <row r="182" spans="1:4" ht="13.5">
      <c r="A182" s="3">
        <v>43647</v>
      </c>
      <c r="B182" s="1">
        <f t="shared" si="6"/>
        <v>27</v>
      </c>
      <c r="C182" s="1" t="str">
        <f t="shared" si="7"/>
        <v>星期一</v>
      </c>
      <c r="D182" s="2">
        <f t="shared" si="8"/>
        <v>1</v>
      </c>
    </row>
    <row r="183" spans="1:4" ht="13.5">
      <c r="A183" s="3">
        <v>43648</v>
      </c>
      <c r="B183" s="1">
        <f t="shared" si="6"/>
        <v>27</v>
      </c>
      <c r="C183" s="1" t="str">
        <f t="shared" si="7"/>
        <v>星期二</v>
      </c>
      <c r="D183" s="2">
        <f t="shared" si="8"/>
        <v>2</v>
      </c>
    </row>
    <row r="184" spans="1:4" ht="13.5">
      <c r="A184" s="3">
        <v>43649</v>
      </c>
      <c r="B184" s="1">
        <f t="shared" si="6"/>
        <v>27</v>
      </c>
      <c r="C184" s="1" t="str">
        <f t="shared" si="7"/>
        <v>星期三</v>
      </c>
      <c r="D184" s="2">
        <f t="shared" si="8"/>
        <v>3</v>
      </c>
    </row>
    <row r="185" spans="1:4" ht="13.5">
      <c r="A185" s="3">
        <v>43650</v>
      </c>
      <c r="B185" s="1">
        <f t="shared" si="6"/>
        <v>27</v>
      </c>
      <c r="C185" s="1" t="str">
        <f t="shared" si="7"/>
        <v>星期四</v>
      </c>
      <c r="D185" s="2">
        <f t="shared" si="8"/>
        <v>4</v>
      </c>
    </row>
    <row r="186" spans="1:4" ht="13.5">
      <c r="A186" s="3">
        <v>43651</v>
      </c>
      <c r="B186" s="1">
        <f t="shared" si="6"/>
        <v>27</v>
      </c>
      <c r="C186" s="1" t="str">
        <f t="shared" si="7"/>
        <v>星期五</v>
      </c>
      <c r="D186" s="2">
        <f t="shared" si="8"/>
        <v>5</v>
      </c>
    </row>
    <row r="187" spans="1:4" ht="13.5">
      <c r="A187" s="3">
        <v>43652</v>
      </c>
      <c r="B187" s="1">
        <f t="shared" si="6"/>
        <v>27</v>
      </c>
      <c r="C187" s="1" t="str">
        <f t="shared" si="7"/>
        <v>星期六</v>
      </c>
      <c r="D187" s="2">
        <f t="shared" si="8"/>
        <v>6</v>
      </c>
    </row>
    <row r="188" spans="1:4" ht="13.5">
      <c r="A188" s="3">
        <v>43653</v>
      </c>
      <c r="B188" s="1">
        <f t="shared" si="6"/>
        <v>27</v>
      </c>
      <c r="C188" s="1" t="str">
        <f t="shared" si="7"/>
        <v>星期日</v>
      </c>
      <c r="D188" s="2">
        <f t="shared" si="8"/>
        <v>7</v>
      </c>
    </row>
    <row r="189" spans="1:4" ht="13.5">
      <c r="A189" s="3">
        <v>43654</v>
      </c>
      <c r="B189" s="1">
        <f t="shared" si="6"/>
        <v>28</v>
      </c>
      <c r="C189" s="1" t="str">
        <f t="shared" si="7"/>
        <v>星期一</v>
      </c>
      <c r="D189" s="2">
        <f t="shared" si="8"/>
        <v>1</v>
      </c>
    </row>
    <row r="190" spans="1:4" ht="13.5">
      <c r="A190" s="3">
        <v>43655</v>
      </c>
      <c r="B190" s="1">
        <f t="shared" si="6"/>
        <v>28</v>
      </c>
      <c r="C190" s="1" t="str">
        <f t="shared" si="7"/>
        <v>星期二</v>
      </c>
      <c r="D190" s="2">
        <f t="shared" si="8"/>
        <v>2</v>
      </c>
    </row>
    <row r="191" spans="1:4" ht="13.5">
      <c r="A191" s="3">
        <v>43656</v>
      </c>
      <c r="B191" s="1">
        <f t="shared" si="6"/>
        <v>28</v>
      </c>
      <c r="C191" s="1" t="str">
        <f t="shared" si="7"/>
        <v>星期三</v>
      </c>
      <c r="D191" s="2">
        <f t="shared" si="8"/>
        <v>3</v>
      </c>
    </row>
    <row r="192" spans="1:4" ht="13.5">
      <c r="A192" s="3">
        <v>43657</v>
      </c>
      <c r="B192" s="1">
        <f t="shared" si="6"/>
        <v>28</v>
      </c>
      <c r="C192" s="1" t="str">
        <f t="shared" si="7"/>
        <v>星期四</v>
      </c>
      <c r="D192" s="2">
        <f t="shared" si="8"/>
        <v>4</v>
      </c>
    </row>
    <row r="193" spans="1:4" ht="13.5">
      <c r="A193" s="3">
        <v>43658</v>
      </c>
      <c r="B193" s="1">
        <f t="shared" si="9" ref="B193:B256">WEEKNUM(A193,2)</f>
        <v>28</v>
      </c>
      <c r="C193" s="1" t="str">
        <f t="shared" si="7"/>
        <v>星期五</v>
      </c>
      <c r="D193" s="2">
        <f t="shared" si="8"/>
        <v>5</v>
      </c>
    </row>
    <row r="194" spans="1:4" ht="13.5">
      <c r="A194" s="3">
        <v>43659</v>
      </c>
      <c r="B194" s="1">
        <f t="shared" si="9"/>
        <v>28</v>
      </c>
      <c r="C194" s="1" t="str">
        <f t="shared" si="10" ref="C194:C257">CHOOSE(WEEKDAY(A194,2),"星期一","星期二","星期三","星期四","星期五","星期六","星期日")</f>
        <v>星期六</v>
      </c>
      <c r="D194" s="2">
        <f t="shared" si="11" ref="D194:D257">WEEKDAY(A194,2)</f>
        <v>6</v>
      </c>
    </row>
    <row r="195" spans="1:4" ht="13.5">
      <c r="A195" s="3">
        <v>43660</v>
      </c>
      <c r="B195" s="1">
        <f t="shared" si="9"/>
        <v>28</v>
      </c>
      <c r="C195" s="1" t="str">
        <f t="shared" si="10"/>
        <v>星期日</v>
      </c>
      <c r="D195" s="2">
        <f t="shared" si="11"/>
        <v>7</v>
      </c>
    </row>
    <row r="196" spans="1:4" ht="13.5">
      <c r="A196" s="3">
        <v>43661</v>
      </c>
      <c r="B196" s="1">
        <f t="shared" si="9"/>
        <v>29</v>
      </c>
      <c r="C196" s="1" t="str">
        <f t="shared" si="10"/>
        <v>星期一</v>
      </c>
      <c r="D196" s="2">
        <f t="shared" si="11"/>
        <v>1</v>
      </c>
    </row>
    <row r="197" spans="1:4" ht="13.5">
      <c r="A197" s="3">
        <v>43662</v>
      </c>
      <c r="B197" s="1">
        <f t="shared" si="9"/>
        <v>29</v>
      </c>
      <c r="C197" s="1" t="str">
        <f t="shared" si="10"/>
        <v>星期二</v>
      </c>
      <c r="D197" s="2">
        <f t="shared" si="11"/>
        <v>2</v>
      </c>
    </row>
    <row r="198" spans="1:4" ht="13.5">
      <c r="A198" s="3">
        <v>43663</v>
      </c>
      <c r="B198" s="1">
        <f t="shared" si="9"/>
        <v>29</v>
      </c>
      <c r="C198" s="1" t="str">
        <f t="shared" si="10"/>
        <v>星期三</v>
      </c>
      <c r="D198" s="2">
        <f t="shared" si="11"/>
        <v>3</v>
      </c>
    </row>
    <row r="199" spans="1:4" ht="13.5">
      <c r="A199" s="3">
        <v>43664</v>
      </c>
      <c r="B199" s="1">
        <f t="shared" si="9"/>
        <v>29</v>
      </c>
      <c r="C199" s="1" t="str">
        <f t="shared" si="10"/>
        <v>星期四</v>
      </c>
      <c r="D199" s="2">
        <f t="shared" si="11"/>
        <v>4</v>
      </c>
    </row>
    <row r="200" spans="1:4" ht="13.5">
      <c r="A200" s="3">
        <v>43665</v>
      </c>
      <c r="B200" s="1">
        <f t="shared" si="9"/>
        <v>29</v>
      </c>
      <c r="C200" s="1" t="str">
        <f t="shared" si="10"/>
        <v>星期五</v>
      </c>
      <c r="D200" s="2">
        <f t="shared" si="11"/>
        <v>5</v>
      </c>
    </row>
    <row r="201" spans="1:4" ht="13.5">
      <c r="A201" s="3">
        <v>43666</v>
      </c>
      <c r="B201" s="1">
        <f t="shared" si="9"/>
        <v>29</v>
      </c>
      <c r="C201" s="1" t="str">
        <f t="shared" si="10"/>
        <v>星期六</v>
      </c>
      <c r="D201" s="2">
        <f t="shared" si="11"/>
        <v>6</v>
      </c>
    </row>
    <row r="202" spans="1:4" ht="13.5">
      <c r="A202" s="3">
        <v>43667</v>
      </c>
      <c r="B202" s="1">
        <f t="shared" si="9"/>
        <v>29</v>
      </c>
      <c r="C202" s="1" t="str">
        <f t="shared" si="10"/>
        <v>星期日</v>
      </c>
      <c r="D202" s="2">
        <f t="shared" si="11"/>
        <v>7</v>
      </c>
    </row>
    <row r="203" spans="1:4" ht="13.5">
      <c r="A203" s="3">
        <v>43668</v>
      </c>
      <c r="B203" s="1">
        <f t="shared" si="9"/>
        <v>30</v>
      </c>
      <c r="C203" s="1" t="str">
        <f t="shared" si="10"/>
        <v>星期一</v>
      </c>
      <c r="D203" s="2">
        <f t="shared" si="11"/>
        <v>1</v>
      </c>
    </row>
    <row r="204" spans="1:4" ht="13.5">
      <c r="A204" s="3">
        <v>43669</v>
      </c>
      <c r="B204" s="1">
        <f t="shared" si="9"/>
        <v>30</v>
      </c>
      <c r="C204" s="1" t="str">
        <f t="shared" si="10"/>
        <v>星期二</v>
      </c>
      <c r="D204" s="2">
        <f t="shared" si="11"/>
        <v>2</v>
      </c>
    </row>
    <row r="205" spans="1:4" ht="13.5">
      <c r="A205" s="3">
        <v>43670</v>
      </c>
      <c r="B205" s="1">
        <f t="shared" si="9"/>
        <v>30</v>
      </c>
      <c r="C205" s="1" t="str">
        <f t="shared" si="10"/>
        <v>星期三</v>
      </c>
      <c r="D205" s="2">
        <f t="shared" si="11"/>
        <v>3</v>
      </c>
    </row>
    <row r="206" spans="1:4" ht="13.5">
      <c r="A206" s="3">
        <v>43671</v>
      </c>
      <c r="B206" s="1">
        <f t="shared" si="9"/>
        <v>30</v>
      </c>
      <c r="C206" s="1" t="str">
        <f t="shared" si="10"/>
        <v>星期四</v>
      </c>
      <c r="D206" s="2">
        <f t="shared" si="11"/>
        <v>4</v>
      </c>
    </row>
    <row r="207" spans="1:4" ht="13.5">
      <c r="A207" s="3">
        <v>43672</v>
      </c>
      <c r="B207" s="1">
        <f t="shared" si="9"/>
        <v>30</v>
      </c>
      <c r="C207" s="1" t="str">
        <f t="shared" si="10"/>
        <v>星期五</v>
      </c>
      <c r="D207" s="2">
        <f t="shared" si="11"/>
        <v>5</v>
      </c>
    </row>
    <row r="208" spans="1:4" ht="13.5">
      <c r="A208" s="3">
        <v>43673</v>
      </c>
      <c r="B208" s="1">
        <f t="shared" si="9"/>
        <v>30</v>
      </c>
      <c r="C208" s="1" t="str">
        <f t="shared" si="10"/>
        <v>星期六</v>
      </c>
      <c r="D208" s="2">
        <f t="shared" si="11"/>
        <v>6</v>
      </c>
    </row>
    <row r="209" spans="1:4" ht="13.5">
      <c r="A209" s="3">
        <v>43674</v>
      </c>
      <c r="B209" s="1">
        <f t="shared" si="9"/>
        <v>30</v>
      </c>
      <c r="C209" s="1" t="str">
        <f t="shared" si="10"/>
        <v>星期日</v>
      </c>
      <c r="D209" s="2">
        <f t="shared" si="11"/>
        <v>7</v>
      </c>
    </row>
    <row r="210" spans="1:4" ht="13.5">
      <c r="A210" s="3">
        <v>43675</v>
      </c>
      <c r="B210" s="1">
        <f t="shared" si="9"/>
        <v>31</v>
      </c>
      <c r="C210" s="1" t="str">
        <f t="shared" si="10"/>
        <v>星期一</v>
      </c>
      <c r="D210" s="2">
        <f t="shared" si="11"/>
        <v>1</v>
      </c>
    </row>
    <row r="211" spans="1:4" ht="13.5">
      <c r="A211" s="3">
        <v>43676</v>
      </c>
      <c r="B211" s="1">
        <f t="shared" si="9"/>
        <v>31</v>
      </c>
      <c r="C211" s="1" t="str">
        <f t="shared" si="10"/>
        <v>星期二</v>
      </c>
      <c r="D211" s="2">
        <f t="shared" si="11"/>
        <v>2</v>
      </c>
    </row>
    <row r="212" spans="1:4" ht="13.5">
      <c r="A212" s="3">
        <v>43677</v>
      </c>
      <c r="B212" s="1">
        <f t="shared" si="9"/>
        <v>31</v>
      </c>
      <c r="C212" s="1" t="str">
        <f t="shared" si="10"/>
        <v>星期三</v>
      </c>
      <c r="D212" s="2">
        <f t="shared" si="11"/>
        <v>3</v>
      </c>
    </row>
    <row r="213" spans="1:4" ht="13.5">
      <c r="A213" s="3">
        <v>43678</v>
      </c>
      <c r="B213" s="1">
        <f t="shared" si="9"/>
        <v>31</v>
      </c>
      <c r="C213" s="1" t="str">
        <f t="shared" si="10"/>
        <v>星期四</v>
      </c>
      <c r="D213" s="2">
        <f t="shared" si="11"/>
        <v>4</v>
      </c>
    </row>
    <row r="214" spans="1:4" ht="13.5">
      <c r="A214" s="3">
        <v>43679</v>
      </c>
      <c r="B214" s="1">
        <f t="shared" si="9"/>
        <v>31</v>
      </c>
      <c r="C214" s="1" t="str">
        <f t="shared" si="10"/>
        <v>星期五</v>
      </c>
      <c r="D214" s="2">
        <f t="shared" si="11"/>
        <v>5</v>
      </c>
    </row>
    <row r="215" spans="1:4" ht="13.5">
      <c r="A215" s="3">
        <v>43680</v>
      </c>
      <c r="B215" s="1">
        <f t="shared" si="9"/>
        <v>31</v>
      </c>
      <c r="C215" s="1" t="str">
        <f t="shared" si="10"/>
        <v>星期六</v>
      </c>
      <c r="D215" s="2">
        <f t="shared" si="11"/>
        <v>6</v>
      </c>
    </row>
    <row r="216" spans="1:4" ht="13.5">
      <c r="A216" s="3">
        <v>43681</v>
      </c>
      <c r="B216" s="1">
        <f t="shared" si="9"/>
        <v>31</v>
      </c>
      <c r="C216" s="1" t="str">
        <f t="shared" si="10"/>
        <v>星期日</v>
      </c>
      <c r="D216" s="2">
        <f t="shared" si="11"/>
        <v>7</v>
      </c>
    </row>
    <row r="217" spans="1:4" ht="13.5">
      <c r="A217" s="3">
        <v>43682</v>
      </c>
      <c r="B217" s="1">
        <f t="shared" si="9"/>
        <v>32</v>
      </c>
      <c r="C217" s="1" t="str">
        <f t="shared" si="10"/>
        <v>星期一</v>
      </c>
      <c r="D217" s="2">
        <f t="shared" si="11"/>
        <v>1</v>
      </c>
    </row>
    <row r="218" spans="1:4" ht="13.5">
      <c r="A218" s="3">
        <v>43683</v>
      </c>
      <c r="B218" s="1">
        <f t="shared" si="9"/>
        <v>32</v>
      </c>
      <c r="C218" s="1" t="str">
        <f t="shared" si="10"/>
        <v>星期二</v>
      </c>
      <c r="D218" s="2">
        <f t="shared" si="11"/>
        <v>2</v>
      </c>
    </row>
    <row r="219" spans="1:4" ht="13.5">
      <c r="A219" s="3">
        <v>43684</v>
      </c>
      <c r="B219" s="1">
        <f t="shared" si="9"/>
        <v>32</v>
      </c>
      <c r="C219" s="1" t="str">
        <f t="shared" si="10"/>
        <v>星期三</v>
      </c>
      <c r="D219" s="2">
        <f t="shared" si="11"/>
        <v>3</v>
      </c>
    </row>
    <row r="220" spans="1:4" ht="13.5">
      <c r="A220" s="3">
        <v>43685</v>
      </c>
      <c r="B220" s="1">
        <f t="shared" si="9"/>
        <v>32</v>
      </c>
      <c r="C220" s="1" t="str">
        <f t="shared" si="10"/>
        <v>星期四</v>
      </c>
      <c r="D220" s="2">
        <f t="shared" si="11"/>
        <v>4</v>
      </c>
    </row>
    <row r="221" spans="1:4" ht="13.5">
      <c r="A221" s="3">
        <v>43686</v>
      </c>
      <c r="B221" s="1">
        <f t="shared" si="9"/>
        <v>32</v>
      </c>
      <c r="C221" s="1" t="str">
        <f t="shared" si="10"/>
        <v>星期五</v>
      </c>
      <c r="D221" s="2">
        <f t="shared" si="11"/>
        <v>5</v>
      </c>
    </row>
    <row r="222" spans="1:4" ht="13.5">
      <c r="A222" s="3">
        <v>43687</v>
      </c>
      <c r="B222" s="1">
        <f t="shared" si="9"/>
        <v>32</v>
      </c>
      <c r="C222" s="1" t="str">
        <f t="shared" si="10"/>
        <v>星期六</v>
      </c>
      <c r="D222" s="2">
        <f t="shared" si="11"/>
        <v>6</v>
      </c>
    </row>
    <row r="223" spans="1:4" ht="13.5">
      <c r="A223" s="3">
        <v>43688</v>
      </c>
      <c r="B223" s="1">
        <f t="shared" si="9"/>
        <v>32</v>
      </c>
      <c r="C223" s="1" t="str">
        <f t="shared" si="10"/>
        <v>星期日</v>
      </c>
      <c r="D223" s="2">
        <f t="shared" si="11"/>
        <v>7</v>
      </c>
    </row>
    <row r="224" spans="1:4" ht="13.5">
      <c r="A224" s="3">
        <v>43689</v>
      </c>
      <c r="B224" s="1">
        <f t="shared" si="9"/>
        <v>33</v>
      </c>
      <c r="C224" s="1" t="str">
        <f t="shared" si="10"/>
        <v>星期一</v>
      </c>
      <c r="D224" s="2">
        <f t="shared" si="11"/>
        <v>1</v>
      </c>
    </row>
    <row r="225" spans="1:4" ht="13.5">
      <c r="A225" s="3">
        <v>43690</v>
      </c>
      <c r="B225" s="1">
        <f t="shared" si="9"/>
        <v>33</v>
      </c>
      <c r="C225" s="1" t="str">
        <f t="shared" si="10"/>
        <v>星期二</v>
      </c>
      <c r="D225" s="2">
        <f t="shared" si="11"/>
        <v>2</v>
      </c>
    </row>
    <row r="226" spans="1:4" ht="13.5">
      <c r="A226" s="3">
        <v>43691</v>
      </c>
      <c r="B226" s="1">
        <f t="shared" si="9"/>
        <v>33</v>
      </c>
      <c r="C226" s="1" t="str">
        <f t="shared" si="10"/>
        <v>星期三</v>
      </c>
      <c r="D226" s="2">
        <f t="shared" si="11"/>
        <v>3</v>
      </c>
    </row>
    <row r="227" spans="1:4" ht="13.5">
      <c r="A227" s="3">
        <v>43692</v>
      </c>
      <c r="B227" s="1">
        <f t="shared" si="9"/>
        <v>33</v>
      </c>
      <c r="C227" s="1" t="str">
        <f t="shared" si="10"/>
        <v>星期四</v>
      </c>
      <c r="D227" s="2">
        <f t="shared" si="11"/>
        <v>4</v>
      </c>
    </row>
    <row r="228" spans="1:4" ht="13.5">
      <c r="A228" s="3">
        <v>43693</v>
      </c>
      <c r="B228" s="1">
        <f t="shared" si="9"/>
        <v>33</v>
      </c>
      <c r="C228" s="1" t="str">
        <f t="shared" si="10"/>
        <v>星期五</v>
      </c>
      <c r="D228" s="2">
        <f t="shared" si="11"/>
        <v>5</v>
      </c>
    </row>
    <row r="229" spans="1:4" ht="13.5">
      <c r="A229" s="3">
        <v>43694</v>
      </c>
      <c r="B229" s="1">
        <f t="shared" si="9"/>
        <v>33</v>
      </c>
      <c r="C229" s="1" t="str">
        <f t="shared" si="10"/>
        <v>星期六</v>
      </c>
      <c r="D229" s="2">
        <f t="shared" si="11"/>
        <v>6</v>
      </c>
    </row>
    <row r="230" spans="1:4" ht="13.5">
      <c r="A230" s="3">
        <v>43695</v>
      </c>
      <c r="B230" s="1">
        <f t="shared" si="9"/>
        <v>33</v>
      </c>
      <c r="C230" s="1" t="str">
        <f t="shared" si="10"/>
        <v>星期日</v>
      </c>
      <c r="D230" s="2">
        <f t="shared" si="11"/>
        <v>7</v>
      </c>
    </row>
    <row r="231" spans="1:4" ht="13.5">
      <c r="A231" s="3">
        <v>43696</v>
      </c>
      <c r="B231" s="1">
        <f t="shared" si="9"/>
        <v>34</v>
      </c>
      <c r="C231" s="1" t="str">
        <f t="shared" si="10"/>
        <v>星期一</v>
      </c>
      <c r="D231" s="2">
        <f t="shared" si="11"/>
        <v>1</v>
      </c>
    </row>
    <row r="232" spans="1:4" ht="13.5">
      <c r="A232" s="3">
        <v>43697</v>
      </c>
      <c r="B232" s="1">
        <f t="shared" si="9"/>
        <v>34</v>
      </c>
      <c r="C232" s="1" t="str">
        <f t="shared" si="10"/>
        <v>星期二</v>
      </c>
      <c r="D232" s="2">
        <f t="shared" si="11"/>
        <v>2</v>
      </c>
    </row>
    <row r="233" spans="1:4" ht="13.5">
      <c r="A233" s="3">
        <v>43698</v>
      </c>
      <c r="B233" s="1">
        <f t="shared" si="9"/>
        <v>34</v>
      </c>
      <c r="C233" s="1" t="str">
        <f t="shared" si="10"/>
        <v>星期三</v>
      </c>
      <c r="D233" s="2">
        <f t="shared" si="11"/>
        <v>3</v>
      </c>
    </row>
    <row r="234" spans="1:4" ht="13.5">
      <c r="A234" s="3">
        <v>43699</v>
      </c>
      <c r="B234" s="1">
        <f t="shared" si="9"/>
        <v>34</v>
      </c>
      <c r="C234" s="1" t="str">
        <f t="shared" si="10"/>
        <v>星期四</v>
      </c>
      <c r="D234" s="2">
        <f t="shared" si="11"/>
        <v>4</v>
      </c>
    </row>
    <row r="235" spans="1:4" ht="13.5">
      <c r="A235" s="3">
        <v>43700</v>
      </c>
      <c r="B235" s="1">
        <f t="shared" si="9"/>
        <v>34</v>
      </c>
      <c r="C235" s="1" t="str">
        <f t="shared" si="10"/>
        <v>星期五</v>
      </c>
      <c r="D235" s="2">
        <f t="shared" si="11"/>
        <v>5</v>
      </c>
    </row>
    <row r="236" spans="1:4" ht="13.5">
      <c r="A236" s="3">
        <v>43701</v>
      </c>
      <c r="B236" s="1">
        <f t="shared" si="9"/>
        <v>34</v>
      </c>
      <c r="C236" s="1" t="str">
        <f t="shared" si="10"/>
        <v>星期六</v>
      </c>
      <c r="D236" s="2">
        <f t="shared" si="11"/>
        <v>6</v>
      </c>
    </row>
    <row r="237" spans="1:4" ht="13.5">
      <c r="A237" s="3">
        <v>43702</v>
      </c>
      <c r="B237" s="1">
        <f t="shared" si="9"/>
        <v>34</v>
      </c>
      <c r="C237" s="1" t="str">
        <f t="shared" si="10"/>
        <v>星期日</v>
      </c>
      <c r="D237" s="2">
        <f t="shared" si="11"/>
        <v>7</v>
      </c>
    </row>
    <row r="238" spans="1:4" ht="13.5">
      <c r="A238" s="3">
        <v>43703</v>
      </c>
      <c r="B238" s="1">
        <f t="shared" si="9"/>
        <v>35</v>
      </c>
      <c r="C238" s="1" t="str">
        <f t="shared" si="10"/>
        <v>星期一</v>
      </c>
      <c r="D238" s="2">
        <f t="shared" si="11"/>
        <v>1</v>
      </c>
    </row>
    <row r="239" spans="1:4" ht="13.5">
      <c r="A239" s="3">
        <v>43704</v>
      </c>
      <c r="B239" s="1">
        <f t="shared" si="9"/>
        <v>35</v>
      </c>
      <c r="C239" s="1" t="str">
        <f t="shared" si="10"/>
        <v>星期二</v>
      </c>
      <c r="D239" s="2">
        <f t="shared" si="11"/>
        <v>2</v>
      </c>
    </row>
    <row r="240" spans="1:4" ht="13.5">
      <c r="A240" s="3">
        <v>43705</v>
      </c>
      <c r="B240" s="1">
        <f t="shared" si="9"/>
        <v>35</v>
      </c>
      <c r="C240" s="1" t="str">
        <f t="shared" si="10"/>
        <v>星期三</v>
      </c>
      <c r="D240" s="2">
        <f t="shared" si="11"/>
        <v>3</v>
      </c>
    </row>
    <row r="241" spans="1:4" ht="13.5">
      <c r="A241" s="3">
        <v>43706</v>
      </c>
      <c r="B241" s="1">
        <f t="shared" si="9"/>
        <v>35</v>
      </c>
      <c r="C241" s="1" t="str">
        <f t="shared" si="10"/>
        <v>星期四</v>
      </c>
      <c r="D241" s="2">
        <f t="shared" si="11"/>
        <v>4</v>
      </c>
    </row>
    <row r="242" spans="1:4" ht="13.5">
      <c r="A242" s="3">
        <v>43707</v>
      </c>
      <c r="B242" s="1">
        <f t="shared" si="9"/>
        <v>35</v>
      </c>
      <c r="C242" s="1" t="str">
        <f t="shared" si="10"/>
        <v>星期五</v>
      </c>
      <c r="D242" s="2">
        <f t="shared" si="11"/>
        <v>5</v>
      </c>
    </row>
    <row r="243" spans="1:4" ht="13.5">
      <c r="A243" s="3">
        <v>43708</v>
      </c>
      <c r="B243" s="1">
        <f t="shared" si="9"/>
        <v>35</v>
      </c>
      <c r="C243" s="1" t="str">
        <f t="shared" si="10"/>
        <v>星期六</v>
      </c>
      <c r="D243" s="2">
        <f t="shared" si="11"/>
        <v>6</v>
      </c>
    </row>
    <row r="244" spans="1:4" ht="13.5">
      <c r="A244" s="3">
        <v>43709</v>
      </c>
      <c r="B244" s="1">
        <f t="shared" si="9"/>
        <v>35</v>
      </c>
      <c r="C244" s="1" t="str">
        <f t="shared" si="10"/>
        <v>星期日</v>
      </c>
      <c r="D244" s="2">
        <f t="shared" si="11"/>
        <v>7</v>
      </c>
    </row>
    <row r="245" spans="1:4" ht="13.5">
      <c r="A245" s="3">
        <v>43710</v>
      </c>
      <c r="B245" s="1">
        <f t="shared" si="9"/>
        <v>36</v>
      </c>
      <c r="C245" s="1" t="str">
        <f t="shared" si="10"/>
        <v>星期一</v>
      </c>
      <c r="D245" s="2">
        <f t="shared" si="11"/>
        <v>1</v>
      </c>
    </row>
    <row r="246" spans="1:4" ht="13.5">
      <c r="A246" s="3">
        <v>43711</v>
      </c>
      <c r="B246" s="1">
        <f t="shared" si="9"/>
        <v>36</v>
      </c>
      <c r="C246" s="1" t="str">
        <f t="shared" si="10"/>
        <v>星期二</v>
      </c>
      <c r="D246" s="2">
        <f t="shared" si="11"/>
        <v>2</v>
      </c>
    </row>
    <row r="247" spans="1:4" ht="13.5">
      <c r="A247" s="3">
        <v>43712</v>
      </c>
      <c r="B247" s="1">
        <f t="shared" si="9"/>
        <v>36</v>
      </c>
      <c r="C247" s="1" t="str">
        <f t="shared" si="10"/>
        <v>星期三</v>
      </c>
      <c r="D247" s="2">
        <f t="shared" si="11"/>
        <v>3</v>
      </c>
    </row>
    <row r="248" spans="1:4" ht="13.5">
      <c r="A248" s="3">
        <v>43713</v>
      </c>
      <c r="B248" s="1">
        <f t="shared" si="9"/>
        <v>36</v>
      </c>
      <c r="C248" s="1" t="str">
        <f t="shared" si="10"/>
        <v>星期四</v>
      </c>
      <c r="D248" s="2">
        <f t="shared" si="11"/>
        <v>4</v>
      </c>
    </row>
    <row r="249" spans="1:4" ht="13.5">
      <c r="A249" s="3">
        <v>43714</v>
      </c>
      <c r="B249" s="1">
        <f t="shared" si="9"/>
        <v>36</v>
      </c>
      <c r="C249" s="1" t="str">
        <f t="shared" si="10"/>
        <v>星期五</v>
      </c>
      <c r="D249" s="2">
        <f t="shared" si="11"/>
        <v>5</v>
      </c>
    </row>
    <row r="250" spans="1:4" ht="13.5">
      <c r="A250" s="3">
        <v>43715</v>
      </c>
      <c r="B250" s="1">
        <f t="shared" si="9"/>
        <v>36</v>
      </c>
      <c r="C250" s="1" t="str">
        <f t="shared" si="10"/>
        <v>星期六</v>
      </c>
      <c r="D250" s="2">
        <f t="shared" si="11"/>
        <v>6</v>
      </c>
    </row>
    <row r="251" spans="1:4" ht="13.5">
      <c r="A251" s="3">
        <v>43716</v>
      </c>
      <c r="B251" s="1">
        <f t="shared" si="9"/>
        <v>36</v>
      </c>
      <c r="C251" s="1" t="str">
        <f t="shared" si="10"/>
        <v>星期日</v>
      </c>
      <c r="D251" s="2">
        <f t="shared" si="11"/>
        <v>7</v>
      </c>
    </row>
    <row r="252" spans="1:4" ht="13.5">
      <c r="A252" s="3">
        <v>43717</v>
      </c>
      <c r="B252" s="1">
        <f t="shared" si="9"/>
        <v>37</v>
      </c>
      <c r="C252" s="1" t="str">
        <f t="shared" si="10"/>
        <v>星期一</v>
      </c>
      <c r="D252" s="2">
        <f t="shared" si="11"/>
        <v>1</v>
      </c>
    </row>
    <row r="253" spans="1:4" ht="13.5">
      <c r="A253" s="3">
        <v>43718</v>
      </c>
      <c r="B253" s="1">
        <f t="shared" si="9"/>
        <v>37</v>
      </c>
      <c r="C253" s="1" t="str">
        <f t="shared" si="10"/>
        <v>星期二</v>
      </c>
      <c r="D253" s="2">
        <f t="shared" si="11"/>
        <v>2</v>
      </c>
    </row>
    <row r="254" spans="1:4" ht="13.5">
      <c r="A254" s="3">
        <v>43719</v>
      </c>
      <c r="B254" s="1">
        <f t="shared" si="9"/>
        <v>37</v>
      </c>
      <c r="C254" s="1" t="str">
        <f t="shared" si="10"/>
        <v>星期三</v>
      </c>
      <c r="D254" s="2">
        <f t="shared" si="11"/>
        <v>3</v>
      </c>
    </row>
    <row r="255" spans="1:4" ht="13.5">
      <c r="A255" s="3">
        <v>43720</v>
      </c>
      <c r="B255" s="1">
        <f t="shared" si="9"/>
        <v>37</v>
      </c>
      <c r="C255" s="1" t="str">
        <f t="shared" si="10"/>
        <v>星期四</v>
      </c>
      <c r="D255" s="2">
        <f t="shared" si="11"/>
        <v>4</v>
      </c>
    </row>
    <row r="256" spans="1:4" ht="13.5">
      <c r="A256" s="3">
        <v>43721</v>
      </c>
      <c r="B256" s="1">
        <f t="shared" si="9"/>
        <v>37</v>
      </c>
      <c r="C256" s="1" t="str">
        <f t="shared" si="10"/>
        <v>星期五</v>
      </c>
      <c r="D256" s="2">
        <f t="shared" si="11"/>
        <v>5</v>
      </c>
    </row>
    <row r="257" spans="1:4" ht="13.5">
      <c r="A257" s="3">
        <v>43722</v>
      </c>
      <c r="B257" s="1">
        <f t="shared" si="12" ref="B257:B320">WEEKNUM(A257,2)</f>
        <v>37</v>
      </c>
      <c r="C257" s="1" t="str">
        <f t="shared" si="10"/>
        <v>星期六</v>
      </c>
      <c r="D257" s="2">
        <f t="shared" si="11"/>
        <v>6</v>
      </c>
    </row>
    <row r="258" spans="1:4" ht="13.5">
      <c r="A258" s="3">
        <v>43723</v>
      </c>
      <c r="B258" s="1">
        <f t="shared" si="12"/>
        <v>37</v>
      </c>
      <c r="C258" s="1" t="str">
        <f t="shared" si="13" ref="C258:C321">CHOOSE(WEEKDAY(A258,2),"星期一","星期二","星期三","星期四","星期五","星期六","星期日")</f>
        <v>星期日</v>
      </c>
      <c r="D258" s="2">
        <f t="shared" si="14" ref="D258:D321">WEEKDAY(A258,2)</f>
        <v>7</v>
      </c>
    </row>
    <row r="259" spans="1:4" ht="13.5">
      <c r="A259" s="3">
        <v>43724</v>
      </c>
      <c r="B259" s="1">
        <f t="shared" si="12"/>
        <v>38</v>
      </c>
      <c r="C259" s="1" t="str">
        <f t="shared" si="13"/>
        <v>星期一</v>
      </c>
      <c r="D259" s="2">
        <f t="shared" si="14"/>
        <v>1</v>
      </c>
    </row>
    <row r="260" spans="1:4" ht="13.5">
      <c r="A260" s="3">
        <v>43725</v>
      </c>
      <c r="B260" s="1">
        <f t="shared" si="12"/>
        <v>38</v>
      </c>
      <c r="C260" s="1" t="str">
        <f t="shared" si="13"/>
        <v>星期二</v>
      </c>
      <c r="D260" s="2">
        <f t="shared" si="14"/>
        <v>2</v>
      </c>
    </row>
    <row r="261" spans="1:4" ht="13.5">
      <c r="A261" s="3">
        <v>43726</v>
      </c>
      <c r="B261" s="1">
        <f t="shared" si="12"/>
        <v>38</v>
      </c>
      <c r="C261" s="1" t="str">
        <f t="shared" si="13"/>
        <v>星期三</v>
      </c>
      <c r="D261" s="2">
        <f t="shared" si="14"/>
        <v>3</v>
      </c>
    </row>
    <row r="262" spans="1:4" ht="13.5">
      <c r="A262" s="3">
        <v>43727</v>
      </c>
      <c r="B262" s="1">
        <f t="shared" si="12"/>
        <v>38</v>
      </c>
      <c r="C262" s="1" t="str">
        <f t="shared" si="13"/>
        <v>星期四</v>
      </c>
      <c r="D262" s="2">
        <f t="shared" si="14"/>
        <v>4</v>
      </c>
    </row>
    <row r="263" spans="1:4" ht="13.5">
      <c r="A263" s="3">
        <v>43728</v>
      </c>
      <c r="B263" s="1">
        <f t="shared" si="12"/>
        <v>38</v>
      </c>
      <c r="C263" s="1" t="str">
        <f t="shared" si="13"/>
        <v>星期五</v>
      </c>
      <c r="D263" s="2">
        <f t="shared" si="14"/>
        <v>5</v>
      </c>
    </row>
    <row r="264" spans="1:4" ht="13.5">
      <c r="A264" s="3">
        <v>43729</v>
      </c>
      <c r="B264" s="1">
        <f t="shared" si="12"/>
        <v>38</v>
      </c>
      <c r="C264" s="1" t="str">
        <f t="shared" si="13"/>
        <v>星期六</v>
      </c>
      <c r="D264" s="2">
        <f t="shared" si="14"/>
        <v>6</v>
      </c>
    </row>
    <row r="265" spans="1:4" ht="13.5">
      <c r="A265" s="3">
        <v>43730</v>
      </c>
      <c r="B265" s="1">
        <f t="shared" si="12"/>
        <v>38</v>
      </c>
      <c r="C265" s="1" t="str">
        <f t="shared" si="13"/>
        <v>星期日</v>
      </c>
      <c r="D265" s="2">
        <f t="shared" si="14"/>
        <v>7</v>
      </c>
    </row>
    <row r="266" spans="1:4" ht="13.5">
      <c r="A266" s="3">
        <v>43731</v>
      </c>
      <c r="B266" s="1">
        <f t="shared" si="12"/>
        <v>39</v>
      </c>
      <c r="C266" s="1" t="str">
        <f t="shared" si="13"/>
        <v>星期一</v>
      </c>
      <c r="D266" s="2">
        <f t="shared" si="14"/>
        <v>1</v>
      </c>
    </row>
    <row r="267" spans="1:4" ht="13.5">
      <c r="A267" s="3">
        <v>43732</v>
      </c>
      <c r="B267" s="1">
        <f t="shared" si="12"/>
        <v>39</v>
      </c>
      <c r="C267" s="1" t="str">
        <f t="shared" si="13"/>
        <v>星期二</v>
      </c>
      <c r="D267" s="2">
        <f t="shared" si="14"/>
        <v>2</v>
      </c>
    </row>
    <row r="268" spans="1:4" ht="13.5">
      <c r="A268" s="3">
        <v>43733</v>
      </c>
      <c r="B268" s="1">
        <f t="shared" si="12"/>
        <v>39</v>
      </c>
      <c r="C268" s="1" t="str">
        <f t="shared" si="13"/>
        <v>星期三</v>
      </c>
      <c r="D268" s="2">
        <f t="shared" si="14"/>
        <v>3</v>
      </c>
    </row>
    <row r="269" spans="1:4" ht="13.5">
      <c r="A269" s="3">
        <v>43734</v>
      </c>
      <c r="B269" s="1">
        <f t="shared" si="12"/>
        <v>39</v>
      </c>
      <c r="C269" s="1" t="str">
        <f t="shared" si="13"/>
        <v>星期四</v>
      </c>
      <c r="D269" s="2">
        <f t="shared" si="14"/>
        <v>4</v>
      </c>
    </row>
    <row r="270" spans="1:4" ht="13.5">
      <c r="A270" s="3">
        <v>43735</v>
      </c>
      <c r="B270" s="1">
        <f t="shared" si="12"/>
        <v>39</v>
      </c>
      <c r="C270" s="1" t="str">
        <f t="shared" si="13"/>
        <v>星期五</v>
      </c>
      <c r="D270" s="2">
        <f t="shared" si="14"/>
        <v>5</v>
      </c>
    </row>
    <row r="271" spans="1:4" ht="13.5">
      <c r="A271" s="3">
        <v>43736</v>
      </c>
      <c r="B271" s="1">
        <f t="shared" si="12"/>
        <v>39</v>
      </c>
      <c r="C271" s="1" t="str">
        <f t="shared" si="13"/>
        <v>星期六</v>
      </c>
      <c r="D271" s="2">
        <f t="shared" si="14"/>
        <v>6</v>
      </c>
    </row>
    <row r="272" spans="1:4" ht="13.5">
      <c r="A272" s="3">
        <v>43737</v>
      </c>
      <c r="B272" s="1">
        <f t="shared" si="12"/>
        <v>39</v>
      </c>
      <c r="C272" s="1" t="str">
        <f t="shared" si="13"/>
        <v>星期日</v>
      </c>
      <c r="D272" s="2">
        <f t="shared" si="14"/>
        <v>7</v>
      </c>
    </row>
    <row r="273" spans="1:4" ht="13.5">
      <c r="A273" s="3">
        <v>43738</v>
      </c>
      <c r="B273" s="1">
        <f t="shared" si="12"/>
        <v>40</v>
      </c>
      <c r="C273" s="1" t="str">
        <f t="shared" si="13"/>
        <v>星期一</v>
      </c>
      <c r="D273" s="2">
        <f t="shared" si="14"/>
        <v>1</v>
      </c>
    </row>
    <row r="274" spans="1:4" ht="13.5">
      <c r="A274" s="3">
        <v>43739</v>
      </c>
      <c r="B274" s="1">
        <f t="shared" si="12"/>
        <v>40</v>
      </c>
      <c r="C274" s="1" t="str">
        <f t="shared" si="13"/>
        <v>星期二</v>
      </c>
      <c r="D274" s="2">
        <f t="shared" si="14"/>
        <v>2</v>
      </c>
    </row>
    <row r="275" spans="1:4" ht="13.5">
      <c r="A275" s="3">
        <v>43740</v>
      </c>
      <c r="B275" s="1">
        <f t="shared" si="12"/>
        <v>40</v>
      </c>
      <c r="C275" s="1" t="str">
        <f t="shared" si="13"/>
        <v>星期三</v>
      </c>
      <c r="D275" s="2">
        <f t="shared" si="14"/>
        <v>3</v>
      </c>
    </row>
    <row r="276" spans="1:4" ht="13.5">
      <c r="A276" s="3">
        <v>43741</v>
      </c>
      <c r="B276" s="1">
        <f t="shared" si="12"/>
        <v>40</v>
      </c>
      <c r="C276" s="1" t="str">
        <f t="shared" si="13"/>
        <v>星期四</v>
      </c>
      <c r="D276" s="2">
        <f t="shared" si="14"/>
        <v>4</v>
      </c>
    </row>
    <row r="277" spans="1:4" ht="13.5">
      <c r="A277" s="3">
        <v>43742</v>
      </c>
      <c r="B277" s="1">
        <f t="shared" si="12"/>
        <v>40</v>
      </c>
      <c r="C277" s="1" t="str">
        <f t="shared" si="13"/>
        <v>星期五</v>
      </c>
      <c r="D277" s="2">
        <f t="shared" si="14"/>
        <v>5</v>
      </c>
    </row>
    <row r="278" spans="1:4" ht="13.5">
      <c r="A278" s="3">
        <v>43743</v>
      </c>
      <c r="B278" s="1">
        <f t="shared" si="12"/>
        <v>40</v>
      </c>
      <c r="C278" s="1" t="str">
        <f t="shared" si="13"/>
        <v>星期六</v>
      </c>
      <c r="D278" s="2">
        <f t="shared" si="14"/>
        <v>6</v>
      </c>
    </row>
    <row r="279" spans="1:4" ht="13.5">
      <c r="A279" s="3">
        <v>43744</v>
      </c>
      <c r="B279" s="1">
        <f t="shared" si="12"/>
        <v>40</v>
      </c>
      <c r="C279" s="1" t="str">
        <f t="shared" si="13"/>
        <v>星期日</v>
      </c>
      <c r="D279" s="2">
        <f t="shared" si="14"/>
        <v>7</v>
      </c>
    </row>
    <row r="280" spans="1:4" ht="13.5">
      <c r="A280" s="3">
        <v>43745</v>
      </c>
      <c r="B280" s="1">
        <f t="shared" si="12"/>
        <v>41</v>
      </c>
      <c r="C280" s="1" t="str">
        <f t="shared" si="13"/>
        <v>星期一</v>
      </c>
      <c r="D280" s="2">
        <f t="shared" si="14"/>
        <v>1</v>
      </c>
    </row>
    <row r="281" spans="1:4" ht="13.5">
      <c r="A281" s="3">
        <v>43746</v>
      </c>
      <c r="B281" s="1">
        <f t="shared" si="12"/>
        <v>41</v>
      </c>
      <c r="C281" s="1" t="str">
        <f t="shared" si="13"/>
        <v>星期二</v>
      </c>
      <c r="D281" s="2">
        <f t="shared" si="14"/>
        <v>2</v>
      </c>
    </row>
    <row r="282" spans="1:4" ht="13.5">
      <c r="A282" s="3">
        <v>43747</v>
      </c>
      <c r="B282" s="1">
        <f t="shared" si="12"/>
        <v>41</v>
      </c>
      <c r="C282" s="1" t="str">
        <f t="shared" si="13"/>
        <v>星期三</v>
      </c>
      <c r="D282" s="2">
        <f t="shared" si="14"/>
        <v>3</v>
      </c>
    </row>
    <row r="283" spans="1:4" ht="13.5">
      <c r="A283" s="3">
        <v>43748</v>
      </c>
      <c r="B283" s="1">
        <f t="shared" si="12"/>
        <v>41</v>
      </c>
      <c r="C283" s="1" t="str">
        <f t="shared" si="13"/>
        <v>星期四</v>
      </c>
      <c r="D283" s="2">
        <f t="shared" si="14"/>
        <v>4</v>
      </c>
    </row>
    <row r="284" spans="1:4" ht="13.5">
      <c r="A284" s="3">
        <v>43749</v>
      </c>
      <c r="B284" s="1">
        <f t="shared" si="12"/>
        <v>41</v>
      </c>
      <c r="C284" s="1" t="str">
        <f t="shared" si="13"/>
        <v>星期五</v>
      </c>
      <c r="D284" s="2">
        <f t="shared" si="14"/>
        <v>5</v>
      </c>
    </row>
    <row r="285" spans="1:4" ht="13.5">
      <c r="A285" s="3">
        <v>43750</v>
      </c>
      <c r="B285" s="1">
        <f t="shared" si="12"/>
        <v>41</v>
      </c>
      <c r="C285" s="1" t="str">
        <f t="shared" si="13"/>
        <v>星期六</v>
      </c>
      <c r="D285" s="2">
        <f t="shared" si="14"/>
        <v>6</v>
      </c>
    </row>
    <row r="286" spans="1:4" ht="13.5">
      <c r="A286" s="3">
        <v>43751</v>
      </c>
      <c r="B286" s="1">
        <f t="shared" si="12"/>
        <v>41</v>
      </c>
      <c r="C286" s="1" t="str">
        <f t="shared" si="13"/>
        <v>星期日</v>
      </c>
      <c r="D286" s="2">
        <f t="shared" si="14"/>
        <v>7</v>
      </c>
    </row>
    <row r="287" spans="1:4" ht="13.5">
      <c r="A287" s="3">
        <v>43752</v>
      </c>
      <c r="B287" s="1">
        <f t="shared" si="12"/>
        <v>42</v>
      </c>
      <c r="C287" s="1" t="str">
        <f t="shared" si="13"/>
        <v>星期一</v>
      </c>
      <c r="D287" s="2">
        <f t="shared" si="14"/>
        <v>1</v>
      </c>
    </row>
    <row r="288" spans="1:4" ht="13.5">
      <c r="A288" s="3">
        <v>43753</v>
      </c>
      <c r="B288" s="1">
        <f t="shared" si="12"/>
        <v>42</v>
      </c>
      <c r="C288" s="1" t="str">
        <f t="shared" si="13"/>
        <v>星期二</v>
      </c>
      <c r="D288" s="2">
        <f t="shared" si="14"/>
        <v>2</v>
      </c>
    </row>
    <row r="289" spans="1:4" ht="13.5">
      <c r="A289" s="3">
        <v>43754</v>
      </c>
      <c r="B289" s="1">
        <f t="shared" si="12"/>
        <v>42</v>
      </c>
      <c r="C289" s="1" t="str">
        <f t="shared" si="13"/>
        <v>星期三</v>
      </c>
      <c r="D289" s="2">
        <f t="shared" si="14"/>
        <v>3</v>
      </c>
    </row>
    <row r="290" spans="1:4" ht="13.5">
      <c r="A290" s="3">
        <v>43755</v>
      </c>
      <c r="B290" s="1">
        <f t="shared" si="12"/>
        <v>42</v>
      </c>
      <c r="C290" s="1" t="str">
        <f t="shared" si="13"/>
        <v>星期四</v>
      </c>
      <c r="D290" s="2">
        <f t="shared" si="14"/>
        <v>4</v>
      </c>
    </row>
    <row r="291" spans="1:4" ht="13.5">
      <c r="A291" s="3">
        <v>43756</v>
      </c>
      <c r="B291" s="1">
        <f t="shared" si="12"/>
        <v>42</v>
      </c>
      <c r="C291" s="1" t="str">
        <f t="shared" si="13"/>
        <v>星期五</v>
      </c>
      <c r="D291" s="2">
        <f t="shared" si="14"/>
        <v>5</v>
      </c>
    </row>
    <row r="292" spans="1:4" ht="13.5">
      <c r="A292" s="3">
        <v>43757</v>
      </c>
      <c r="B292" s="1">
        <f t="shared" si="12"/>
        <v>42</v>
      </c>
      <c r="C292" s="1" t="str">
        <f t="shared" si="13"/>
        <v>星期六</v>
      </c>
      <c r="D292" s="2">
        <f t="shared" si="14"/>
        <v>6</v>
      </c>
    </row>
    <row r="293" spans="1:4" ht="13.5">
      <c r="A293" s="3">
        <v>43758</v>
      </c>
      <c r="B293" s="1">
        <f t="shared" si="12"/>
        <v>42</v>
      </c>
      <c r="C293" s="1" t="str">
        <f t="shared" si="13"/>
        <v>星期日</v>
      </c>
      <c r="D293" s="2">
        <f t="shared" si="14"/>
        <v>7</v>
      </c>
    </row>
    <row r="294" spans="1:4" ht="13.5">
      <c r="A294" s="3">
        <v>43759</v>
      </c>
      <c r="B294" s="1">
        <f t="shared" si="12"/>
        <v>43</v>
      </c>
      <c r="C294" s="1" t="str">
        <f t="shared" si="13"/>
        <v>星期一</v>
      </c>
      <c r="D294" s="2">
        <f t="shared" si="14"/>
        <v>1</v>
      </c>
    </row>
    <row r="295" spans="1:4" ht="13.5">
      <c r="A295" s="3">
        <v>43760</v>
      </c>
      <c r="B295" s="1">
        <f t="shared" si="12"/>
        <v>43</v>
      </c>
      <c r="C295" s="1" t="str">
        <f t="shared" si="13"/>
        <v>星期二</v>
      </c>
      <c r="D295" s="2">
        <f t="shared" si="14"/>
        <v>2</v>
      </c>
    </row>
    <row r="296" spans="1:4" ht="13.5">
      <c r="A296" s="3">
        <v>43761</v>
      </c>
      <c r="B296" s="1">
        <f t="shared" si="12"/>
        <v>43</v>
      </c>
      <c r="C296" s="1" t="str">
        <f t="shared" si="13"/>
        <v>星期三</v>
      </c>
      <c r="D296" s="2">
        <f t="shared" si="14"/>
        <v>3</v>
      </c>
    </row>
    <row r="297" spans="1:4" ht="13.5">
      <c r="A297" s="3">
        <v>43762</v>
      </c>
      <c r="B297" s="1">
        <f t="shared" si="12"/>
        <v>43</v>
      </c>
      <c r="C297" s="1" t="str">
        <f t="shared" si="13"/>
        <v>星期四</v>
      </c>
      <c r="D297" s="2">
        <f t="shared" si="14"/>
        <v>4</v>
      </c>
    </row>
    <row r="298" spans="1:4" ht="13.5">
      <c r="A298" s="3">
        <v>43763</v>
      </c>
      <c r="B298" s="1">
        <f t="shared" si="12"/>
        <v>43</v>
      </c>
      <c r="C298" s="1" t="str">
        <f t="shared" si="13"/>
        <v>星期五</v>
      </c>
      <c r="D298" s="2">
        <f t="shared" si="14"/>
        <v>5</v>
      </c>
    </row>
    <row r="299" spans="1:4" ht="13.5">
      <c r="A299" s="3">
        <v>43764</v>
      </c>
      <c r="B299" s="1">
        <f t="shared" si="12"/>
        <v>43</v>
      </c>
      <c r="C299" s="1" t="str">
        <f t="shared" si="13"/>
        <v>星期六</v>
      </c>
      <c r="D299" s="2">
        <f t="shared" si="14"/>
        <v>6</v>
      </c>
    </row>
    <row r="300" spans="1:4" ht="13.5">
      <c r="A300" s="3">
        <v>43765</v>
      </c>
      <c r="B300" s="1">
        <f t="shared" si="12"/>
        <v>43</v>
      </c>
      <c r="C300" s="1" t="str">
        <f t="shared" si="13"/>
        <v>星期日</v>
      </c>
      <c r="D300" s="2">
        <f t="shared" si="14"/>
        <v>7</v>
      </c>
    </row>
    <row r="301" spans="1:4" ht="13.5">
      <c r="A301" s="3">
        <v>43766</v>
      </c>
      <c r="B301" s="1">
        <f t="shared" si="12"/>
        <v>44</v>
      </c>
      <c r="C301" s="1" t="str">
        <f t="shared" si="13"/>
        <v>星期一</v>
      </c>
      <c r="D301" s="2">
        <f t="shared" si="14"/>
        <v>1</v>
      </c>
    </row>
    <row r="302" spans="1:4" ht="13.5">
      <c r="A302" s="3">
        <v>43767</v>
      </c>
      <c r="B302" s="1">
        <f t="shared" si="12"/>
        <v>44</v>
      </c>
      <c r="C302" s="1" t="str">
        <f t="shared" si="13"/>
        <v>星期二</v>
      </c>
      <c r="D302" s="2">
        <f t="shared" si="14"/>
        <v>2</v>
      </c>
    </row>
    <row r="303" spans="1:4" ht="13.5">
      <c r="A303" s="3">
        <v>43768</v>
      </c>
      <c r="B303" s="1">
        <f t="shared" si="12"/>
        <v>44</v>
      </c>
      <c r="C303" s="1" t="str">
        <f t="shared" si="13"/>
        <v>星期三</v>
      </c>
      <c r="D303" s="2">
        <f t="shared" si="14"/>
        <v>3</v>
      </c>
    </row>
    <row r="304" spans="1:4" ht="13.5">
      <c r="A304" s="3">
        <v>43769</v>
      </c>
      <c r="B304" s="1">
        <f t="shared" si="12"/>
        <v>44</v>
      </c>
      <c r="C304" s="1" t="str">
        <f t="shared" si="13"/>
        <v>星期四</v>
      </c>
      <c r="D304" s="2">
        <f t="shared" si="14"/>
        <v>4</v>
      </c>
    </row>
    <row r="305" spans="1:4" ht="13.5">
      <c r="A305" s="3">
        <v>43770</v>
      </c>
      <c r="B305" s="1">
        <f t="shared" si="12"/>
        <v>44</v>
      </c>
      <c r="C305" s="1" t="str">
        <f t="shared" si="13"/>
        <v>星期五</v>
      </c>
      <c r="D305" s="2">
        <f t="shared" si="14"/>
        <v>5</v>
      </c>
    </row>
    <row r="306" spans="1:4" ht="13.5">
      <c r="A306" s="3">
        <v>43771</v>
      </c>
      <c r="B306" s="1">
        <f t="shared" si="12"/>
        <v>44</v>
      </c>
      <c r="C306" s="1" t="str">
        <f t="shared" si="13"/>
        <v>星期六</v>
      </c>
      <c r="D306" s="2">
        <f t="shared" si="14"/>
        <v>6</v>
      </c>
    </row>
    <row r="307" spans="1:4" ht="13.5">
      <c r="A307" s="3">
        <v>43772</v>
      </c>
      <c r="B307" s="1">
        <f t="shared" si="12"/>
        <v>44</v>
      </c>
      <c r="C307" s="1" t="str">
        <f t="shared" si="13"/>
        <v>星期日</v>
      </c>
      <c r="D307" s="2">
        <f t="shared" si="14"/>
        <v>7</v>
      </c>
    </row>
    <row r="308" spans="1:4" ht="13.5">
      <c r="A308" s="3">
        <v>43773</v>
      </c>
      <c r="B308" s="1">
        <f t="shared" si="12"/>
        <v>45</v>
      </c>
      <c r="C308" s="1" t="str">
        <f t="shared" si="13"/>
        <v>星期一</v>
      </c>
      <c r="D308" s="2">
        <f t="shared" si="14"/>
        <v>1</v>
      </c>
    </row>
    <row r="309" spans="1:4" ht="13.5">
      <c r="A309" s="3">
        <v>43774</v>
      </c>
      <c r="B309" s="1">
        <f t="shared" si="12"/>
        <v>45</v>
      </c>
      <c r="C309" s="1" t="str">
        <f t="shared" si="13"/>
        <v>星期二</v>
      </c>
      <c r="D309" s="2">
        <f t="shared" si="14"/>
        <v>2</v>
      </c>
    </row>
    <row r="310" spans="1:4" ht="13.5">
      <c r="A310" s="3">
        <v>43775</v>
      </c>
      <c r="B310" s="1">
        <f t="shared" si="12"/>
        <v>45</v>
      </c>
      <c r="C310" s="1" t="str">
        <f t="shared" si="13"/>
        <v>星期三</v>
      </c>
      <c r="D310" s="2">
        <f t="shared" si="14"/>
        <v>3</v>
      </c>
    </row>
    <row r="311" spans="1:4" ht="13.5">
      <c r="A311" s="3">
        <v>43776</v>
      </c>
      <c r="B311" s="1">
        <f t="shared" si="12"/>
        <v>45</v>
      </c>
      <c r="C311" s="1" t="str">
        <f t="shared" si="13"/>
        <v>星期四</v>
      </c>
      <c r="D311" s="2">
        <f t="shared" si="14"/>
        <v>4</v>
      </c>
    </row>
    <row r="312" spans="1:4" ht="13.5">
      <c r="A312" s="3">
        <v>43777</v>
      </c>
      <c r="B312" s="1">
        <f t="shared" si="12"/>
        <v>45</v>
      </c>
      <c r="C312" s="1" t="str">
        <f t="shared" si="13"/>
        <v>星期五</v>
      </c>
      <c r="D312" s="2">
        <f t="shared" si="14"/>
        <v>5</v>
      </c>
    </row>
    <row r="313" spans="1:4" ht="13.5">
      <c r="A313" s="3">
        <v>43778</v>
      </c>
      <c r="B313" s="1">
        <f t="shared" si="12"/>
        <v>45</v>
      </c>
      <c r="C313" s="1" t="str">
        <f t="shared" si="13"/>
        <v>星期六</v>
      </c>
      <c r="D313" s="2">
        <f t="shared" si="14"/>
        <v>6</v>
      </c>
    </row>
    <row r="314" spans="1:4" ht="13.5">
      <c r="A314" s="3">
        <v>43779</v>
      </c>
      <c r="B314" s="1">
        <f t="shared" si="12"/>
        <v>45</v>
      </c>
      <c r="C314" s="1" t="str">
        <f t="shared" si="13"/>
        <v>星期日</v>
      </c>
      <c r="D314" s="2">
        <f t="shared" si="14"/>
        <v>7</v>
      </c>
    </row>
    <row r="315" spans="1:4" ht="13.5">
      <c r="A315" s="3">
        <v>43780</v>
      </c>
      <c r="B315" s="1">
        <f t="shared" si="12"/>
        <v>46</v>
      </c>
      <c r="C315" s="1" t="str">
        <f t="shared" si="13"/>
        <v>星期一</v>
      </c>
      <c r="D315" s="2">
        <f t="shared" si="14"/>
        <v>1</v>
      </c>
    </row>
    <row r="316" spans="1:4" ht="13.5">
      <c r="A316" s="3">
        <v>43781</v>
      </c>
      <c r="B316" s="1">
        <f t="shared" si="12"/>
        <v>46</v>
      </c>
      <c r="C316" s="1" t="str">
        <f t="shared" si="13"/>
        <v>星期二</v>
      </c>
      <c r="D316" s="2">
        <f t="shared" si="14"/>
        <v>2</v>
      </c>
    </row>
    <row r="317" spans="1:4" ht="13.5">
      <c r="A317" s="3">
        <v>43782</v>
      </c>
      <c r="B317" s="1">
        <f t="shared" si="12"/>
        <v>46</v>
      </c>
      <c r="C317" s="1" t="str">
        <f t="shared" si="13"/>
        <v>星期三</v>
      </c>
      <c r="D317" s="2">
        <f t="shared" si="14"/>
        <v>3</v>
      </c>
    </row>
    <row r="318" spans="1:4" ht="13.5">
      <c r="A318" s="3">
        <v>43783</v>
      </c>
      <c r="B318" s="1">
        <f t="shared" si="12"/>
        <v>46</v>
      </c>
      <c r="C318" s="1" t="str">
        <f t="shared" si="13"/>
        <v>星期四</v>
      </c>
      <c r="D318" s="2">
        <f t="shared" si="14"/>
        <v>4</v>
      </c>
    </row>
    <row r="319" spans="1:4" ht="13.5">
      <c r="A319" s="3">
        <v>43784</v>
      </c>
      <c r="B319" s="1">
        <f t="shared" si="12"/>
        <v>46</v>
      </c>
      <c r="C319" s="1" t="str">
        <f t="shared" si="13"/>
        <v>星期五</v>
      </c>
      <c r="D319" s="2">
        <f t="shared" si="14"/>
        <v>5</v>
      </c>
    </row>
    <row r="320" spans="1:4" ht="13.5">
      <c r="A320" s="3">
        <v>43785</v>
      </c>
      <c r="B320" s="1">
        <f t="shared" si="12"/>
        <v>46</v>
      </c>
      <c r="C320" s="1" t="str">
        <f t="shared" si="13"/>
        <v>星期六</v>
      </c>
      <c r="D320" s="2">
        <f t="shared" si="14"/>
        <v>6</v>
      </c>
    </row>
    <row r="321" spans="1:4" ht="13.5">
      <c r="A321" s="3">
        <v>43786</v>
      </c>
      <c r="B321" s="1">
        <f t="shared" si="15" ref="B321:B365">WEEKNUM(A321,2)</f>
        <v>46</v>
      </c>
      <c r="C321" s="1" t="str">
        <f t="shared" si="13"/>
        <v>星期日</v>
      </c>
      <c r="D321" s="2">
        <f t="shared" si="14"/>
        <v>7</v>
      </c>
    </row>
    <row r="322" spans="1:4" ht="13.5">
      <c r="A322" s="3">
        <v>43787</v>
      </c>
      <c r="B322" s="1">
        <f t="shared" si="15"/>
        <v>47</v>
      </c>
      <c r="C322" s="1" t="str">
        <f t="shared" si="16" ref="C322:C365">CHOOSE(WEEKDAY(A322,2),"星期一","星期二","星期三","星期四","星期五","星期六","星期日")</f>
        <v>星期一</v>
      </c>
      <c r="D322" s="2">
        <f t="shared" si="17" ref="D322:D365">WEEKDAY(A322,2)</f>
        <v>1</v>
      </c>
    </row>
    <row r="323" spans="1:4" ht="13.5">
      <c r="A323" s="3">
        <v>43788</v>
      </c>
      <c r="B323" s="1">
        <f t="shared" si="15"/>
        <v>47</v>
      </c>
      <c r="C323" s="1" t="str">
        <f t="shared" si="16"/>
        <v>星期二</v>
      </c>
      <c r="D323" s="2">
        <f t="shared" si="17"/>
        <v>2</v>
      </c>
    </row>
    <row r="324" spans="1:4" ht="13.5">
      <c r="A324" s="3">
        <v>43789</v>
      </c>
      <c r="B324" s="1">
        <f t="shared" si="15"/>
        <v>47</v>
      </c>
      <c r="C324" s="1" t="str">
        <f t="shared" si="16"/>
        <v>星期三</v>
      </c>
      <c r="D324" s="2">
        <f t="shared" si="17"/>
        <v>3</v>
      </c>
    </row>
    <row r="325" spans="1:4" ht="13.5">
      <c r="A325" s="3">
        <v>43790</v>
      </c>
      <c r="B325" s="1">
        <f t="shared" si="15"/>
        <v>47</v>
      </c>
      <c r="C325" s="1" t="str">
        <f t="shared" si="16"/>
        <v>星期四</v>
      </c>
      <c r="D325" s="2">
        <f t="shared" si="17"/>
        <v>4</v>
      </c>
    </row>
    <row r="326" spans="1:4" ht="13.5">
      <c r="A326" s="3">
        <v>43791</v>
      </c>
      <c r="B326" s="1">
        <f t="shared" si="15"/>
        <v>47</v>
      </c>
      <c r="C326" s="1" t="str">
        <f t="shared" si="16"/>
        <v>星期五</v>
      </c>
      <c r="D326" s="2">
        <f t="shared" si="17"/>
        <v>5</v>
      </c>
    </row>
    <row r="327" spans="1:4" ht="13.5">
      <c r="A327" s="3">
        <v>43792</v>
      </c>
      <c r="B327" s="1">
        <f t="shared" si="15"/>
        <v>47</v>
      </c>
      <c r="C327" s="1" t="str">
        <f t="shared" si="16"/>
        <v>星期六</v>
      </c>
      <c r="D327" s="2">
        <f t="shared" si="17"/>
        <v>6</v>
      </c>
    </row>
    <row r="328" spans="1:4" ht="13.5">
      <c r="A328" s="3">
        <v>43793</v>
      </c>
      <c r="B328" s="1">
        <f t="shared" si="15"/>
        <v>47</v>
      </c>
      <c r="C328" s="1" t="str">
        <f t="shared" si="16"/>
        <v>星期日</v>
      </c>
      <c r="D328" s="2">
        <f t="shared" si="17"/>
        <v>7</v>
      </c>
    </row>
    <row r="329" spans="1:4" ht="13.5">
      <c r="A329" s="3">
        <v>43794</v>
      </c>
      <c r="B329" s="1">
        <f t="shared" si="15"/>
        <v>48</v>
      </c>
      <c r="C329" s="1" t="str">
        <f t="shared" si="16"/>
        <v>星期一</v>
      </c>
      <c r="D329" s="2">
        <f t="shared" si="17"/>
        <v>1</v>
      </c>
    </row>
    <row r="330" spans="1:4" ht="13.5">
      <c r="A330" s="3">
        <v>43795</v>
      </c>
      <c r="B330" s="1">
        <f t="shared" si="15"/>
        <v>48</v>
      </c>
      <c r="C330" s="1" t="str">
        <f t="shared" si="16"/>
        <v>星期二</v>
      </c>
      <c r="D330" s="2">
        <f t="shared" si="17"/>
        <v>2</v>
      </c>
    </row>
    <row r="331" spans="1:4" ht="13.5">
      <c r="A331" s="3">
        <v>43796</v>
      </c>
      <c r="B331" s="1">
        <f t="shared" si="15"/>
        <v>48</v>
      </c>
      <c r="C331" s="1" t="str">
        <f t="shared" si="16"/>
        <v>星期三</v>
      </c>
      <c r="D331" s="2">
        <f t="shared" si="17"/>
        <v>3</v>
      </c>
    </row>
    <row r="332" spans="1:4" ht="13.5">
      <c r="A332" s="3">
        <v>43797</v>
      </c>
      <c r="B332" s="1">
        <f t="shared" si="15"/>
        <v>48</v>
      </c>
      <c r="C332" s="1" t="str">
        <f t="shared" si="16"/>
        <v>星期四</v>
      </c>
      <c r="D332" s="2">
        <f t="shared" si="17"/>
        <v>4</v>
      </c>
    </row>
    <row r="333" spans="1:4" ht="13.5">
      <c r="A333" s="3">
        <v>43798</v>
      </c>
      <c r="B333" s="1">
        <f t="shared" si="15"/>
        <v>48</v>
      </c>
      <c r="C333" s="1" t="str">
        <f t="shared" si="16"/>
        <v>星期五</v>
      </c>
      <c r="D333" s="2">
        <f t="shared" si="17"/>
        <v>5</v>
      </c>
    </row>
    <row r="334" spans="1:4" ht="13.5">
      <c r="A334" s="3">
        <v>43799</v>
      </c>
      <c r="B334" s="1">
        <f t="shared" si="15"/>
        <v>48</v>
      </c>
      <c r="C334" s="1" t="str">
        <f t="shared" si="16"/>
        <v>星期六</v>
      </c>
      <c r="D334" s="2">
        <f t="shared" si="17"/>
        <v>6</v>
      </c>
    </row>
    <row r="335" spans="1:4" ht="13.5">
      <c r="A335" s="3">
        <v>43800</v>
      </c>
      <c r="B335" s="1">
        <f t="shared" si="15"/>
        <v>48</v>
      </c>
      <c r="C335" s="1" t="str">
        <f t="shared" si="16"/>
        <v>星期日</v>
      </c>
      <c r="D335" s="2">
        <f t="shared" si="17"/>
        <v>7</v>
      </c>
    </row>
    <row r="336" spans="1:4" ht="13.5">
      <c r="A336" s="3">
        <v>43801</v>
      </c>
      <c r="B336" s="1">
        <f t="shared" si="15"/>
        <v>49</v>
      </c>
      <c r="C336" s="1" t="str">
        <f t="shared" si="16"/>
        <v>星期一</v>
      </c>
      <c r="D336" s="2">
        <f t="shared" si="17"/>
        <v>1</v>
      </c>
    </row>
    <row r="337" spans="1:4" ht="13.5">
      <c r="A337" s="3">
        <v>43802</v>
      </c>
      <c r="B337" s="1">
        <f t="shared" si="15"/>
        <v>49</v>
      </c>
      <c r="C337" s="1" t="str">
        <f t="shared" si="16"/>
        <v>星期二</v>
      </c>
      <c r="D337" s="2">
        <f t="shared" si="17"/>
        <v>2</v>
      </c>
    </row>
    <row r="338" spans="1:4" ht="13.5">
      <c r="A338" s="3">
        <v>43803</v>
      </c>
      <c r="B338" s="1">
        <f t="shared" si="15"/>
        <v>49</v>
      </c>
      <c r="C338" s="1" t="str">
        <f t="shared" si="16"/>
        <v>星期三</v>
      </c>
      <c r="D338" s="2">
        <f t="shared" si="17"/>
        <v>3</v>
      </c>
    </row>
    <row r="339" spans="1:4" ht="13.5">
      <c r="A339" s="3">
        <v>43804</v>
      </c>
      <c r="B339" s="1">
        <f t="shared" si="15"/>
        <v>49</v>
      </c>
      <c r="C339" s="1" t="str">
        <f t="shared" si="16"/>
        <v>星期四</v>
      </c>
      <c r="D339" s="2">
        <f t="shared" si="17"/>
        <v>4</v>
      </c>
    </row>
    <row r="340" spans="1:4" ht="13.5">
      <c r="A340" s="3">
        <v>43805</v>
      </c>
      <c r="B340" s="1">
        <f t="shared" si="15"/>
        <v>49</v>
      </c>
      <c r="C340" s="1" t="str">
        <f t="shared" si="16"/>
        <v>星期五</v>
      </c>
      <c r="D340" s="2">
        <f t="shared" si="17"/>
        <v>5</v>
      </c>
    </row>
    <row r="341" spans="1:4" ht="13.5">
      <c r="A341" s="3">
        <v>43806</v>
      </c>
      <c r="B341" s="1">
        <f t="shared" si="15"/>
        <v>49</v>
      </c>
      <c r="C341" s="1" t="str">
        <f t="shared" si="16"/>
        <v>星期六</v>
      </c>
      <c r="D341" s="2">
        <f t="shared" si="17"/>
        <v>6</v>
      </c>
    </row>
    <row r="342" spans="1:4" ht="13.5">
      <c r="A342" s="3">
        <v>43807</v>
      </c>
      <c r="B342" s="1">
        <f t="shared" si="15"/>
        <v>49</v>
      </c>
      <c r="C342" s="1" t="str">
        <f t="shared" si="16"/>
        <v>星期日</v>
      </c>
      <c r="D342" s="2">
        <f t="shared" si="17"/>
        <v>7</v>
      </c>
    </row>
    <row r="343" spans="1:4" ht="13.5">
      <c r="A343" s="3">
        <v>43808</v>
      </c>
      <c r="B343" s="1">
        <f t="shared" si="15"/>
        <v>50</v>
      </c>
      <c r="C343" s="1" t="str">
        <f t="shared" si="16"/>
        <v>星期一</v>
      </c>
      <c r="D343" s="2">
        <f t="shared" si="17"/>
        <v>1</v>
      </c>
    </row>
    <row r="344" spans="1:4" ht="13.5">
      <c r="A344" s="3">
        <v>43809</v>
      </c>
      <c r="B344" s="1">
        <f t="shared" si="15"/>
        <v>50</v>
      </c>
      <c r="C344" s="1" t="str">
        <f t="shared" si="16"/>
        <v>星期二</v>
      </c>
      <c r="D344" s="2">
        <f t="shared" si="17"/>
        <v>2</v>
      </c>
    </row>
    <row r="345" spans="1:4" ht="13.5">
      <c r="A345" s="3">
        <v>43810</v>
      </c>
      <c r="B345" s="1">
        <f t="shared" si="15"/>
        <v>50</v>
      </c>
      <c r="C345" s="1" t="str">
        <f t="shared" si="16"/>
        <v>星期三</v>
      </c>
      <c r="D345" s="2">
        <f t="shared" si="17"/>
        <v>3</v>
      </c>
    </row>
    <row r="346" spans="1:4" ht="13.5">
      <c r="A346" s="3">
        <v>43811</v>
      </c>
      <c r="B346" s="1">
        <f t="shared" si="15"/>
        <v>50</v>
      </c>
      <c r="C346" s="1" t="str">
        <f t="shared" si="16"/>
        <v>星期四</v>
      </c>
      <c r="D346" s="2">
        <f t="shared" si="17"/>
        <v>4</v>
      </c>
    </row>
    <row r="347" spans="1:4" ht="13.5">
      <c r="A347" s="3">
        <v>43812</v>
      </c>
      <c r="B347" s="1">
        <f t="shared" si="15"/>
        <v>50</v>
      </c>
      <c r="C347" s="1" t="str">
        <f t="shared" si="16"/>
        <v>星期五</v>
      </c>
      <c r="D347" s="2">
        <f t="shared" si="17"/>
        <v>5</v>
      </c>
    </row>
    <row r="348" spans="1:4" ht="13.5">
      <c r="A348" s="3">
        <v>43813</v>
      </c>
      <c r="B348" s="1">
        <f t="shared" si="15"/>
        <v>50</v>
      </c>
      <c r="C348" s="1" t="str">
        <f t="shared" si="16"/>
        <v>星期六</v>
      </c>
      <c r="D348" s="2">
        <f t="shared" si="17"/>
        <v>6</v>
      </c>
    </row>
    <row r="349" spans="1:4" ht="13.5">
      <c r="A349" s="3">
        <v>43814</v>
      </c>
      <c r="B349" s="1">
        <f t="shared" si="15"/>
        <v>50</v>
      </c>
      <c r="C349" s="1" t="str">
        <f t="shared" si="16"/>
        <v>星期日</v>
      </c>
      <c r="D349" s="2">
        <f t="shared" si="17"/>
        <v>7</v>
      </c>
    </row>
    <row r="350" spans="1:4" ht="13.5">
      <c r="A350" s="3">
        <v>43815</v>
      </c>
      <c r="B350" s="1">
        <f t="shared" si="15"/>
        <v>51</v>
      </c>
      <c r="C350" s="1" t="str">
        <f t="shared" si="16"/>
        <v>星期一</v>
      </c>
      <c r="D350" s="2">
        <f t="shared" si="17"/>
        <v>1</v>
      </c>
    </row>
    <row r="351" spans="1:4" ht="13.5">
      <c r="A351" s="3">
        <v>43816</v>
      </c>
      <c r="B351" s="1">
        <f t="shared" si="15"/>
        <v>51</v>
      </c>
      <c r="C351" s="1" t="str">
        <f t="shared" si="16"/>
        <v>星期二</v>
      </c>
      <c r="D351" s="2">
        <f t="shared" si="17"/>
        <v>2</v>
      </c>
    </row>
    <row r="352" spans="1:4" ht="13.5">
      <c r="A352" s="3">
        <v>43817</v>
      </c>
      <c r="B352" s="1">
        <f t="shared" si="15"/>
        <v>51</v>
      </c>
      <c r="C352" s="1" t="str">
        <f t="shared" si="16"/>
        <v>星期三</v>
      </c>
      <c r="D352" s="2">
        <f t="shared" si="17"/>
        <v>3</v>
      </c>
    </row>
    <row r="353" spans="1:4" ht="13.5">
      <c r="A353" s="3">
        <v>43818</v>
      </c>
      <c r="B353" s="1">
        <f t="shared" si="15"/>
        <v>51</v>
      </c>
      <c r="C353" s="1" t="str">
        <f t="shared" si="16"/>
        <v>星期四</v>
      </c>
      <c r="D353" s="2">
        <f t="shared" si="17"/>
        <v>4</v>
      </c>
    </row>
    <row r="354" spans="1:4" ht="13.5">
      <c r="A354" s="3">
        <v>43819</v>
      </c>
      <c r="B354" s="1">
        <f t="shared" si="15"/>
        <v>51</v>
      </c>
      <c r="C354" s="1" t="str">
        <f t="shared" si="16"/>
        <v>星期五</v>
      </c>
      <c r="D354" s="2">
        <f t="shared" si="17"/>
        <v>5</v>
      </c>
    </row>
    <row r="355" spans="1:4" ht="13.5">
      <c r="A355" s="3">
        <v>43820</v>
      </c>
      <c r="B355" s="1">
        <f t="shared" si="15"/>
        <v>51</v>
      </c>
      <c r="C355" s="1" t="str">
        <f t="shared" si="16"/>
        <v>星期六</v>
      </c>
      <c r="D355" s="2">
        <f t="shared" si="17"/>
        <v>6</v>
      </c>
    </row>
    <row r="356" spans="1:4" ht="13.5">
      <c r="A356" s="3">
        <v>43821</v>
      </c>
      <c r="B356" s="1">
        <f t="shared" si="15"/>
        <v>51</v>
      </c>
      <c r="C356" s="1" t="str">
        <f t="shared" si="16"/>
        <v>星期日</v>
      </c>
      <c r="D356" s="2">
        <f t="shared" si="17"/>
        <v>7</v>
      </c>
    </row>
    <row r="357" spans="1:4" ht="13.5">
      <c r="A357" s="3">
        <v>43822</v>
      </c>
      <c r="B357" s="1">
        <f t="shared" si="15"/>
        <v>52</v>
      </c>
      <c r="C357" s="1" t="str">
        <f t="shared" si="16"/>
        <v>星期一</v>
      </c>
      <c r="D357" s="2">
        <f t="shared" si="17"/>
        <v>1</v>
      </c>
    </row>
    <row r="358" spans="1:4" ht="13.5">
      <c r="A358" s="3">
        <v>43823</v>
      </c>
      <c r="B358" s="1">
        <f t="shared" si="15"/>
        <v>52</v>
      </c>
      <c r="C358" s="1" t="str">
        <f t="shared" si="16"/>
        <v>星期二</v>
      </c>
      <c r="D358" s="2">
        <f t="shared" si="17"/>
        <v>2</v>
      </c>
    </row>
    <row r="359" spans="1:4" ht="13.5">
      <c r="A359" s="3">
        <v>43824</v>
      </c>
      <c r="B359" s="1">
        <f t="shared" si="15"/>
        <v>52</v>
      </c>
      <c r="C359" s="1" t="str">
        <f t="shared" si="16"/>
        <v>星期三</v>
      </c>
      <c r="D359" s="2">
        <f t="shared" si="17"/>
        <v>3</v>
      </c>
    </row>
    <row r="360" spans="1:4" ht="13.5">
      <c r="A360" s="3">
        <v>43825</v>
      </c>
      <c r="B360" s="1">
        <f t="shared" si="15"/>
        <v>52</v>
      </c>
      <c r="C360" s="1" t="str">
        <f t="shared" si="16"/>
        <v>星期四</v>
      </c>
      <c r="D360" s="2">
        <f t="shared" si="17"/>
        <v>4</v>
      </c>
    </row>
    <row r="361" spans="1:4" ht="13.5">
      <c r="A361" s="3">
        <v>43826</v>
      </c>
      <c r="B361" s="1">
        <f t="shared" si="15"/>
        <v>52</v>
      </c>
      <c r="C361" s="1" t="str">
        <f t="shared" si="16"/>
        <v>星期五</v>
      </c>
      <c r="D361" s="2">
        <f t="shared" si="17"/>
        <v>5</v>
      </c>
    </row>
    <row r="362" spans="1:4" ht="13.5">
      <c r="A362" s="3">
        <v>43827</v>
      </c>
      <c r="B362" s="1">
        <f t="shared" si="15"/>
        <v>52</v>
      </c>
      <c r="C362" s="1" t="str">
        <f t="shared" si="16"/>
        <v>星期六</v>
      </c>
      <c r="D362" s="2">
        <f t="shared" si="17"/>
        <v>6</v>
      </c>
    </row>
    <row r="363" spans="1:4" ht="13.5">
      <c r="A363" s="3">
        <v>43828</v>
      </c>
      <c r="B363" s="1">
        <f t="shared" si="15"/>
        <v>52</v>
      </c>
      <c r="C363" s="1" t="str">
        <f t="shared" si="16"/>
        <v>星期日</v>
      </c>
      <c r="D363" s="2">
        <f t="shared" si="17"/>
        <v>7</v>
      </c>
    </row>
    <row r="364" spans="1:4" ht="13.5">
      <c r="A364" s="3">
        <v>43829</v>
      </c>
      <c r="B364" s="1">
        <f t="shared" si="15"/>
        <v>53</v>
      </c>
      <c r="C364" s="1" t="str">
        <f t="shared" si="16"/>
        <v>星期一</v>
      </c>
      <c r="D364" s="2">
        <f t="shared" si="17"/>
        <v>1</v>
      </c>
    </row>
    <row r="365" spans="1:4" ht="13.5">
      <c r="A365" s="3">
        <v>43830</v>
      </c>
      <c r="B365" s="1">
        <f t="shared" si="15"/>
        <v>53</v>
      </c>
      <c r="C365" s="1" t="str">
        <f t="shared" si="16"/>
        <v>星期二</v>
      </c>
      <c r="D365" s="2">
        <f t="shared" si="17"/>
        <v>2</v>
      </c>
    </row>
  </sheetData>
  <pageMargins left="0.75" right="0.75" top="1" bottom="1" header="0.511805555555556" footer="0.511805555555556"/>
</worksheet>
</file>

<file path=xl/worksheets/sheet6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3E00-000000000000}">
  <dimension ref="A1:D366"/>
  <sheetViews>
    <sheetView workbookViewId="0" topLeftCell="A1">
      <selection pane="topLeft" activeCell="D1" sqref="D1"/>
    </sheetView>
  </sheetViews>
  <sheetFormatPr defaultColWidth="9" defaultRowHeight="13.5" outlineLevelCol="3"/>
  <cols>
    <col min="1" max="1" width="12.8" style="1" customWidth="1"/>
    <col min="2" max="2" width="3.6" style="1" customWidth="1"/>
    <col min="3" max="3" width="9.4" style="1" customWidth="1"/>
    <col min="4" max="16347" width="9" style="2"/>
  </cols>
  <sheetData>
    <row r="1" spans="1:4" ht="13.5">
      <c r="A1" s="3">
        <v>43831</v>
      </c>
      <c r="B1" s="1">
        <f t="shared" si="0" ref="B1:B64">WEEKNUM(A1,2)</f>
        <v>1</v>
      </c>
      <c r="C1" s="1" t="str">
        <f>CHOOSE(WEEKDAY(A1,2),"星期一","星期二","星期三","星期四","星期五","星期六","星期日")</f>
        <v>星期三</v>
      </c>
      <c r="D1" s="2">
        <f>WEEKDAY(A1,2)</f>
        <v>3</v>
      </c>
    </row>
    <row r="2" spans="1:4" ht="13.5">
      <c r="A2" s="3">
        <v>43832</v>
      </c>
      <c r="B2" s="1">
        <f t="shared" si="0"/>
        <v>1</v>
      </c>
      <c r="C2" s="1" t="str">
        <f t="shared" si="1" ref="C2:C65">CHOOSE(WEEKDAY(A2,2),"星期一","星期二","星期三","星期四","星期五","星期六","星期日")</f>
        <v>星期四</v>
      </c>
      <c r="D2" s="2">
        <f t="shared" si="2" ref="D2:D65">WEEKDAY(A2,2)</f>
        <v>4</v>
      </c>
    </row>
    <row r="3" spans="1:4" ht="13.5">
      <c r="A3" s="3">
        <v>43833</v>
      </c>
      <c r="B3" s="1">
        <f t="shared" si="0"/>
        <v>1</v>
      </c>
      <c r="C3" s="1" t="str">
        <f t="shared" si="1"/>
        <v>星期五</v>
      </c>
      <c r="D3" s="2">
        <f t="shared" si="2"/>
        <v>5</v>
      </c>
    </row>
    <row r="4" spans="1:4" ht="13.5">
      <c r="A4" s="3">
        <v>43834</v>
      </c>
      <c r="B4" s="1">
        <f t="shared" si="0"/>
        <v>1</v>
      </c>
      <c r="C4" s="1" t="str">
        <f t="shared" si="1"/>
        <v>星期六</v>
      </c>
      <c r="D4" s="2">
        <f t="shared" si="2"/>
        <v>6</v>
      </c>
    </row>
    <row r="5" spans="1:4" ht="13.5">
      <c r="A5" s="3">
        <v>43835</v>
      </c>
      <c r="B5" s="1">
        <f t="shared" si="0"/>
        <v>1</v>
      </c>
      <c r="C5" s="1" t="str">
        <f t="shared" si="1"/>
        <v>星期日</v>
      </c>
      <c r="D5" s="2">
        <f t="shared" si="2"/>
        <v>7</v>
      </c>
    </row>
    <row r="6" spans="1:4" ht="13.5">
      <c r="A6" s="3">
        <v>43836</v>
      </c>
      <c r="B6" s="1">
        <f t="shared" si="0"/>
        <v>2</v>
      </c>
      <c r="C6" s="1" t="str">
        <f t="shared" si="1"/>
        <v>星期一</v>
      </c>
      <c r="D6" s="2">
        <f t="shared" si="2"/>
        <v>1</v>
      </c>
    </row>
    <row r="7" spans="1:4" ht="13.5">
      <c r="A7" s="3">
        <v>43837</v>
      </c>
      <c r="B7" s="1">
        <f t="shared" si="0"/>
        <v>2</v>
      </c>
      <c r="C7" s="1" t="str">
        <f t="shared" si="1"/>
        <v>星期二</v>
      </c>
      <c r="D7" s="2">
        <f t="shared" si="2"/>
        <v>2</v>
      </c>
    </row>
    <row r="8" spans="1:4" ht="13.5">
      <c r="A8" s="3">
        <v>43838</v>
      </c>
      <c r="B8" s="1">
        <f t="shared" si="0"/>
        <v>2</v>
      </c>
      <c r="C8" s="1" t="str">
        <f t="shared" si="1"/>
        <v>星期三</v>
      </c>
      <c r="D8" s="2">
        <f t="shared" si="2"/>
        <v>3</v>
      </c>
    </row>
    <row r="9" spans="1:4" ht="13.5">
      <c r="A9" s="3">
        <v>43839</v>
      </c>
      <c r="B9" s="1">
        <f t="shared" si="0"/>
        <v>2</v>
      </c>
      <c r="C9" s="1" t="str">
        <f t="shared" si="1"/>
        <v>星期四</v>
      </c>
      <c r="D9" s="2">
        <f t="shared" si="2"/>
        <v>4</v>
      </c>
    </row>
    <row r="10" spans="1:4" ht="13.5">
      <c r="A10" s="3">
        <v>43840</v>
      </c>
      <c r="B10" s="1">
        <f t="shared" si="0"/>
        <v>2</v>
      </c>
      <c r="C10" s="1" t="str">
        <f t="shared" si="1"/>
        <v>星期五</v>
      </c>
      <c r="D10" s="2">
        <f t="shared" si="2"/>
        <v>5</v>
      </c>
    </row>
    <row r="11" spans="1:4" ht="13.5">
      <c r="A11" s="3">
        <v>43841</v>
      </c>
      <c r="B11" s="1">
        <f t="shared" si="0"/>
        <v>2</v>
      </c>
      <c r="C11" s="1" t="str">
        <f t="shared" si="1"/>
        <v>星期六</v>
      </c>
      <c r="D11" s="2">
        <f t="shared" si="2"/>
        <v>6</v>
      </c>
    </row>
    <row r="12" spans="1:4" ht="13.5">
      <c r="A12" s="3">
        <v>43842</v>
      </c>
      <c r="B12" s="1">
        <f t="shared" si="0"/>
        <v>2</v>
      </c>
      <c r="C12" s="1" t="str">
        <f t="shared" si="1"/>
        <v>星期日</v>
      </c>
      <c r="D12" s="2">
        <f t="shared" si="2"/>
        <v>7</v>
      </c>
    </row>
    <row r="13" spans="1:4" ht="13.5">
      <c r="A13" s="3">
        <v>43843</v>
      </c>
      <c r="B13" s="1">
        <f t="shared" si="0"/>
        <v>3</v>
      </c>
      <c r="C13" s="1" t="str">
        <f t="shared" si="1"/>
        <v>星期一</v>
      </c>
      <c r="D13" s="2">
        <f t="shared" si="2"/>
        <v>1</v>
      </c>
    </row>
    <row r="14" spans="1:4" ht="13.5">
      <c r="A14" s="3">
        <v>43844</v>
      </c>
      <c r="B14" s="1">
        <f t="shared" si="0"/>
        <v>3</v>
      </c>
      <c r="C14" s="1" t="str">
        <f t="shared" si="1"/>
        <v>星期二</v>
      </c>
      <c r="D14" s="2">
        <f t="shared" si="2"/>
        <v>2</v>
      </c>
    </row>
    <row r="15" spans="1:4" ht="13.5">
      <c r="A15" s="3">
        <v>43845</v>
      </c>
      <c r="B15" s="1">
        <f t="shared" si="0"/>
        <v>3</v>
      </c>
      <c r="C15" s="1" t="str">
        <f t="shared" si="1"/>
        <v>星期三</v>
      </c>
      <c r="D15" s="2">
        <f t="shared" si="2"/>
        <v>3</v>
      </c>
    </row>
    <row r="16" spans="1:4" ht="13.5">
      <c r="A16" s="3">
        <v>43846</v>
      </c>
      <c r="B16" s="1">
        <f t="shared" si="0"/>
        <v>3</v>
      </c>
      <c r="C16" s="1" t="str">
        <f t="shared" si="1"/>
        <v>星期四</v>
      </c>
      <c r="D16" s="2">
        <f t="shared" si="2"/>
        <v>4</v>
      </c>
    </row>
    <row r="17" spans="1:4" ht="13.5">
      <c r="A17" s="3">
        <v>43847</v>
      </c>
      <c r="B17" s="1">
        <f t="shared" si="0"/>
        <v>3</v>
      </c>
      <c r="C17" s="1" t="str">
        <f t="shared" si="1"/>
        <v>星期五</v>
      </c>
      <c r="D17" s="2">
        <f t="shared" si="2"/>
        <v>5</v>
      </c>
    </row>
    <row r="18" spans="1:4" ht="13.5">
      <c r="A18" s="3">
        <v>43848</v>
      </c>
      <c r="B18" s="1">
        <f t="shared" si="0"/>
        <v>3</v>
      </c>
      <c r="C18" s="1" t="str">
        <f t="shared" si="1"/>
        <v>星期六</v>
      </c>
      <c r="D18" s="2">
        <f t="shared" si="2"/>
        <v>6</v>
      </c>
    </row>
    <row r="19" spans="1:4" ht="13.5">
      <c r="A19" s="3">
        <v>43849</v>
      </c>
      <c r="B19" s="1">
        <f t="shared" si="0"/>
        <v>3</v>
      </c>
      <c r="C19" s="1" t="str">
        <f t="shared" si="1"/>
        <v>星期日</v>
      </c>
      <c r="D19" s="2">
        <f t="shared" si="2"/>
        <v>7</v>
      </c>
    </row>
    <row r="20" spans="1:4" ht="13.5">
      <c r="A20" s="3">
        <v>43850</v>
      </c>
      <c r="B20" s="1">
        <f t="shared" si="0"/>
        <v>4</v>
      </c>
      <c r="C20" s="1" t="str">
        <f t="shared" si="1"/>
        <v>星期一</v>
      </c>
      <c r="D20" s="2">
        <f t="shared" si="2"/>
        <v>1</v>
      </c>
    </row>
    <row r="21" spans="1:4" ht="13.5">
      <c r="A21" s="3">
        <v>43851</v>
      </c>
      <c r="B21" s="1">
        <f t="shared" si="0"/>
        <v>4</v>
      </c>
      <c r="C21" s="1" t="str">
        <f t="shared" si="1"/>
        <v>星期二</v>
      </c>
      <c r="D21" s="2">
        <f t="shared" si="2"/>
        <v>2</v>
      </c>
    </row>
    <row r="22" spans="1:4" ht="13.5">
      <c r="A22" s="3">
        <v>43852</v>
      </c>
      <c r="B22" s="1">
        <f t="shared" si="0"/>
        <v>4</v>
      </c>
      <c r="C22" s="1" t="str">
        <f t="shared" si="1"/>
        <v>星期三</v>
      </c>
      <c r="D22" s="2">
        <f t="shared" si="2"/>
        <v>3</v>
      </c>
    </row>
    <row r="23" spans="1:4" ht="13.5">
      <c r="A23" s="3">
        <v>43853</v>
      </c>
      <c r="B23" s="1">
        <f t="shared" si="0"/>
        <v>4</v>
      </c>
      <c r="C23" s="1" t="str">
        <f t="shared" si="1"/>
        <v>星期四</v>
      </c>
      <c r="D23" s="2">
        <f t="shared" si="2"/>
        <v>4</v>
      </c>
    </row>
    <row r="24" spans="1:4" ht="13.5">
      <c r="A24" s="3">
        <v>43854</v>
      </c>
      <c r="B24" s="1">
        <f t="shared" si="0"/>
        <v>4</v>
      </c>
      <c r="C24" s="1" t="str">
        <f t="shared" si="1"/>
        <v>星期五</v>
      </c>
      <c r="D24" s="2">
        <f t="shared" si="2"/>
        <v>5</v>
      </c>
    </row>
    <row r="25" spans="1:4" ht="13.5">
      <c r="A25" s="3">
        <v>43855</v>
      </c>
      <c r="B25" s="1">
        <f t="shared" si="0"/>
        <v>4</v>
      </c>
      <c r="C25" s="1" t="str">
        <f t="shared" si="1"/>
        <v>星期六</v>
      </c>
      <c r="D25" s="2">
        <f t="shared" si="2"/>
        <v>6</v>
      </c>
    </row>
    <row r="26" spans="1:4" ht="13.5">
      <c r="A26" s="3">
        <v>43856</v>
      </c>
      <c r="B26" s="1">
        <f t="shared" si="0"/>
        <v>4</v>
      </c>
      <c r="C26" s="1" t="str">
        <f t="shared" si="1"/>
        <v>星期日</v>
      </c>
      <c r="D26" s="2">
        <f t="shared" si="2"/>
        <v>7</v>
      </c>
    </row>
    <row r="27" spans="1:4" ht="13.5">
      <c r="A27" s="3">
        <v>43857</v>
      </c>
      <c r="B27" s="1">
        <f t="shared" si="0"/>
        <v>5</v>
      </c>
      <c r="C27" s="1" t="str">
        <f t="shared" si="1"/>
        <v>星期一</v>
      </c>
      <c r="D27" s="2">
        <f t="shared" si="2"/>
        <v>1</v>
      </c>
    </row>
    <row r="28" spans="1:4" ht="13.5">
      <c r="A28" s="3">
        <v>43858</v>
      </c>
      <c r="B28" s="1">
        <f t="shared" si="0"/>
        <v>5</v>
      </c>
      <c r="C28" s="1" t="str">
        <f t="shared" si="1"/>
        <v>星期二</v>
      </c>
      <c r="D28" s="2">
        <f t="shared" si="2"/>
        <v>2</v>
      </c>
    </row>
    <row r="29" spans="1:4" ht="13.5">
      <c r="A29" s="3">
        <v>43859</v>
      </c>
      <c r="B29" s="1">
        <f t="shared" si="0"/>
        <v>5</v>
      </c>
      <c r="C29" s="1" t="str">
        <f t="shared" si="1"/>
        <v>星期三</v>
      </c>
      <c r="D29" s="2">
        <f t="shared" si="2"/>
        <v>3</v>
      </c>
    </row>
    <row r="30" spans="1:4" ht="13.5">
      <c r="A30" s="3">
        <v>43860</v>
      </c>
      <c r="B30" s="1">
        <f t="shared" si="0"/>
        <v>5</v>
      </c>
      <c r="C30" s="1" t="str">
        <f t="shared" si="1"/>
        <v>星期四</v>
      </c>
      <c r="D30" s="2">
        <f t="shared" si="2"/>
        <v>4</v>
      </c>
    </row>
    <row r="31" spans="1:4" ht="13.5">
      <c r="A31" s="3">
        <v>43861</v>
      </c>
      <c r="B31" s="1">
        <f t="shared" si="0"/>
        <v>5</v>
      </c>
      <c r="C31" s="1" t="str">
        <f t="shared" si="1"/>
        <v>星期五</v>
      </c>
      <c r="D31" s="2">
        <f t="shared" si="2"/>
        <v>5</v>
      </c>
    </row>
    <row r="32" spans="1:4" ht="13.5">
      <c r="A32" s="3">
        <v>43862</v>
      </c>
      <c r="B32" s="1">
        <f t="shared" si="0"/>
        <v>5</v>
      </c>
      <c r="C32" s="1" t="str">
        <f t="shared" si="1"/>
        <v>星期六</v>
      </c>
      <c r="D32" s="2">
        <f t="shared" si="2"/>
        <v>6</v>
      </c>
    </row>
    <row r="33" spans="1:4" ht="13.5">
      <c r="A33" s="3">
        <v>43863</v>
      </c>
      <c r="B33" s="1">
        <f t="shared" si="0"/>
        <v>5</v>
      </c>
      <c r="C33" s="1" t="str">
        <f t="shared" si="1"/>
        <v>星期日</v>
      </c>
      <c r="D33" s="2">
        <f t="shared" si="2"/>
        <v>7</v>
      </c>
    </row>
    <row r="34" spans="1:4" ht="13.5">
      <c r="A34" s="3">
        <v>43864</v>
      </c>
      <c r="B34" s="1">
        <f t="shared" si="0"/>
        <v>6</v>
      </c>
      <c r="C34" s="1" t="str">
        <f t="shared" si="1"/>
        <v>星期一</v>
      </c>
      <c r="D34" s="2">
        <f t="shared" si="2"/>
        <v>1</v>
      </c>
    </row>
    <row r="35" spans="1:4" ht="13.5">
      <c r="A35" s="3">
        <v>43865</v>
      </c>
      <c r="B35" s="1">
        <f t="shared" si="0"/>
        <v>6</v>
      </c>
      <c r="C35" s="1" t="str">
        <f t="shared" si="1"/>
        <v>星期二</v>
      </c>
      <c r="D35" s="2">
        <f t="shared" si="2"/>
        <v>2</v>
      </c>
    </row>
    <row r="36" spans="1:4" ht="13.5">
      <c r="A36" s="3">
        <v>43866</v>
      </c>
      <c r="B36" s="1">
        <f t="shared" si="0"/>
        <v>6</v>
      </c>
      <c r="C36" s="1" t="str">
        <f t="shared" si="1"/>
        <v>星期三</v>
      </c>
      <c r="D36" s="2">
        <f t="shared" si="2"/>
        <v>3</v>
      </c>
    </row>
    <row r="37" spans="1:4" ht="13.5">
      <c r="A37" s="3">
        <v>43867</v>
      </c>
      <c r="B37" s="1">
        <f t="shared" si="0"/>
        <v>6</v>
      </c>
      <c r="C37" s="1" t="str">
        <f t="shared" si="1"/>
        <v>星期四</v>
      </c>
      <c r="D37" s="2">
        <f t="shared" si="2"/>
        <v>4</v>
      </c>
    </row>
    <row r="38" spans="1:4" ht="13.5">
      <c r="A38" s="3">
        <v>43868</v>
      </c>
      <c r="B38" s="1">
        <f t="shared" si="0"/>
        <v>6</v>
      </c>
      <c r="C38" s="1" t="str">
        <f t="shared" si="1"/>
        <v>星期五</v>
      </c>
      <c r="D38" s="2">
        <f t="shared" si="2"/>
        <v>5</v>
      </c>
    </row>
    <row r="39" spans="1:4" ht="13.5">
      <c r="A39" s="3">
        <v>43869</v>
      </c>
      <c r="B39" s="1">
        <f t="shared" si="0"/>
        <v>6</v>
      </c>
      <c r="C39" s="1" t="str">
        <f t="shared" si="1"/>
        <v>星期六</v>
      </c>
      <c r="D39" s="2">
        <f t="shared" si="2"/>
        <v>6</v>
      </c>
    </row>
    <row r="40" spans="1:4" ht="13.5">
      <c r="A40" s="3">
        <v>43870</v>
      </c>
      <c r="B40" s="1">
        <f t="shared" si="0"/>
        <v>6</v>
      </c>
      <c r="C40" s="1" t="str">
        <f t="shared" si="1"/>
        <v>星期日</v>
      </c>
      <c r="D40" s="2">
        <f t="shared" si="2"/>
        <v>7</v>
      </c>
    </row>
    <row r="41" spans="1:4" ht="13.5">
      <c r="A41" s="3">
        <v>43871</v>
      </c>
      <c r="B41" s="1">
        <f t="shared" si="0"/>
        <v>7</v>
      </c>
      <c r="C41" s="1" t="str">
        <f t="shared" si="1"/>
        <v>星期一</v>
      </c>
      <c r="D41" s="2">
        <f t="shared" si="2"/>
        <v>1</v>
      </c>
    </row>
    <row r="42" spans="1:4" ht="13.5">
      <c r="A42" s="3">
        <v>43872</v>
      </c>
      <c r="B42" s="1">
        <f t="shared" si="0"/>
        <v>7</v>
      </c>
      <c r="C42" s="1" t="str">
        <f t="shared" si="1"/>
        <v>星期二</v>
      </c>
      <c r="D42" s="2">
        <f t="shared" si="2"/>
        <v>2</v>
      </c>
    </row>
    <row r="43" spans="1:4" ht="13.5">
      <c r="A43" s="3">
        <v>43873</v>
      </c>
      <c r="B43" s="1">
        <f t="shared" si="0"/>
        <v>7</v>
      </c>
      <c r="C43" s="1" t="str">
        <f t="shared" si="1"/>
        <v>星期三</v>
      </c>
      <c r="D43" s="2">
        <f t="shared" si="2"/>
        <v>3</v>
      </c>
    </row>
    <row r="44" spans="1:4" ht="13.5">
      <c r="A44" s="3">
        <v>43874</v>
      </c>
      <c r="B44" s="1">
        <f t="shared" si="0"/>
        <v>7</v>
      </c>
      <c r="C44" s="1" t="str">
        <f t="shared" si="1"/>
        <v>星期四</v>
      </c>
      <c r="D44" s="2">
        <f t="shared" si="2"/>
        <v>4</v>
      </c>
    </row>
    <row r="45" spans="1:4" ht="13.5">
      <c r="A45" s="3">
        <v>43875</v>
      </c>
      <c r="B45" s="1">
        <f t="shared" si="0"/>
        <v>7</v>
      </c>
      <c r="C45" s="1" t="str">
        <f t="shared" si="1"/>
        <v>星期五</v>
      </c>
      <c r="D45" s="2">
        <f t="shared" si="2"/>
        <v>5</v>
      </c>
    </row>
    <row r="46" spans="1:4" ht="13.5">
      <c r="A46" s="3">
        <v>43876</v>
      </c>
      <c r="B46" s="1">
        <f t="shared" si="0"/>
        <v>7</v>
      </c>
      <c r="C46" s="1" t="str">
        <f t="shared" si="1"/>
        <v>星期六</v>
      </c>
      <c r="D46" s="2">
        <f t="shared" si="2"/>
        <v>6</v>
      </c>
    </row>
    <row r="47" spans="1:4" ht="13.5">
      <c r="A47" s="3">
        <v>43877</v>
      </c>
      <c r="B47" s="1">
        <f t="shared" si="0"/>
        <v>7</v>
      </c>
      <c r="C47" s="1" t="str">
        <f t="shared" si="1"/>
        <v>星期日</v>
      </c>
      <c r="D47" s="2">
        <f t="shared" si="2"/>
        <v>7</v>
      </c>
    </row>
    <row r="48" spans="1:4" ht="13.5">
      <c r="A48" s="3">
        <v>43878</v>
      </c>
      <c r="B48" s="1">
        <f t="shared" si="0"/>
        <v>8</v>
      </c>
      <c r="C48" s="1" t="str">
        <f t="shared" si="1"/>
        <v>星期一</v>
      </c>
      <c r="D48" s="2">
        <f t="shared" si="2"/>
        <v>1</v>
      </c>
    </row>
    <row r="49" spans="1:4" ht="13.5">
      <c r="A49" s="3">
        <v>43879</v>
      </c>
      <c r="B49" s="1">
        <f t="shared" si="0"/>
        <v>8</v>
      </c>
      <c r="C49" s="1" t="str">
        <f t="shared" si="1"/>
        <v>星期二</v>
      </c>
      <c r="D49" s="2">
        <f t="shared" si="2"/>
        <v>2</v>
      </c>
    </row>
    <row r="50" spans="1:4" ht="13.5">
      <c r="A50" s="3">
        <v>43880</v>
      </c>
      <c r="B50" s="1">
        <f t="shared" si="0"/>
        <v>8</v>
      </c>
      <c r="C50" s="1" t="str">
        <f t="shared" si="1"/>
        <v>星期三</v>
      </c>
      <c r="D50" s="2">
        <f t="shared" si="2"/>
        <v>3</v>
      </c>
    </row>
    <row r="51" spans="1:4" ht="13.5">
      <c r="A51" s="3">
        <v>43881</v>
      </c>
      <c r="B51" s="1">
        <f t="shared" si="0"/>
        <v>8</v>
      </c>
      <c r="C51" s="1" t="str">
        <f t="shared" si="1"/>
        <v>星期四</v>
      </c>
      <c r="D51" s="2">
        <f t="shared" si="2"/>
        <v>4</v>
      </c>
    </row>
    <row r="52" spans="1:4" ht="13.5">
      <c r="A52" s="3">
        <v>43882</v>
      </c>
      <c r="B52" s="1">
        <f t="shared" si="0"/>
        <v>8</v>
      </c>
      <c r="C52" s="1" t="str">
        <f t="shared" si="1"/>
        <v>星期五</v>
      </c>
      <c r="D52" s="2">
        <f t="shared" si="2"/>
        <v>5</v>
      </c>
    </row>
    <row r="53" spans="1:4" ht="13.5">
      <c r="A53" s="3">
        <v>43883</v>
      </c>
      <c r="B53" s="1">
        <f t="shared" si="0"/>
        <v>8</v>
      </c>
      <c r="C53" s="1" t="str">
        <f t="shared" si="1"/>
        <v>星期六</v>
      </c>
      <c r="D53" s="2">
        <f t="shared" si="2"/>
        <v>6</v>
      </c>
    </row>
    <row r="54" spans="1:4" ht="13.5">
      <c r="A54" s="3">
        <v>43884</v>
      </c>
      <c r="B54" s="1">
        <f t="shared" si="0"/>
        <v>8</v>
      </c>
      <c r="C54" s="1" t="str">
        <f t="shared" si="1"/>
        <v>星期日</v>
      </c>
      <c r="D54" s="2">
        <f t="shared" si="2"/>
        <v>7</v>
      </c>
    </row>
    <row r="55" spans="1:4" ht="13.5">
      <c r="A55" s="3">
        <v>43885</v>
      </c>
      <c r="B55" s="1">
        <f t="shared" si="0"/>
        <v>9</v>
      </c>
      <c r="C55" s="1" t="str">
        <f t="shared" si="1"/>
        <v>星期一</v>
      </c>
      <c r="D55" s="2">
        <f t="shared" si="2"/>
        <v>1</v>
      </c>
    </row>
    <row r="56" spans="1:4" ht="13.5">
      <c r="A56" s="3">
        <v>43886</v>
      </c>
      <c r="B56" s="1">
        <f t="shared" si="0"/>
        <v>9</v>
      </c>
      <c r="C56" s="1" t="str">
        <f t="shared" si="1"/>
        <v>星期二</v>
      </c>
      <c r="D56" s="2">
        <f t="shared" si="2"/>
        <v>2</v>
      </c>
    </row>
    <row r="57" spans="1:4" ht="13.5">
      <c r="A57" s="3">
        <v>43887</v>
      </c>
      <c r="B57" s="1">
        <f t="shared" si="0"/>
        <v>9</v>
      </c>
      <c r="C57" s="1" t="str">
        <f t="shared" si="1"/>
        <v>星期三</v>
      </c>
      <c r="D57" s="2">
        <f t="shared" si="2"/>
        <v>3</v>
      </c>
    </row>
    <row r="58" spans="1:4" ht="13.5">
      <c r="A58" s="3">
        <v>43888</v>
      </c>
      <c r="B58" s="1">
        <f t="shared" si="0"/>
        <v>9</v>
      </c>
      <c r="C58" s="1" t="str">
        <f t="shared" si="1"/>
        <v>星期四</v>
      </c>
      <c r="D58" s="2">
        <f t="shared" si="2"/>
        <v>4</v>
      </c>
    </row>
    <row r="59" spans="1:4" ht="13.5">
      <c r="A59" s="3">
        <v>43889</v>
      </c>
      <c r="B59" s="1">
        <f t="shared" si="0"/>
        <v>9</v>
      </c>
      <c r="C59" s="1" t="str">
        <f t="shared" si="1"/>
        <v>星期五</v>
      </c>
      <c r="D59" s="2">
        <f t="shared" si="2"/>
        <v>5</v>
      </c>
    </row>
    <row r="60" spans="1:4" ht="13.5">
      <c r="A60" s="3">
        <v>43890</v>
      </c>
      <c r="B60" s="1">
        <f t="shared" si="0"/>
        <v>9</v>
      </c>
      <c r="C60" s="1" t="str">
        <f t="shared" si="1"/>
        <v>星期六</v>
      </c>
      <c r="D60" s="2">
        <f t="shared" si="2"/>
        <v>6</v>
      </c>
    </row>
    <row r="61" spans="1:4" ht="13.5">
      <c r="A61" s="3">
        <v>43891</v>
      </c>
      <c r="B61" s="1">
        <f t="shared" si="0"/>
        <v>9</v>
      </c>
      <c r="C61" s="1" t="str">
        <f t="shared" si="1"/>
        <v>星期日</v>
      </c>
      <c r="D61" s="2">
        <f t="shared" si="2"/>
        <v>7</v>
      </c>
    </row>
    <row r="62" spans="1:4" ht="13.5">
      <c r="A62" s="3">
        <v>43892</v>
      </c>
      <c r="B62" s="1">
        <f t="shared" si="0"/>
        <v>10</v>
      </c>
      <c r="C62" s="1" t="str">
        <f t="shared" si="1"/>
        <v>星期一</v>
      </c>
      <c r="D62" s="2">
        <f t="shared" si="2"/>
        <v>1</v>
      </c>
    </row>
    <row r="63" spans="1:4" ht="13.5">
      <c r="A63" s="3">
        <v>43893</v>
      </c>
      <c r="B63" s="1">
        <f t="shared" si="0"/>
        <v>10</v>
      </c>
      <c r="C63" s="1" t="str">
        <f t="shared" si="1"/>
        <v>星期二</v>
      </c>
      <c r="D63" s="2">
        <f t="shared" si="2"/>
        <v>2</v>
      </c>
    </row>
    <row r="64" spans="1:4" ht="13.5">
      <c r="A64" s="3">
        <v>43894</v>
      </c>
      <c r="B64" s="1">
        <f t="shared" si="0"/>
        <v>10</v>
      </c>
      <c r="C64" s="1" t="str">
        <f t="shared" si="1"/>
        <v>星期三</v>
      </c>
      <c r="D64" s="2">
        <f t="shared" si="2"/>
        <v>3</v>
      </c>
    </row>
    <row r="65" spans="1:4" ht="13.5">
      <c r="A65" s="3">
        <v>43895</v>
      </c>
      <c r="B65" s="1">
        <f t="shared" si="3" ref="B65:B128">WEEKNUM(A65,2)</f>
        <v>10</v>
      </c>
      <c r="C65" s="1" t="str">
        <f t="shared" si="1"/>
        <v>星期四</v>
      </c>
      <c r="D65" s="2">
        <f t="shared" si="2"/>
        <v>4</v>
      </c>
    </row>
    <row r="66" spans="1:4" ht="13.5">
      <c r="A66" s="3">
        <v>43896</v>
      </c>
      <c r="B66" s="1">
        <f t="shared" si="3"/>
        <v>10</v>
      </c>
      <c r="C66" s="1" t="str">
        <f t="shared" si="4" ref="C66:C129">CHOOSE(WEEKDAY(A66,2),"星期一","星期二","星期三","星期四","星期五","星期六","星期日")</f>
        <v>星期五</v>
      </c>
      <c r="D66" s="2">
        <f t="shared" si="5" ref="D66:D129">WEEKDAY(A66,2)</f>
        <v>5</v>
      </c>
    </row>
    <row r="67" spans="1:4" ht="13.5">
      <c r="A67" s="3">
        <v>43897</v>
      </c>
      <c r="B67" s="1">
        <f t="shared" si="3"/>
        <v>10</v>
      </c>
      <c r="C67" s="1" t="str">
        <f t="shared" si="4"/>
        <v>星期六</v>
      </c>
      <c r="D67" s="2">
        <f t="shared" si="5"/>
        <v>6</v>
      </c>
    </row>
    <row r="68" spans="1:4" ht="13.5">
      <c r="A68" s="3">
        <v>43898</v>
      </c>
      <c r="B68" s="1">
        <f t="shared" si="3"/>
        <v>10</v>
      </c>
      <c r="C68" s="1" t="str">
        <f t="shared" si="4"/>
        <v>星期日</v>
      </c>
      <c r="D68" s="2">
        <f t="shared" si="5"/>
        <v>7</v>
      </c>
    </row>
    <row r="69" spans="1:4" ht="13.5">
      <c r="A69" s="3">
        <v>43899</v>
      </c>
      <c r="B69" s="1">
        <f t="shared" si="3"/>
        <v>11</v>
      </c>
      <c r="C69" s="1" t="str">
        <f t="shared" si="4"/>
        <v>星期一</v>
      </c>
      <c r="D69" s="2">
        <f t="shared" si="5"/>
        <v>1</v>
      </c>
    </row>
    <row r="70" spans="1:4" ht="13.5">
      <c r="A70" s="3">
        <v>43900</v>
      </c>
      <c r="B70" s="1">
        <f t="shared" si="3"/>
        <v>11</v>
      </c>
      <c r="C70" s="1" t="str">
        <f t="shared" si="4"/>
        <v>星期二</v>
      </c>
      <c r="D70" s="2">
        <f t="shared" si="5"/>
        <v>2</v>
      </c>
    </row>
    <row r="71" spans="1:4" ht="13.5">
      <c r="A71" s="3">
        <v>43901</v>
      </c>
      <c r="B71" s="1">
        <f t="shared" si="3"/>
        <v>11</v>
      </c>
      <c r="C71" s="1" t="str">
        <f t="shared" si="4"/>
        <v>星期三</v>
      </c>
      <c r="D71" s="2">
        <f t="shared" si="5"/>
        <v>3</v>
      </c>
    </row>
    <row r="72" spans="1:4" ht="13.5">
      <c r="A72" s="3">
        <v>43902</v>
      </c>
      <c r="B72" s="1">
        <f t="shared" si="3"/>
        <v>11</v>
      </c>
      <c r="C72" s="1" t="str">
        <f t="shared" si="4"/>
        <v>星期四</v>
      </c>
      <c r="D72" s="2">
        <f t="shared" si="5"/>
        <v>4</v>
      </c>
    </row>
    <row r="73" spans="1:4" ht="13.5">
      <c r="A73" s="3">
        <v>43903</v>
      </c>
      <c r="B73" s="1">
        <f t="shared" si="3"/>
        <v>11</v>
      </c>
      <c r="C73" s="1" t="str">
        <f t="shared" si="4"/>
        <v>星期五</v>
      </c>
      <c r="D73" s="2">
        <f t="shared" si="5"/>
        <v>5</v>
      </c>
    </row>
    <row r="74" spans="1:4" ht="13.5">
      <c r="A74" s="3">
        <v>43904</v>
      </c>
      <c r="B74" s="1">
        <f t="shared" si="3"/>
        <v>11</v>
      </c>
      <c r="C74" s="1" t="str">
        <f t="shared" si="4"/>
        <v>星期六</v>
      </c>
      <c r="D74" s="2">
        <f t="shared" si="5"/>
        <v>6</v>
      </c>
    </row>
    <row r="75" spans="1:4" ht="13.5">
      <c r="A75" s="3">
        <v>43905</v>
      </c>
      <c r="B75" s="1">
        <f t="shared" si="3"/>
        <v>11</v>
      </c>
      <c r="C75" s="1" t="str">
        <f t="shared" si="4"/>
        <v>星期日</v>
      </c>
      <c r="D75" s="2">
        <f t="shared" si="5"/>
        <v>7</v>
      </c>
    </row>
    <row r="76" spans="1:4" ht="13.5">
      <c r="A76" s="3">
        <v>43906</v>
      </c>
      <c r="B76" s="1">
        <f t="shared" si="3"/>
        <v>12</v>
      </c>
      <c r="C76" s="1" t="str">
        <f t="shared" si="4"/>
        <v>星期一</v>
      </c>
      <c r="D76" s="2">
        <f t="shared" si="5"/>
        <v>1</v>
      </c>
    </row>
    <row r="77" spans="1:4" ht="13.5">
      <c r="A77" s="3">
        <v>43907</v>
      </c>
      <c r="B77" s="1">
        <f t="shared" si="3"/>
        <v>12</v>
      </c>
      <c r="C77" s="1" t="str">
        <f t="shared" si="4"/>
        <v>星期二</v>
      </c>
      <c r="D77" s="2">
        <f t="shared" si="5"/>
        <v>2</v>
      </c>
    </row>
    <row r="78" spans="1:4" ht="13.5">
      <c r="A78" s="3">
        <v>43908</v>
      </c>
      <c r="B78" s="1">
        <f t="shared" si="3"/>
        <v>12</v>
      </c>
      <c r="C78" s="1" t="str">
        <f t="shared" si="4"/>
        <v>星期三</v>
      </c>
      <c r="D78" s="2">
        <f t="shared" si="5"/>
        <v>3</v>
      </c>
    </row>
    <row r="79" spans="1:4" ht="13.5">
      <c r="A79" s="3">
        <v>43909</v>
      </c>
      <c r="B79" s="1">
        <f t="shared" si="3"/>
        <v>12</v>
      </c>
      <c r="C79" s="1" t="str">
        <f t="shared" si="4"/>
        <v>星期四</v>
      </c>
      <c r="D79" s="2">
        <f t="shared" si="5"/>
        <v>4</v>
      </c>
    </row>
    <row r="80" spans="1:4" ht="13.5">
      <c r="A80" s="3">
        <v>43910</v>
      </c>
      <c r="B80" s="1">
        <f t="shared" si="3"/>
        <v>12</v>
      </c>
      <c r="C80" s="1" t="str">
        <f t="shared" si="4"/>
        <v>星期五</v>
      </c>
      <c r="D80" s="2">
        <f t="shared" si="5"/>
        <v>5</v>
      </c>
    </row>
    <row r="81" spans="1:4" ht="13.5">
      <c r="A81" s="3">
        <v>43911</v>
      </c>
      <c r="B81" s="1">
        <f t="shared" si="3"/>
        <v>12</v>
      </c>
      <c r="C81" s="1" t="str">
        <f t="shared" si="4"/>
        <v>星期六</v>
      </c>
      <c r="D81" s="2">
        <f t="shared" si="5"/>
        <v>6</v>
      </c>
    </row>
    <row r="82" spans="1:4" ht="13.5">
      <c r="A82" s="3">
        <v>43912</v>
      </c>
      <c r="B82" s="1">
        <f t="shared" si="3"/>
        <v>12</v>
      </c>
      <c r="C82" s="1" t="str">
        <f t="shared" si="4"/>
        <v>星期日</v>
      </c>
      <c r="D82" s="2">
        <f t="shared" si="5"/>
        <v>7</v>
      </c>
    </row>
    <row r="83" spans="1:4" ht="13.5">
      <c r="A83" s="3">
        <v>43913</v>
      </c>
      <c r="B83" s="1">
        <f t="shared" si="3"/>
        <v>13</v>
      </c>
      <c r="C83" s="1" t="str">
        <f t="shared" si="4"/>
        <v>星期一</v>
      </c>
      <c r="D83" s="2">
        <f t="shared" si="5"/>
        <v>1</v>
      </c>
    </row>
    <row r="84" spans="1:4" ht="13.5">
      <c r="A84" s="3">
        <v>43914</v>
      </c>
      <c r="B84" s="1">
        <f t="shared" si="3"/>
        <v>13</v>
      </c>
      <c r="C84" s="1" t="str">
        <f t="shared" si="4"/>
        <v>星期二</v>
      </c>
      <c r="D84" s="2">
        <f t="shared" si="5"/>
        <v>2</v>
      </c>
    </row>
    <row r="85" spans="1:4" ht="13.5">
      <c r="A85" s="3">
        <v>43915</v>
      </c>
      <c r="B85" s="1">
        <f t="shared" si="3"/>
        <v>13</v>
      </c>
      <c r="C85" s="1" t="str">
        <f t="shared" si="4"/>
        <v>星期三</v>
      </c>
      <c r="D85" s="2">
        <f t="shared" si="5"/>
        <v>3</v>
      </c>
    </row>
    <row r="86" spans="1:4" ht="13.5">
      <c r="A86" s="3">
        <v>43916</v>
      </c>
      <c r="B86" s="1">
        <f t="shared" si="3"/>
        <v>13</v>
      </c>
      <c r="C86" s="1" t="str">
        <f t="shared" si="4"/>
        <v>星期四</v>
      </c>
      <c r="D86" s="2">
        <f t="shared" si="5"/>
        <v>4</v>
      </c>
    </row>
    <row r="87" spans="1:4" ht="13.5">
      <c r="A87" s="3">
        <v>43917</v>
      </c>
      <c r="B87" s="1">
        <f t="shared" si="3"/>
        <v>13</v>
      </c>
      <c r="C87" s="1" t="str">
        <f t="shared" si="4"/>
        <v>星期五</v>
      </c>
      <c r="D87" s="2">
        <f t="shared" si="5"/>
        <v>5</v>
      </c>
    </row>
    <row r="88" spans="1:4" ht="13.5">
      <c r="A88" s="3">
        <v>43918</v>
      </c>
      <c r="B88" s="1">
        <f t="shared" si="3"/>
        <v>13</v>
      </c>
      <c r="C88" s="1" t="str">
        <f t="shared" si="4"/>
        <v>星期六</v>
      </c>
      <c r="D88" s="2">
        <f t="shared" si="5"/>
        <v>6</v>
      </c>
    </row>
    <row r="89" spans="1:4" ht="13.5">
      <c r="A89" s="3">
        <v>43919</v>
      </c>
      <c r="B89" s="1">
        <f t="shared" si="3"/>
        <v>13</v>
      </c>
      <c r="C89" s="1" t="str">
        <f t="shared" si="4"/>
        <v>星期日</v>
      </c>
      <c r="D89" s="2">
        <f t="shared" si="5"/>
        <v>7</v>
      </c>
    </row>
    <row r="90" spans="1:4" ht="13.5">
      <c r="A90" s="3">
        <v>43920</v>
      </c>
      <c r="B90" s="1">
        <f t="shared" si="3"/>
        <v>14</v>
      </c>
      <c r="C90" s="1" t="str">
        <f t="shared" si="4"/>
        <v>星期一</v>
      </c>
      <c r="D90" s="2">
        <f t="shared" si="5"/>
        <v>1</v>
      </c>
    </row>
    <row r="91" spans="1:4" ht="13.5">
      <c r="A91" s="3">
        <v>43921</v>
      </c>
      <c r="B91" s="1">
        <f t="shared" si="3"/>
        <v>14</v>
      </c>
      <c r="C91" s="1" t="str">
        <f t="shared" si="4"/>
        <v>星期二</v>
      </c>
      <c r="D91" s="2">
        <f t="shared" si="5"/>
        <v>2</v>
      </c>
    </row>
    <row r="92" spans="1:4" ht="13.5">
      <c r="A92" s="3">
        <v>43922</v>
      </c>
      <c r="B92" s="1">
        <f t="shared" si="3"/>
        <v>14</v>
      </c>
      <c r="C92" s="1" t="str">
        <f t="shared" si="4"/>
        <v>星期三</v>
      </c>
      <c r="D92" s="2">
        <f t="shared" si="5"/>
        <v>3</v>
      </c>
    </row>
    <row r="93" spans="1:4" ht="13.5">
      <c r="A93" s="3">
        <v>43923</v>
      </c>
      <c r="B93" s="1">
        <f t="shared" si="3"/>
        <v>14</v>
      </c>
      <c r="C93" s="1" t="str">
        <f t="shared" si="4"/>
        <v>星期四</v>
      </c>
      <c r="D93" s="2">
        <f t="shared" si="5"/>
        <v>4</v>
      </c>
    </row>
    <row r="94" spans="1:4" ht="13.5">
      <c r="A94" s="3">
        <v>43924</v>
      </c>
      <c r="B94" s="1">
        <f t="shared" si="3"/>
        <v>14</v>
      </c>
      <c r="C94" s="1" t="str">
        <f t="shared" si="4"/>
        <v>星期五</v>
      </c>
      <c r="D94" s="2">
        <f t="shared" si="5"/>
        <v>5</v>
      </c>
    </row>
    <row r="95" spans="1:4" ht="13.5">
      <c r="A95" s="3">
        <v>43925</v>
      </c>
      <c r="B95" s="1">
        <f t="shared" si="3"/>
        <v>14</v>
      </c>
      <c r="C95" s="1" t="str">
        <f t="shared" si="4"/>
        <v>星期六</v>
      </c>
      <c r="D95" s="2">
        <f t="shared" si="5"/>
        <v>6</v>
      </c>
    </row>
    <row r="96" spans="1:4" ht="13.5">
      <c r="A96" s="3">
        <v>43926</v>
      </c>
      <c r="B96" s="1">
        <f t="shared" si="3"/>
        <v>14</v>
      </c>
      <c r="C96" s="1" t="str">
        <f t="shared" si="4"/>
        <v>星期日</v>
      </c>
      <c r="D96" s="2">
        <f t="shared" si="5"/>
        <v>7</v>
      </c>
    </row>
    <row r="97" spans="1:4" ht="13.5">
      <c r="A97" s="3">
        <v>43927</v>
      </c>
      <c r="B97" s="1">
        <f t="shared" si="3"/>
        <v>15</v>
      </c>
      <c r="C97" s="1" t="str">
        <f t="shared" si="4"/>
        <v>星期一</v>
      </c>
      <c r="D97" s="2">
        <f t="shared" si="5"/>
        <v>1</v>
      </c>
    </row>
    <row r="98" spans="1:4" ht="13.5">
      <c r="A98" s="3">
        <v>43928</v>
      </c>
      <c r="B98" s="1">
        <f t="shared" si="3"/>
        <v>15</v>
      </c>
      <c r="C98" s="1" t="str">
        <f t="shared" si="4"/>
        <v>星期二</v>
      </c>
      <c r="D98" s="2">
        <f t="shared" si="5"/>
        <v>2</v>
      </c>
    </row>
    <row r="99" spans="1:4" ht="13.5">
      <c r="A99" s="3">
        <v>43929</v>
      </c>
      <c r="B99" s="1">
        <f t="shared" si="3"/>
        <v>15</v>
      </c>
      <c r="C99" s="1" t="str">
        <f t="shared" si="4"/>
        <v>星期三</v>
      </c>
      <c r="D99" s="2">
        <f t="shared" si="5"/>
        <v>3</v>
      </c>
    </row>
    <row r="100" spans="1:4" ht="13.5">
      <c r="A100" s="3">
        <v>43930</v>
      </c>
      <c r="B100" s="1">
        <f t="shared" si="3"/>
        <v>15</v>
      </c>
      <c r="C100" s="1" t="str">
        <f t="shared" si="4"/>
        <v>星期四</v>
      </c>
      <c r="D100" s="2">
        <f t="shared" si="5"/>
        <v>4</v>
      </c>
    </row>
    <row r="101" spans="1:4" ht="13.5">
      <c r="A101" s="3">
        <v>43931</v>
      </c>
      <c r="B101" s="1">
        <f t="shared" si="3"/>
        <v>15</v>
      </c>
      <c r="C101" s="1" t="str">
        <f t="shared" si="4"/>
        <v>星期五</v>
      </c>
      <c r="D101" s="2">
        <f t="shared" si="5"/>
        <v>5</v>
      </c>
    </row>
    <row r="102" spans="1:4" ht="13.5">
      <c r="A102" s="3">
        <v>43932</v>
      </c>
      <c r="B102" s="1">
        <f t="shared" si="3"/>
        <v>15</v>
      </c>
      <c r="C102" s="1" t="str">
        <f t="shared" si="4"/>
        <v>星期六</v>
      </c>
      <c r="D102" s="2">
        <f t="shared" si="5"/>
        <v>6</v>
      </c>
    </row>
    <row r="103" spans="1:4" ht="13.5">
      <c r="A103" s="3">
        <v>43933</v>
      </c>
      <c r="B103" s="1">
        <f t="shared" si="3"/>
        <v>15</v>
      </c>
      <c r="C103" s="1" t="str">
        <f t="shared" si="4"/>
        <v>星期日</v>
      </c>
      <c r="D103" s="2">
        <f t="shared" si="5"/>
        <v>7</v>
      </c>
    </row>
    <row r="104" spans="1:4" ht="13.5">
      <c r="A104" s="3">
        <v>43934</v>
      </c>
      <c r="B104" s="1">
        <f t="shared" si="3"/>
        <v>16</v>
      </c>
      <c r="C104" s="1" t="str">
        <f t="shared" si="4"/>
        <v>星期一</v>
      </c>
      <c r="D104" s="2">
        <f t="shared" si="5"/>
        <v>1</v>
      </c>
    </row>
    <row r="105" spans="1:4" ht="13.5">
      <c r="A105" s="3">
        <v>43935</v>
      </c>
      <c r="B105" s="1">
        <f t="shared" si="3"/>
        <v>16</v>
      </c>
      <c r="C105" s="1" t="str">
        <f t="shared" si="4"/>
        <v>星期二</v>
      </c>
      <c r="D105" s="2">
        <f t="shared" si="5"/>
        <v>2</v>
      </c>
    </row>
    <row r="106" spans="1:4" ht="13.5">
      <c r="A106" s="3">
        <v>43936</v>
      </c>
      <c r="B106" s="1">
        <f t="shared" si="3"/>
        <v>16</v>
      </c>
      <c r="C106" s="1" t="str">
        <f t="shared" si="4"/>
        <v>星期三</v>
      </c>
      <c r="D106" s="2">
        <f t="shared" si="5"/>
        <v>3</v>
      </c>
    </row>
    <row r="107" spans="1:4" ht="13.5">
      <c r="A107" s="3">
        <v>43937</v>
      </c>
      <c r="B107" s="1">
        <f t="shared" si="3"/>
        <v>16</v>
      </c>
      <c r="C107" s="1" t="str">
        <f t="shared" si="4"/>
        <v>星期四</v>
      </c>
      <c r="D107" s="2">
        <f t="shared" si="5"/>
        <v>4</v>
      </c>
    </row>
    <row r="108" spans="1:4" ht="13.5">
      <c r="A108" s="3">
        <v>43938</v>
      </c>
      <c r="B108" s="1">
        <f t="shared" si="3"/>
        <v>16</v>
      </c>
      <c r="C108" s="1" t="str">
        <f t="shared" si="4"/>
        <v>星期五</v>
      </c>
      <c r="D108" s="2">
        <f t="shared" si="5"/>
        <v>5</v>
      </c>
    </row>
    <row r="109" spans="1:4" ht="13.5">
      <c r="A109" s="3">
        <v>43939</v>
      </c>
      <c r="B109" s="1">
        <f t="shared" si="3"/>
        <v>16</v>
      </c>
      <c r="C109" s="1" t="str">
        <f t="shared" si="4"/>
        <v>星期六</v>
      </c>
      <c r="D109" s="2">
        <f t="shared" si="5"/>
        <v>6</v>
      </c>
    </row>
    <row r="110" spans="1:4" ht="13.5">
      <c r="A110" s="3">
        <v>43940</v>
      </c>
      <c r="B110" s="1">
        <f t="shared" si="3"/>
        <v>16</v>
      </c>
      <c r="C110" s="1" t="str">
        <f t="shared" si="4"/>
        <v>星期日</v>
      </c>
      <c r="D110" s="2">
        <f t="shared" si="5"/>
        <v>7</v>
      </c>
    </row>
    <row r="111" spans="1:4" ht="13.5">
      <c r="A111" s="3">
        <v>43941</v>
      </c>
      <c r="B111" s="1">
        <f t="shared" si="3"/>
        <v>17</v>
      </c>
      <c r="C111" s="1" t="str">
        <f t="shared" si="4"/>
        <v>星期一</v>
      </c>
      <c r="D111" s="2">
        <f t="shared" si="5"/>
        <v>1</v>
      </c>
    </row>
    <row r="112" spans="1:4" ht="13.5">
      <c r="A112" s="3">
        <v>43942</v>
      </c>
      <c r="B112" s="1">
        <f t="shared" si="3"/>
        <v>17</v>
      </c>
      <c r="C112" s="1" t="str">
        <f t="shared" si="4"/>
        <v>星期二</v>
      </c>
      <c r="D112" s="2">
        <f t="shared" si="5"/>
        <v>2</v>
      </c>
    </row>
    <row r="113" spans="1:4" ht="13.5">
      <c r="A113" s="3">
        <v>43943</v>
      </c>
      <c r="B113" s="1">
        <f t="shared" si="3"/>
        <v>17</v>
      </c>
      <c r="C113" s="1" t="str">
        <f t="shared" si="4"/>
        <v>星期三</v>
      </c>
      <c r="D113" s="2">
        <f t="shared" si="5"/>
        <v>3</v>
      </c>
    </row>
    <row r="114" spans="1:4" ht="13.5">
      <c r="A114" s="3">
        <v>43944</v>
      </c>
      <c r="B114" s="1">
        <f t="shared" si="3"/>
        <v>17</v>
      </c>
      <c r="C114" s="1" t="str">
        <f t="shared" si="4"/>
        <v>星期四</v>
      </c>
      <c r="D114" s="2">
        <f t="shared" si="5"/>
        <v>4</v>
      </c>
    </row>
    <row r="115" spans="1:4" ht="13.5">
      <c r="A115" s="3">
        <v>43945</v>
      </c>
      <c r="B115" s="1">
        <f t="shared" si="3"/>
        <v>17</v>
      </c>
      <c r="C115" s="1" t="str">
        <f t="shared" si="4"/>
        <v>星期五</v>
      </c>
      <c r="D115" s="2">
        <f t="shared" si="5"/>
        <v>5</v>
      </c>
    </row>
    <row r="116" spans="1:4" ht="13.5">
      <c r="A116" s="3">
        <v>43946</v>
      </c>
      <c r="B116" s="1">
        <f t="shared" si="3"/>
        <v>17</v>
      </c>
      <c r="C116" s="1" t="str">
        <f t="shared" si="4"/>
        <v>星期六</v>
      </c>
      <c r="D116" s="2">
        <f t="shared" si="5"/>
        <v>6</v>
      </c>
    </row>
    <row r="117" spans="1:4" ht="13.5">
      <c r="A117" s="3">
        <v>43947</v>
      </c>
      <c r="B117" s="1">
        <f t="shared" si="3"/>
        <v>17</v>
      </c>
      <c r="C117" s="1" t="str">
        <f t="shared" si="4"/>
        <v>星期日</v>
      </c>
      <c r="D117" s="2">
        <f t="shared" si="5"/>
        <v>7</v>
      </c>
    </row>
    <row r="118" spans="1:4" ht="13.5">
      <c r="A118" s="3">
        <v>43948</v>
      </c>
      <c r="B118" s="1">
        <f t="shared" si="3"/>
        <v>18</v>
      </c>
      <c r="C118" s="1" t="str">
        <f t="shared" si="4"/>
        <v>星期一</v>
      </c>
      <c r="D118" s="2">
        <f t="shared" si="5"/>
        <v>1</v>
      </c>
    </row>
    <row r="119" spans="1:4" ht="13.5">
      <c r="A119" s="3">
        <v>43949</v>
      </c>
      <c r="B119" s="1">
        <f t="shared" si="3"/>
        <v>18</v>
      </c>
      <c r="C119" s="1" t="str">
        <f t="shared" si="4"/>
        <v>星期二</v>
      </c>
      <c r="D119" s="2">
        <f t="shared" si="5"/>
        <v>2</v>
      </c>
    </row>
    <row r="120" spans="1:4" ht="13.5">
      <c r="A120" s="3">
        <v>43950</v>
      </c>
      <c r="B120" s="1">
        <f t="shared" si="3"/>
        <v>18</v>
      </c>
      <c r="C120" s="1" t="str">
        <f t="shared" si="4"/>
        <v>星期三</v>
      </c>
      <c r="D120" s="2">
        <f t="shared" si="5"/>
        <v>3</v>
      </c>
    </row>
    <row r="121" spans="1:4" ht="13.5">
      <c r="A121" s="3">
        <v>43951</v>
      </c>
      <c r="B121" s="1">
        <f t="shared" si="3"/>
        <v>18</v>
      </c>
      <c r="C121" s="1" t="str">
        <f t="shared" si="4"/>
        <v>星期四</v>
      </c>
      <c r="D121" s="2">
        <f t="shared" si="5"/>
        <v>4</v>
      </c>
    </row>
    <row r="122" spans="1:4" ht="13.5">
      <c r="A122" s="3">
        <v>43952</v>
      </c>
      <c r="B122" s="1">
        <f t="shared" si="3"/>
        <v>18</v>
      </c>
      <c r="C122" s="1" t="str">
        <f t="shared" si="4"/>
        <v>星期五</v>
      </c>
      <c r="D122" s="2">
        <f t="shared" si="5"/>
        <v>5</v>
      </c>
    </row>
    <row r="123" spans="1:4" ht="13.5">
      <c r="A123" s="3">
        <v>43953</v>
      </c>
      <c r="B123" s="1">
        <f t="shared" si="3"/>
        <v>18</v>
      </c>
      <c r="C123" s="1" t="str">
        <f t="shared" si="4"/>
        <v>星期六</v>
      </c>
      <c r="D123" s="2">
        <f t="shared" si="5"/>
        <v>6</v>
      </c>
    </row>
    <row r="124" spans="1:4" ht="13.5">
      <c r="A124" s="3">
        <v>43954</v>
      </c>
      <c r="B124" s="1">
        <f t="shared" si="3"/>
        <v>18</v>
      </c>
      <c r="C124" s="1" t="str">
        <f t="shared" si="4"/>
        <v>星期日</v>
      </c>
      <c r="D124" s="2">
        <f t="shared" si="5"/>
        <v>7</v>
      </c>
    </row>
    <row r="125" spans="1:4" ht="13.5">
      <c r="A125" s="3">
        <v>43955</v>
      </c>
      <c r="B125" s="1">
        <f t="shared" si="3"/>
        <v>19</v>
      </c>
      <c r="C125" s="1" t="str">
        <f t="shared" si="4"/>
        <v>星期一</v>
      </c>
      <c r="D125" s="2">
        <f t="shared" si="5"/>
        <v>1</v>
      </c>
    </row>
    <row r="126" spans="1:4" ht="13.5">
      <c r="A126" s="3">
        <v>43956</v>
      </c>
      <c r="B126" s="1">
        <f t="shared" si="3"/>
        <v>19</v>
      </c>
      <c r="C126" s="1" t="str">
        <f t="shared" si="4"/>
        <v>星期二</v>
      </c>
      <c r="D126" s="2">
        <f t="shared" si="5"/>
        <v>2</v>
      </c>
    </row>
    <row r="127" spans="1:4" ht="13.5">
      <c r="A127" s="3">
        <v>43957</v>
      </c>
      <c r="B127" s="1">
        <f t="shared" si="3"/>
        <v>19</v>
      </c>
      <c r="C127" s="1" t="str">
        <f t="shared" si="4"/>
        <v>星期三</v>
      </c>
      <c r="D127" s="2">
        <f t="shared" si="5"/>
        <v>3</v>
      </c>
    </row>
    <row r="128" spans="1:4" ht="13.5">
      <c r="A128" s="3">
        <v>43958</v>
      </c>
      <c r="B128" s="1">
        <f t="shared" si="3"/>
        <v>19</v>
      </c>
      <c r="C128" s="1" t="str">
        <f t="shared" si="4"/>
        <v>星期四</v>
      </c>
      <c r="D128" s="2">
        <f t="shared" si="5"/>
        <v>4</v>
      </c>
    </row>
    <row r="129" spans="1:4" ht="13.5">
      <c r="A129" s="3">
        <v>43959</v>
      </c>
      <c r="B129" s="1">
        <f t="shared" si="6" ref="B129:B192">WEEKNUM(A129,2)</f>
        <v>19</v>
      </c>
      <c r="C129" s="1" t="str">
        <f t="shared" si="4"/>
        <v>星期五</v>
      </c>
      <c r="D129" s="2">
        <f t="shared" si="5"/>
        <v>5</v>
      </c>
    </row>
    <row r="130" spans="1:4" ht="13.5">
      <c r="A130" s="3">
        <v>43960</v>
      </c>
      <c r="B130" s="1">
        <f t="shared" si="6"/>
        <v>19</v>
      </c>
      <c r="C130" s="1" t="str">
        <f t="shared" si="7" ref="C130:C193">CHOOSE(WEEKDAY(A130,2),"星期一","星期二","星期三","星期四","星期五","星期六","星期日")</f>
        <v>星期六</v>
      </c>
      <c r="D130" s="2">
        <f t="shared" si="8" ref="D130:D193">WEEKDAY(A130,2)</f>
        <v>6</v>
      </c>
    </row>
    <row r="131" spans="1:4" ht="13.5">
      <c r="A131" s="3">
        <v>43961</v>
      </c>
      <c r="B131" s="1">
        <f t="shared" si="6"/>
        <v>19</v>
      </c>
      <c r="C131" s="1" t="str">
        <f t="shared" si="7"/>
        <v>星期日</v>
      </c>
      <c r="D131" s="2">
        <f t="shared" si="8"/>
        <v>7</v>
      </c>
    </row>
    <row r="132" spans="1:4" ht="13.5">
      <c r="A132" s="3">
        <v>43962</v>
      </c>
      <c r="B132" s="1">
        <f t="shared" si="6"/>
        <v>20</v>
      </c>
      <c r="C132" s="1" t="str">
        <f t="shared" si="7"/>
        <v>星期一</v>
      </c>
      <c r="D132" s="2">
        <f t="shared" si="8"/>
        <v>1</v>
      </c>
    </row>
    <row r="133" spans="1:4" ht="13.5">
      <c r="A133" s="3">
        <v>43963</v>
      </c>
      <c r="B133" s="1">
        <f t="shared" si="6"/>
        <v>20</v>
      </c>
      <c r="C133" s="1" t="str">
        <f t="shared" si="7"/>
        <v>星期二</v>
      </c>
      <c r="D133" s="2">
        <f t="shared" si="8"/>
        <v>2</v>
      </c>
    </row>
    <row r="134" spans="1:4" ht="13.5">
      <c r="A134" s="3">
        <v>43964</v>
      </c>
      <c r="B134" s="1">
        <f t="shared" si="6"/>
        <v>20</v>
      </c>
      <c r="C134" s="1" t="str">
        <f t="shared" si="7"/>
        <v>星期三</v>
      </c>
      <c r="D134" s="2">
        <f t="shared" si="8"/>
        <v>3</v>
      </c>
    </row>
    <row r="135" spans="1:4" ht="13.5">
      <c r="A135" s="3">
        <v>43965</v>
      </c>
      <c r="B135" s="1">
        <f t="shared" si="6"/>
        <v>20</v>
      </c>
      <c r="C135" s="1" t="str">
        <f t="shared" si="7"/>
        <v>星期四</v>
      </c>
      <c r="D135" s="2">
        <f t="shared" si="8"/>
        <v>4</v>
      </c>
    </row>
    <row r="136" spans="1:4" ht="13.5">
      <c r="A136" s="3">
        <v>43966</v>
      </c>
      <c r="B136" s="1">
        <f t="shared" si="6"/>
        <v>20</v>
      </c>
      <c r="C136" s="1" t="str">
        <f t="shared" si="7"/>
        <v>星期五</v>
      </c>
      <c r="D136" s="2">
        <f t="shared" si="8"/>
        <v>5</v>
      </c>
    </row>
    <row r="137" spans="1:4" ht="13.5">
      <c r="A137" s="3">
        <v>43967</v>
      </c>
      <c r="B137" s="1">
        <f t="shared" si="6"/>
        <v>20</v>
      </c>
      <c r="C137" s="1" t="str">
        <f t="shared" si="7"/>
        <v>星期六</v>
      </c>
      <c r="D137" s="2">
        <f t="shared" si="8"/>
        <v>6</v>
      </c>
    </row>
    <row r="138" spans="1:4" ht="13.5">
      <c r="A138" s="3">
        <v>43968</v>
      </c>
      <c r="B138" s="1">
        <f t="shared" si="6"/>
        <v>20</v>
      </c>
      <c r="C138" s="1" t="str">
        <f t="shared" si="7"/>
        <v>星期日</v>
      </c>
      <c r="D138" s="2">
        <f t="shared" si="8"/>
        <v>7</v>
      </c>
    </row>
    <row r="139" spans="1:4" ht="13.5">
      <c r="A139" s="3">
        <v>43969</v>
      </c>
      <c r="B139" s="1">
        <f t="shared" si="6"/>
        <v>21</v>
      </c>
      <c r="C139" s="1" t="str">
        <f t="shared" si="7"/>
        <v>星期一</v>
      </c>
      <c r="D139" s="2">
        <f t="shared" si="8"/>
        <v>1</v>
      </c>
    </row>
    <row r="140" spans="1:4" ht="13.5">
      <c r="A140" s="3">
        <v>43970</v>
      </c>
      <c r="B140" s="1">
        <f t="shared" si="6"/>
        <v>21</v>
      </c>
      <c r="C140" s="1" t="str">
        <f t="shared" si="7"/>
        <v>星期二</v>
      </c>
      <c r="D140" s="2">
        <f t="shared" si="8"/>
        <v>2</v>
      </c>
    </row>
    <row r="141" spans="1:4" ht="13.5">
      <c r="A141" s="3">
        <v>43971</v>
      </c>
      <c r="B141" s="1">
        <f t="shared" si="6"/>
        <v>21</v>
      </c>
      <c r="C141" s="1" t="str">
        <f t="shared" si="7"/>
        <v>星期三</v>
      </c>
      <c r="D141" s="2">
        <f t="shared" si="8"/>
        <v>3</v>
      </c>
    </row>
    <row r="142" spans="1:4" ht="13.5">
      <c r="A142" s="3">
        <v>43972</v>
      </c>
      <c r="B142" s="1">
        <f t="shared" si="6"/>
        <v>21</v>
      </c>
      <c r="C142" s="1" t="str">
        <f t="shared" si="7"/>
        <v>星期四</v>
      </c>
      <c r="D142" s="2">
        <f t="shared" si="8"/>
        <v>4</v>
      </c>
    </row>
    <row r="143" spans="1:4" ht="13.5">
      <c r="A143" s="3">
        <v>43973</v>
      </c>
      <c r="B143" s="1">
        <f t="shared" si="6"/>
        <v>21</v>
      </c>
      <c r="C143" s="1" t="str">
        <f t="shared" si="7"/>
        <v>星期五</v>
      </c>
      <c r="D143" s="2">
        <f t="shared" si="8"/>
        <v>5</v>
      </c>
    </row>
    <row r="144" spans="1:4" ht="13.5">
      <c r="A144" s="3">
        <v>43974</v>
      </c>
      <c r="B144" s="1">
        <f t="shared" si="6"/>
        <v>21</v>
      </c>
      <c r="C144" s="1" t="str">
        <f t="shared" si="7"/>
        <v>星期六</v>
      </c>
      <c r="D144" s="2">
        <f t="shared" si="8"/>
        <v>6</v>
      </c>
    </row>
    <row r="145" spans="1:4" ht="13.5">
      <c r="A145" s="3">
        <v>43975</v>
      </c>
      <c r="B145" s="1">
        <f t="shared" si="6"/>
        <v>21</v>
      </c>
      <c r="C145" s="1" t="str">
        <f t="shared" si="7"/>
        <v>星期日</v>
      </c>
      <c r="D145" s="2">
        <f t="shared" si="8"/>
        <v>7</v>
      </c>
    </row>
    <row r="146" spans="1:4" ht="13.5">
      <c r="A146" s="3">
        <v>43976</v>
      </c>
      <c r="B146" s="1">
        <f t="shared" si="6"/>
        <v>22</v>
      </c>
      <c r="C146" s="1" t="str">
        <f t="shared" si="7"/>
        <v>星期一</v>
      </c>
      <c r="D146" s="2">
        <f t="shared" si="8"/>
        <v>1</v>
      </c>
    </row>
    <row r="147" spans="1:4" ht="13.5">
      <c r="A147" s="3">
        <v>43977</v>
      </c>
      <c r="B147" s="1">
        <f t="shared" si="6"/>
        <v>22</v>
      </c>
      <c r="C147" s="1" t="str">
        <f t="shared" si="7"/>
        <v>星期二</v>
      </c>
      <c r="D147" s="2">
        <f t="shared" si="8"/>
        <v>2</v>
      </c>
    </row>
    <row r="148" spans="1:4" ht="13.5">
      <c r="A148" s="3">
        <v>43978</v>
      </c>
      <c r="B148" s="1">
        <f t="shared" si="6"/>
        <v>22</v>
      </c>
      <c r="C148" s="1" t="str">
        <f t="shared" si="7"/>
        <v>星期三</v>
      </c>
      <c r="D148" s="2">
        <f t="shared" si="8"/>
        <v>3</v>
      </c>
    </row>
    <row r="149" spans="1:4" ht="13.5">
      <c r="A149" s="3">
        <v>43979</v>
      </c>
      <c r="B149" s="1">
        <f t="shared" si="6"/>
        <v>22</v>
      </c>
      <c r="C149" s="1" t="str">
        <f t="shared" si="7"/>
        <v>星期四</v>
      </c>
      <c r="D149" s="2">
        <f t="shared" si="8"/>
        <v>4</v>
      </c>
    </row>
    <row r="150" spans="1:4" ht="13.5">
      <c r="A150" s="3">
        <v>43980</v>
      </c>
      <c r="B150" s="1">
        <f t="shared" si="6"/>
        <v>22</v>
      </c>
      <c r="C150" s="1" t="str">
        <f t="shared" si="7"/>
        <v>星期五</v>
      </c>
      <c r="D150" s="2">
        <f t="shared" si="8"/>
        <v>5</v>
      </c>
    </row>
    <row r="151" spans="1:4" ht="13.5">
      <c r="A151" s="3">
        <v>43981</v>
      </c>
      <c r="B151" s="1">
        <f t="shared" si="6"/>
        <v>22</v>
      </c>
      <c r="C151" s="1" t="str">
        <f t="shared" si="7"/>
        <v>星期六</v>
      </c>
      <c r="D151" s="2">
        <f t="shared" si="8"/>
        <v>6</v>
      </c>
    </row>
    <row r="152" spans="1:4" ht="13.5">
      <c r="A152" s="3">
        <v>43982</v>
      </c>
      <c r="B152" s="1">
        <f t="shared" si="6"/>
        <v>22</v>
      </c>
      <c r="C152" s="1" t="str">
        <f t="shared" si="7"/>
        <v>星期日</v>
      </c>
      <c r="D152" s="2">
        <f t="shared" si="8"/>
        <v>7</v>
      </c>
    </row>
    <row r="153" spans="1:4" ht="13.5">
      <c r="A153" s="3">
        <v>43983</v>
      </c>
      <c r="B153" s="1">
        <f t="shared" si="6"/>
        <v>23</v>
      </c>
      <c r="C153" s="1" t="str">
        <f t="shared" si="7"/>
        <v>星期一</v>
      </c>
      <c r="D153" s="2">
        <f t="shared" si="8"/>
        <v>1</v>
      </c>
    </row>
    <row r="154" spans="1:4" ht="13.5">
      <c r="A154" s="3">
        <v>43984</v>
      </c>
      <c r="B154" s="1">
        <f t="shared" si="6"/>
        <v>23</v>
      </c>
      <c r="C154" s="1" t="str">
        <f t="shared" si="7"/>
        <v>星期二</v>
      </c>
      <c r="D154" s="2">
        <f t="shared" si="8"/>
        <v>2</v>
      </c>
    </row>
    <row r="155" spans="1:4" ht="13.5">
      <c r="A155" s="3">
        <v>43985</v>
      </c>
      <c r="B155" s="1">
        <f t="shared" si="6"/>
        <v>23</v>
      </c>
      <c r="C155" s="1" t="str">
        <f t="shared" si="7"/>
        <v>星期三</v>
      </c>
      <c r="D155" s="2">
        <f t="shared" si="8"/>
        <v>3</v>
      </c>
    </row>
    <row r="156" spans="1:4" ht="13.5">
      <c r="A156" s="3">
        <v>43986</v>
      </c>
      <c r="B156" s="1">
        <f t="shared" si="6"/>
        <v>23</v>
      </c>
      <c r="C156" s="1" t="str">
        <f t="shared" si="7"/>
        <v>星期四</v>
      </c>
      <c r="D156" s="2">
        <f t="shared" si="8"/>
        <v>4</v>
      </c>
    </row>
    <row r="157" spans="1:4" ht="13.5">
      <c r="A157" s="3">
        <v>43987</v>
      </c>
      <c r="B157" s="1">
        <f t="shared" si="6"/>
        <v>23</v>
      </c>
      <c r="C157" s="1" t="str">
        <f t="shared" si="7"/>
        <v>星期五</v>
      </c>
      <c r="D157" s="2">
        <f t="shared" si="8"/>
        <v>5</v>
      </c>
    </row>
    <row r="158" spans="1:4" ht="13.5">
      <c r="A158" s="3">
        <v>43988</v>
      </c>
      <c r="B158" s="1">
        <f t="shared" si="6"/>
        <v>23</v>
      </c>
      <c r="C158" s="1" t="str">
        <f t="shared" si="7"/>
        <v>星期六</v>
      </c>
      <c r="D158" s="2">
        <f t="shared" si="8"/>
        <v>6</v>
      </c>
    </row>
    <row r="159" spans="1:4" ht="13.5">
      <c r="A159" s="3">
        <v>43989</v>
      </c>
      <c r="B159" s="1">
        <f t="shared" si="6"/>
        <v>23</v>
      </c>
      <c r="C159" s="1" t="str">
        <f t="shared" si="7"/>
        <v>星期日</v>
      </c>
      <c r="D159" s="2">
        <f t="shared" si="8"/>
        <v>7</v>
      </c>
    </row>
    <row r="160" spans="1:4" ht="13.5">
      <c r="A160" s="3">
        <v>43990</v>
      </c>
      <c r="B160" s="1">
        <f t="shared" si="6"/>
        <v>24</v>
      </c>
      <c r="C160" s="1" t="str">
        <f t="shared" si="7"/>
        <v>星期一</v>
      </c>
      <c r="D160" s="2">
        <f t="shared" si="8"/>
        <v>1</v>
      </c>
    </row>
    <row r="161" spans="1:4" ht="13.5">
      <c r="A161" s="3">
        <v>43991</v>
      </c>
      <c r="B161" s="1">
        <f t="shared" si="6"/>
        <v>24</v>
      </c>
      <c r="C161" s="1" t="str">
        <f t="shared" si="7"/>
        <v>星期二</v>
      </c>
      <c r="D161" s="2">
        <f t="shared" si="8"/>
        <v>2</v>
      </c>
    </row>
    <row r="162" spans="1:4" ht="13.5">
      <c r="A162" s="3">
        <v>43992</v>
      </c>
      <c r="B162" s="1">
        <f t="shared" si="6"/>
        <v>24</v>
      </c>
      <c r="C162" s="1" t="str">
        <f t="shared" si="7"/>
        <v>星期三</v>
      </c>
      <c r="D162" s="2">
        <f t="shared" si="8"/>
        <v>3</v>
      </c>
    </row>
    <row r="163" spans="1:4" ht="13.5">
      <c r="A163" s="3">
        <v>43993</v>
      </c>
      <c r="B163" s="1">
        <f t="shared" si="6"/>
        <v>24</v>
      </c>
      <c r="C163" s="1" t="str">
        <f t="shared" si="7"/>
        <v>星期四</v>
      </c>
      <c r="D163" s="2">
        <f t="shared" si="8"/>
        <v>4</v>
      </c>
    </row>
    <row r="164" spans="1:4" ht="13.5">
      <c r="A164" s="3">
        <v>43994</v>
      </c>
      <c r="B164" s="1">
        <f t="shared" si="6"/>
        <v>24</v>
      </c>
      <c r="C164" s="1" t="str">
        <f t="shared" si="7"/>
        <v>星期五</v>
      </c>
      <c r="D164" s="2">
        <f t="shared" si="8"/>
        <v>5</v>
      </c>
    </row>
    <row r="165" spans="1:4" ht="13.5">
      <c r="A165" s="3">
        <v>43995</v>
      </c>
      <c r="B165" s="1">
        <f t="shared" si="6"/>
        <v>24</v>
      </c>
      <c r="C165" s="1" t="str">
        <f t="shared" si="7"/>
        <v>星期六</v>
      </c>
      <c r="D165" s="2">
        <f t="shared" si="8"/>
        <v>6</v>
      </c>
    </row>
    <row r="166" spans="1:4" ht="13.5">
      <c r="A166" s="3">
        <v>43996</v>
      </c>
      <c r="B166" s="1">
        <f t="shared" si="6"/>
        <v>24</v>
      </c>
      <c r="C166" s="1" t="str">
        <f t="shared" si="7"/>
        <v>星期日</v>
      </c>
      <c r="D166" s="2">
        <f t="shared" si="8"/>
        <v>7</v>
      </c>
    </row>
    <row r="167" spans="1:4" ht="13.5">
      <c r="A167" s="3">
        <v>43997</v>
      </c>
      <c r="B167" s="1">
        <f t="shared" si="6"/>
        <v>25</v>
      </c>
      <c r="C167" s="1" t="str">
        <f t="shared" si="7"/>
        <v>星期一</v>
      </c>
      <c r="D167" s="2">
        <f t="shared" si="8"/>
        <v>1</v>
      </c>
    </row>
    <row r="168" spans="1:4" ht="13.5">
      <c r="A168" s="3">
        <v>43998</v>
      </c>
      <c r="B168" s="1">
        <f t="shared" si="6"/>
        <v>25</v>
      </c>
      <c r="C168" s="1" t="str">
        <f t="shared" si="7"/>
        <v>星期二</v>
      </c>
      <c r="D168" s="2">
        <f t="shared" si="8"/>
        <v>2</v>
      </c>
    </row>
    <row r="169" spans="1:4" ht="13.5">
      <c r="A169" s="3">
        <v>43999</v>
      </c>
      <c r="B169" s="1">
        <f t="shared" si="6"/>
        <v>25</v>
      </c>
      <c r="C169" s="1" t="str">
        <f t="shared" si="7"/>
        <v>星期三</v>
      </c>
      <c r="D169" s="2">
        <f t="shared" si="8"/>
        <v>3</v>
      </c>
    </row>
    <row r="170" spans="1:4" ht="13.5">
      <c r="A170" s="3">
        <v>44000</v>
      </c>
      <c r="B170" s="1">
        <f t="shared" si="6"/>
        <v>25</v>
      </c>
      <c r="C170" s="1" t="str">
        <f t="shared" si="7"/>
        <v>星期四</v>
      </c>
      <c r="D170" s="2">
        <f t="shared" si="8"/>
        <v>4</v>
      </c>
    </row>
    <row r="171" spans="1:4" ht="13.5">
      <c r="A171" s="3">
        <v>44001</v>
      </c>
      <c r="B171" s="1">
        <f t="shared" si="6"/>
        <v>25</v>
      </c>
      <c r="C171" s="1" t="str">
        <f t="shared" si="7"/>
        <v>星期五</v>
      </c>
      <c r="D171" s="2">
        <f t="shared" si="8"/>
        <v>5</v>
      </c>
    </row>
    <row r="172" spans="1:4" ht="13.5">
      <c r="A172" s="3">
        <v>44002</v>
      </c>
      <c r="B172" s="1">
        <f t="shared" si="6"/>
        <v>25</v>
      </c>
      <c r="C172" s="1" t="str">
        <f t="shared" si="7"/>
        <v>星期六</v>
      </c>
      <c r="D172" s="2">
        <f t="shared" si="8"/>
        <v>6</v>
      </c>
    </row>
    <row r="173" spans="1:4" ht="13.5">
      <c r="A173" s="3">
        <v>44003</v>
      </c>
      <c r="B173" s="1">
        <f t="shared" si="6"/>
        <v>25</v>
      </c>
      <c r="C173" s="1" t="str">
        <f t="shared" si="7"/>
        <v>星期日</v>
      </c>
      <c r="D173" s="2">
        <f t="shared" si="8"/>
        <v>7</v>
      </c>
    </row>
    <row r="174" spans="1:4" ht="13.5">
      <c r="A174" s="3">
        <v>44004</v>
      </c>
      <c r="B174" s="1">
        <f t="shared" si="6"/>
        <v>26</v>
      </c>
      <c r="C174" s="1" t="str">
        <f t="shared" si="7"/>
        <v>星期一</v>
      </c>
      <c r="D174" s="2">
        <f t="shared" si="8"/>
        <v>1</v>
      </c>
    </row>
    <row r="175" spans="1:4" ht="13.5">
      <c r="A175" s="3">
        <v>44005</v>
      </c>
      <c r="B175" s="1">
        <f t="shared" si="6"/>
        <v>26</v>
      </c>
      <c r="C175" s="1" t="str">
        <f t="shared" si="7"/>
        <v>星期二</v>
      </c>
      <c r="D175" s="2">
        <f t="shared" si="8"/>
        <v>2</v>
      </c>
    </row>
    <row r="176" spans="1:4" ht="13.5">
      <c r="A176" s="3">
        <v>44006</v>
      </c>
      <c r="B176" s="1">
        <f t="shared" si="6"/>
        <v>26</v>
      </c>
      <c r="C176" s="1" t="str">
        <f t="shared" si="7"/>
        <v>星期三</v>
      </c>
      <c r="D176" s="2">
        <f t="shared" si="8"/>
        <v>3</v>
      </c>
    </row>
    <row r="177" spans="1:4" ht="13.5">
      <c r="A177" s="3">
        <v>44007</v>
      </c>
      <c r="B177" s="1">
        <f t="shared" si="6"/>
        <v>26</v>
      </c>
      <c r="C177" s="1" t="str">
        <f t="shared" si="7"/>
        <v>星期四</v>
      </c>
      <c r="D177" s="2">
        <f t="shared" si="8"/>
        <v>4</v>
      </c>
    </row>
    <row r="178" spans="1:4" ht="13.5">
      <c r="A178" s="3">
        <v>44008</v>
      </c>
      <c r="B178" s="1">
        <f t="shared" si="6"/>
        <v>26</v>
      </c>
      <c r="C178" s="1" t="str">
        <f t="shared" si="7"/>
        <v>星期五</v>
      </c>
      <c r="D178" s="2">
        <f t="shared" si="8"/>
        <v>5</v>
      </c>
    </row>
    <row r="179" spans="1:4" ht="13.5">
      <c r="A179" s="3">
        <v>44009</v>
      </c>
      <c r="B179" s="1">
        <f t="shared" si="6"/>
        <v>26</v>
      </c>
      <c r="C179" s="1" t="str">
        <f t="shared" si="7"/>
        <v>星期六</v>
      </c>
      <c r="D179" s="2">
        <f t="shared" si="8"/>
        <v>6</v>
      </c>
    </row>
    <row r="180" spans="1:4" ht="13.5">
      <c r="A180" s="3">
        <v>44010</v>
      </c>
      <c r="B180" s="1">
        <f t="shared" si="6"/>
        <v>26</v>
      </c>
      <c r="C180" s="1" t="str">
        <f t="shared" si="7"/>
        <v>星期日</v>
      </c>
      <c r="D180" s="2">
        <f t="shared" si="8"/>
        <v>7</v>
      </c>
    </row>
    <row r="181" spans="1:4" ht="13.5">
      <c r="A181" s="3">
        <v>44011</v>
      </c>
      <c r="B181" s="1">
        <f t="shared" si="6"/>
        <v>27</v>
      </c>
      <c r="C181" s="1" t="str">
        <f t="shared" si="7"/>
        <v>星期一</v>
      </c>
      <c r="D181" s="2">
        <f t="shared" si="8"/>
        <v>1</v>
      </c>
    </row>
    <row r="182" spans="1:4" ht="13.5">
      <c r="A182" s="3">
        <v>44012</v>
      </c>
      <c r="B182" s="1">
        <f t="shared" si="6"/>
        <v>27</v>
      </c>
      <c r="C182" s="1" t="str">
        <f t="shared" si="7"/>
        <v>星期二</v>
      </c>
      <c r="D182" s="2">
        <f t="shared" si="8"/>
        <v>2</v>
      </c>
    </row>
    <row r="183" spans="1:4" ht="13.5">
      <c r="A183" s="3">
        <v>44013</v>
      </c>
      <c r="B183" s="1">
        <f t="shared" si="6"/>
        <v>27</v>
      </c>
      <c r="C183" s="1" t="str">
        <f t="shared" si="7"/>
        <v>星期三</v>
      </c>
      <c r="D183" s="2">
        <f t="shared" si="8"/>
        <v>3</v>
      </c>
    </row>
    <row r="184" spans="1:4" ht="13.5">
      <c r="A184" s="3">
        <v>44014</v>
      </c>
      <c r="B184" s="1">
        <f t="shared" si="6"/>
        <v>27</v>
      </c>
      <c r="C184" s="1" t="str">
        <f t="shared" si="7"/>
        <v>星期四</v>
      </c>
      <c r="D184" s="2">
        <f t="shared" si="8"/>
        <v>4</v>
      </c>
    </row>
    <row r="185" spans="1:4" ht="13.5">
      <c r="A185" s="3">
        <v>44015</v>
      </c>
      <c r="B185" s="1">
        <f t="shared" si="6"/>
        <v>27</v>
      </c>
      <c r="C185" s="1" t="str">
        <f t="shared" si="7"/>
        <v>星期五</v>
      </c>
      <c r="D185" s="2">
        <f t="shared" si="8"/>
        <v>5</v>
      </c>
    </row>
    <row r="186" spans="1:4" ht="13.5">
      <c r="A186" s="3">
        <v>44016</v>
      </c>
      <c r="B186" s="1">
        <f t="shared" si="6"/>
        <v>27</v>
      </c>
      <c r="C186" s="1" t="str">
        <f t="shared" si="7"/>
        <v>星期六</v>
      </c>
      <c r="D186" s="2">
        <f t="shared" si="8"/>
        <v>6</v>
      </c>
    </row>
    <row r="187" spans="1:4" ht="13.5">
      <c r="A187" s="3">
        <v>44017</v>
      </c>
      <c r="B187" s="1">
        <f t="shared" si="6"/>
        <v>27</v>
      </c>
      <c r="C187" s="1" t="str">
        <f t="shared" si="7"/>
        <v>星期日</v>
      </c>
      <c r="D187" s="2">
        <f t="shared" si="8"/>
        <v>7</v>
      </c>
    </row>
    <row r="188" spans="1:4" ht="13.5">
      <c r="A188" s="3">
        <v>44018</v>
      </c>
      <c r="B188" s="1">
        <f t="shared" si="6"/>
        <v>28</v>
      </c>
      <c r="C188" s="1" t="str">
        <f t="shared" si="7"/>
        <v>星期一</v>
      </c>
      <c r="D188" s="2">
        <f t="shared" si="8"/>
        <v>1</v>
      </c>
    </row>
    <row r="189" spans="1:4" ht="13.5">
      <c r="A189" s="3">
        <v>44019</v>
      </c>
      <c r="B189" s="1">
        <f t="shared" si="6"/>
        <v>28</v>
      </c>
      <c r="C189" s="1" t="str">
        <f t="shared" si="7"/>
        <v>星期二</v>
      </c>
      <c r="D189" s="2">
        <f t="shared" si="8"/>
        <v>2</v>
      </c>
    </row>
    <row r="190" spans="1:4" ht="13.5">
      <c r="A190" s="3">
        <v>44020</v>
      </c>
      <c r="B190" s="1">
        <f t="shared" si="6"/>
        <v>28</v>
      </c>
      <c r="C190" s="1" t="str">
        <f t="shared" si="7"/>
        <v>星期三</v>
      </c>
      <c r="D190" s="2">
        <f t="shared" si="8"/>
        <v>3</v>
      </c>
    </row>
    <row r="191" spans="1:4" ht="13.5">
      <c r="A191" s="3">
        <v>44021</v>
      </c>
      <c r="B191" s="1">
        <f t="shared" si="6"/>
        <v>28</v>
      </c>
      <c r="C191" s="1" t="str">
        <f t="shared" si="7"/>
        <v>星期四</v>
      </c>
      <c r="D191" s="2">
        <f t="shared" si="8"/>
        <v>4</v>
      </c>
    </row>
    <row r="192" spans="1:4" ht="13.5">
      <c r="A192" s="3">
        <v>44022</v>
      </c>
      <c r="B192" s="1">
        <f t="shared" si="6"/>
        <v>28</v>
      </c>
      <c r="C192" s="1" t="str">
        <f t="shared" si="7"/>
        <v>星期五</v>
      </c>
      <c r="D192" s="2">
        <f t="shared" si="8"/>
        <v>5</v>
      </c>
    </row>
    <row r="193" spans="1:4" ht="13.5">
      <c r="A193" s="3">
        <v>44023</v>
      </c>
      <c r="B193" s="1">
        <f t="shared" si="9" ref="B193:B256">WEEKNUM(A193,2)</f>
        <v>28</v>
      </c>
      <c r="C193" s="1" t="str">
        <f t="shared" si="7"/>
        <v>星期六</v>
      </c>
      <c r="D193" s="2">
        <f t="shared" si="8"/>
        <v>6</v>
      </c>
    </row>
    <row r="194" spans="1:4" ht="13.5">
      <c r="A194" s="3">
        <v>44024</v>
      </c>
      <c r="B194" s="1">
        <f t="shared" si="9"/>
        <v>28</v>
      </c>
      <c r="C194" s="1" t="str">
        <f t="shared" si="10" ref="C194:C257">CHOOSE(WEEKDAY(A194,2),"星期一","星期二","星期三","星期四","星期五","星期六","星期日")</f>
        <v>星期日</v>
      </c>
      <c r="D194" s="2">
        <f t="shared" si="11" ref="D194:D257">WEEKDAY(A194,2)</f>
        <v>7</v>
      </c>
    </row>
    <row r="195" spans="1:4" ht="13.5">
      <c r="A195" s="3">
        <v>44025</v>
      </c>
      <c r="B195" s="1">
        <f t="shared" si="9"/>
        <v>29</v>
      </c>
      <c r="C195" s="1" t="str">
        <f t="shared" si="10"/>
        <v>星期一</v>
      </c>
      <c r="D195" s="2">
        <f t="shared" si="11"/>
        <v>1</v>
      </c>
    </row>
    <row r="196" spans="1:4" ht="13.5">
      <c r="A196" s="3">
        <v>44026</v>
      </c>
      <c r="B196" s="1">
        <f t="shared" si="9"/>
        <v>29</v>
      </c>
      <c r="C196" s="1" t="str">
        <f t="shared" si="10"/>
        <v>星期二</v>
      </c>
      <c r="D196" s="2">
        <f t="shared" si="11"/>
        <v>2</v>
      </c>
    </row>
    <row r="197" spans="1:4" ht="13.5">
      <c r="A197" s="3">
        <v>44027</v>
      </c>
      <c r="B197" s="1">
        <f t="shared" si="9"/>
        <v>29</v>
      </c>
      <c r="C197" s="1" t="str">
        <f t="shared" si="10"/>
        <v>星期三</v>
      </c>
      <c r="D197" s="2">
        <f t="shared" si="11"/>
        <v>3</v>
      </c>
    </row>
    <row r="198" spans="1:4" ht="13.5">
      <c r="A198" s="3">
        <v>44028</v>
      </c>
      <c r="B198" s="1">
        <f t="shared" si="9"/>
        <v>29</v>
      </c>
      <c r="C198" s="1" t="str">
        <f t="shared" si="10"/>
        <v>星期四</v>
      </c>
      <c r="D198" s="2">
        <f t="shared" si="11"/>
        <v>4</v>
      </c>
    </row>
    <row r="199" spans="1:4" ht="13.5">
      <c r="A199" s="3">
        <v>44029</v>
      </c>
      <c r="B199" s="1">
        <f t="shared" si="9"/>
        <v>29</v>
      </c>
      <c r="C199" s="1" t="str">
        <f t="shared" si="10"/>
        <v>星期五</v>
      </c>
      <c r="D199" s="2">
        <f t="shared" si="11"/>
        <v>5</v>
      </c>
    </row>
    <row r="200" spans="1:4" ht="13.5">
      <c r="A200" s="3">
        <v>44030</v>
      </c>
      <c r="B200" s="1">
        <f t="shared" si="9"/>
        <v>29</v>
      </c>
      <c r="C200" s="1" t="str">
        <f t="shared" si="10"/>
        <v>星期六</v>
      </c>
      <c r="D200" s="2">
        <f t="shared" si="11"/>
        <v>6</v>
      </c>
    </row>
    <row r="201" spans="1:4" ht="13.5">
      <c r="A201" s="3">
        <v>44031</v>
      </c>
      <c r="B201" s="1">
        <f t="shared" si="9"/>
        <v>29</v>
      </c>
      <c r="C201" s="1" t="str">
        <f t="shared" si="10"/>
        <v>星期日</v>
      </c>
      <c r="D201" s="2">
        <f t="shared" si="11"/>
        <v>7</v>
      </c>
    </row>
    <row r="202" spans="1:4" ht="13.5">
      <c r="A202" s="3">
        <v>44032</v>
      </c>
      <c r="B202" s="1">
        <f t="shared" si="9"/>
        <v>30</v>
      </c>
      <c r="C202" s="1" t="str">
        <f t="shared" si="10"/>
        <v>星期一</v>
      </c>
      <c r="D202" s="2">
        <f t="shared" si="11"/>
        <v>1</v>
      </c>
    </row>
    <row r="203" spans="1:4" ht="13.5">
      <c r="A203" s="3">
        <v>44033</v>
      </c>
      <c r="B203" s="1">
        <f t="shared" si="9"/>
        <v>30</v>
      </c>
      <c r="C203" s="1" t="str">
        <f t="shared" si="10"/>
        <v>星期二</v>
      </c>
      <c r="D203" s="2">
        <f t="shared" si="11"/>
        <v>2</v>
      </c>
    </row>
    <row r="204" spans="1:4" ht="13.5">
      <c r="A204" s="3">
        <v>44034</v>
      </c>
      <c r="B204" s="1">
        <f t="shared" si="9"/>
        <v>30</v>
      </c>
      <c r="C204" s="1" t="str">
        <f t="shared" si="10"/>
        <v>星期三</v>
      </c>
      <c r="D204" s="2">
        <f t="shared" si="11"/>
        <v>3</v>
      </c>
    </row>
    <row r="205" spans="1:4" ht="13.5">
      <c r="A205" s="3">
        <v>44035</v>
      </c>
      <c r="B205" s="1">
        <f t="shared" si="9"/>
        <v>30</v>
      </c>
      <c r="C205" s="1" t="str">
        <f t="shared" si="10"/>
        <v>星期四</v>
      </c>
      <c r="D205" s="2">
        <f t="shared" si="11"/>
        <v>4</v>
      </c>
    </row>
    <row r="206" spans="1:4" ht="13.5">
      <c r="A206" s="3">
        <v>44036</v>
      </c>
      <c r="B206" s="1">
        <f t="shared" si="9"/>
        <v>30</v>
      </c>
      <c r="C206" s="1" t="str">
        <f t="shared" si="10"/>
        <v>星期五</v>
      </c>
      <c r="D206" s="2">
        <f t="shared" si="11"/>
        <v>5</v>
      </c>
    </row>
    <row r="207" spans="1:4" ht="13.5">
      <c r="A207" s="3">
        <v>44037</v>
      </c>
      <c r="B207" s="1">
        <f t="shared" si="9"/>
        <v>30</v>
      </c>
      <c r="C207" s="1" t="str">
        <f t="shared" si="10"/>
        <v>星期六</v>
      </c>
      <c r="D207" s="2">
        <f t="shared" si="11"/>
        <v>6</v>
      </c>
    </row>
    <row r="208" spans="1:4" ht="13.5">
      <c r="A208" s="3">
        <v>44038</v>
      </c>
      <c r="B208" s="1">
        <f t="shared" si="9"/>
        <v>30</v>
      </c>
      <c r="C208" s="1" t="str">
        <f t="shared" si="10"/>
        <v>星期日</v>
      </c>
      <c r="D208" s="2">
        <f t="shared" si="11"/>
        <v>7</v>
      </c>
    </row>
    <row r="209" spans="1:4" ht="13.5">
      <c r="A209" s="3">
        <v>44039</v>
      </c>
      <c r="B209" s="1">
        <f t="shared" si="9"/>
        <v>31</v>
      </c>
      <c r="C209" s="1" t="str">
        <f t="shared" si="10"/>
        <v>星期一</v>
      </c>
      <c r="D209" s="2">
        <f t="shared" si="11"/>
        <v>1</v>
      </c>
    </row>
    <row r="210" spans="1:4" ht="13.5">
      <c r="A210" s="3">
        <v>44040</v>
      </c>
      <c r="B210" s="1">
        <f t="shared" si="9"/>
        <v>31</v>
      </c>
      <c r="C210" s="1" t="str">
        <f t="shared" si="10"/>
        <v>星期二</v>
      </c>
      <c r="D210" s="2">
        <f t="shared" si="11"/>
        <v>2</v>
      </c>
    </row>
    <row r="211" spans="1:4" ht="13.5">
      <c r="A211" s="3">
        <v>44041</v>
      </c>
      <c r="B211" s="1">
        <f t="shared" si="9"/>
        <v>31</v>
      </c>
      <c r="C211" s="1" t="str">
        <f t="shared" si="10"/>
        <v>星期三</v>
      </c>
      <c r="D211" s="2">
        <f t="shared" si="11"/>
        <v>3</v>
      </c>
    </row>
    <row r="212" spans="1:4" ht="13.5">
      <c r="A212" s="3">
        <v>44042</v>
      </c>
      <c r="B212" s="1">
        <f t="shared" si="9"/>
        <v>31</v>
      </c>
      <c r="C212" s="1" t="str">
        <f t="shared" si="10"/>
        <v>星期四</v>
      </c>
      <c r="D212" s="2">
        <f t="shared" si="11"/>
        <v>4</v>
      </c>
    </row>
    <row r="213" spans="1:4" ht="13.5">
      <c r="A213" s="3">
        <v>44043</v>
      </c>
      <c r="B213" s="1">
        <f t="shared" si="9"/>
        <v>31</v>
      </c>
      <c r="C213" s="1" t="str">
        <f t="shared" si="10"/>
        <v>星期五</v>
      </c>
      <c r="D213" s="2">
        <f t="shared" si="11"/>
        <v>5</v>
      </c>
    </row>
    <row r="214" spans="1:4" ht="13.5">
      <c r="A214" s="3">
        <v>44044</v>
      </c>
      <c r="B214" s="1">
        <f t="shared" si="9"/>
        <v>31</v>
      </c>
      <c r="C214" s="1" t="str">
        <f t="shared" si="10"/>
        <v>星期六</v>
      </c>
      <c r="D214" s="2">
        <f t="shared" si="11"/>
        <v>6</v>
      </c>
    </row>
    <row r="215" spans="1:4" ht="13.5">
      <c r="A215" s="3">
        <v>44045</v>
      </c>
      <c r="B215" s="1">
        <f t="shared" si="9"/>
        <v>31</v>
      </c>
      <c r="C215" s="1" t="str">
        <f t="shared" si="10"/>
        <v>星期日</v>
      </c>
      <c r="D215" s="2">
        <f t="shared" si="11"/>
        <v>7</v>
      </c>
    </row>
    <row r="216" spans="1:4" ht="13.5">
      <c r="A216" s="3">
        <v>44046</v>
      </c>
      <c r="B216" s="1">
        <f t="shared" si="9"/>
        <v>32</v>
      </c>
      <c r="C216" s="1" t="str">
        <f t="shared" si="10"/>
        <v>星期一</v>
      </c>
      <c r="D216" s="2">
        <f t="shared" si="11"/>
        <v>1</v>
      </c>
    </row>
    <row r="217" spans="1:4" ht="13.5">
      <c r="A217" s="3">
        <v>44047</v>
      </c>
      <c r="B217" s="1">
        <f t="shared" si="9"/>
        <v>32</v>
      </c>
      <c r="C217" s="1" t="str">
        <f t="shared" si="10"/>
        <v>星期二</v>
      </c>
      <c r="D217" s="2">
        <f t="shared" si="11"/>
        <v>2</v>
      </c>
    </row>
    <row r="218" spans="1:4" ht="13.5">
      <c r="A218" s="3">
        <v>44048</v>
      </c>
      <c r="B218" s="1">
        <f t="shared" si="9"/>
        <v>32</v>
      </c>
      <c r="C218" s="1" t="str">
        <f t="shared" si="10"/>
        <v>星期三</v>
      </c>
      <c r="D218" s="2">
        <f t="shared" si="11"/>
        <v>3</v>
      </c>
    </row>
    <row r="219" spans="1:4" ht="13.5">
      <c r="A219" s="3">
        <v>44049</v>
      </c>
      <c r="B219" s="1">
        <f t="shared" si="9"/>
        <v>32</v>
      </c>
      <c r="C219" s="1" t="str">
        <f t="shared" si="10"/>
        <v>星期四</v>
      </c>
      <c r="D219" s="2">
        <f t="shared" si="11"/>
        <v>4</v>
      </c>
    </row>
    <row r="220" spans="1:4" ht="13.5">
      <c r="A220" s="3">
        <v>44050</v>
      </c>
      <c r="B220" s="1">
        <f t="shared" si="9"/>
        <v>32</v>
      </c>
      <c r="C220" s="1" t="str">
        <f t="shared" si="10"/>
        <v>星期五</v>
      </c>
      <c r="D220" s="2">
        <f t="shared" si="11"/>
        <v>5</v>
      </c>
    </row>
    <row r="221" spans="1:4" ht="13.5">
      <c r="A221" s="3">
        <v>44051</v>
      </c>
      <c r="B221" s="1">
        <f t="shared" si="9"/>
        <v>32</v>
      </c>
      <c r="C221" s="1" t="str">
        <f t="shared" si="10"/>
        <v>星期六</v>
      </c>
      <c r="D221" s="2">
        <f t="shared" si="11"/>
        <v>6</v>
      </c>
    </row>
    <row r="222" spans="1:4" ht="13.5">
      <c r="A222" s="3">
        <v>44052</v>
      </c>
      <c r="B222" s="1">
        <f t="shared" si="9"/>
        <v>32</v>
      </c>
      <c r="C222" s="1" t="str">
        <f t="shared" si="10"/>
        <v>星期日</v>
      </c>
      <c r="D222" s="2">
        <f t="shared" si="11"/>
        <v>7</v>
      </c>
    </row>
    <row r="223" spans="1:4" ht="13.5">
      <c r="A223" s="3">
        <v>44053</v>
      </c>
      <c r="B223" s="1">
        <f t="shared" si="9"/>
        <v>33</v>
      </c>
      <c r="C223" s="1" t="str">
        <f t="shared" si="10"/>
        <v>星期一</v>
      </c>
      <c r="D223" s="2">
        <f t="shared" si="11"/>
        <v>1</v>
      </c>
    </row>
    <row r="224" spans="1:4" ht="13.5">
      <c r="A224" s="3">
        <v>44054</v>
      </c>
      <c r="B224" s="1">
        <f t="shared" si="9"/>
        <v>33</v>
      </c>
      <c r="C224" s="1" t="str">
        <f t="shared" si="10"/>
        <v>星期二</v>
      </c>
      <c r="D224" s="2">
        <f t="shared" si="11"/>
        <v>2</v>
      </c>
    </row>
    <row r="225" spans="1:4" ht="13.5">
      <c r="A225" s="3">
        <v>44055</v>
      </c>
      <c r="B225" s="1">
        <f t="shared" si="9"/>
        <v>33</v>
      </c>
      <c r="C225" s="1" t="str">
        <f t="shared" si="10"/>
        <v>星期三</v>
      </c>
      <c r="D225" s="2">
        <f t="shared" si="11"/>
        <v>3</v>
      </c>
    </row>
    <row r="226" spans="1:4" ht="13.5">
      <c r="A226" s="3">
        <v>44056</v>
      </c>
      <c r="B226" s="1">
        <f t="shared" si="9"/>
        <v>33</v>
      </c>
      <c r="C226" s="1" t="str">
        <f t="shared" si="10"/>
        <v>星期四</v>
      </c>
      <c r="D226" s="2">
        <f t="shared" si="11"/>
        <v>4</v>
      </c>
    </row>
    <row r="227" spans="1:4" ht="13.5">
      <c r="A227" s="3">
        <v>44057</v>
      </c>
      <c r="B227" s="1">
        <f t="shared" si="9"/>
        <v>33</v>
      </c>
      <c r="C227" s="1" t="str">
        <f t="shared" si="10"/>
        <v>星期五</v>
      </c>
      <c r="D227" s="2">
        <f t="shared" si="11"/>
        <v>5</v>
      </c>
    </row>
    <row r="228" spans="1:4" ht="13.5">
      <c r="A228" s="3">
        <v>44058</v>
      </c>
      <c r="B228" s="1">
        <f t="shared" si="9"/>
        <v>33</v>
      </c>
      <c r="C228" s="1" t="str">
        <f t="shared" si="10"/>
        <v>星期六</v>
      </c>
      <c r="D228" s="2">
        <f t="shared" si="11"/>
        <v>6</v>
      </c>
    </row>
    <row r="229" spans="1:4" ht="13.5">
      <c r="A229" s="3">
        <v>44059</v>
      </c>
      <c r="B229" s="1">
        <f t="shared" si="9"/>
        <v>33</v>
      </c>
      <c r="C229" s="1" t="str">
        <f t="shared" si="10"/>
        <v>星期日</v>
      </c>
      <c r="D229" s="2">
        <f t="shared" si="11"/>
        <v>7</v>
      </c>
    </row>
    <row r="230" spans="1:4" ht="13.5">
      <c r="A230" s="3">
        <v>44060</v>
      </c>
      <c r="B230" s="1">
        <f t="shared" si="9"/>
        <v>34</v>
      </c>
      <c r="C230" s="1" t="str">
        <f t="shared" si="10"/>
        <v>星期一</v>
      </c>
      <c r="D230" s="2">
        <f t="shared" si="11"/>
        <v>1</v>
      </c>
    </row>
    <row r="231" spans="1:4" ht="13.5">
      <c r="A231" s="3">
        <v>44061</v>
      </c>
      <c r="B231" s="1">
        <f t="shared" si="9"/>
        <v>34</v>
      </c>
      <c r="C231" s="1" t="str">
        <f t="shared" si="10"/>
        <v>星期二</v>
      </c>
      <c r="D231" s="2">
        <f t="shared" si="11"/>
        <v>2</v>
      </c>
    </row>
    <row r="232" spans="1:4" ht="13.5">
      <c r="A232" s="3">
        <v>44062</v>
      </c>
      <c r="B232" s="1">
        <f t="shared" si="9"/>
        <v>34</v>
      </c>
      <c r="C232" s="1" t="str">
        <f t="shared" si="10"/>
        <v>星期三</v>
      </c>
      <c r="D232" s="2">
        <f t="shared" si="11"/>
        <v>3</v>
      </c>
    </row>
    <row r="233" spans="1:4" ht="13.5">
      <c r="A233" s="3">
        <v>44063</v>
      </c>
      <c r="B233" s="1">
        <f t="shared" si="9"/>
        <v>34</v>
      </c>
      <c r="C233" s="1" t="str">
        <f t="shared" si="10"/>
        <v>星期四</v>
      </c>
      <c r="D233" s="2">
        <f t="shared" si="11"/>
        <v>4</v>
      </c>
    </row>
    <row r="234" spans="1:4" ht="13.5">
      <c r="A234" s="3">
        <v>44064</v>
      </c>
      <c r="B234" s="1">
        <f t="shared" si="9"/>
        <v>34</v>
      </c>
      <c r="C234" s="1" t="str">
        <f t="shared" si="10"/>
        <v>星期五</v>
      </c>
      <c r="D234" s="2">
        <f t="shared" si="11"/>
        <v>5</v>
      </c>
    </row>
    <row r="235" spans="1:4" ht="13.5">
      <c r="A235" s="3">
        <v>44065</v>
      </c>
      <c r="B235" s="1">
        <f t="shared" si="9"/>
        <v>34</v>
      </c>
      <c r="C235" s="1" t="str">
        <f t="shared" si="10"/>
        <v>星期六</v>
      </c>
      <c r="D235" s="2">
        <f t="shared" si="11"/>
        <v>6</v>
      </c>
    </row>
    <row r="236" spans="1:4" ht="13.5">
      <c r="A236" s="3">
        <v>44066</v>
      </c>
      <c r="B236" s="1">
        <f t="shared" si="9"/>
        <v>34</v>
      </c>
      <c r="C236" s="1" t="str">
        <f t="shared" si="10"/>
        <v>星期日</v>
      </c>
      <c r="D236" s="2">
        <f t="shared" si="11"/>
        <v>7</v>
      </c>
    </row>
    <row r="237" spans="1:4" ht="13.5">
      <c r="A237" s="3">
        <v>44067</v>
      </c>
      <c r="B237" s="1">
        <f t="shared" si="9"/>
        <v>35</v>
      </c>
      <c r="C237" s="1" t="str">
        <f t="shared" si="10"/>
        <v>星期一</v>
      </c>
      <c r="D237" s="2">
        <f t="shared" si="11"/>
        <v>1</v>
      </c>
    </row>
    <row r="238" spans="1:4" ht="13.5">
      <c r="A238" s="3">
        <v>44068</v>
      </c>
      <c r="B238" s="1">
        <f t="shared" si="9"/>
        <v>35</v>
      </c>
      <c r="C238" s="1" t="str">
        <f t="shared" si="10"/>
        <v>星期二</v>
      </c>
      <c r="D238" s="2">
        <f t="shared" si="11"/>
        <v>2</v>
      </c>
    </row>
    <row r="239" spans="1:4" ht="13.5">
      <c r="A239" s="3">
        <v>44069</v>
      </c>
      <c r="B239" s="1">
        <f t="shared" si="9"/>
        <v>35</v>
      </c>
      <c r="C239" s="1" t="str">
        <f t="shared" si="10"/>
        <v>星期三</v>
      </c>
      <c r="D239" s="2">
        <f t="shared" si="11"/>
        <v>3</v>
      </c>
    </row>
    <row r="240" spans="1:4" ht="13.5">
      <c r="A240" s="3">
        <v>44070</v>
      </c>
      <c r="B240" s="1">
        <f t="shared" si="9"/>
        <v>35</v>
      </c>
      <c r="C240" s="1" t="str">
        <f t="shared" si="10"/>
        <v>星期四</v>
      </c>
      <c r="D240" s="2">
        <f t="shared" si="11"/>
        <v>4</v>
      </c>
    </row>
    <row r="241" spans="1:4" ht="13.5">
      <c r="A241" s="3">
        <v>44071</v>
      </c>
      <c r="B241" s="1">
        <f t="shared" si="9"/>
        <v>35</v>
      </c>
      <c r="C241" s="1" t="str">
        <f t="shared" si="10"/>
        <v>星期五</v>
      </c>
      <c r="D241" s="2">
        <f t="shared" si="11"/>
        <v>5</v>
      </c>
    </row>
    <row r="242" spans="1:4" ht="13.5">
      <c r="A242" s="3">
        <v>44072</v>
      </c>
      <c r="B242" s="1">
        <f t="shared" si="9"/>
        <v>35</v>
      </c>
      <c r="C242" s="1" t="str">
        <f t="shared" si="10"/>
        <v>星期六</v>
      </c>
      <c r="D242" s="2">
        <f t="shared" si="11"/>
        <v>6</v>
      </c>
    </row>
    <row r="243" spans="1:4" ht="13.5">
      <c r="A243" s="3">
        <v>44073</v>
      </c>
      <c r="B243" s="1">
        <f t="shared" si="9"/>
        <v>35</v>
      </c>
      <c r="C243" s="1" t="str">
        <f t="shared" si="10"/>
        <v>星期日</v>
      </c>
      <c r="D243" s="2">
        <f t="shared" si="11"/>
        <v>7</v>
      </c>
    </row>
    <row r="244" spans="1:4" ht="13.5">
      <c r="A244" s="3">
        <v>44074</v>
      </c>
      <c r="B244" s="1">
        <f t="shared" si="9"/>
        <v>36</v>
      </c>
      <c r="C244" s="1" t="str">
        <f t="shared" si="10"/>
        <v>星期一</v>
      </c>
      <c r="D244" s="2">
        <f t="shared" si="11"/>
        <v>1</v>
      </c>
    </row>
    <row r="245" spans="1:4" ht="13.5">
      <c r="A245" s="3">
        <v>44075</v>
      </c>
      <c r="B245" s="1">
        <f t="shared" si="9"/>
        <v>36</v>
      </c>
      <c r="C245" s="1" t="str">
        <f t="shared" si="10"/>
        <v>星期二</v>
      </c>
      <c r="D245" s="2">
        <f t="shared" si="11"/>
        <v>2</v>
      </c>
    </row>
    <row r="246" spans="1:4" ht="13.5">
      <c r="A246" s="3">
        <v>44076</v>
      </c>
      <c r="B246" s="1">
        <f t="shared" si="9"/>
        <v>36</v>
      </c>
      <c r="C246" s="1" t="str">
        <f t="shared" si="10"/>
        <v>星期三</v>
      </c>
      <c r="D246" s="2">
        <f t="shared" si="11"/>
        <v>3</v>
      </c>
    </row>
    <row r="247" spans="1:4" ht="13.5">
      <c r="A247" s="3">
        <v>44077</v>
      </c>
      <c r="B247" s="1">
        <f t="shared" si="9"/>
        <v>36</v>
      </c>
      <c r="C247" s="1" t="str">
        <f t="shared" si="10"/>
        <v>星期四</v>
      </c>
      <c r="D247" s="2">
        <f t="shared" si="11"/>
        <v>4</v>
      </c>
    </row>
    <row r="248" spans="1:4" ht="13.5">
      <c r="A248" s="3">
        <v>44078</v>
      </c>
      <c r="B248" s="1">
        <f t="shared" si="9"/>
        <v>36</v>
      </c>
      <c r="C248" s="1" t="str">
        <f t="shared" si="10"/>
        <v>星期五</v>
      </c>
      <c r="D248" s="2">
        <f t="shared" si="11"/>
        <v>5</v>
      </c>
    </row>
    <row r="249" spans="1:4" ht="13.5">
      <c r="A249" s="3">
        <v>44079</v>
      </c>
      <c r="B249" s="1">
        <f t="shared" si="9"/>
        <v>36</v>
      </c>
      <c r="C249" s="1" t="str">
        <f t="shared" si="10"/>
        <v>星期六</v>
      </c>
      <c r="D249" s="2">
        <f t="shared" si="11"/>
        <v>6</v>
      </c>
    </row>
    <row r="250" spans="1:4" ht="13.5">
      <c r="A250" s="3">
        <v>44080</v>
      </c>
      <c r="B250" s="1">
        <f t="shared" si="9"/>
        <v>36</v>
      </c>
      <c r="C250" s="1" t="str">
        <f t="shared" si="10"/>
        <v>星期日</v>
      </c>
      <c r="D250" s="2">
        <f t="shared" si="11"/>
        <v>7</v>
      </c>
    </row>
    <row r="251" spans="1:4" ht="13.5">
      <c r="A251" s="3">
        <v>44081</v>
      </c>
      <c r="B251" s="1">
        <f t="shared" si="9"/>
        <v>37</v>
      </c>
      <c r="C251" s="1" t="str">
        <f t="shared" si="10"/>
        <v>星期一</v>
      </c>
      <c r="D251" s="2">
        <f t="shared" si="11"/>
        <v>1</v>
      </c>
    </row>
    <row r="252" spans="1:4" ht="13.5">
      <c r="A252" s="3">
        <v>44082</v>
      </c>
      <c r="B252" s="1">
        <f t="shared" si="9"/>
        <v>37</v>
      </c>
      <c r="C252" s="1" t="str">
        <f t="shared" si="10"/>
        <v>星期二</v>
      </c>
      <c r="D252" s="2">
        <f t="shared" si="11"/>
        <v>2</v>
      </c>
    </row>
    <row r="253" spans="1:4" ht="13.5">
      <c r="A253" s="3">
        <v>44083</v>
      </c>
      <c r="B253" s="1">
        <f t="shared" si="9"/>
        <v>37</v>
      </c>
      <c r="C253" s="1" t="str">
        <f t="shared" si="10"/>
        <v>星期三</v>
      </c>
      <c r="D253" s="2">
        <f t="shared" si="11"/>
        <v>3</v>
      </c>
    </row>
    <row r="254" spans="1:4" ht="13.5">
      <c r="A254" s="3">
        <v>44084</v>
      </c>
      <c r="B254" s="1">
        <f t="shared" si="9"/>
        <v>37</v>
      </c>
      <c r="C254" s="1" t="str">
        <f t="shared" si="10"/>
        <v>星期四</v>
      </c>
      <c r="D254" s="2">
        <f t="shared" si="11"/>
        <v>4</v>
      </c>
    </row>
    <row r="255" spans="1:4" ht="13.5">
      <c r="A255" s="3">
        <v>44085</v>
      </c>
      <c r="B255" s="1">
        <f t="shared" si="9"/>
        <v>37</v>
      </c>
      <c r="C255" s="1" t="str">
        <f t="shared" si="10"/>
        <v>星期五</v>
      </c>
      <c r="D255" s="2">
        <f t="shared" si="11"/>
        <v>5</v>
      </c>
    </row>
    <row r="256" spans="1:4" ht="13.5">
      <c r="A256" s="3">
        <v>44086</v>
      </c>
      <c r="B256" s="1">
        <f t="shared" si="9"/>
        <v>37</v>
      </c>
      <c r="C256" s="1" t="str">
        <f t="shared" si="10"/>
        <v>星期六</v>
      </c>
      <c r="D256" s="2">
        <f t="shared" si="11"/>
        <v>6</v>
      </c>
    </row>
    <row r="257" spans="1:4" ht="13.5">
      <c r="A257" s="3">
        <v>44087</v>
      </c>
      <c r="B257" s="1">
        <f t="shared" si="12" ref="B257:B320">WEEKNUM(A257,2)</f>
        <v>37</v>
      </c>
      <c r="C257" s="1" t="str">
        <f t="shared" si="10"/>
        <v>星期日</v>
      </c>
      <c r="D257" s="2">
        <f t="shared" si="11"/>
        <v>7</v>
      </c>
    </row>
    <row r="258" spans="1:4" ht="13.5">
      <c r="A258" s="3">
        <v>44088</v>
      </c>
      <c r="B258" s="1">
        <f t="shared" si="12"/>
        <v>38</v>
      </c>
      <c r="C258" s="1" t="str">
        <f t="shared" si="13" ref="C258:C321">CHOOSE(WEEKDAY(A258,2),"星期一","星期二","星期三","星期四","星期五","星期六","星期日")</f>
        <v>星期一</v>
      </c>
      <c r="D258" s="2">
        <f t="shared" si="14" ref="D258:D321">WEEKDAY(A258,2)</f>
        <v>1</v>
      </c>
    </row>
    <row r="259" spans="1:4" ht="13.5">
      <c r="A259" s="3">
        <v>44089</v>
      </c>
      <c r="B259" s="1">
        <f t="shared" si="12"/>
        <v>38</v>
      </c>
      <c r="C259" s="1" t="str">
        <f t="shared" si="13"/>
        <v>星期二</v>
      </c>
      <c r="D259" s="2">
        <f t="shared" si="14"/>
        <v>2</v>
      </c>
    </row>
    <row r="260" spans="1:4" ht="13.5">
      <c r="A260" s="3">
        <v>44090</v>
      </c>
      <c r="B260" s="1">
        <f t="shared" si="12"/>
        <v>38</v>
      </c>
      <c r="C260" s="1" t="str">
        <f t="shared" si="13"/>
        <v>星期三</v>
      </c>
      <c r="D260" s="2">
        <f t="shared" si="14"/>
        <v>3</v>
      </c>
    </row>
    <row r="261" spans="1:4" ht="13.5">
      <c r="A261" s="3">
        <v>44091</v>
      </c>
      <c r="B261" s="1">
        <f t="shared" si="12"/>
        <v>38</v>
      </c>
      <c r="C261" s="1" t="str">
        <f t="shared" si="13"/>
        <v>星期四</v>
      </c>
      <c r="D261" s="2">
        <f t="shared" si="14"/>
        <v>4</v>
      </c>
    </row>
    <row r="262" spans="1:4" ht="13.5">
      <c r="A262" s="3">
        <v>44092</v>
      </c>
      <c r="B262" s="1">
        <f t="shared" si="12"/>
        <v>38</v>
      </c>
      <c r="C262" s="1" t="str">
        <f t="shared" si="13"/>
        <v>星期五</v>
      </c>
      <c r="D262" s="2">
        <f t="shared" si="14"/>
        <v>5</v>
      </c>
    </row>
    <row r="263" spans="1:4" ht="13.5">
      <c r="A263" s="3">
        <v>44093</v>
      </c>
      <c r="B263" s="1">
        <f t="shared" si="12"/>
        <v>38</v>
      </c>
      <c r="C263" s="1" t="str">
        <f t="shared" si="13"/>
        <v>星期六</v>
      </c>
      <c r="D263" s="2">
        <f t="shared" si="14"/>
        <v>6</v>
      </c>
    </row>
    <row r="264" spans="1:4" ht="13.5">
      <c r="A264" s="3">
        <v>44094</v>
      </c>
      <c r="B264" s="1">
        <f t="shared" si="12"/>
        <v>38</v>
      </c>
      <c r="C264" s="1" t="str">
        <f t="shared" si="13"/>
        <v>星期日</v>
      </c>
      <c r="D264" s="2">
        <f t="shared" si="14"/>
        <v>7</v>
      </c>
    </row>
    <row r="265" spans="1:4" ht="13.5">
      <c r="A265" s="3">
        <v>44095</v>
      </c>
      <c r="B265" s="1">
        <f t="shared" si="12"/>
        <v>39</v>
      </c>
      <c r="C265" s="1" t="str">
        <f t="shared" si="13"/>
        <v>星期一</v>
      </c>
      <c r="D265" s="2">
        <f t="shared" si="14"/>
        <v>1</v>
      </c>
    </row>
    <row r="266" spans="1:4" ht="13.5">
      <c r="A266" s="3">
        <v>44096</v>
      </c>
      <c r="B266" s="1">
        <f t="shared" si="12"/>
        <v>39</v>
      </c>
      <c r="C266" s="1" t="str">
        <f t="shared" si="13"/>
        <v>星期二</v>
      </c>
      <c r="D266" s="2">
        <f t="shared" si="14"/>
        <v>2</v>
      </c>
    </row>
    <row r="267" spans="1:4" ht="13.5">
      <c r="A267" s="3">
        <v>44097</v>
      </c>
      <c r="B267" s="1">
        <f t="shared" si="12"/>
        <v>39</v>
      </c>
      <c r="C267" s="1" t="str">
        <f t="shared" si="13"/>
        <v>星期三</v>
      </c>
      <c r="D267" s="2">
        <f t="shared" si="14"/>
        <v>3</v>
      </c>
    </row>
    <row r="268" spans="1:4" ht="13.5">
      <c r="A268" s="3">
        <v>44098</v>
      </c>
      <c r="B268" s="1">
        <f t="shared" si="12"/>
        <v>39</v>
      </c>
      <c r="C268" s="1" t="str">
        <f t="shared" si="13"/>
        <v>星期四</v>
      </c>
      <c r="D268" s="2">
        <f t="shared" si="14"/>
        <v>4</v>
      </c>
    </row>
    <row r="269" spans="1:4" ht="13.5">
      <c r="A269" s="3">
        <v>44099</v>
      </c>
      <c r="B269" s="1">
        <f t="shared" si="12"/>
        <v>39</v>
      </c>
      <c r="C269" s="1" t="str">
        <f t="shared" si="13"/>
        <v>星期五</v>
      </c>
      <c r="D269" s="2">
        <f t="shared" si="14"/>
        <v>5</v>
      </c>
    </row>
    <row r="270" spans="1:4" ht="13.5">
      <c r="A270" s="3">
        <v>44100</v>
      </c>
      <c r="B270" s="1">
        <f t="shared" si="12"/>
        <v>39</v>
      </c>
      <c r="C270" s="1" t="str">
        <f t="shared" si="13"/>
        <v>星期六</v>
      </c>
      <c r="D270" s="2">
        <f t="shared" si="14"/>
        <v>6</v>
      </c>
    </row>
    <row r="271" spans="1:4" ht="13.5">
      <c r="A271" s="3">
        <v>44101</v>
      </c>
      <c r="B271" s="1">
        <f t="shared" si="12"/>
        <v>39</v>
      </c>
      <c r="C271" s="1" t="str">
        <f t="shared" si="13"/>
        <v>星期日</v>
      </c>
      <c r="D271" s="2">
        <f t="shared" si="14"/>
        <v>7</v>
      </c>
    </row>
    <row r="272" spans="1:4" ht="13.5">
      <c r="A272" s="3">
        <v>44102</v>
      </c>
      <c r="B272" s="1">
        <f t="shared" si="12"/>
        <v>40</v>
      </c>
      <c r="C272" s="1" t="str">
        <f t="shared" si="13"/>
        <v>星期一</v>
      </c>
      <c r="D272" s="2">
        <f t="shared" si="14"/>
        <v>1</v>
      </c>
    </row>
    <row r="273" spans="1:4" ht="13.5">
      <c r="A273" s="3">
        <v>44103</v>
      </c>
      <c r="B273" s="1">
        <f t="shared" si="12"/>
        <v>40</v>
      </c>
      <c r="C273" s="1" t="str">
        <f t="shared" si="13"/>
        <v>星期二</v>
      </c>
      <c r="D273" s="2">
        <f t="shared" si="14"/>
        <v>2</v>
      </c>
    </row>
    <row r="274" spans="1:4" ht="13.5">
      <c r="A274" s="3">
        <v>44104</v>
      </c>
      <c r="B274" s="1">
        <f t="shared" si="12"/>
        <v>40</v>
      </c>
      <c r="C274" s="1" t="str">
        <f t="shared" si="13"/>
        <v>星期三</v>
      </c>
      <c r="D274" s="2">
        <f t="shared" si="14"/>
        <v>3</v>
      </c>
    </row>
    <row r="275" spans="1:4" ht="13.5">
      <c r="A275" s="3">
        <v>44105</v>
      </c>
      <c r="B275" s="1">
        <f t="shared" si="12"/>
        <v>40</v>
      </c>
      <c r="C275" s="1" t="str">
        <f t="shared" si="13"/>
        <v>星期四</v>
      </c>
      <c r="D275" s="2">
        <f t="shared" si="14"/>
        <v>4</v>
      </c>
    </row>
    <row r="276" spans="1:4" ht="13.5">
      <c r="A276" s="3">
        <v>44106</v>
      </c>
      <c r="B276" s="1">
        <f t="shared" si="12"/>
        <v>40</v>
      </c>
      <c r="C276" s="1" t="str">
        <f t="shared" si="13"/>
        <v>星期五</v>
      </c>
      <c r="D276" s="2">
        <f t="shared" si="14"/>
        <v>5</v>
      </c>
    </row>
    <row r="277" spans="1:4" ht="13.5">
      <c r="A277" s="3">
        <v>44107</v>
      </c>
      <c r="B277" s="1">
        <f t="shared" si="12"/>
        <v>40</v>
      </c>
      <c r="C277" s="1" t="str">
        <f t="shared" si="13"/>
        <v>星期六</v>
      </c>
      <c r="D277" s="2">
        <f t="shared" si="14"/>
        <v>6</v>
      </c>
    </row>
    <row r="278" spans="1:4" ht="13.5">
      <c r="A278" s="3">
        <v>44108</v>
      </c>
      <c r="B278" s="1">
        <f t="shared" si="12"/>
        <v>40</v>
      </c>
      <c r="C278" s="1" t="str">
        <f t="shared" si="13"/>
        <v>星期日</v>
      </c>
      <c r="D278" s="2">
        <f t="shared" si="14"/>
        <v>7</v>
      </c>
    </row>
    <row r="279" spans="1:4" ht="13.5">
      <c r="A279" s="3">
        <v>44109</v>
      </c>
      <c r="B279" s="1">
        <f t="shared" si="12"/>
        <v>41</v>
      </c>
      <c r="C279" s="1" t="str">
        <f t="shared" si="13"/>
        <v>星期一</v>
      </c>
      <c r="D279" s="2">
        <f t="shared" si="14"/>
        <v>1</v>
      </c>
    </row>
    <row r="280" spans="1:4" ht="13.5">
      <c r="A280" s="3">
        <v>44110</v>
      </c>
      <c r="B280" s="1">
        <f t="shared" si="12"/>
        <v>41</v>
      </c>
      <c r="C280" s="1" t="str">
        <f t="shared" si="13"/>
        <v>星期二</v>
      </c>
      <c r="D280" s="2">
        <f t="shared" si="14"/>
        <v>2</v>
      </c>
    </row>
    <row r="281" spans="1:4" ht="13.5">
      <c r="A281" s="3">
        <v>44111</v>
      </c>
      <c r="B281" s="1">
        <f t="shared" si="12"/>
        <v>41</v>
      </c>
      <c r="C281" s="1" t="str">
        <f t="shared" si="13"/>
        <v>星期三</v>
      </c>
      <c r="D281" s="2">
        <f t="shared" si="14"/>
        <v>3</v>
      </c>
    </row>
    <row r="282" spans="1:4" ht="13.5">
      <c r="A282" s="3">
        <v>44112</v>
      </c>
      <c r="B282" s="1">
        <f t="shared" si="12"/>
        <v>41</v>
      </c>
      <c r="C282" s="1" t="str">
        <f t="shared" si="13"/>
        <v>星期四</v>
      </c>
      <c r="D282" s="2">
        <f t="shared" si="14"/>
        <v>4</v>
      </c>
    </row>
    <row r="283" spans="1:4" ht="13.5">
      <c r="A283" s="3">
        <v>44113</v>
      </c>
      <c r="B283" s="1">
        <f t="shared" si="12"/>
        <v>41</v>
      </c>
      <c r="C283" s="1" t="str">
        <f t="shared" si="13"/>
        <v>星期五</v>
      </c>
      <c r="D283" s="2">
        <f t="shared" si="14"/>
        <v>5</v>
      </c>
    </row>
    <row r="284" spans="1:4" ht="13.5">
      <c r="A284" s="3">
        <v>44114</v>
      </c>
      <c r="B284" s="1">
        <f t="shared" si="12"/>
        <v>41</v>
      </c>
      <c r="C284" s="1" t="str">
        <f t="shared" si="13"/>
        <v>星期六</v>
      </c>
      <c r="D284" s="2">
        <f t="shared" si="14"/>
        <v>6</v>
      </c>
    </row>
    <row r="285" spans="1:4" ht="13.5">
      <c r="A285" s="3">
        <v>44115</v>
      </c>
      <c r="B285" s="1">
        <f t="shared" si="12"/>
        <v>41</v>
      </c>
      <c r="C285" s="1" t="str">
        <f t="shared" si="13"/>
        <v>星期日</v>
      </c>
      <c r="D285" s="2">
        <f t="shared" si="14"/>
        <v>7</v>
      </c>
    </row>
    <row r="286" spans="1:4" ht="13.5">
      <c r="A286" s="3">
        <v>44116</v>
      </c>
      <c r="B286" s="1">
        <f t="shared" si="12"/>
        <v>42</v>
      </c>
      <c r="C286" s="1" t="str">
        <f t="shared" si="13"/>
        <v>星期一</v>
      </c>
      <c r="D286" s="2">
        <f t="shared" si="14"/>
        <v>1</v>
      </c>
    </row>
    <row r="287" spans="1:4" ht="13.5">
      <c r="A287" s="3">
        <v>44117</v>
      </c>
      <c r="B287" s="1">
        <f t="shared" si="12"/>
        <v>42</v>
      </c>
      <c r="C287" s="1" t="str">
        <f t="shared" si="13"/>
        <v>星期二</v>
      </c>
      <c r="D287" s="2">
        <f t="shared" si="14"/>
        <v>2</v>
      </c>
    </row>
    <row r="288" spans="1:4" ht="13.5">
      <c r="A288" s="3">
        <v>44118</v>
      </c>
      <c r="B288" s="1">
        <f t="shared" si="12"/>
        <v>42</v>
      </c>
      <c r="C288" s="1" t="str">
        <f t="shared" si="13"/>
        <v>星期三</v>
      </c>
      <c r="D288" s="2">
        <f t="shared" si="14"/>
        <v>3</v>
      </c>
    </row>
    <row r="289" spans="1:4" ht="13.5">
      <c r="A289" s="3">
        <v>44119</v>
      </c>
      <c r="B289" s="1">
        <f t="shared" si="12"/>
        <v>42</v>
      </c>
      <c r="C289" s="1" t="str">
        <f t="shared" si="13"/>
        <v>星期四</v>
      </c>
      <c r="D289" s="2">
        <f t="shared" si="14"/>
        <v>4</v>
      </c>
    </row>
    <row r="290" spans="1:4" ht="13.5">
      <c r="A290" s="3">
        <v>44120</v>
      </c>
      <c r="B290" s="1">
        <f t="shared" si="12"/>
        <v>42</v>
      </c>
      <c r="C290" s="1" t="str">
        <f t="shared" si="13"/>
        <v>星期五</v>
      </c>
      <c r="D290" s="2">
        <f t="shared" si="14"/>
        <v>5</v>
      </c>
    </row>
    <row r="291" spans="1:4" ht="13.5">
      <c r="A291" s="3">
        <v>44121</v>
      </c>
      <c r="B291" s="1">
        <f t="shared" si="12"/>
        <v>42</v>
      </c>
      <c r="C291" s="1" t="str">
        <f t="shared" si="13"/>
        <v>星期六</v>
      </c>
      <c r="D291" s="2">
        <f t="shared" si="14"/>
        <v>6</v>
      </c>
    </row>
    <row r="292" spans="1:4" ht="13.5">
      <c r="A292" s="3">
        <v>44122</v>
      </c>
      <c r="B292" s="1">
        <f t="shared" si="12"/>
        <v>42</v>
      </c>
      <c r="C292" s="1" t="str">
        <f t="shared" si="13"/>
        <v>星期日</v>
      </c>
      <c r="D292" s="2">
        <f t="shared" si="14"/>
        <v>7</v>
      </c>
    </row>
    <row r="293" spans="1:4" ht="13.5">
      <c r="A293" s="3">
        <v>44123</v>
      </c>
      <c r="B293" s="1">
        <f t="shared" si="12"/>
        <v>43</v>
      </c>
      <c r="C293" s="1" t="str">
        <f t="shared" si="13"/>
        <v>星期一</v>
      </c>
      <c r="D293" s="2">
        <f t="shared" si="14"/>
        <v>1</v>
      </c>
    </row>
    <row r="294" spans="1:4" ht="13.5">
      <c r="A294" s="3">
        <v>44124</v>
      </c>
      <c r="B294" s="1">
        <f t="shared" si="12"/>
        <v>43</v>
      </c>
      <c r="C294" s="1" t="str">
        <f t="shared" si="13"/>
        <v>星期二</v>
      </c>
      <c r="D294" s="2">
        <f t="shared" si="14"/>
        <v>2</v>
      </c>
    </row>
    <row r="295" spans="1:4" ht="13.5">
      <c r="A295" s="3">
        <v>44125</v>
      </c>
      <c r="B295" s="1">
        <f t="shared" si="12"/>
        <v>43</v>
      </c>
      <c r="C295" s="1" t="str">
        <f t="shared" si="13"/>
        <v>星期三</v>
      </c>
      <c r="D295" s="2">
        <f t="shared" si="14"/>
        <v>3</v>
      </c>
    </row>
    <row r="296" spans="1:4" ht="13.5">
      <c r="A296" s="3">
        <v>44126</v>
      </c>
      <c r="B296" s="1">
        <f t="shared" si="12"/>
        <v>43</v>
      </c>
      <c r="C296" s="1" t="str">
        <f t="shared" si="13"/>
        <v>星期四</v>
      </c>
      <c r="D296" s="2">
        <f t="shared" si="14"/>
        <v>4</v>
      </c>
    </row>
    <row r="297" spans="1:4" ht="13.5">
      <c r="A297" s="3">
        <v>44127</v>
      </c>
      <c r="B297" s="1">
        <f t="shared" si="12"/>
        <v>43</v>
      </c>
      <c r="C297" s="1" t="str">
        <f t="shared" si="13"/>
        <v>星期五</v>
      </c>
      <c r="D297" s="2">
        <f t="shared" si="14"/>
        <v>5</v>
      </c>
    </row>
    <row r="298" spans="1:4" ht="13.5">
      <c r="A298" s="3">
        <v>44128</v>
      </c>
      <c r="B298" s="1">
        <f t="shared" si="12"/>
        <v>43</v>
      </c>
      <c r="C298" s="1" t="str">
        <f t="shared" si="13"/>
        <v>星期六</v>
      </c>
      <c r="D298" s="2">
        <f t="shared" si="14"/>
        <v>6</v>
      </c>
    </row>
    <row r="299" spans="1:4" ht="13.5">
      <c r="A299" s="3">
        <v>44129</v>
      </c>
      <c r="B299" s="1">
        <f t="shared" si="12"/>
        <v>43</v>
      </c>
      <c r="C299" s="1" t="str">
        <f t="shared" si="13"/>
        <v>星期日</v>
      </c>
      <c r="D299" s="2">
        <f t="shared" si="14"/>
        <v>7</v>
      </c>
    </row>
    <row r="300" spans="1:4" ht="13.5">
      <c r="A300" s="3">
        <v>44130</v>
      </c>
      <c r="B300" s="1">
        <f t="shared" si="12"/>
        <v>44</v>
      </c>
      <c r="C300" s="1" t="str">
        <f t="shared" si="13"/>
        <v>星期一</v>
      </c>
      <c r="D300" s="2">
        <f t="shared" si="14"/>
        <v>1</v>
      </c>
    </row>
    <row r="301" spans="1:4" ht="13.5">
      <c r="A301" s="3">
        <v>44131</v>
      </c>
      <c r="B301" s="1">
        <f t="shared" si="12"/>
        <v>44</v>
      </c>
      <c r="C301" s="1" t="str">
        <f t="shared" si="13"/>
        <v>星期二</v>
      </c>
      <c r="D301" s="2">
        <f t="shared" si="14"/>
        <v>2</v>
      </c>
    </row>
    <row r="302" spans="1:4" ht="13.5">
      <c r="A302" s="3">
        <v>44132</v>
      </c>
      <c r="B302" s="1">
        <f t="shared" si="12"/>
        <v>44</v>
      </c>
      <c r="C302" s="1" t="str">
        <f t="shared" si="13"/>
        <v>星期三</v>
      </c>
      <c r="D302" s="2">
        <f t="shared" si="14"/>
        <v>3</v>
      </c>
    </row>
    <row r="303" spans="1:4" ht="13.5">
      <c r="A303" s="3">
        <v>44133</v>
      </c>
      <c r="B303" s="1">
        <f t="shared" si="12"/>
        <v>44</v>
      </c>
      <c r="C303" s="1" t="str">
        <f t="shared" si="13"/>
        <v>星期四</v>
      </c>
      <c r="D303" s="2">
        <f t="shared" si="14"/>
        <v>4</v>
      </c>
    </row>
    <row r="304" spans="1:4" ht="13.5">
      <c r="A304" s="3">
        <v>44134</v>
      </c>
      <c r="B304" s="1">
        <f t="shared" si="12"/>
        <v>44</v>
      </c>
      <c r="C304" s="1" t="str">
        <f t="shared" si="13"/>
        <v>星期五</v>
      </c>
      <c r="D304" s="2">
        <f t="shared" si="14"/>
        <v>5</v>
      </c>
    </row>
    <row r="305" spans="1:4" ht="13.5">
      <c r="A305" s="3">
        <v>44135</v>
      </c>
      <c r="B305" s="1">
        <f t="shared" si="12"/>
        <v>44</v>
      </c>
      <c r="C305" s="1" t="str">
        <f t="shared" si="13"/>
        <v>星期六</v>
      </c>
      <c r="D305" s="2">
        <f t="shared" si="14"/>
        <v>6</v>
      </c>
    </row>
    <row r="306" spans="1:4" ht="13.5">
      <c r="A306" s="3">
        <v>44136</v>
      </c>
      <c r="B306" s="1">
        <f t="shared" si="12"/>
        <v>44</v>
      </c>
      <c r="C306" s="1" t="str">
        <f t="shared" si="13"/>
        <v>星期日</v>
      </c>
      <c r="D306" s="2">
        <f t="shared" si="14"/>
        <v>7</v>
      </c>
    </row>
    <row r="307" spans="1:4" ht="13.5">
      <c r="A307" s="3">
        <v>44137</v>
      </c>
      <c r="B307" s="1">
        <f t="shared" si="12"/>
        <v>45</v>
      </c>
      <c r="C307" s="1" t="str">
        <f t="shared" si="13"/>
        <v>星期一</v>
      </c>
      <c r="D307" s="2">
        <f t="shared" si="14"/>
        <v>1</v>
      </c>
    </row>
    <row r="308" spans="1:4" ht="13.5">
      <c r="A308" s="3">
        <v>44138</v>
      </c>
      <c r="B308" s="1">
        <f t="shared" si="12"/>
        <v>45</v>
      </c>
      <c r="C308" s="1" t="str">
        <f t="shared" si="13"/>
        <v>星期二</v>
      </c>
      <c r="D308" s="2">
        <f t="shared" si="14"/>
        <v>2</v>
      </c>
    </row>
    <row r="309" spans="1:4" ht="13.5">
      <c r="A309" s="3">
        <v>44139</v>
      </c>
      <c r="B309" s="1">
        <f t="shared" si="12"/>
        <v>45</v>
      </c>
      <c r="C309" s="1" t="str">
        <f t="shared" si="13"/>
        <v>星期三</v>
      </c>
      <c r="D309" s="2">
        <f t="shared" si="14"/>
        <v>3</v>
      </c>
    </row>
    <row r="310" spans="1:4" ht="13.5">
      <c r="A310" s="3">
        <v>44140</v>
      </c>
      <c r="B310" s="1">
        <f t="shared" si="12"/>
        <v>45</v>
      </c>
      <c r="C310" s="1" t="str">
        <f t="shared" si="13"/>
        <v>星期四</v>
      </c>
      <c r="D310" s="2">
        <f t="shared" si="14"/>
        <v>4</v>
      </c>
    </row>
    <row r="311" spans="1:4" ht="13.5">
      <c r="A311" s="3">
        <v>44141</v>
      </c>
      <c r="B311" s="1">
        <f t="shared" si="12"/>
        <v>45</v>
      </c>
      <c r="C311" s="1" t="str">
        <f t="shared" si="13"/>
        <v>星期五</v>
      </c>
      <c r="D311" s="2">
        <f t="shared" si="14"/>
        <v>5</v>
      </c>
    </row>
    <row r="312" spans="1:4" ht="13.5">
      <c r="A312" s="3">
        <v>44142</v>
      </c>
      <c r="B312" s="1">
        <f t="shared" si="12"/>
        <v>45</v>
      </c>
      <c r="C312" s="1" t="str">
        <f t="shared" si="13"/>
        <v>星期六</v>
      </c>
      <c r="D312" s="2">
        <f t="shared" si="14"/>
        <v>6</v>
      </c>
    </row>
    <row r="313" spans="1:4" ht="13.5">
      <c r="A313" s="3">
        <v>44143</v>
      </c>
      <c r="B313" s="1">
        <f t="shared" si="12"/>
        <v>45</v>
      </c>
      <c r="C313" s="1" t="str">
        <f t="shared" si="13"/>
        <v>星期日</v>
      </c>
      <c r="D313" s="2">
        <f t="shared" si="14"/>
        <v>7</v>
      </c>
    </row>
    <row r="314" spans="1:4" ht="13.5">
      <c r="A314" s="3">
        <v>44144</v>
      </c>
      <c r="B314" s="1">
        <f t="shared" si="12"/>
        <v>46</v>
      </c>
      <c r="C314" s="1" t="str">
        <f t="shared" si="13"/>
        <v>星期一</v>
      </c>
      <c r="D314" s="2">
        <f t="shared" si="14"/>
        <v>1</v>
      </c>
    </row>
    <row r="315" spans="1:4" ht="13.5">
      <c r="A315" s="3">
        <v>44145</v>
      </c>
      <c r="B315" s="1">
        <f t="shared" si="12"/>
        <v>46</v>
      </c>
      <c r="C315" s="1" t="str">
        <f t="shared" si="13"/>
        <v>星期二</v>
      </c>
      <c r="D315" s="2">
        <f t="shared" si="14"/>
        <v>2</v>
      </c>
    </row>
    <row r="316" spans="1:4" ht="13.5">
      <c r="A316" s="3">
        <v>44146</v>
      </c>
      <c r="B316" s="1">
        <f t="shared" si="12"/>
        <v>46</v>
      </c>
      <c r="C316" s="1" t="str">
        <f t="shared" si="13"/>
        <v>星期三</v>
      </c>
      <c r="D316" s="2">
        <f t="shared" si="14"/>
        <v>3</v>
      </c>
    </row>
    <row r="317" spans="1:4" ht="13.5">
      <c r="A317" s="3">
        <v>44147</v>
      </c>
      <c r="B317" s="1">
        <f t="shared" si="12"/>
        <v>46</v>
      </c>
      <c r="C317" s="1" t="str">
        <f t="shared" si="13"/>
        <v>星期四</v>
      </c>
      <c r="D317" s="2">
        <f t="shared" si="14"/>
        <v>4</v>
      </c>
    </row>
    <row r="318" spans="1:4" ht="13.5">
      <c r="A318" s="3">
        <v>44148</v>
      </c>
      <c r="B318" s="1">
        <f t="shared" si="12"/>
        <v>46</v>
      </c>
      <c r="C318" s="1" t="str">
        <f t="shared" si="13"/>
        <v>星期五</v>
      </c>
      <c r="D318" s="2">
        <f t="shared" si="14"/>
        <v>5</v>
      </c>
    </row>
    <row r="319" spans="1:4" ht="13.5">
      <c r="A319" s="3">
        <v>44149</v>
      </c>
      <c r="B319" s="1">
        <f t="shared" si="12"/>
        <v>46</v>
      </c>
      <c r="C319" s="1" t="str">
        <f t="shared" si="13"/>
        <v>星期六</v>
      </c>
      <c r="D319" s="2">
        <f t="shared" si="14"/>
        <v>6</v>
      </c>
    </row>
    <row r="320" spans="1:4" ht="13.5">
      <c r="A320" s="3">
        <v>44150</v>
      </c>
      <c r="B320" s="1">
        <f t="shared" si="12"/>
        <v>46</v>
      </c>
      <c r="C320" s="1" t="str">
        <f t="shared" si="13"/>
        <v>星期日</v>
      </c>
      <c r="D320" s="2">
        <f t="shared" si="14"/>
        <v>7</v>
      </c>
    </row>
    <row r="321" spans="1:4" ht="13.5">
      <c r="A321" s="3">
        <v>44151</v>
      </c>
      <c r="B321" s="1">
        <f t="shared" si="15" ref="B321:B366">WEEKNUM(A321,2)</f>
        <v>47</v>
      </c>
      <c r="C321" s="1" t="str">
        <f t="shared" si="13"/>
        <v>星期一</v>
      </c>
      <c r="D321" s="2">
        <f t="shared" si="14"/>
        <v>1</v>
      </c>
    </row>
    <row r="322" spans="1:4" ht="13.5">
      <c r="A322" s="3">
        <v>44152</v>
      </c>
      <c r="B322" s="1">
        <f t="shared" si="15"/>
        <v>47</v>
      </c>
      <c r="C322" s="1" t="str">
        <f t="shared" si="16" ref="C322:C366">CHOOSE(WEEKDAY(A322,2),"星期一","星期二","星期三","星期四","星期五","星期六","星期日")</f>
        <v>星期二</v>
      </c>
      <c r="D322" s="2">
        <f t="shared" si="17" ref="D322:D366">WEEKDAY(A322,2)</f>
        <v>2</v>
      </c>
    </row>
    <row r="323" spans="1:4" ht="13.5">
      <c r="A323" s="3">
        <v>44153</v>
      </c>
      <c r="B323" s="1">
        <f t="shared" si="15"/>
        <v>47</v>
      </c>
      <c r="C323" s="1" t="str">
        <f t="shared" si="16"/>
        <v>星期三</v>
      </c>
      <c r="D323" s="2">
        <f t="shared" si="17"/>
        <v>3</v>
      </c>
    </row>
    <row r="324" spans="1:4" ht="13.5">
      <c r="A324" s="3">
        <v>44154</v>
      </c>
      <c r="B324" s="1">
        <f t="shared" si="15"/>
        <v>47</v>
      </c>
      <c r="C324" s="1" t="str">
        <f t="shared" si="16"/>
        <v>星期四</v>
      </c>
      <c r="D324" s="2">
        <f t="shared" si="17"/>
        <v>4</v>
      </c>
    </row>
    <row r="325" spans="1:4" ht="13.5">
      <c r="A325" s="3">
        <v>44155</v>
      </c>
      <c r="B325" s="1">
        <f t="shared" si="15"/>
        <v>47</v>
      </c>
      <c r="C325" s="1" t="str">
        <f t="shared" si="16"/>
        <v>星期五</v>
      </c>
      <c r="D325" s="2">
        <f t="shared" si="17"/>
        <v>5</v>
      </c>
    </row>
    <row r="326" spans="1:4" ht="13.5">
      <c r="A326" s="3">
        <v>44156</v>
      </c>
      <c r="B326" s="1">
        <f t="shared" si="15"/>
        <v>47</v>
      </c>
      <c r="C326" s="1" t="str">
        <f t="shared" si="16"/>
        <v>星期六</v>
      </c>
      <c r="D326" s="2">
        <f t="shared" si="17"/>
        <v>6</v>
      </c>
    </row>
    <row r="327" spans="1:4" ht="13.5">
      <c r="A327" s="3">
        <v>44157</v>
      </c>
      <c r="B327" s="1">
        <f t="shared" si="15"/>
        <v>47</v>
      </c>
      <c r="C327" s="1" t="str">
        <f t="shared" si="16"/>
        <v>星期日</v>
      </c>
      <c r="D327" s="2">
        <f t="shared" si="17"/>
        <v>7</v>
      </c>
    </row>
    <row r="328" spans="1:4" ht="13.5">
      <c r="A328" s="3">
        <v>44158</v>
      </c>
      <c r="B328" s="1">
        <f t="shared" si="15"/>
        <v>48</v>
      </c>
      <c r="C328" s="1" t="str">
        <f t="shared" si="16"/>
        <v>星期一</v>
      </c>
      <c r="D328" s="2">
        <f t="shared" si="17"/>
        <v>1</v>
      </c>
    </row>
    <row r="329" spans="1:4" ht="13.5">
      <c r="A329" s="3">
        <v>44159</v>
      </c>
      <c r="B329" s="1">
        <f t="shared" si="15"/>
        <v>48</v>
      </c>
      <c r="C329" s="1" t="str">
        <f t="shared" si="16"/>
        <v>星期二</v>
      </c>
      <c r="D329" s="2">
        <f t="shared" si="17"/>
        <v>2</v>
      </c>
    </row>
    <row r="330" spans="1:4" ht="13.5">
      <c r="A330" s="3">
        <v>44160</v>
      </c>
      <c r="B330" s="1">
        <f t="shared" si="15"/>
        <v>48</v>
      </c>
      <c r="C330" s="1" t="str">
        <f t="shared" si="16"/>
        <v>星期三</v>
      </c>
      <c r="D330" s="2">
        <f t="shared" si="17"/>
        <v>3</v>
      </c>
    </row>
    <row r="331" spans="1:4" ht="13.5">
      <c r="A331" s="3">
        <v>44161</v>
      </c>
      <c r="B331" s="1">
        <f t="shared" si="15"/>
        <v>48</v>
      </c>
      <c r="C331" s="1" t="str">
        <f t="shared" si="16"/>
        <v>星期四</v>
      </c>
      <c r="D331" s="2">
        <f t="shared" si="17"/>
        <v>4</v>
      </c>
    </row>
    <row r="332" spans="1:4" ht="13.5">
      <c r="A332" s="3">
        <v>44162</v>
      </c>
      <c r="B332" s="1">
        <f t="shared" si="15"/>
        <v>48</v>
      </c>
      <c r="C332" s="1" t="str">
        <f t="shared" si="16"/>
        <v>星期五</v>
      </c>
      <c r="D332" s="2">
        <f t="shared" si="17"/>
        <v>5</v>
      </c>
    </row>
    <row r="333" spans="1:4" ht="13.5">
      <c r="A333" s="3">
        <v>44163</v>
      </c>
      <c r="B333" s="1">
        <f t="shared" si="15"/>
        <v>48</v>
      </c>
      <c r="C333" s="1" t="str">
        <f t="shared" si="16"/>
        <v>星期六</v>
      </c>
      <c r="D333" s="2">
        <f t="shared" si="17"/>
        <v>6</v>
      </c>
    </row>
    <row r="334" spans="1:4" ht="13.5">
      <c r="A334" s="3">
        <v>44164</v>
      </c>
      <c r="B334" s="1">
        <f t="shared" si="15"/>
        <v>48</v>
      </c>
      <c r="C334" s="1" t="str">
        <f t="shared" si="16"/>
        <v>星期日</v>
      </c>
      <c r="D334" s="2">
        <f t="shared" si="17"/>
        <v>7</v>
      </c>
    </row>
    <row r="335" spans="1:4" ht="13.5">
      <c r="A335" s="3">
        <v>44165</v>
      </c>
      <c r="B335" s="1">
        <f t="shared" si="15"/>
        <v>49</v>
      </c>
      <c r="C335" s="1" t="str">
        <f t="shared" si="16"/>
        <v>星期一</v>
      </c>
      <c r="D335" s="2">
        <f t="shared" si="17"/>
        <v>1</v>
      </c>
    </row>
    <row r="336" spans="1:4" ht="13.5">
      <c r="A336" s="3">
        <v>44166</v>
      </c>
      <c r="B336" s="1">
        <f t="shared" si="15"/>
        <v>49</v>
      </c>
      <c r="C336" s="1" t="str">
        <f t="shared" si="16"/>
        <v>星期二</v>
      </c>
      <c r="D336" s="2">
        <f t="shared" si="17"/>
        <v>2</v>
      </c>
    </row>
    <row r="337" spans="1:4" ht="13.5">
      <c r="A337" s="3">
        <v>44167</v>
      </c>
      <c r="B337" s="1">
        <f t="shared" si="15"/>
        <v>49</v>
      </c>
      <c r="C337" s="1" t="str">
        <f t="shared" si="16"/>
        <v>星期三</v>
      </c>
      <c r="D337" s="2">
        <f t="shared" si="17"/>
        <v>3</v>
      </c>
    </row>
    <row r="338" spans="1:4" ht="13.5">
      <c r="A338" s="3">
        <v>44168</v>
      </c>
      <c r="B338" s="1">
        <f t="shared" si="15"/>
        <v>49</v>
      </c>
      <c r="C338" s="1" t="str">
        <f t="shared" si="16"/>
        <v>星期四</v>
      </c>
      <c r="D338" s="2">
        <f t="shared" si="17"/>
        <v>4</v>
      </c>
    </row>
    <row r="339" spans="1:4" ht="13.5">
      <c r="A339" s="3">
        <v>44169</v>
      </c>
      <c r="B339" s="1">
        <f t="shared" si="15"/>
        <v>49</v>
      </c>
      <c r="C339" s="1" t="str">
        <f t="shared" si="16"/>
        <v>星期五</v>
      </c>
      <c r="D339" s="2">
        <f t="shared" si="17"/>
        <v>5</v>
      </c>
    </row>
    <row r="340" spans="1:4" ht="13.5">
      <c r="A340" s="3">
        <v>44170</v>
      </c>
      <c r="B340" s="1">
        <f t="shared" si="15"/>
        <v>49</v>
      </c>
      <c r="C340" s="1" t="str">
        <f t="shared" si="16"/>
        <v>星期六</v>
      </c>
      <c r="D340" s="2">
        <f t="shared" si="17"/>
        <v>6</v>
      </c>
    </row>
    <row r="341" spans="1:4" ht="13.5">
      <c r="A341" s="3">
        <v>44171</v>
      </c>
      <c r="B341" s="1">
        <f t="shared" si="15"/>
        <v>49</v>
      </c>
      <c r="C341" s="1" t="str">
        <f t="shared" si="16"/>
        <v>星期日</v>
      </c>
      <c r="D341" s="2">
        <f t="shared" si="17"/>
        <v>7</v>
      </c>
    </row>
    <row r="342" spans="1:4" ht="13.5">
      <c r="A342" s="3">
        <v>44172</v>
      </c>
      <c r="B342" s="1">
        <f t="shared" si="15"/>
        <v>50</v>
      </c>
      <c r="C342" s="1" t="str">
        <f t="shared" si="16"/>
        <v>星期一</v>
      </c>
      <c r="D342" s="2">
        <f t="shared" si="17"/>
        <v>1</v>
      </c>
    </row>
    <row r="343" spans="1:4" ht="13.5">
      <c r="A343" s="3">
        <v>44173</v>
      </c>
      <c r="B343" s="1">
        <f t="shared" si="15"/>
        <v>50</v>
      </c>
      <c r="C343" s="1" t="str">
        <f t="shared" si="16"/>
        <v>星期二</v>
      </c>
      <c r="D343" s="2">
        <f t="shared" si="17"/>
        <v>2</v>
      </c>
    </row>
    <row r="344" spans="1:4" ht="13.5">
      <c r="A344" s="3">
        <v>44174</v>
      </c>
      <c r="B344" s="1">
        <f t="shared" si="15"/>
        <v>50</v>
      </c>
      <c r="C344" s="1" t="str">
        <f t="shared" si="16"/>
        <v>星期三</v>
      </c>
      <c r="D344" s="2">
        <f t="shared" si="17"/>
        <v>3</v>
      </c>
    </row>
    <row r="345" spans="1:4" ht="13.5">
      <c r="A345" s="3">
        <v>44175</v>
      </c>
      <c r="B345" s="1">
        <f t="shared" si="15"/>
        <v>50</v>
      </c>
      <c r="C345" s="1" t="str">
        <f t="shared" si="16"/>
        <v>星期四</v>
      </c>
      <c r="D345" s="2">
        <f t="shared" si="17"/>
        <v>4</v>
      </c>
    </row>
    <row r="346" spans="1:4" ht="13.5">
      <c r="A346" s="3">
        <v>44176</v>
      </c>
      <c r="B346" s="1">
        <f t="shared" si="15"/>
        <v>50</v>
      </c>
      <c r="C346" s="1" t="str">
        <f t="shared" si="16"/>
        <v>星期五</v>
      </c>
      <c r="D346" s="2">
        <f t="shared" si="17"/>
        <v>5</v>
      </c>
    </row>
    <row r="347" spans="1:4" ht="13.5">
      <c r="A347" s="3">
        <v>44177</v>
      </c>
      <c r="B347" s="1">
        <f t="shared" si="15"/>
        <v>50</v>
      </c>
      <c r="C347" s="1" t="str">
        <f t="shared" si="16"/>
        <v>星期六</v>
      </c>
      <c r="D347" s="2">
        <f t="shared" si="17"/>
        <v>6</v>
      </c>
    </row>
    <row r="348" spans="1:4" ht="13.5">
      <c r="A348" s="3">
        <v>44178</v>
      </c>
      <c r="B348" s="1">
        <f t="shared" si="15"/>
        <v>50</v>
      </c>
      <c r="C348" s="1" t="str">
        <f t="shared" si="16"/>
        <v>星期日</v>
      </c>
      <c r="D348" s="2">
        <f t="shared" si="17"/>
        <v>7</v>
      </c>
    </row>
    <row r="349" spans="1:4" ht="13.5">
      <c r="A349" s="3">
        <v>44179</v>
      </c>
      <c r="B349" s="1">
        <f t="shared" si="15"/>
        <v>51</v>
      </c>
      <c r="C349" s="1" t="str">
        <f t="shared" si="16"/>
        <v>星期一</v>
      </c>
      <c r="D349" s="2">
        <f t="shared" si="17"/>
        <v>1</v>
      </c>
    </row>
    <row r="350" spans="1:4" ht="13.5">
      <c r="A350" s="3">
        <v>44180</v>
      </c>
      <c r="B350" s="1">
        <f t="shared" si="15"/>
        <v>51</v>
      </c>
      <c r="C350" s="1" t="str">
        <f t="shared" si="16"/>
        <v>星期二</v>
      </c>
      <c r="D350" s="2">
        <f t="shared" si="17"/>
        <v>2</v>
      </c>
    </row>
    <row r="351" spans="1:4" ht="13.5">
      <c r="A351" s="3">
        <v>44181</v>
      </c>
      <c r="B351" s="1">
        <f t="shared" si="15"/>
        <v>51</v>
      </c>
      <c r="C351" s="1" t="str">
        <f t="shared" si="16"/>
        <v>星期三</v>
      </c>
      <c r="D351" s="2">
        <f t="shared" si="17"/>
        <v>3</v>
      </c>
    </row>
    <row r="352" spans="1:4" ht="13.5">
      <c r="A352" s="3">
        <v>44182</v>
      </c>
      <c r="B352" s="1">
        <f t="shared" si="15"/>
        <v>51</v>
      </c>
      <c r="C352" s="1" t="str">
        <f t="shared" si="16"/>
        <v>星期四</v>
      </c>
      <c r="D352" s="2">
        <f t="shared" si="17"/>
        <v>4</v>
      </c>
    </row>
    <row r="353" spans="1:4" ht="13.5">
      <c r="A353" s="3">
        <v>44183</v>
      </c>
      <c r="B353" s="1">
        <f t="shared" si="15"/>
        <v>51</v>
      </c>
      <c r="C353" s="1" t="str">
        <f t="shared" si="16"/>
        <v>星期五</v>
      </c>
      <c r="D353" s="2">
        <f t="shared" si="17"/>
        <v>5</v>
      </c>
    </row>
    <row r="354" spans="1:4" ht="13.5">
      <c r="A354" s="3">
        <v>44184</v>
      </c>
      <c r="B354" s="1">
        <f t="shared" si="15"/>
        <v>51</v>
      </c>
      <c r="C354" s="1" t="str">
        <f t="shared" si="16"/>
        <v>星期六</v>
      </c>
      <c r="D354" s="2">
        <f t="shared" si="17"/>
        <v>6</v>
      </c>
    </row>
    <row r="355" spans="1:4" ht="13.5">
      <c r="A355" s="3">
        <v>44185</v>
      </c>
      <c r="B355" s="1">
        <f t="shared" si="15"/>
        <v>51</v>
      </c>
      <c r="C355" s="1" t="str">
        <f t="shared" si="16"/>
        <v>星期日</v>
      </c>
      <c r="D355" s="2">
        <f t="shared" si="17"/>
        <v>7</v>
      </c>
    </row>
    <row r="356" spans="1:4" ht="13.5">
      <c r="A356" s="3">
        <v>44186</v>
      </c>
      <c r="B356" s="1">
        <f t="shared" si="15"/>
        <v>52</v>
      </c>
      <c r="C356" s="1" t="str">
        <f t="shared" si="16"/>
        <v>星期一</v>
      </c>
      <c r="D356" s="2">
        <f t="shared" si="17"/>
        <v>1</v>
      </c>
    </row>
    <row r="357" spans="1:4" ht="13.5">
      <c r="A357" s="3">
        <v>44187</v>
      </c>
      <c r="B357" s="1">
        <f t="shared" si="15"/>
        <v>52</v>
      </c>
      <c r="C357" s="1" t="str">
        <f t="shared" si="16"/>
        <v>星期二</v>
      </c>
      <c r="D357" s="2">
        <f t="shared" si="17"/>
        <v>2</v>
      </c>
    </row>
    <row r="358" spans="1:4" ht="13.5">
      <c r="A358" s="3">
        <v>44188</v>
      </c>
      <c r="B358" s="1">
        <f t="shared" si="15"/>
        <v>52</v>
      </c>
      <c r="C358" s="1" t="str">
        <f t="shared" si="16"/>
        <v>星期三</v>
      </c>
      <c r="D358" s="2">
        <f t="shared" si="17"/>
        <v>3</v>
      </c>
    </row>
    <row r="359" spans="1:4" ht="13.5">
      <c r="A359" s="3">
        <v>44189</v>
      </c>
      <c r="B359" s="1">
        <f t="shared" si="15"/>
        <v>52</v>
      </c>
      <c r="C359" s="1" t="str">
        <f t="shared" si="16"/>
        <v>星期四</v>
      </c>
      <c r="D359" s="2">
        <f t="shared" si="17"/>
        <v>4</v>
      </c>
    </row>
    <row r="360" spans="1:4" ht="13.5">
      <c r="A360" s="3">
        <v>44190</v>
      </c>
      <c r="B360" s="1">
        <f t="shared" si="15"/>
        <v>52</v>
      </c>
      <c r="C360" s="1" t="str">
        <f t="shared" si="16"/>
        <v>星期五</v>
      </c>
      <c r="D360" s="2">
        <f t="shared" si="17"/>
        <v>5</v>
      </c>
    </row>
    <row r="361" spans="1:4" ht="13.5">
      <c r="A361" s="3">
        <v>44191</v>
      </c>
      <c r="B361" s="1">
        <f t="shared" si="15"/>
        <v>52</v>
      </c>
      <c r="C361" s="1" t="str">
        <f t="shared" si="16"/>
        <v>星期六</v>
      </c>
      <c r="D361" s="2">
        <f t="shared" si="17"/>
        <v>6</v>
      </c>
    </row>
    <row r="362" spans="1:4" ht="13.5">
      <c r="A362" s="3">
        <v>44192</v>
      </c>
      <c r="B362" s="1">
        <f t="shared" si="15"/>
        <v>52</v>
      </c>
      <c r="C362" s="1" t="str">
        <f t="shared" si="16"/>
        <v>星期日</v>
      </c>
      <c r="D362" s="2">
        <f t="shared" si="17"/>
        <v>7</v>
      </c>
    </row>
    <row r="363" spans="1:4" ht="13.5">
      <c r="A363" s="3">
        <v>44193</v>
      </c>
      <c r="B363" s="1">
        <f t="shared" si="15"/>
        <v>53</v>
      </c>
      <c r="C363" s="1" t="str">
        <f t="shared" si="16"/>
        <v>星期一</v>
      </c>
      <c r="D363" s="2">
        <f t="shared" si="17"/>
        <v>1</v>
      </c>
    </row>
    <row r="364" spans="1:4" ht="13.5">
      <c r="A364" s="3">
        <v>44194</v>
      </c>
      <c r="B364" s="1">
        <f t="shared" si="15"/>
        <v>53</v>
      </c>
      <c r="C364" s="1" t="str">
        <f t="shared" si="16"/>
        <v>星期二</v>
      </c>
      <c r="D364" s="2">
        <f t="shared" si="17"/>
        <v>2</v>
      </c>
    </row>
    <row r="365" spans="1:4" ht="13.5">
      <c r="A365" s="3">
        <v>44195</v>
      </c>
      <c r="B365" s="1">
        <f t="shared" si="15"/>
        <v>53</v>
      </c>
      <c r="C365" s="1" t="str">
        <f t="shared" si="16"/>
        <v>星期三</v>
      </c>
      <c r="D365" s="2">
        <f t="shared" si="17"/>
        <v>3</v>
      </c>
    </row>
    <row r="366" spans="1:4" ht="13.5">
      <c r="A366" s="3">
        <v>44196</v>
      </c>
      <c r="B366" s="1">
        <f t="shared" si="15"/>
        <v>53</v>
      </c>
      <c r="C366" s="1" t="str">
        <f t="shared" si="16"/>
        <v>星期四</v>
      </c>
      <c r="D366" s="2">
        <f t="shared" si="17"/>
        <v>4</v>
      </c>
    </row>
  </sheetData>
  <pageMargins left="0.75" right="0.75" top="1" bottom="1" header="0.511805555555556" footer="0.511805555555556"/>
</worksheet>
</file>

<file path=xl/worksheets/sheet6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3F00-000000000000}">
  <dimension ref="A1:D366"/>
  <sheetViews>
    <sheetView workbookViewId="0" topLeftCell="A1">
      <selection pane="topLeft" activeCell="D1" sqref="D1"/>
    </sheetView>
  </sheetViews>
  <sheetFormatPr defaultColWidth="9" defaultRowHeight="13.5" outlineLevelCol="3"/>
  <cols>
    <col min="1" max="1" width="12.5" style="1" customWidth="1"/>
    <col min="2" max="2" width="3.6" style="1" customWidth="1"/>
    <col min="3" max="3" width="9.5" style="1" customWidth="1"/>
    <col min="4" max="16345" width="9" style="2"/>
  </cols>
  <sheetData>
    <row r="1" spans="1:4" ht="13.5">
      <c r="A1" s="3">
        <v>44197</v>
      </c>
      <c r="B1" s="1">
        <f t="shared" si="0" ref="B1:B64">WEEKNUM(A1,2)</f>
        <v>1</v>
      </c>
      <c r="C1" s="1" t="str">
        <f>CHOOSE(WEEKDAY(A1,2),"星期一","星期二","星期三","星期四","星期五","星期六","星期日")</f>
        <v>星期五</v>
      </c>
      <c r="D1" s="2">
        <f>WEEKDAY(A1,2)</f>
        <v>5</v>
      </c>
    </row>
    <row r="2" spans="1:4" ht="13.5">
      <c r="A2" s="3">
        <v>44198</v>
      </c>
      <c r="B2" s="1">
        <f t="shared" si="0"/>
        <v>1</v>
      </c>
      <c r="C2" s="1" t="str">
        <f t="shared" si="1" ref="C2:C65">CHOOSE(WEEKDAY(A2,2),"星期一","星期二","星期三","星期四","星期五","星期六","星期日")</f>
        <v>星期六</v>
      </c>
      <c r="D2" s="2">
        <f t="shared" si="2" ref="D2:D65">WEEKDAY(A2,2)</f>
        <v>6</v>
      </c>
    </row>
    <row r="3" spans="1:4" ht="13.5">
      <c r="A3" s="3">
        <v>44199</v>
      </c>
      <c r="B3" s="1">
        <f t="shared" si="0"/>
        <v>1</v>
      </c>
      <c r="C3" s="1" t="str">
        <f t="shared" si="1"/>
        <v>星期日</v>
      </c>
      <c r="D3" s="2">
        <f t="shared" si="2"/>
        <v>7</v>
      </c>
    </row>
    <row r="4" spans="1:4" ht="13.5">
      <c r="A4" s="3">
        <v>44200</v>
      </c>
      <c r="B4" s="1">
        <f t="shared" si="0"/>
        <v>2</v>
      </c>
      <c r="C4" s="1" t="str">
        <f t="shared" si="1"/>
        <v>星期一</v>
      </c>
      <c r="D4" s="2">
        <f t="shared" si="2"/>
        <v>1</v>
      </c>
    </row>
    <row r="5" spans="1:4" ht="13.5">
      <c r="A5" s="3">
        <v>44201</v>
      </c>
      <c r="B5" s="1">
        <f t="shared" si="0"/>
        <v>2</v>
      </c>
      <c r="C5" s="1" t="str">
        <f t="shared" si="1"/>
        <v>星期二</v>
      </c>
      <c r="D5" s="2">
        <f t="shared" si="2"/>
        <v>2</v>
      </c>
    </row>
    <row r="6" spans="1:4" ht="13.5">
      <c r="A6" s="3">
        <v>44202</v>
      </c>
      <c r="B6" s="1">
        <f t="shared" si="0"/>
        <v>2</v>
      </c>
      <c r="C6" s="1" t="str">
        <f t="shared" si="1"/>
        <v>星期三</v>
      </c>
      <c r="D6" s="2">
        <f t="shared" si="2"/>
        <v>3</v>
      </c>
    </row>
    <row r="7" spans="1:4" ht="13.5">
      <c r="A7" s="3">
        <v>44203</v>
      </c>
      <c r="B7" s="1">
        <f t="shared" si="0"/>
        <v>2</v>
      </c>
      <c r="C7" s="1" t="str">
        <f t="shared" si="1"/>
        <v>星期四</v>
      </c>
      <c r="D7" s="2">
        <f t="shared" si="2"/>
        <v>4</v>
      </c>
    </row>
    <row r="8" spans="1:4" ht="13.5">
      <c r="A8" s="3">
        <v>44204</v>
      </c>
      <c r="B8" s="1">
        <f t="shared" si="0"/>
        <v>2</v>
      </c>
      <c r="C8" s="1" t="str">
        <f t="shared" si="1"/>
        <v>星期五</v>
      </c>
      <c r="D8" s="2">
        <f t="shared" si="2"/>
        <v>5</v>
      </c>
    </row>
    <row r="9" spans="1:4" ht="13.5">
      <c r="A9" s="3">
        <v>44205</v>
      </c>
      <c r="B9" s="1">
        <f t="shared" si="0"/>
        <v>2</v>
      </c>
      <c r="C9" s="1" t="str">
        <f t="shared" si="1"/>
        <v>星期六</v>
      </c>
      <c r="D9" s="2">
        <f t="shared" si="2"/>
        <v>6</v>
      </c>
    </row>
    <row r="10" spans="1:4" ht="13.5">
      <c r="A10" s="3">
        <v>44206</v>
      </c>
      <c r="B10" s="1">
        <f t="shared" si="0"/>
        <v>2</v>
      </c>
      <c r="C10" s="1" t="str">
        <f t="shared" si="1"/>
        <v>星期日</v>
      </c>
      <c r="D10" s="2">
        <f t="shared" si="2"/>
        <v>7</v>
      </c>
    </row>
    <row r="11" spans="1:4" ht="13.5">
      <c r="A11" s="3">
        <v>44207</v>
      </c>
      <c r="B11" s="1">
        <f t="shared" si="0"/>
        <v>3</v>
      </c>
      <c r="C11" s="1" t="str">
        <f t="shared" si="1"/>
        <v>星期一</v>
      </c>
      <c r="D11" s="2">
        <f t="shared" si="2"/>
        <v>1</v>
      </c>
    </row>
    <row r="12" spans="1:4" ht="13.5">
      <c r="A12" s="3">
        <v>44208</v>
      </c>
      <c r="B12" s="1">
        <f t="shared" si="0"/>
        <v>3</v>
      </c>
      <c r="C12" s="1" t="str">
        <f t="shared" si="1"/>
        <v>星期二</v>
      </c>
      <c r="D12" s="2">
        <f t="shared" si="2"/>
        <v>2</v>
      </c>
    </row>
    <row r="13" spans="1:4" ht="13.5">
      <c r="A13" s="3">
        <v>44209</v>
      </c>
      <c r="B13" s="1">
        <f t="shared" si="0"/>
        <v>3</v>
      </c>
      <c r="C13" s="1" t="str">
        <f t="shared" si="1"/>
        <v>星期三</v>
      </c>
      <c r="D13" s="2">
        <f t="shared" si="2"/>
        <v>3</v>
      </c>
    </row>
    <row r="14" spans="1:4" ht="13.5">
      <c r="A14" s="3">
        <v>44210</v>
      </c>
      <c r="B14" s="1">
        <f t="shared" si="0"/>
        <v>3</v>
      </c>
      <c r="C14" s="1" t="str">
        <f t="shared" si="1"/>
        <v>星期四</v>
      </c>
      <c r="D14" s="2">
        <f t="shared" si="2"/>
        <v>4</v>
      </c>
    </row>
    <row r="15" spans="1:4" ht="13.5">
      <c r="A15" s="3">
        <v>44211</v>
      </c>
      <c r="B15" s="1">
        <f t="shared" si="0"/>
        <v>3</v>
      </c>
      <c r="C15" s="1" t="str">
        <f t="shared" si="1"/>
        <v>星期五</v>
      </c>
      <c r="D15" s="2">
        <f t="shared" si="2"/>
        <v>5</v>
      </c>
    </row>
    <row r="16" spans="1:4" ht="13.5">
      <c r="A16" s="3">
        <v>44212</v>
      </c>
      <c r="B16" s="1">
        <f t="shared" si="0"/>
        <v>3</v>
      </c>
      <c r="C16" s="1" t="str">
        <f t="shared" si="1"/>
        <v>星期六</v>
      </c>
      <c r="D16" s="2">
        <f t="shared" si="2"/>
        <v>6</v>
      </c>
    </row>
    <row r="17" spans="1:4" ht="13.5">
      <c r="A17" s="3">
        <v>44213</v>
      </c>
      <c r="B17" s="1">
        <f t="shared" si="0"/>
        <v>3</v>
      </c>
      <c r="C17" s="1" t="str">
        <f t="shared" si="1"/>
        <v>星期日</v>
      </c>
      <c r="D17" s="2">
        <f t="shared" si="2"/>
        <v>7</v>
      </c>
    </row>
    <row r="18" spans="1:4" ht="13.5">
      <c r="A18" s="3">
        <v>44214</v>
      </c>
      <c r="B18" s="1">
        <f t="shared" si="0"/>
        <v>4</v>
      </c>
      <c r="C18" s="1" t="str">
        <f t="shared" si="1"/>
        <v>星期一</v>
      </c>
      <c r="D18" s="2">
        <f t="shared" si="2"/>
        <v>1</v>
      </c>
    </row>
    <row r="19" spans="1:4" ht="13.5">
      <c r="A19" s="3">
        <v>44215</v>
      </c>
      <c r="B19" s="1">
        <f t="shared" si="0"/>
        <v>4</v>
      </c>
      <c r="C19" s="1" t="str">
        <f t="shared" si="1"/>
        <v>星期二</v>
      </c>
      <c r="D19" s="2">
        <f t="shared" si="2"/>
        <v>2</v>
      </c>
    </row>
    <row r="20" spans="1:4" ht="13.5">
      <c r="A20" s="3">
        <v>44216</v>
      </c>
      <c r="B20" s="1">
        <f t="shared" si="0"/>
        <v>4</v>
      </c>
      <c r="C20" s="1" t="str">
        <f t="shared" si="1"/>
        <v>星期三</v>
      </c>
      <c r="D20" s="2">
        <f t="shared" si="2"/>
        <v>3</v>
      </c>
    </row>
    <row r="21" spans="1:4" ht="13.5">
      <c r="A21" s="3">
        <v>44217</v>
      </c>
      <c r="B21" s="1">
        <f t="shared" si="0"/>
        <v>4</v>
      </c>
      <c r="C21" s="1" t="str">
        <f t="shared" si="1"/>
        <v>星期四</v>
      </c>
      <c r="D21" s="2">
        <f t="shared" si="2"/>
        <v>4</v>
      </c>
    </row>
    <row r="22" spans="1:4" ht="13.5">
      <c r="A22" s="3">
        <v>44218</v>
      </c>
      <c r="B22" s="1">
        <f t="shared" si="0"/>
        <v>4</v>
      </c>
      <c r="C22" s="1" t="str">
        <f t="shared" si="1"/>
        <v>星期五</v>
      </c>
      <c r="D22" s="2">
        <f t="shared" si="2"/>
        <v>5</v>
      </c>
    </row>
    <row r="23" spans="1:4" ht="13.5">
      <c r="A23" s="3">
        <v>44219</v>
      </c>
      <c r="B23" s="1">
        <f t="shared" si="0"/>
        <v>4</v>
      </c>
      <c r="C23" s="1" t="str">
        <f t="shared" si="1"/>
        <v>星期六</v>
      </c>
      <c r="D23" s="2">
        <f t="shared" si="2"/>
        <v>6</v>
      </c>
    </row>
    <row r="24" spans="1:4" ht="13.5">
      <c r="A24" s="3">
        <v>44220</v>
      </c>
      <c r="B24" s="1">
        <f t="shared" si="0"/>
        <v>4</v>
      </c>
      <c r="C24" s="1" t="str">
        <f t="shared" si="1"/>
        <v>星期日</v>
      </c>
      <c r="D24" s="2">
        <f t="shared" si="2"/>
        <v>7</v>
      </c>
    </row>
    <row r="25" spans="1:4" ht="13.5">
      <c r="A25" s="3">
        <v>44221</v>
      </c>
      <c r="B25" s="1">
        <f t="shared" si="0"/>
        <v>5</v>
      </c>
      <c r="C25" s="1" t="str">
        <f t="shared" si="1"/>
        <v>星期一</v>
      </c>
      <c r="D25" s="2">
        <f t="shared" si="2"/>
        <v>1</v>
      </c>
    </row>
    <row r="26" spans="1:4" ht="13.5">
      <c r="A26" s="3">
        <v>44222</v>
      </c>
      <c r="B26" s="1">
        <f t="shared" si="0"/>
        <v>5</v>
      </c>
      <c r="C26" s="1" t="str">
        <f t="shared" si="1"/>
        <v>星期二</v>
      </c>
      <c r="D26" s="2">
        <f t="shared" si="2"/>
        <v>2</v>
      </c>
    </row>
    <row r="27" spans="1:4" ht="13.5">
      <c r="A27" s="3">
        <v>44223</v>
      </c>
      <c r="B27" s="1">
        <f t="shared" si="0"/>
        <v>5</v>
      </c>
      <c r="C27" s="1" t="str">
        <f t="shared" si="1"/>
        <v>星期三</v>
      </c>
      <c r="D27" s="2">
        <f t="shared" si="2"/>
        <v>3</v>
      </c>
    </row>
    <row r="28" spans="1:4" ht="13.5">
      <c r="A28" s="3">
        <v>44224</v>
      </c>
      <c r="B28" s="1">
        <f t="shared" si="0"/>
        <v>5</v>
      </c>
      <c r="C28" s="1" t="str">
        <f t="shared" si="1"/>
        <v>星期四</v>
      </c>
      <c r="D28" s="2">
        <f t="shared" si="2"/>
        <v>4</v>
      </c>
    </row>
    <row r="29" spans="1:4" ht="13.5">
      <c r="A29" s="3">
        <v>44225</v>
      </c>
      <c r="B29" s="1">
        <f t="shared" si="0"/>
        <v>5</v>
      </c>
      <c r="C29" s="1" t="str">
        <f t="shared" si="1"/>
        <v>星期五</v>
      </c>
      <c r="D29" s="2">
        <f t="shared" si="2"/>
        <v>5</v>
      </c>
    </row>
    <row r="30" spans="1:4" ht="13.5">
      <c r="A30" s="3">
        <v>44226</v>
      </c>
      <c r="B30" s="1">
        <f t="shared" si="0"/>
        <v>5</v>
      </c>
      <c r="C30" s="1" t="str">
        <f t="shared" si="1"/>
        <v>星期六</v>
      </c>
      <c r="D30" s="2">
        <f t="shared" si="2"/>
        <v>6</v>
      </c>
    </row>
    <row r="31" spans="1:4" ht="13.5">
      <c r="A31" s="3">
        <v>44227</v>
      </c>
      <c r="B31" s="1">
        <f t="shared" si="0"/>
        <v>5</v>
      </c>
      <c r="C31" s="1" t="str">
        <f t="shared" si="1"/>
        <v>星期日</v>
      </c>
      <c r="D31" s="2">
        <f t="shared" si="2"/>
        <v>7</v>
      </c>
    </row>
    <row r="32" spans="1:4" ht="13.5">
      <c r="A32" s="3">
        <v>44228</v>
      </c>
      <c r="B32" s="1">
        <f t="shared" si="0"/>
        <v>6</v>
      </c>
      <c r="C32" s="1" t="str">
        <f t="shared" si="1"/>
        <v>星期一</v>
      </c>
      <c r="D32" s="2">
        <f t="shared" si="2"/>
        <v>1</v>
      </c>
    </row>
    <row r="33" spans="1:4" ht="13.5">
      <c r="A33" s="3">
        <v>44229</v>
      </c>
      <c r="B33" s="1">
        <f t="shared" si="0"/>
        <v>6</v>
      </c>
      <c r="C33" s="1" t="str">
        <f t="shared" si="1"/>
        <v>星期二</v>
      </c>
      <c r="D33" s="2">
        <f t="shared" si="2"/>
        <v>2</v>
      </c>
    </row>
    <row r="34" spans="1:4" ht="13.5">
      <c r="A34" s="3">
        <v>44230</v>
      </c>
      <c r="B34" s="1">
        <f t="shared" si="0"/>
        <v>6</v>
      </c>
      <c r="C34" s="1" t="str">
        <f t="shared" si="1"/>
        <v>星期三</v>
      </c>
      <c r="D34" s="2">
        <f t="shared" si="2"/>
        <v>3</v>
      </c>
    </row>
    <row r="35" spans="1:4" ht="13.5">
      <c r="A35" s="3">
        <v>44231</v>
      </c>
      <c r="B35" s="1">
        <f t="shared" si="0"/>
        <v>6</v>
      </c>
      <c r="C35" s="1" t="str">
        <f t="shared" si="1"/>
        <v>星期四</v>
      </c>
      <c r="D35" s="2">
        <f t="shared" si="2"/>
        <v>4</v>
      </c>
    </row>
    <row r="36" spans="1:4" ht="13.5">
      <c r="A36" s="3">
        <v>44232</v>
      </c>
      <c r="B36" s="1">
        <f t="shared" si="0"/>
        <v>6</v>
      </c>
      <c r="C36" s="1" t="str">
        <f t="shared" si="1"/>
        <v>星期五</v>
      </c>
      <c r="D36" s="2">
        <f t="shared" si="2"/>
        <v>5</v>
      </c>
    </row>
    <row r="37" spans="1:4" ht="13.5">
      <c r="A37" s="3">
        <v>44233</v>
      </c>
      <c r="B37" s="1">
        <f t="shared" si="0"/>
        <v>6</v>
      </c>
      <c r="C37" s="1" t="str">
        <f t="shared" si="1"/>
        <v>星期六</v>
      </c>
      <c r="D37" s="2">
        <f t="shared" si="2"/>
        <v>6</v>
      </c>
    </row>
    <row r="38" spans="1:4" ht="13.5">
      <c r="A38" s="3">
        <v>44234</v>
      </c>
      <c r="B38" s="1">
        <f t="shared" si="0"/>
        <v>6</v>
      </c>
      <c r="C38" s="1" t="str">
        <f t="shared" si="1"/>
        <v>星期日</v>
      </c>
      <c r="D38" s="2">
        <f t="shared" si="2"/>
        <v>7</v>
      </c>
    </row>
    <row r="39" spans="1:4" ht="13.5">
      <c r="A39" s="3">
        <v>44235</v>
      </c>
      <c r="B39" s="1">
        <f t="shared" si="0"/>
        <v>7</v>
      </c>
      <c r="C39" s="1" t="str">
        <f t="shared" si="1"/>
        <v>星期一</v>
      </c>
      <c r="D39" s="2">
        <f t="shared" si="2"/>
        <v>1</v>
      </c>
    </row>
    <row r="40" spans="1:4" ht="13.5">
      <c r="A40" s="3">
        <v>44236</v>
      </c>
      <c r="B40" s="1">
        <f t="shared" si="0"/>
        <v>7</v>
      </c>
      <c r="C40" s="1" t="str">
        <f t="shared" si="1"/>
        <v>星期二</v>
      </c>
      <c r="D40" s="2">
        <f t="shared" si="2"/>
        <v>2</v>
      </c>
    </row>
    <row r="41" spans="1:4" ht="13.5">
      <c r="A41" s="3">
        <v>44237</v>
      </c>
      <c r="B41" s="1">
        <f t="shared" si="0"/>
        <v>7</v>
      </c>
      <c r="C41" s="1" t="str">
        <f t="shared" si="1"/>
        <v>星期三</v>
      </c>
      <c r="D41" s="2">
        <f t="shared" si="2"/>
        <v>3</v>
      </c>
    </row>
    <row r="42" spans="1:4" ht="13.5">
      <c r="A42" s="3">
        <v>44238</v>
      </c>
      <c r="B42" s="1">
        <f t="shared" si="0"/>
        <v>7</v>
      </c>
      <c r="C42" s="1" t="str">
        <f t="shared" si="1"/>
        <v>星期四</v>
      </c>
      <c r="D42" s="2">
        <f t="shared" si="2"/>
        <v>4</v>
      </c>
    </row>
    <row r="43" spans="1:4" ht="13.5">
      <c r="A43" s="3">
        <v>44239</v>
      </c>
      <c r="B43" s="1">
        <f t="shared" si="0"/>
        <v>7</v>
      </c>
      <c r="C43" s="1" t="str">
        <f t="shared" si="1"/>
        <v>星期五</v>
      </c>
      <c r="D43" s="2">
        <f t="shared" si="2"/>
        <v>5</v>
      </c>
    </row>
    <row r="44" spans="1:4" ht="13.5">
      <c r="A44" s="3">
        <v>44240</v>
      </c>
      <c r="B44" s="1">
        <f t="shared" si="0"/>
        <v>7</v>
      </c>
      <c r="C44" s="1" t="str">
        <f t="shared" si="1"/>
        <v>星期六</v>
      </c>
      <c r="D44" s="2">
        <f t="shared" si="2"/>
        <v>6</v>
      </c>
    </row>
    <row r="45" spans="1:4" ht="13.5">
      <c r="A45" s="3">
        <v>44241</v>
      </c>
      <c r="B45" s="1">
        <f t="shared" si="0"/>
        <v>7</v>
      </c>
      <c r="C45" s="1" t="str">
        <f t="shared" si="1"/>
        <v>星期日</v>
      </c>
      <c r="D45" s="2">
        <f t="shared" si="2"/>
        <v>7</v>
      </c>
    </row>
    <row r="46" spans="1:4" ht="13.5">
      <c r="A46" s="3">
        <v>44242</v>
      </c>
      <c r="B46" s="1">
        <f t="shared" si="0"/>
        <v>8</v>
      </c>
      <c r="C46" s="1" t="str">
        <f t="shared" si="1"/>
        <v>星期一</v>
      </c>
      <c r="D46" s="2">
        <f t="shared" si="2"/>
        <v>1</v>
      </c>
    </row>
    <row r="47" spans="1:4" ht="13.5">
      <c r="A47" s="3">
        <v>44243</v>
      </c>
      <c r="B47" s="1">
        <f t="shared" si="0"/>
        <v>8</v>
      </c>
      <c r="C47" s="1" t="str">
        <f t="shared" si="1"/>
        <v>星期二</v>
      </c>
      <c r="D47" s="2">
        <f t="shared" si="2"/>
        <v>2</v>
      </c>
    </row>
    <row r="48" spans="1:4" ht="13.5">
      <c r="A48" s="3">
        <v>44244</v>
      </c>
      <c r="B48" s="1">
        <f t="shared" si="0"/>
        <v>8</v>
      </c>
      <c r="C48" s="1" t="str">
        <f t="shared" si="1"/>
        <v>星期三</v>
      </c>
      <c r="D48" s="2">
        <f t="shared" si="2"/>
        <v>3</v>
      </c>
    </row>
    <row r="49" spans="1:4" ht="13.5">
      <c r="A49" s="3">
        <v>44245</v>
      </c>
      <c r="B49" s="1">
        <f t="shared" si="0"/>
        <v>8</v>
      </c>
      <c r="C49" s="1" t="str">
        <f t="shared" si="1"/>
        <v>星期四</v>
      </c>
      <c r="D49" s="2">
        <f t="shared" si="2"/>
        <v>4</v>
      </c>
    </row>
    <row r="50" spans="1:4" ht="13.5">
      <c r="A50" s="3">
        <v>44246</v>
      </c>
      <c r="B50" s="1">
        <f t="shared" si="0"/>
        <v>8</v>
      </c>
      <c r="C50" s="1" t="str">
        <f t="shared" si="1"/>
        <v>星期五</v>
      </c>
      <c r="D50" s="2">
        <f t="shared" si="2"/>
        <v>5</v>
      </c>
    </row>
    <row r="51" spans="1:4" ht="13.5">
      <c r="A51" s="3">
        <v>44247</v>
      </c>
      <c r="B51" s="1">
        <f t="shared" si="0"/>
        <v>8</v>
      </c>
      <c r="C51" s="1" t="str">
        <f t="shared" si="1"/>
        <v>星期六</v>
      </c>
      <c r="D51" s="2">
        <f t="shared" si="2"/>
        <v>6</v>
      </c>
    </row>
    <row r="52" spans="1:4" ht="13.5">
      <c r="A52" s="3">
        <v>44248</v>
      </c>
      <c r="B52" s="1">
        <f t="shared" si="0"/>
        <v>8</v>
      </c>
      <c r="C52" s="1" t="str">
        <f t="shared" si="1"/>
        <v>星期日</v>
      </c>
      <c r="D52" s="2">
        <f t="shared" si="2"/>
        <v>7</v>
      </c>
    </row>
    <row r="53" spans="1:4" ht="13.5">
      <c r="A53" s="3">
        <v>44249</v>
      </c>
      <c r="B53" s="1">
        <f t="shared" si="0"/>
        <v>9</v>
      </c>
      <c r="C53" s="1" t="str">
        <f t="shared" si="1"/>
        <v>星期一</v>
      </c>
      <c r="D53" s="2">
        <f t="shared" si="2"/>
        <v>1</v>
      </c>
    </row>
    <row r="54" spans="1:4" ht="13.5">
      <c r="A54" s="3">
        <v>44250</v>
      </c>
      <c r="B54" s="1">
        <f t="shared" si="0"/>
        <v>9</v>
      </c>
      <c r="C54" s="1" t="str">
        <f t="shared" si="1"/>
        <v>星期二</v>
      </c>
      <c r="D54" s="2">
        <f t="shared" si="2"/>
        <v>2</v>
      </c>
    </row>
    <row r="55" spans="1:4" ht="13.5">
      <c r="A55" s="3">
        <v>44251</v>
      </c>
      <c r="B55" s="1">
        <f t="shared" si="0"/>
        <v>9</v>
      </c>
      <c r="C55" s="1" t="str">
        <f t="shared" si="1"/>
        <v>星期三</v>
      </c>
      <c r="D55" s="2">
        <f t="shared" si="2"/>
        <v>3</v>
      </c>
    </row>
    <row r="56" spans="1:4" ht="13.5">
      <c r="A56" s="3">
        <v>44252</v>
      </c>
      <c r="B56" s="1">
        <f t="shared" si="0"/>
        <v>9</v>
      </c>
      <c r="C56" s="1" t="str">
        <f t="shared" si="1"/>
        <v>星期四</v>
      </c>
      <c r="D56" s="2">
        <f t="shared" si="2"/>
        <v>4</v>
      </c>
    </row>
    <row r="57" spans="1:4" ht="13.5">
      <c r="A57" s="3">
        <v>44253</v>
      </c>
      <c r="B57" s="1">
        <f t="shared" si="0"/>
        <v>9</v>
      </c>
      <c r="C57" s="1" t="str">
        <f t="shared" si="1"/>
        <v>星期五</v>
      </c>
      <c r="D57" s="2">
        <f t="shared" si="2"/>
        <v>5</v>
      </c>
    </row>
    <row r="58" spans="1:4" ht="13.5">
      <c r="A58" s="3">
        <v>44254</v>
      </c>
      <c r="B58" s="1">
        <f t="shared" si="0"/>
        <v>9</v>
      </c>
      <c r="C58" s="1" t="str">
        <f t="shared" si="1"/>
        <v>星期六</v>
      </c>
      <c r="D58" s="2">
        <f t="shared" si="2"/>
        <v>6</v>
      </c>
    </row>
    <row r="59" spans="1:4" ht="13.5">
      <c r="A59" s="3">
        <v>44255</v>
      </c>
      <c r="B59" s="1">
        <f t="shared" si="0"/>
        <v>9</v>
      </c>
      <c r="C59" s="1" t="str">
        <f t="shared" si="1"/>
        <v>星期日</v>
      </c>
      <c r="D59" s="2">
        <f t="shared" si="2"/>
        <v>7</v>
      </c>
    </row>
    <row r="60" spans="1:4" ht="13.5">
      <c r="A60" s="3">
        <v>44256</v>
      </c>
      <c r="B60" s="1">
        <f t="shared" si="0"/>
        <v>10</v>
      </c>
      <c r="C60" s="1" t="str">
        <f t="shared" si="1"/>
        <v>星期一</v>
      </c>
      <c r="D60" s="2">
        <f t="shared" si="2"/>
        <v>1</v>
      </c>
    </row>
    <row r="61" spans="1:4" ht="13.5">
      <c r="A61" s="3">
        <v>44257</v>
      </c>
      <c r="B61" s="1">
        <f t="shared" si="0"/>
        <v>10</v>
      </c>
      <c r="C61" s="1" t="str">
        <f t="shared" si="1"/>
        <v>星期二</v>
      </c>
      <c r="D61" s="2">
        <f t="shared" si="2"/>
        <v>2</v>
      </c>
    </row>
    <row r="62" spans="1:4" ht="13.5">
      <c r="A62" s="3">
        <v>44258</v>
      </c>
      <c r="B62" s="1">
        <f t="shared" si="0"/>
        <v>10</v>
      </c>
      <c r="C62" s="1" t="str">
        <f t="shared" si="1"/>
        <v>星期三</v>
      </c>
      <c r="D62" s="2">
        <f t="shared" si="2"/>
        <v>3</v>
      </c>
    </row>
    <row r="63" spans="1:4" ht="13.5">
      <c r="A63" s="3">
        <v>44259</v>
      </c>
      <c r="B63" s="1">
        <f t="shared" si="0"/>
        <v>10</v>
      </c>
      <c r="C63" s="1" t="str">
        <f t="shared" si="1"/>
        <v>星期四</v>
      </c>
      <c r="D63" s="2">
        <f t="shared" si="2"/>
        <v>4</v>
      </c>
    </row>
    <row r="64" spans="1:4" ht="13.5">
      <c r="A64" s="3">
        <v>44260</v>
      </c>
      <c r="B64" s="1">
        <f t="shared" si="0"/>
        <v>10</v>
      </c>
      <c r="C64" s="1" t="str">
        <f t="shared" si="1"/>
        <v>星期五</v>
      </c>
      <c r="D64" s="2">
        <f t="shared" si="2"/>
        <v>5</v>
      </c>
    </row>
    <row r="65" spans="1:4" ht="13.5">
      <c r="A65" s="3">
        <v>44261</v>
      </c>
      <c r="B65" s="1">
        <f t="shared" si="3" ref="B65:B128">WEEKNUM(A65,2)</f>
        <v>10</v>
      </c>
      <c r="C65" s="1" t="str">
        <f t="shared" si="1"/>
        <v>星期六</v>
      </c>
      <c r="D65" s="2">
        <f t="shared" si="2"/>
        <v>6</v>
      </c>
    </row>
    <row r="66" spans="1:4" ht="13.5">
      <c r="A66" s="3">
        <v>44262</v>
      </c>
      <c r="B66" s="1">
        <f t="shared" si="3"/>
        <v>10</v>
      </c>
      <c r="C66" s="1" t="str">
        <f t="shared" si="4" ref="C66:C129">CHOOSE(WEEKDAY(A66,2),"星期一","星期二","星期三","星期四","星期五","星期六","星期日")</f>
        <v>星期日</v>
      </c>
      <c r="D66" s="2">
        <f t="shared" si="5" ref="D66:D129">WEEKDAY(A66,2)</f>
        <v>7</v>
      </c>
    </row>
    <row r="67" spans="1:4" ht="13.5">
      <c r="A67" s="3">
        <v>44263</v>
      </c>
      <c r="B67" s="1">
        <f t="shared" si="3"/>
        <v>11</v>
      </c>
      <c r="C67" s="1" t="str">
        <f t="shared" si="4"/>
        <v>星期一</v>
      </c>
      <c r="D67" s="2">
        <f t="shared" si="5"/>
        <v>1</v>
      </c>
    </row>
    <row r="68" spans="1:4" ht="13.5">
      <c r="A68" s="3">
        <v>44264</v>
      </c>
      <c r="B68" s="1">
        <f t="shared" si="3"/>
        <v>11</v>
      </c>
      <c r="C68" s="1" t="str">
        <f t="shared" si="4"/>
        <v>星期二</v>
      </c>
      <c r="D68" s="2">
        <f t="shared" si="5"/>
        <v>2</v>
      </c>
    </row>
    <row r="69" spans="1:4" ht="13.5">
      <c r="A69" s="3">
        <v>44265</v>
      </c>
      <c r="B69" s="1">
        <f t="shared" si="3"/>
        <v>11</v>
      </c>
      <c r="C69" s="1" t="str">
        <f t="shared" si="4"/>
        <v>星期三</v>
      </c>
      <c r="D69" s="2">
        <f t="shared" si="5"/>
        <v>3</v>
      </c>
    </row>
    <row r="70" spans="1:4" ht="13.5">
      <c r="A70" s="3">
        <v>44266</v>
      </c>
      <c r="B70" s="1">
        <f t="shared" si="3"/>
        <v>11</v>
      </c>
      <c r="C70" s="1" t="str">
        <f t="shared" si="4"/>
        <v>星期四</v>
      </c>
      <c r="D70" s="2">
        <f t="shared" si="5"/>
        <v>4</v>
      </c>
    </row>
    <row r="71" spans="1:4" ht="13.5">
      <c r="A71" s="3">
        <v>44267</v>
      </c>
      <c r="B71" s="1">
        <f t="shared" si="3"/>
        <v>11</v>
      </c>
      <c r="C71" s="1" t="str">
        <f t="shared" si="4"/>
        <v>星期五</v>
      </c>
      <c r="D71" s="2">
        <f t="shared" si="5"/>
        <v>5</v>
      </c>
    </row>
    <row r="72" spans="1:4" ht="13.5">
      <c r="A72" s="3">
        <v>44268</v>
      </c>
      <c r="B72" s="1">
        <f t="shared" si="3"/>
        <v>11</v>
      </c>
      <c r="C72" s="1" t="str">
        <f t="shared" si="4"/>
        <v>星期六</v>
      </c>
      <c r="D72" s="2">
        <f t="shared" si="5"/>
        <v>6</v>
      </c>
    </row>
    <row r="73" spans="1:4" ht="13.5">
      <c r="A73" s="3">
        <v>44269</v>
      </c>
      <c r="B73" s="1">
        <f t="shared" si="3"/>
        <v>11</v>
      </c>
      <c r="C73" s="1" t="str">
        <f t="shared" si="4"/>
        <v>星期日</v>
      </c>
      <c r="D73" s="2">
        <f t="shared" si="5"/>
        <v>7</v>
      </c>
    </row>
    <row r="74" spans="1:4" ht="13.5">
      <c r="A74" s="3">
        <v>44270</v>
      </c>
      <c r="B74" s="1">
        <f t="shared" si="3"/>
        <v>12</v>
      </c>
      <c r="C74" s="1" t="str">
        <f t="shared" si="4"/>
        <v>星期一</v>
      </c>
      <c r="D74" s="2">
        <f t="shared" si="5"/>
        <v>1</v>
      </c>
    </row>
    <row r="75" spans="1:4" ht="13.5">
      <c r="A75" s="3">
        <v>44271</v>
      </c>
      <c r="B75" s="1">
        <f t="shared" si="3"/>
        <v>12</v>
      </c>
      <c r="C75" s="1" t="str">
        <f t="shared" si="4"/>
        <v>星期二</v>
      </c>
      <c r="D75" s="2">
        <f t="shared" si="5"/>
        <v>2</v>
      </c>
    </row>
    <row r="76" spans="1:4" ht="13.5">
      <c r="A76" s="3">
        <v>44272</v>
      </c>
      <c r="B76" s="1">
        <f t="shared" si="3"/>
        <v>12</v>
      </c>
      <c r="C76" s="1" t="str">
        <f t="shared" si="4"/>
        <v>星期三</v>
      </c>
      <c r="D76" s="2">
        <f t="shared" si="5"/>
        <v>3</v>
      </c>
    </row>
    <row r="77" spans="1:4" ht="13.5">
      <c r="A77" s="3">
        <v>44273</v>
      </c>
      <c r="B77" s="1">
        <f t="shared" si="3"/>
        <v>12</v>
      </c>
      <c r="C77" s="1" t="str">
        <f t="shared" si="4"/>
        <v>星期四</v>
      </c>
      <c r="D77" s="2">
        <f t="shared" si="5"/>
        <v>4</v>
      </c>
    </row>
    <row r="78" spans="1:4" ht="13.5">
      <c r="A78" s="3">
        <v>44274</v>
      </c>
      <c r="B78" s="1">
        <f t="shared" si="3"/>
        <v>12</v>
      </c>
      <c r="C78" s="1" t="str">
        <f t="shared" si="4"/>
        <v>星期五</v>
      </c>
      <c r="D78" s="2">
        <f t="shared" si="5"/>
        <v>5</v>
      </c>
    </row>
    <row r="79" spans="1:4" ht="13.5">
      <c r="A79" s="3">
        <v>44275</v>
      </c>
      <c r="B79" s="1">
        <f t="shared" si="3"/>
        <v>12</v>
      </c>
      <c r="C79" s="1" t="str">
        <f t="shared" si="4"/>
        <v>星期六</v>
      </c>
      <c r="D79" s="2">
        <f t="shared" si="5"/>
        <v>6</v>
      </c>
    </row>
    <row r="80" spans="1:4" ht="13.5">
      <c r="A80" s="3">
        <v>44276</v>
      </c>
      <c r="B80" s="1">
        <f t="shared" si="3"/>
        <v>12</v>
      </c>
      <c r="C80" s="1" t="str">
        <f t="shared" si="4"/>
        <v>星期日</v>
      </c>
      <c r="D80" s="2">
        <f t="shared" si="5"/>
        <v>7</v>
      </c>
    </row>
    <row r="81" spans="1:4" ht="13.5">
      <c r="A81" s="3">
        <v>44277</v>
      </c>
      <c r="B81" s="1">
        <f t="shared" si="3"/>
        <v>13</v>
      </c>
      <c r="C81" s="1" t="str">
        <f t="shared" si="4"/>
        <v>星期一</v>
      </c>
      <c r="D81" s="2">
        <f t="shared" si="5"/>
        <v>1</v>
      </c>
    </row>
    <row r="82" spans="1:4" ht="13.5">
      <c r="A82" s="3">
        <v>44278</v>
      </c>
      <c r="B82" s="1">
        <f t="shared" si="3"/>
        <v>13</v>
      </c>
      <c r="C82" s="1" t="str">
        <f t="shared" si="4"/>
        <v>星期二</v>
      </c>
      <c r="D82" s="2">
        <f t="shared" si="5"/>
        <v>2</v>
      </c>
    </row>
    <row r="83" spans="1:4" ht="13.5">
      <c r="A83" s="3">
        <v>44279</v>
      </c>
      <c r="B83" s="1">
        <f t="shared" si="3"/>
        <v>13</v>
      </c>
      <c r="C83" s="1" t="str">
        <f t="shared" si="4"/>
        <v>星期三</v>
      </c>
      <c r="D83" s="2">
        <f t="shared" si="5"/>
        <v>3</v>
      </c>
    </row>
    <row r="84" spans="1:4" ht="13.5">
      <c r="A84" s="3">
        <v>44280</v>
      </c>
      <c r="B84" s="1">
        <f t="shared" si="3"/>
        <v>13</v>
      </c>
      <c r="C84" s="1" t="str">
        <f t="shared" si="4"/>
        <v>星期四</v>
      </c>
      <c r="D84" s="2">
        <f t="shared" si="5"/>
        <v>4</v>
      </c>
    </row>
    <row r="85" spans="1:4" ht="13.5">
      <c r="A85" s="3">
        <v>44281</v>
      </c>
      <c r="B85" s="1">
        <f t="shared" si="3"/>
        <v>13</v>
      </c>
      <c r="C85" s="1" t="str">
        <f t="shared" si="4"/>
        <v>星期五</v>
      </c>
      <c r="D85" s="2">
        <f t="shared" si="5"/>
        <v>5</v>
      </c>
    </row>
    <row r="86" spans="1:4" ht="13.5">
      <c r="A86" s="3">
        <v>44282</v>
      </c>
      <c r="B86" s="1">
        <f t="shared" si="3"/>
        <v>13</v>
      </c>
      <c r="C86" s="1" t="str">
        <f t="shared" si="4"/>
        <v>星期六</v>
      </c>
      <c r="D86" s="2">
        <f t="shared" si="5"/>
        <v>6</v>
      </c>
    </row>
    <row r="87" spans="1:4" ht="13.5">
      <c r="A87" s="3">
        <v>44283</v>
      </c>
      <c r="B87" s="1">
        <f t="shared" si="3"/>
        <v>13</v>
      </c>
      <c r="C87" s="1" t="str">
        <f t="shared" si="4"/>
        <v>星期日</v>
      </c>
      <c r="D87" s="2">
        <f t="shared" si="5"/>
        <v>7</v>
      </c>
    </row>
    <row r="88" spans="1:4" ht="13.5">
      <c r="A88" s="3">
        <v>44284</v>
      </c>
      <c r="B88" s="1">
        <f t="shared" si="3"/>
        <v>14</v>
      </c>
      <c r="C88" s="1" t="str">
        <f t="shared" si="4"/>
        <v>星期一</v>
      </c>
      <c r="D88" s="2">
        <f t="shared" si="5"/>
        <v>1</v>
      </c>
    </row>
    <row r="89" spans="1:4" ht="13.5">
      <c r="A89" s="3">
        <v>44285</v>
      </c>
      <c r="B89" s="1">
        <f t="shared" si="3"/>
        <v>14</v>
      </c>
      <c r="C89" s="1" t="str">
        <f t="shared" si="4"/>
        <v>星期二</v>
      </c>
      <c r="D89" s="2">
        <f t="shared" si="5"/>
        <v>2</v>
      </c>
    </row>
    <row r="90" spans="1:4" ht="13.5">
      <c r="A90" s="3">
        <v>44286</v>
      </c>
      <c r="B90" s="1">
        <f t="shared" si="3"/>
        <v>14</v>
      </c>
      <c r="C90" s="1" t="str">
        <f t="shared" si="4"/>
        <v>星期三</v>
      </c>
      <c r="D90" s="2">
        <f t="shared" si="5"/>
        <v>3</v>
      </c>
    </row>
    <row r="91" spans="1:4" ht="13.5">
      <c r="A91" s="3">
        <v>44287</v>
      </c>
      <c r="B91" s="1">
        <f t="shared" si="3"/>
        <v>14</v>
      </c>
      <c r="C91" s="1" t="str">
        <f t="shared" si="4"/>
        <v>星期四</v>
      </c>
      <c r="D91" s="2">
        <f t="shared" si="5"/>
        <v>4</v>
      </c>
    </row>
    <row r="92" spans="1:4" ht="13.5">
      <c r="A92" s="3">
        <v>44288</v>
      </c>
      <c r="B92" s="1">
        <f t="shared" si="3"/>
        <v>14</v>
      </c>
      <c r="C92" s="1" t="str">
        <f t="shared" si="4"/>
        <v>星期五</v>
      </c>
      <c r="D92" s="2">
        <f t="shared" si="5"/>
        <v>5</v>
      </c>
    </row>
    <row r="93" spans="1:4" ht="13.5">
      <c r="A93" s="3">
        <v>44289</v>
      </c>
      <c r="B93" s="1">
        <f t="shared" si="3"/>
        <v>14</v>
      </c>
      <c r="C93" s="1" t="str">
        <f t="shared" si="4"/>
        <v>星期六</v>
      </c>
      <c r="D93" s="2">
        <f t="shared" si="5"/>
        <v>6</v>
      </c>
    </row>
    <row r="94" spans="1:4" ht="13.5">
      <c r="A94" s="3">
        <v>44290</v>
      </c>
      <c r="B94" s="1">
        <f t="shared" si="3"/>
        <v>14</v>
      </c>
      <c r="C94" s="1" t="str">
        <f t="shared" si="4"/>
        <v>星期日</v>
      </c>
      <c r="D94" s="2">
        <f t="shared" si="5"/>
        <v>7</v>
      </c>
    </row>
    <row r="95" spans="1:4" ht="13.5">
      <c r="A95" s="3">
        <v>44291</v>
      </c>
      <c r="B95" s="1">
        <f t="shared" si="3"/>
        <v>15</v>
      </c>
      <c r="C95" s="1" t="str">
        <f t="shared" si="4"/>
        <v>星期一</v>
      </c>
      <c r="D95" s="2">
        <f t="shared" si="5"/>
        <v>1</v>
      </c>
    </row>
    <row r="96" spans="1:4" ht="13.5">
      <c r="A96" s="3">
        <v>44292</v>
      </c>
      <c r="B96" s="1">
        <f t="shared" si="3"/>
        <v>15</v>
      </c>
      <c r="C96" s="1" t="str">
        <f t="shared" si="4"/>
        <v>星期二</v>
      </c>
      <c r="D96" s="2">
        <f t="shared" si="5"/>
        <v>2</v>
      </c>
    </row>
    <row r="97" spans="1:4" ht="13.5">
      <c r="A97" s="3">
        <v>44293</v>
      </c>
      <c r="B97" s="1">
        <f t="shared" si="3"/>
        <v>15</v>
      </c>
      <c r="C97" s="1" t="str">
        <f t="shared" si="4"/>
        <v>星期三</v>
      </c>
      <c r="D97" s="2">
        <f t="shared" si="5"/>
        <v>3</v>
      </c>
    </row>
    <row r="98" spans="1:4" ht="13.5">
      <c r="A98" s="3">
        <v>44294</v>
      </c>
      <c r="B98" s="1">
        <f t="shared" si="3"/>
        <v>15</v>
      </c>
      <c r="C98" s="1" t="str">
        <f t="shared" si="4"/>
        <v>星期四</v>
      </c>
      <c r="D98" s="2">
        <f t="shared" si="5"/>
        <v>4</v>
      </c>
    </row>
    <row r="99" spans="1:4" ht="13.5">
      <c r="A99" s="3">
        <v>44295</v>
      </c>
      <c r="B99" s="1">
        <f t="shared" si="3"/>
        <v>15</v>
      </c>
      <c r="C99" s="1" t="str">
        <f t="shared" si="4"/>
        <v>星期五</v>
      </c>
      <c r="D99" s="2">
        <f t="shared" si="5"/>
        <v>5</v>
      </c>
    </row>
    <row r="100" spans="1:4" ht="13.5">
      <c r="A100" s="3">
        <v>44296</v>
      </c>
      <c r="B100" s="1">
        <f t="shared" si="3"/>
        <v>15</v>
      </c>
      <c r="C100" s="1" t="str">
        <f t="shared" si="4"/>
        <v>星期六</v>
      </c>
      <c r="D100" s="2">
        <f t="shared" si="5"/>
        <v>6</v>
      </c>
    </row>
    <row r="101" spans="1:4" ht="13.5">
      <c r="A101" s="3">
        <v>44297</v>
      </c>
      <c r="B101" s="1">
        <f t="shared" si="3"/>
        <v>15</v>
      </c>
      <c r="C101" s="1" t="str">
        <f t="shared" si="4"/>
        <v>星期日</v>
      </c>
      <c r="D101" s="2">
        <f t="shared" si="5"/>
        <v>7</v>
      </c>
    </row>
    <row r="102" spans="1:4" ht="13.5">
      <c r="A102" s="3">
        <v>44298</v>
      </c>
      <c r="B102" s="1">
        <f t="shared" si="3"/>
        <v>16</v>
      </c>
      <c r="C102" s="1" t="str">
        <f t="shared" si="4"/>
        <v>星期一</v>
      </c>
      <c r="D102" s="2">
        <f t="shared" si="5"/>
        <v>1</v>
      </c>
    </row>
    <row r="103" spans="1:4" ht="13.5">
      <c r="A103" s="3">
        <v>44299</v>
      </c>
      <c r="B103" s="1">
        <f t="shared" si="3"/>
        <v>16</v>
      </c>
      <c r="C103" s="1" t="str">
        <f t="shared" si="4"/>
        <v>星期二</v>
      </c>
      <c r="D103" s="2">
        <f t="shared" si="5"/>
        <v>2</v>
      </c>
    </row>
    <row r="104" spans="1:4" ht="13.5">
      <c r="A104" s="3">
        <v>44300</v>
      </c>
      <c r="B104" s="1">
        <f t="shared" si="3"/>
        <v>16</v>
      </c>
      <c r="C104" s="1" t="str">
        <f t="shared" si="4"/>
        <v>星期三</v>
      </c>
      <c r="D104" s="2">
        <f t="shared" si="5"/>
        <v>3</v>
      </c>
    </row>
    <row r="105" spans="1:4" ht="13.5">
      <c r="A105" s="3">
        <v>44301</v>
      </c>
      <c r="B105" s="1">
        <f t="shared" si="3"/>
        <v>16</v>
      </c>
      <c r="C105" s="1" t="str">
        <f t="shared" si="4"/>
        <v>星期四</v>
      </c>
      <c r="D105" s="2">
        <f t="shared" si="5"/>
        <v>4</v>
      </c>
    </row>
    <row r="106" spans="1:4" ht="13.5">
      <c r="A106" s="3">
        <v>44302</v>
      </c>
      <c r="B106" s="1">
        <f t="shared" si="3"/>
        <v>16</v>
      </c>
      <c r="C106" s="1" t="str">
        <f t="shared" si="4"/>
        <v>星期五</v>
      </c>
      <c r="D106" s="2">
        <f t="shared" si="5"/>
        <v>5</v>
      </c>
    </row>
    <row r="107" spans="1:4" ht="13.5">
      <c r="A107" s="3">
        <v>44303</v>
      </c>
      <c r="B107" s="1">
        <f t="shared" si="3"/>
        <v>16</v>
      </c>
      <c r="C107" s="1" t="str">
        <f t="shared" si="4"/>
        <v>星期六</v>
      </c>
      <c r="D107" s="2">
        <f t="shared" si="5"/>
        <v>6</v>
      </c>
    </row>
    <row r="108" spans="1:4" ht="13.5">
      <c r="A108" s="3">
        <v>44304</v>
      </c>
      <c r="B108" s="1">
        <f t="shared" si="3"/>
        <v>16</v>
      </c>
      <c r="C108" s="1" t="str">
        <f t="shared" si="4"/>
        <v>星期日</v>
      </c>
      <c r="D108" s="2">
        <f t="shared" si="5"/>
        <v>7</v>
      </c>
    </row>
    <row r="109" spans="1:4" ht="13.5">
      <c r="A109" s="3">
        <v>44305</v>
      </c>
      <c r="B109" s="1">
        <f t="shared" si="3"/>
        <v>17</v>
      </c>
      <c r="C109" s="1" t="str">
        <f t="shared" si="4"/>
        <v>星期一</v>
      </c>
      <c r="D109" s="2">
        <f t="shared" si="5"/>
        <v>1</v>
      </c>
    </row>
    <row r="110" spans="1:4" ht="13.5">
      <c r="A110" s="3">
        <v>44306</v>
      </c>
      <c r="B110" s="1">
        <f t="shared" si="3"/>
        <v>17</v>
      </c>
      <c r="C110" s="1" t="str">
        <f t="shared" si="4"/>
        <v>星期二</v>
      </c>
      <c r="D110" s="2">
        <f t="shared" si="5"/>
        <v>2</v>
      </c>
    </row>
    <row r="111" spans="1:4" ht="13.5">
      <c r="A111" s="3">
        <v>44307</v>
      </c>
      <c r="B111" s="1">
        <f t="shared" si="3"/>
        <v>17</v>
      </c>
      <c r="C111" s="1" t="str">
        <f t="shared" si="4"/>
        <v>星期三</v>
      </c>
      <c r="D111" s="2">
        <f t="shared" si="5"/>
        <v>3</v>
      </c>
    </row>
    <row r="112" spans="1:4" ht="13.5">
      <c r="A112" s="3">
        <v>44308</v>
      </c>
      <c r="B112" s="1">
        <f t="shared" si="3"/>
        <v>17</v>
      </c>
      <c r="C112" s="1" t="str">
        <f t="shared" si="4"/>
        <v>星期四</v>
      </c>
      <c r="D112" s="2">
        <f t="shared" si="5"/>
        <v>4</v>
      </c>
    </row>
    <row r="113" spans="1:4" ht="13.5">
      <c r="A113" s="3">
        <v>44309</v>
      </c>
      <c r="B113" s="1">
        <f t="shared" si="3"/>
        <v>17</v>
      </c>
      <c r="C113" s="1" t="str">
        <f t="shared" si="4"/>
        <v>星期五</v>
      </c>
      <c r="D113" s="2">
        <f t="shared" si="5"/>
        <v>5</v>
      </c>
    </row>
    <row r="114" spans="1:4" ht="13.5">
      <c r="A114" s="3">
        <v>44310</v>
      </c>
      <c r="B114" s="1">
        <f t="shared" si="3"/>
        <v>17</v>
      </c>
      <c r="C114" s="1" t="str">
        <f t="shared" si="4"/>
        <v>星期六</v>
      </c>
      <c r="D114" s="2">
        <f t="shared" si="5"/>
        <v>6</v>
      </c>
    </row>
    <row r="115" spans="1:4" ht="13.5">
      <c r="A115" s="3">
        <v>44311</v>
      </c>
      <c r="B115" s="1">
        <f t="shared" si="3"/>
        <v>17</v>
      </c>
      <c r="C115" s="1" t="str">
        <f t="shared" si="4"/>
        <v>星期日</v>
      </c>
      <c r="D115" s="2">
        <f t="shared" si="5"/>
        <v>7</v>
      </c>
    </row>
    <row r="116" spans="1:4" ht="13.5">
      <c r="A116" s="3">
        <v>44312</v>
      </c>
      <c r="B116" s="1">
        <f t="shared" si="3"/>
        <v>18</v>
      </c>
      <c r="C116" s="1" t="str">
        <f t="shared" si="4"/>
        <v>星期一</v>
      </c>
      <c r="D116" s="2">
        <f t="shared" si="5"/>
        <v>1</v>
      </c>
    </row>
    <row r="117" spans="1:4" ht="13.5">
      <c r="A117" s="3">
        <v>44313</v>
      </c>
      <c r="B117" s="1">
        <f t="shared" si="3"/>
        <v>18</v>
      </c>
      <c r="C117" s="1" t="str">
        <f t="shared" si="4"/>
        <v>星期二</v>
      </c>
      <c r="D117" s="2">
        <f t="shared" si="5"/>
        <v>2</v>
      </c>
    </row>
    <row r="118" spans="1:4" ht="13.5">
      <c r="A118" s="3">
        <v>44314</v>
      </c>
      <c r="B118" s="1">
        <f t="shared" si="3"/>
        <v>18</v>
      </c>
      <c r="C118" s="1" t="str">
        <f t="shared" si="4"/>
        <v>星期三</v>
      </c>
      <c r="D118" s="2">
        <f t="shared" si="5"/>
        <v>3</v>
      </c>
    </row>
    <row r="119" spans="1:4" ht="13.5">
      <c r="A119" s="3">
        <v>44315</v>
      </c>
      <c r="B119" s="1">
        <f t="shared" si="3"/>
        <v>18</v>
      </c>
      <c r="C119" s="1" t="str">
        <f t="shared" si="4"/>
        <v>星期四</v>
      </c>
      <c r="D119" s="2">
        <f t="shared" si="5"/>
        <v>4</v>
      </c>
    </row>
    <row r="120" spans="1:4" ht="13.5">
      <c r="A120" s="3">
        <v>44316</v>
      </c>
      <c r="B120" s="1">
        <f t="shared" si="3"/>
        <v>18</v>
      </c>
      <c r="C120" s="1" t="str">
        <f t="shared" si="4"/>
        <v>星期五</v>
      </c>
      <c r="D120" s="2">
        <f t="shared" si="5"/>
        <v>5</v>
      </c>
    </row>
    <row r="121" spans="1:4" ht="13.5">
      <c r="A121" s="3">
        <v>44317</v>
      </c>
      <c r="B121" s="1">
        <f t="shared" si="3"/>
        <v>18</v>
      </c>
      <c r="C121" s="1" t="str">
        <f t="shared" si="4"/>
        <v>星期六</v>
      </c>
      <c r="D121" s="2">
        <f t="shared" si="5"/>
        <v>6</v>
      </c>
    </row>
    <row r="122" spans="1:4" ht="13.5">
      <c r="A122" s="3">
        <v>44318</v>
      </c>
      <c r="B122" s="1">
        <f t="shared" si="3"/>
        <v>18</v>
      </c>
      <c r="C122" s="1" t="str">
        <f t="shared" si="4"/>
        <v>星期日</v>
      </c>
      <c r="D122" s="2">
        <f t="shared" si="5"/>
        <v>7</v>
      </c>
    </row>
    <row r="123" spans="1:4" ht="13.5">
      <c r="A123" s="3">
        <v>44319</v>
      </c>
      <c r="B123" s="1">
        <f t="shared" si="3"/>
        <v>19</v>
      </c>
      <c r="C123" s="1" t="str">
        <f t="shared" si="4"/>
        <v>星期一</v>
      </c>
      <c r="D123" s="2">
        <f t="shared" si="5"/>
        <v>1</v>
      </c>
    </row>
    <row r="124" spans="1:4" ht="13.5">
      <c r="A124" s="3">
        <v>44320</v>
      </c>
      <c r="B124" s="1">
        <f t="shared" si="3"/>
        <v>19</v>
      </c>
      <c r="C124" s="1" t="str">
        <f t="shared" si="4"/>
        <v>星期二</v>
      </c>
      <c r="D124" s="2">
        <f t="shared" si="5"/>
        <v>2</v>
      </c>
    </row>
    <row r="125" spans="1:4" ht="13.5">
      <c r="A125" s="3">
        <v>44321</v>
      </c>
      <c r="B125" s="1">
        <f t="shared" si="3"/>
        <v>19</v>
      </c>
      <c r="C125" s="1" t="str">
        <f t="shared" si="4"/>
        <v>星期三</v>
      </c>
      <c r="D125" s="2">
        <f t="shared" si="5"/>
        <v>3</v>
      </c>
    </row>
    <row r="126" spans="1:4" ht="13.5">
      <c r="A126" s="3">
        <v>44322</v>
      </c>
      <c r="B126" s="1">
        <f t="shared" si="3"/>
        <v>19</v>
      </c>
      <c r="C126" s="1" t="str">
        <f t="shared" si="4"/>
        <v>星期四</v>
      </c>
      <c r="D126" s="2">
        <f t="shared" si="5"/>
        <v>4</v>
      </c>
    </row>
    <row r="127" spans="1:4" ht="13.5">
      <c r="A127" s="3">
        <v>44323</v>
      </c>
      <c r="B127" s="1">
        <f t="shared" si="3"/>
        <v>19</v>
      </c>
      <c r="C127" s="1" t="str">
        <f t="shared" si="4"/>
        <v>星期五</v>
      </c>
      <c r="D127" s="2">
        <f t="shared" si="5"/>
        <v>5</v>
      </c>
    </row>
    <row r="128" spans="1:4" ht="13.5">
      <c r="A128" s="3">
        <v>44324</v>
      </c>
      <c r="B128" s="1">
        <f t="shared" si="3"/>
        <v>19</v>
      </c>
      <c r="C128" s="1" t="str">
        <f t="shared" si="4"/>
        <v>星期六</v>
      </c>
      <c r="D128" s="2">
        <f t="shared" si="5"/>
        <v>6</v>
      </c>
    </row>
    <row r="129" spans="1:4" ht="13.5">
      <c r="A129" s="3">
        <v>44325</v>
      </c>
      <c r="B129" s="1">
        <f t="shared" si="6" ref="B129:B192">WEEKNUM(A129,2)</f>
        <v>19</v>
      </c>
      <c r="C129" s="1" t="str">
        <f t="shared" si="4"/>
        <v>星期日</v>
      </c>
      <c r="D129" s="2">
        <f t="shared" si="5"/>
        <v>7</v>
      </c>
    </row>
    <row r="130" spans="1:4" ht="13.5">
      <c r="A130" s="3">
        <v>44326</v>
      </c>
      <c r="B130" s="1">
        <f t="shared" si="6"/>
        <v>20</v>
      </c>
      <c r="C130" s="1" t="str">
        <f t="shared" si="7" ref="C130:C193">CHOOSE(WEEKDAY(A130,2),"星期一","星期二","星期三","星期四","星期五","星期六","星期日")</f>
        <v>星期一</v>
      </c>
      <c r="D130" s="2">
        <f t="shared" si="8" ref="D130:D193">WEEKDAY(A130,2)</f>
        <v>1</v>
      </c>
    </row>
    <row r="131" spans="1:4" ht="13.5">
      <c r="A131" s="3">
        <v>44327</v>
      </c>
      <c r="B131" s="1">
        <f t="shared" si="6"/>
        <v>20</v>
      </c>
      <c r="C131" s="1" t="str">
        <f t="shared" si="7"/>
        <v>星期二</v>
      </c>
      <c r="D131" s="2">
        <f t="shared" si="8"/>
        <v>2</v>
      </c>
    </row>
    <row r="132" spans="1:4" ht="13.5">
      <c r="A132" s="3">
        <v>44328</v>
      </c>
      <c r="B132" s="1">
        <f t="shared" si="6"/>
        <v>20</v>
      </c>
      <c r="C132" s="1" t="str">
        <f t="shared" si="7"/>
        <v>星期三</v>
      </c>
      <c r="D132" s="2">
        <f t="shared" si="8"/>
        <v>3</v>
      </c>
    </row>
    <row r="133" spans="1:4" ht="13.5">
      <c r="A133" s="3">
        <v>44329</v>
      </c>
      <c r="B133" s="1">
        <f t="shared" si="6"/>
        <v>20</v>
      </c>
      <c r="C133" s="1" t="str">
        <f t="shared" si="7"/>
        <v>星期四</v>
      </c>
      <c r="D133" s="2">
        <f t="shared" si="8"/>
        <v>4</v>
      </c>
    </row>
    <row r="134" spans="1:4" ht="13.5">
      <c r="A134" s="3">
        <v>44330</v>
      </c>
      <c r="B134" s="1">
        <f t="shared" si="6"/>
        <v>20</v>
      </c>
      <c r="C134" s="1" t="str">
        <f t="shared" si="7"/>
        <v>星期五</v>
      </c>
      <c r="D134" s="2">
        <f t="shared" si="8"/>
        <v>5</v>
      </c>
    </row>
    <row r="135" spans="1:4" ht="13.5">
      <c r="A135" s="3">
        <v>44331</v>
      </c>
      <c r="B135" s="1">
        <f t="shared" si="6"/>
        <v>20</v>
      </c>
      <c r="C135" s="1" t="str">
        <f t="shared" si="7"/>
        <v>星期六</v>
      </c>
      <c r="D135" s="2">
        <f t="shared" si="8"/>
        <v>6</v>
      </c>
    </row>
    <row r="136" spans="1:4" ht="13.5">
      <c r="A136" s="3">
        <v>44332</v>
      </c>
      <c r="B136" s="1">
        <f t="shared" si="6"/>
        <v>20</v>
      </c>
      <c r="C136" s="1" t="str">
        <f t="shared" si="7"/>
        <v>星期日</v>
      </c>
      <c r="D136" s="2">
        <f t="shared" si="8"/>
        <v>7</v>
      </c>
    </row>
    <row r="137" spans="1:4" ht="13.5">
      <c r="A137" s="3">
        <v>44333</v>
      </c>
      <c r="B137" s="1">
        <f t="shared" si="6"/>
        <v>21</v>
      </c>
      <c r="C137" s="1" t="str">
        <f t="shared" si="7"/>
        <v>星期一</v>
      </c>
      <c r="D137" s="2">
        <f t="shared" si="8"/>
        <v>1</v>
      </c>
    </row>
    <row r="138" spans="1:4" ht="13.5">
      <c r="A138" s="3">
        <v>44334</v>
      </c>
      <c r="B138" s="1">
        <f t="shared" si="6"/>
        <v>21</v>
      </c>
      <c r="C138" s="1" t="str">
        <f t="shared" si="7"/>
        <v>星期二</v>
      </c>
      <c r="D138" s="2">
        <f t="shared" si="8"/>
        <v>2</v>
      </c>
    </row>
    <row r="139" spans="1:4" ht="13.5">
      <c r="A139" s="3">
        <v>44335</v>
      </c>
      <c r="B139" s="1">
        <f t="shared" si="6"/>
        <v>21</v>
      </c>
      <c r="C139" s="1" t="str">
        <f t="shared" si="7"/>
        <v>星期三</v>
      </c>
      <c r="D139" s="2">
        <f t="shared" si="8"/>
        <v>3</v>
      </c>
    </row>
    <row r="140" spans="1:4" ht="13.5">
      <c r="A140" s="3">
        <v>44336</v>
      </c>
      <c r="B140" s="1">
        <f t="shared" si="6"/>
        <v>21</v>
      </c>
      <c r="C140" s="1" t="str">
        <f t="shared" si="7"/>
        <v>星期四</v>
      </c>
      <c r="D140" s="2">
        <f t="shared" si="8"/>
        <v>4</v>
      </c>
    </row>
    <row r="141" spans="1:4" ht="13.5">
      <c r="A141" s="3">
        <v>44337</v>
      </c>
      <c r="B141" s="1">
        <f t="shared" si="6"/>
        <v>21</v>
      </c>
      <c r="C141" s="1" t="str">
        <f t="shared" si="7"/>
        <v>星期五</v>
      </c>
      <c r="D141" s="2">
        <f t="shared" si="8"/>
        <v>5</v>
      </c>
    </row>
    <row r="142" spans="1:4" ht="13.5">
      <c r="A142" s="3">
        <v>44338</v>
      </c>
      <c r="B142" s="1">
        <f t="shared" si="6"/>
        <v>21</v>
      </c>
      <c r="C142" s="1" t="str">
        <f t="shared" si="7"/>
        <v>星期六</v>
      </c>
      <c r="D142" s="2">
        <f t="shared" si="8"/>
        <v>6</v>
      </c>
    </row>
    <row r="143" spans="1:4" ht="13.5">
      <c r="A143" s="3">
        <v>44339</v>
      </c>
      <c r="B143" s="1">
        <f t="shared" si="6"/>
        <v>21</v>
      </c>
      <c r="C143" s="1" t="str">
        <f t="shared" si="7"/>
        <v>星期日</v>
      </c>
      <c r="D143" s="2">
        <f t="shared" si="8"/>
        <v>7</v>
      </c>
    </row>
    <row r="144" spans="1:4" ht="13.5">
      <c r="A144" s="3">
        <v>44340</v>
      </c>
      <c r="B144" s="1">
        <f t="shared" si="6"/>
        <v>22</v>
      </c>
      <c r="C144" s="1" t="str">
        <f t="shared" si="7"/>
        <v>星期一</v>
      </c>
      <c r="D144" s="2">
        <f t="shared" si="8"/>
        <v>1</v>
      </c>
    </row>
    <row r="145" spans="1:4" ht="13.5">
      <c r="A145" s="3">
        <v>44341</v>
      </c>
      <c r="B145" s="1">
        <f t="shared" si="6"/>
        <v>22</v>
      </c>
      <c r="C145" s="1" t="str">
        <f t="shared" si="7"/>
        <v>星期二</v>
      </c>
      <c r="D145" s="2">
        <f t="shared" si="8"/>
        <v>2</v>
      </c>
    </row>
    <row r="146" spans="1:4" ht="13.5">
      <c r="A146" s="3">
        <v>44342</v>
      </c>
      <c r="B146" s="1">
        <f t="shared" si="6"/>
        <v>22</v>
      </c>
      <c r="C146" s="1" t="str">
        <f t="shared" si="7"/>
        <v>星期三</v>
      </c>
      <c r="D146" s="2">
        <f t="shared" si="8"/>
        <v>3</v>
      </c>
    </row>
    <row r="147" spans="1:4" ht="13.5">
      <c r="A147" s="3">
        <v>44343</v>
      </c>
      <c r="B147" s="1">
        <f t="shared" si="6"/>
        <v>22</v>
      </c>
      <c r="C147" s="1" t="str">
        <f t="shared" si="7"/>
        <v>星期四</v>
      </c>
      <c r="D147" s="2">
        <f t="shared" si="8"/>
        <v>4</v>
      </c>
    </row>
    <row r="148" spans="1:4" ht="13.5">
      <c r="A148" s="3">
        <v>44344</v>
      </c>
      <c r="B148" s="1">
        <f t="shared" si="6"/>
        <v>22</v>
      </c>
      <c r="C148" s="1" t="str">
        <f t="shared" si="7"/>
        <v>星期五</v>
      </c>
      <c r="D148" s="2">
        <f t="shared" si="8"/>
        <v>5</v>
      </c>
    </row>
    <row r="149" spans="1:4" ht="13.5">
      <c r="A149" s="3">
        <v>44345</v>
      </c>
      <c r="B149" s="1">
        <f t="shared" si="6"/>
        <v>22</v>
      </c>
      <c r="C149" s="1" t="str">
        <f t="shared" si="7"/>
        <v>星期六</v>
      </c>
      <c r="D149" s="2">
        <f t="shared" si="8"/>
        <v>6</v>
      </c>
    </row>
    <row r="150" spans="1:4" ht="13.5">
      <c r="A150" s="3">
        <v>44346</v>
      </c>
      <c r="B150" s="1">
        <f t="shared" si="6"/>
        <v>22</v>
      </c>
      <c r="C150" s="1" t="str">
        <f t="shared" si="7"/>
        <v>星期日</v>
      </c>
      <c r="D150" s="2">
        <f t="shared" si="8"/>
        <v>7</v>
      </c>
    </row>
    <row r="151" spans="1:4" ht="13.5">
      <c r="A151" s="3">
        <v>44347</v>
      </c>
      <c r="B151" s="1">
        <f t="shared" si="6"/>
        <v>23</v>
      </c>
      <c r="C151" s="1" t="str">
        <f t="shared" si="7"/>
        <v>星期一</v>
      </c>
      <c r="D151" s="2">
        <f t="shared" si="8"/>
        <v>1</v>
      </c>
    </row>
    <row r="152" spans="1:4" ht="13.5">
      <c r="A152" s="3">
        <v>44348</v>
      </c>
      <c r="B152" s="1">
        <f t="shared" si="6"/>
        <v>23</v>
      </c>
      <c r="C152" s="1" t="str">
        <f t="shared" si="7"/>
        <v>星期二</v>
      </c>
      <c r="D152" s="2">
        <f t="shared" si="8"/>
        <v>2</v>
      </c>
    </row>
    <row r="153" spans="1:4" ht="13.5">
      <c r="A153" s="3">
        <v>44349</v>
      </c>
      <c r="B153" s="1">
        <f t="shared" si="6"/>
        <v>23</v>
      </c>
      <c r="C153" s="1" t="str">
        <f t="shared" si="7"/>
        <v>星期三</v>
      </c>
      <c r="D153" s="2">
        <f t="shared" si="8"/>
        <v>3</v>
      </c>
    </row>
    <row r="154" spans="1:4" ht="13.5">
      <c r="A154" s="3">
        <v>44350</v>
      </c>
      <c r="B154" s="1">
        <f t="shared" si="6"/>
        <v>23</v>
      </c>
      <c r="C154" s="1" t="str">
        <f t="shared" si="7"/>
        <v>星期四</v>
      </c>
      <c r="D154" s="2">
        <f t="shared" si="8"/>
        <v>4</v>
      </c>
    </row>
    <row r="155" spans="1:4" ht="13.5">
      <c r="A155" s="3">
        <v>44351</v>
      </c>
      <c r="B155" s="1">
        <f t="shared" si="6"/>
        <v>23</v>
      </c>
      <c r="C155" s="1" t="str">
        <f t="shared" si="7"/>
        <v>星期五</v>
      </c>
      <c r="D155" s="2">
        <f t="shared" si="8"/>
        <v>5</v>
      </c>
    </row>
    <row r="156" spans="1:4" ht="13.5">
      <c r="A156" s="3">
        <v>44352</v>
      </c>
      <c r="B156" s="1">
        <f t="shared" si="6"/>
        <v>23</v>
      </c>
      <c r="C156" s="1" t="str">
        <f t="shared" si="7"/>
        <v>星期六</v>
      </c>
      <c r="D156" s="2">
        <f t="shared" si="8"/>
        <v>6</v>
      </c>
    </row>
    <row r="157" spans="1:4" ht="13.5">
      <c r="A157" s="3">
        <v>44353</v>
      </c>
      <c r="B157" s="1">
        <f t="shared" si="6"/>
        <v>23</v>
      </c>
      <c r="C157" s="1" t="str">
        <f t="shared" si="7"/>
        <v>星期日</v>
      </c>
      <c r="D157" s="2">
        <f t="shared" si="8"/>
        <v>7</v>
      </c>
    </row>
    <row r="158" spans="1:4" ht="13.5">
      <c r="A158" s="3">
        <v>44354</v>
      </c>
      <c r="B158" s="1">
        <f t="shared" si="6"/>
        <v>24</v>
      </c>
      <c r="C158" s="1" t="str">
        <f t="shared" si="7"/>
        <v>星期一</v>
      </c>
      <c r="D158" s="2">
        <f t="shared" si="8"/>
        <v>1</v>
      </c>
    </row>
    <row r="159" spans="1:4" ht="13.5">
      <c r="A159" s="3">
        <v>44355</v>
      </c>
      <c r="B159" s="1">
        <f t="shared" si="6"/>
        <v>24</v>
      </c>
      <c r="C159" s="1" t="str">
        <f t="shared" si="7"/>
        <v>星期二</v>
      </c>
      <c r="D159" s="2">
        <f t="shared" si="8"/>
        <v>2</v>
      </c>
    </row>
    <row r="160" spans="1:4" ht="13.5">
      <c r="A160" s="3">
        <v>44356</v>
      </c>
      <c r="B160" s="1">
        <f t="shared" si="6"/>
        <v>24</v>
      </c>
      <c r="C160" s="1" t="str">
        <f t="shared" si="7"/>
        <v>星期三</v>
      </c>
      <c r="D160" s="2">
        <f t="shared" si="8"/>
        <v>3</v>
      </c>
    </row>
    <row r="161" spans="1:4" ht="13.5">
      <c r="A161" s="3">
        <v>44357</v>
      </c>
      <c r="B161" s="1">
        <f t="shared" si="6"/>
        <v>24</v>
      </c>
      <c r="C161" s="1" t="str">
        <f t="shared" si="7"/>
        <v>星期四</v>
      </c>
      <c r="D161" s="2">
        <f t="shared" si="8"/>
        <v>4</v>
      </c>
    </row>
    <row r="162" spans="1:4" ht="13.5">
      <c r="A162" s="3">
        <v>44358</v>
      </c>
      <c r="B162" s="1">
        <f t="shared" si="6"/>
        <v>24</v>
      </c>
      <c r="C162" s="1" t="str">
        <f t="shared" si="7"/>
        <v>星期五</v>
      </c>
      <c r="D162" s="2">
        <f t="shared" si="8"/>
        <v>5</v>
      </c>
    </row>
    <row r="163" spans="1:4" ht="13.5">
      <c r="A163" s="3">
        <v>44359</v>
      </c>
      <c r="B163" s="1">
        <f t="shared" si="6"/>
        <v>24</v>
      </c>
      <c r="C163" s="1" t="str">
        <f t="shared" si="7"/>
        <v>星期六</v>
      </c>
      <c r="D163" s="2">
        <f t="shared" si="8"/>
        <v>6</v>
      </c>
    </row>
    <row r="164" spans="1:4" ht="13.5">
      <c r="A164" s="3">
        <v>44360</v>
      </c>
      <c r="B164" s="1">
        <f t="shared" si="6"/>
        <v>24</v>
      </c>
      <c r="C164" s="1" t="str">
        <f t="shared" si="7"/>
        <v>星期日</v>
      </c>
      <c r="D164" s="2">
        <f t="shared" si="8"/>
        <v>7</v>
      </c>
    </row>
    <row r="165" spans="1:4" ht="13.5">
      <c r="A165" s="3">
        <v>44361</v>
      </c>
      <c r="B165" s="1">
        <f t="shared" si="6"/>
        <v>25</v>
      </c>
      <c r="C165" s="1" t="str">
        <f t="shared" si="7"/>
        <v>星期一</v>
      </c>
      <c r="D165" s="2">
        <f t="shared" si="8"/>
        <v>1</v>
      </c>
    </row>
    <row r="166" spans="1:4" ht="13.5">
      <c r="A166" s="3">
        <v>44362</v>
      </c>
      <c r="B166" s="1">
        <f t="shared" si="6"/>
        <v>25</v>
      </c>
      <c r="C166" s="1" t="str">
        <f t="shared" si="7"/>
        <v>星期二</v>
      </c>
      <c r="D166" s="2">
        <f t="shared" si="8"/>
        <v>2</v>
      </c>
    </row>
    <row r="167" spans="1:4" ht="13.5">
      <c r="A167" s="3">
        <v>44363</v>
      </c>
      <c r="B167" s="1">
        <f t="shared" si="6"/>
        <v>25</v>
      </c>
      <c r="C167" s="1" t="str">
        <f t="shared" si="7"/>
        <v>星期三</v>
      </c>
      <c r="D167" s="2">
        <f t="shared" si="8"/>
        <v>3</v>
      </c>
    </row>
    <row r="168" spans="1:4" ht="13.5">
      <c r="A168" s="3">
        <v>44364</v>
      </c>
      <c r="B168" s="1">
        <f t="shared" si="6"/>
        <v>25</v>
      </c>
      <c r="C168" s="1" t="str">
        <f t="shared" si="7"/>
        <v>星期四</v>
      </c>
      <c r="D168" s="2">
        <f t="shared" si="8"/>
        <v>4</v>
      </c>
    </row>
    <row r="169" spans="1:4" ht="13.5">
      <c r="A169" s="3">
        <v>44365</v>
      </c>
      <c r="B169" s="1">
        <f t="shared" si="6"/>
        <v>25</v>
      </c>
      <c r="C169" s="1" t="str">
        <f t="shared" si="7"/>
        <v>星期五</v>
      </c>
      <c r="D169" s="2">
        <f t="shared" si="8"/>
        <v>5</v>
      </c>
    </row>
    <row r="170" spans="1:4" ht="13.5">
      <c r="A170" s="3">
        <v>44366</v>
      </c>
      <c r="B170" s="1">
        <f t="shared" si="6"/>
        <v>25</v>
      </c>
      <c r="C170" s="1" t="str">
        <f t="shared" si="7"/>
        <v>星期六</v>
      </c>
      <c r="D170" s="2">
        <f t="shared" si="8"/>
        <v>6</v>
      </c>
    </row>
    <row r="171" spans="1:4" ht="13.5">
      <c r="A171" s="3">
        <v>44367</v>
      </c>
      <c r="B171" s="1">
        <f t="shared" si="6"/>
        <v>25</v>
      </c>
      <c r="C171" s="1" t="str">
        <f t="shared" si="7"/>
        <v>星期日</v>
      </c>
      <c r="D171" s="2">
        <f t="shared" si="8"/>
        <v>7</v>
      </c>
    </row>
    <row r="172" spans="1:4" ht="13.5">
      <c r="A172" s="3">
        <v>44368</v>
      </c>
      <c r="B172" s="1">
        <f t="shared" si="6"/>
        <v>26</v>
      </c>
      <c r="C172" s="1" t="str">
        <f t="shared" si="7"/>
        <v>星期一</v>
      </c>
      <c r="D172" s="2">
        <f t="shared" si="8"/>
        <v>1</v>
      </c>
    </row>
    <row r="173" spans="1:4" ht="13.5">
      <c r="A173" s="3">
        <v>44369</v>
      </c>
      <c r="B173" s="1">
        <f t="shared" si="6"/>
        <v>26</v>
      </c>
      <c r="C173" s="1" t="str">
        <f t="shared" si="7"/>
        <v>星期二</v>
      </c>
      <c r="D173" s="2">
        <f t="shared" si="8"/>
        <v>2</v>
      </c>
    </row>
    <row r="174" spans="1:4" ht="13.5">
      <c r="A174" s="3">
        <v>44370</v>
      </c>
      <c r="B174" s="1">
        <f t="shared" si="6"/>
        <v>26</v>
      </c>
      <c r="C174" s="1" t="str">
        <f t="shared" si="7"/>
        <v>星期三</v>
      </c>
      <c r="D174" s="2">
        <f t="shared" si="8"/>
        <v>3</v>
      </c>
    </row>
    <row r="175" spans="1:4" ht="13.5">
      <c r="A175" s="3">
        <v>44371</v>
      </c>
      <c r="B175" s="1">
        <f t="shared" si="6"/>
        <v>26</v>
      </c>
      <c r="C175" s="1" t="str">
        <f t="shared" si="7"/>
        <v>星期四</v>
      </c>
      <c r="D175" s="2">
        <f t="shared" si="8"/>
        <v>4</v>
      </c>
    </row>
    <row r="176" spans="1:4" ht="13.5">
      <c r="A176" s="3">
        <v>44372</v>
      </c>
      <c r="B176" s="1">
        <f t="shared" si="6"/>
        <v>26</v>
      </c>
      <c r="C176" s="1" t="str">
        <f t="shared" si="7"/>
        <v>星期五</v>
      </c>
      <c r="D176" s="2">
        <f t="shared" si="8"/>
        <v>5</v>
      </c>
    </row>
    <row r="177" spans="1:4" ht="13.5">
      <c r="A177" s="3">
        <v>44373</v>
      </c>
      <c r="B177" s="1">
        <f t="shared" si="6"/>
        <v>26</v>
      </c>
      <c r="C177" s="1" t="str">
        <f t="shared" si="7"/>
        <v>星期六</v>
      </c>
      <c r="D177" s="2">
        <f t="shared" si="8"/>
        <v>6</v>
      </c>
    </row>
    <row r="178" spans="1:4" ht="13.5">
      <c r="A178" s="3">
        <v>44374</v>
      </c>
      <c r="B178" s="1">
        <f t="shared" si="6"/>
        <v>26</v>
      </c>
      <c r="C178" s="1" t="str">
        <f t="shared" si="7"/>
        <v>星期日</v>
      </c>
      <c r="D178" s="2">
        <f t="shared" si="8"/>
        <v>7</v>
      </c>
    </row>
    <row r="179" spans="1:4" ht="13.5">
      <c r="A179" s="3">
        <v>44375</v>
      </c>
      <c r="B179" s="1">
        <f t="shared" si="6"/>
        <v>27</v>
      </c>
      <c r="C179" s="1" t="str">
        <f t="shared" si="7"/>
        <v>星期一</v>
      </c>
      <c r="D179" s="2">
        <f t="shared" si="8"/>
        <v>1</v>
      </c>
    </row>
    <row r="180" spans="1:4" ht="13.5">
      <c r="A180" s="3">
        <v>44376</v>
      </c>
      <c r="B180" s="1">
        <f t="shared" si="6"/>
        <v>27</v>
      </c>
      <c r="C180" s="1" t="str">
        <f t="shared" si="7"/>
        <v>星期二</v>
      </c>
      <c r="D180" s="2">
        <f t="shared" si="8"/>
        <v>2</v>
      </c>
    </row>
    <row r="181" spans="1:4" ht="13.5">
      <c r="A181" s="3">
        <v>44377</v>
      </c>
      <c r="B181" s="1">
        <f t="shared" si="6"/>
        <v>27</v>
      </c>
      <c r="C181" s="1" t="str">
        <f t="shared" si="7"/>
        <v>星期三</v>
      </c>
      <c r="D181" s="2">
        <f t="shared" si="8"/>
        <v>3</v>
      </c>
    </row>
    <row r="182" spans="1:4" ht="13.5">
      <c r="A182" s="3">
        <v>44378</v>
      </c>
      <c r="B182" s="1">
        <f t="shared" si="6"/>
        <v>27</v>
      </c>
      <c r="C182" s="1" t="str">
        <f t="shared" si="7"/>
        <v>星期四</v>
      </c>
      <c r="D182" s="2">
        <f t="shared" si="8"/>
        <v>4</v>
      </c>
    </row>
    <row r="183" spans="1:4" ht="13.5">
      <c r="A183" s="3">
        <v>44379</v>
      </c>
      <c r="B183" s="1">
        <f t="shared" si="6"/>
        <v>27</v>
      </c>
      <c r="C183" s="1" t="str">
        <f t="shared" si="7"/>
        <v>星期五</v>
      </c>
      <c r="D183" s="2">
        <f t="shared" si="8"/>
        <v>5</v>
      </c>
    </row>
    <row r="184" spans="1:4" ht="13.5">
      <c r="A184" s="3">
        <v>44380</v>
      </c>
      <c r="B184" s="1">
        <f t="shared" si="6"/>
        <v>27</v>
      </c>
      <c r="C184" s="1" t="str">
        <f t="shared" si="7"/>
        <v>星期六</v>
      </c>
      <c r="D184" s="2">
        <f t="shared" si="8"/>
        <v>6</v>
      </c>
    </row>
    <row r="185" spans="1:4" ht="13.5">
      <c r="A185" s="3">
        <v>44381</v>
      </c>
      <c r="B185" s="1">
        <f t="shared" si="6"/>
        <v>27</v>
      </c>
      <c r="C185" s="1" t="str">
        <f t="shared" si="7"/>
        <v>星期日</v>
      </c>
      <c r="D185" s="2">
        <f t="shared" si="8"/>
        <v>7</v>
      </c>
    </row>
    <row r="186" spans="1:4" ht="13.5">
      <c r="A186" s="3">
        <v>44382</v>
      </c>
      <c r="B186" s="1">
        <f t="shared" si="6"/>
        <v>28</v>
      </c>
      <c r="C186" s="1" t="str">
        <f t="shared" si="7"/>
        <v>星期一</v>
      </c>
      <c r="D186" s="2">
        <f t="shared" si="8"/>
        <v>1</v>
      </c>
    </row>
    <row r="187" spans="1:4" ht="13.5">
      <c r="A187" s="3">
        <v>44383</v>
      </c>
      <c r="B187" s="1">
        <f t="shared" si="6"/>
        <v>28</v>
      </c>
      <c r="C187" s="1" t="str">
        <f t="shared" si="7"/>
        <v>星期二</v>
      </c>
      <c r="D187" s="2">
        <f t="shared" si="8"/>
        <v>2</v>
      </c>
    </row>
    <row r="188" spans="1:4" ht="13.5">
      <c r="A188" s="3">
        <v>44384</v>
      </c>
      <c r="B188" s="1">
        <f t="shared" si="6"/>
        <v>28</v>
      </c>
      <c r="C188" s="1" t="str">
        <f t="shared" si="7"/>
        <v>星期三</v>
      </c>
      <c r="D188" s="2">
        <f t="shared" si="8"/>
        <v>3</v>
      </c>
    </row>
    <row r="189" spans="1:4" ht="13.5">
      <c r="A189" s="3">
        <v>44385</v>
      </c>
      <c r="B189" s="1">
        <f t="shared" si="6"/>
        <v>28</v>
      </c>
      <c r="C189" s="1" t="str">
        <f t="shared" si="7"/>
        <v>星期四</v>
      </c>
      <c r="D189" s="2">
        <f t="shared" si="8"/>
        <v>4</v>
      </c>
    </row>
    <row r="190" spans="1:4" ht="13.5">
      <c r="A190" s="3">
        <v>44386</v>
      </c>
      <c r="B190" s="1">
        <f t="shared" si="6"/>
        <v>28</v>
      </c>
      <c r="C190" s="1" t="str">
        <f t="shared" si="7"/>
        <v>星期五</v>
      </c>
      <c r="D190" s="2">
        <f t="shared" si="8"/>
        <v>5</v>
      </c>
    </row>
    <row r="191" spans="1:4" ht="13.5">
      <c r="A191" s="3">
        <v>44387</v>
      </c>
      <c r="B191" s="1">
        <f t="shared" si="6"/>
        <v>28</v>
      </c>
      <c r="C191" s="1" t="str">
        <f t="shared" si="7"/>
        <v>星期六</v>
      </c>
      <c r="D191" s="2">
        <f t="shared" si="8"/>
        <v>6</v>
      </c>
    </row>
    <row r="192" spans="1:4" ht="13.5">
      <c r="A192" s="3">
        <v>44388</v>
      </c>
      <c r="B192" s="1">
        <f t="shared" si="6"/>
        <v>28</v>
      </c>
      <c r="C192" s="1" t="str">
        <f t="shared" si="7"/>
        <v>星期日</v>
      </c>
      <c r="D192" s="2">
        <f t="shared" si="8"/>
        <v>7</v>
      </c>
    </row>
    <row r="193" spans="1:4" ht="13.5">
      <c r="A193" s="3">
        <v>44389</v>
      </c>
      <c r="B193" s="1">
        <f t="shared" si="9" ref="B193:B256">WEEKNUM(A193,2)</f>
        <v>29</v>
      </c>
      <c r="C193" s="1" t="str">
        <f t="shared" si="7"/>
        <v>星期一</v>
      </c>
      <c r="D193" s="2">
        <f t="shared" si="8"/>
        <v>1</v>
      </c>
    </row>
    <row r="194" spans="1:4" ht="13.5">
      <c r="A194" s="3">
        <v>44390</v>
      </c>
      <c r="B194" s="1">
        <f t="shared" si="9"/>
        <v>29</v>
      </c>
      <c r="C194" s="1" t="str">
        <f t="shared" si="10" ref="C194:C257">CHOOSE(WEEKDAY(A194,2),"星期一","星期二","星期三","星期四","星期五","星期六","星期日")</f>
        <v>星期二</v>
      </c>
      <c r="D194" s="2">
        <f t="shared" si="11" ref="D194:D257">WEEKDAY(A194,2)</f>
        <v>2</v>
      </c>
    </row>
    <row r="195" spans="1:4" ht="13.5">
      <c r="A195" s="3">
        <v>44391</v>
      </c>
      <c r="B195" s="1">
        <f t="shared" si="9"/>
        <v>29</v>
      </c>
      <c r="C195" s="1" t="str">
        <f t="shared" si="10"/>
        <v>星期三</v>
      </c>
      <c r="D195" s="2">
        <f t="shared" si="11"/>
        <v>3</v>
      </c>
    </row>
    <row r="196" spans="1:4" ht="13.5">
      <c r="A196" s="3">
        <v>44392</v>
      </c>
      <c r="B196" s="1">
        <f t="shared" si="9"/>
        <v>29</v>
      </c>
      <c r="C196" s="1" t="str">
        <f t="shared" si="10"/>
        <v>星期四</v>
      </c>
      <c r="D196" s="2">
        <f t="shared" si="11"/>
        <v>4</v>
      </c>
    </row>
    <row r="197" spans="1:4" ht="13.5">
      <c r="A197" s="3">
        <v>44393</v>
      </c>
      <c r="B197" s="1">
        <f t="shared" si="9"/>
        <v>29</v>
      </c>
      <c r="C197" s="1" t="str">
        <f t="shared" si="10"/>
        <v>星期五</v>
      </c>
      <c r="D197" s="2">
        <f t="shared" si="11"/>
        <v>5</v>
      </c>
    </row>
    <row r="198" spans="1:4" ht="13.5">
      <c r="A198" s="3">
        <v>44394</v>
      </c>
      <c r="B198" s="1">
        <f t="shared" si="9"/>
        <v>29</v>
      </c>
      <c r="C198" s="1" t="str">
        <f t="shared" si="10"/>
        <v>星期六</v>
      </c>
      <c r="D198" s="2">
        <f t="shared" si="11"/>
        <v>6</v>
      </c>
    </row>
    <row r="199" spans="1:4" ht="13.5">
      <c r="A199" s="3">
        <v>44395</v>
      </c>
      <c r="B199" s="1">
        <f t="shared" si="9"/>
        <v>29</v>
      </c>
      <c r="C199" s="1" t="str">
        <f t="shared" si="10"/>
        <v>星期日</v>
      </c>
      <c r="D199" s="2">
        <f t="shared" si="11"/>
        <v>7</v>
      </c>
    </row>
    <row r="200" spans="1:4" ht="13.5">
      <c r="A200" s="3">
        <v>44396</v>
      </c>
      <c r="B200" s="1">
        <f t="shared" si="9"/>
        <v>30</v>
      </c>
      <c r="C200" s="1" t="str">
        <f t="shared" si="10"/>
        <v>星期一</v>
      </c>
      <c r="D200" s="2">
        <f t="shared" si="11"/>
        <v>1</v>
      </c>
    </row>
    <row r="201" spans="1:4" ht="13.5">
      <c r="A201" s="3">
        <v>44397</v>
      </c>
      <c r="B201" s="1">
        <f t="shared" si="9"/>
        <v>30</v>
      </c>
      <c r="C201" s="1" t="str">
        <f t="shared" si="10"/>
        <v>星期二</v>
      </c>
      <c r="D201" s="2">
        <f t="shared" si="11"/>
        <v>2</v>
      </c>
    </row>
    <row r="202" spans="1:4" ht="13.5">
      <c r="A202" s="3">
        <v>44398</v>
      </c>
      <c r="B202" s="1">
        <f t="shared" si="9"/>
        <v>30</v>
      </c>
      <c r="C202" s="1" t="str">
        <f t="shared" si="10"/>
        <v>星期三</v>
      </c>
      <c r="D202" s="2">
        <f t="shared" si="11"/>
        <v>3</v>
      </c>
    </row>
    <row r="203" spans="1:4" ht="13.5">
      <c r="A203" s="3">
        <v>44399</v>
      </c>
      <c r="B203" s="1">
        <f t="shared" si="9"/>
        <v>30</v>
      </c>
      <c r="C203" s="1" t="str">
        <f t="shared" si="10"/>
        <v>星期四</v>
      </c>
      <c r="D203" s="2">
        <f t="shared" si="11"/>
        <v>4</v>
      </c>
    </row>
    <row r="204" spans="1:4" ht="13.5">
      <c r="A204" s="3">
        <v>44400</v>
      </c>
      <c r="B204" s="1">
        <f t="shared" si="9"/>
        <v>30</v>
      </c>
      <c r="C204" s="1" t="str">
        <f t="shared" si="10"/>
        <v>星期五</v>
      </c>
      <c r="D204" s="2">
        <f t="shared" si="11"/>
        <v>5</v>
      </c>
    </row>
    <row r="205" spans="1:4" ht="13.5">
      <c r="A205" s="3">
        <v>44401</v>
      </c>
      <c r="B205" s="1">
        <f t="shared" si="9"/>
        <v>30</v>
      </c>
      <c r="C205" s="1" t="str">
        <f t="shared" si="10"/>
        <v>星期六</v>
      </c>
      <c r="D205" s="2">
        <f t="shared" si="11"/>
        <v>6</v>
      </c>
    </row>
    <row r="206" spans="1:4" ht="13.5">
      <c r="A206" s="3">
        <v>44402</v>
      </c>
      <c r="B206" s="1">
        <f t="shared" si="9"/>
        <v>30</v>
      </c>
      <c r="C206" s="1" t="str">
        <f t="shared" si="10"/>
        <v>星期日</v>
      </c>
      <c r="D206" s="2">
        <f t="shared" si="11"/>
        <v>7</v>
      </c>
    </row>
    <row r="207" spans="1:4" ht="13.5">
      <c r="A207" s="3">
        <v>44403</v>
      </c>
      <c r="B207" s="1">
        <f t="shared" si="9"/>
        <v>31</v>
      </c>
      <c r="C207" s="1" t="str">
        <f t="shared" si="10"/>
        <v>星期一</v>
      </c>
      <c r="D207" s="2">
        <f t="shared" si="11"/>
        <v>1</v>
      </c>
    </row>
    <row r="208" spans="1:4" ht="13.5">
      <c r="A208" s="3">
        <v>44404</v>
      </c>
      <c r="B208" s="1">
        <f t="shared" si="9"/>
        <v>31</v>
      </c>
      <c r="C208" s="1" t="str">
        <f t="shared" si="10"/>
        <v>星期二</v>
      </c>
      <c r="D208" s="2">
        <f t="shared" si="11"/>
        <v>2</v>
      </c>
    </row>
    <row r="209" spans="1:4" ht="13.5">
      <c r="A209" s="3">
        <v>44405</v>
      </c>
      <c r="B209" s="1">
        <f t="shared" si="9"/>
        <v>31</v>
      </c>
      <c r="C209" s="1" t="str">
        <f t="shared" si="10"/>
        <v>星期三</v>
      </c>
      <c r="D209" s="2">
        <f t="shared" si="11"/>
        <v>3</v>
      </c>
    </row>
    <row r="210" spans="1:4" ht="13.5">
      <c r="A210" s="3">
        <v>44406</v>
      </c>
      <c r="B210" s="1">
        <f t="shared" si="9"/>
        <v>31</v>
      </c>
      <c r="C210" s="1" t="str">
        <f t="shared" si="10"/>
        <v>星期四</v>
      </c>
      <c r="D210" s="2">
        <f t="shared" si="11"/>
        <v>4</v>
      </c>
    </row>
    <row r="211" spans="1:4" ht="13.5">
      <c r="A211" s="3">
        <v>44407</v>
      </c>
      <c r="B211" s="1">
        <f t="shared" si="9"/>
        <v>31</v>
      </c>
      <c r="C211" s="1" t="str">
        <f t="shared" si="10"/>
        <v>星期五</v>
      </c>
      <c r="D211" s="2">
        <f t="shared" si="11"/>
        <v>5</v>
      </c>
    </row>
    <row r="212" spans="1:4" ht="13.5">
      <c r="A212" s="3">
        <v>44408</v>
      </c>
      <c r="B212" s="1">
        <f t="shared" si="9"/>
        <v>31</v>
      </c>
      <c r="C212" s="1" t="str">
        <f t="shared" si="10"/>
        <v>星期六</v>
      </c>
      <c r="D212" s="2">
        <f t="shared" si="11"/>
        <v>6</v>
      </c>
    </row>
    <row r="213" spans="1:4" ht="13.5">
      <c r="A213" s="3">
        <v>44409</v>
      </c>
      <c r="B213" s="1">
        <f t="shared" si="9"/>
        <v>31</v>
      </c>
      <c r="C213" s="1" t="str">
        <f t="shared" si="10"/>
        <v>星期日</v>
      </c>
      <c r="D213" s="2">
        <f t="shared" si="11"/>
        <v>7</v>
      </c>
    </row>
    <row r="214" spans="1:4" ht="13.5">
      <c r="A214" s="3">
        <v>44410</v>
      </c>
      <c r="B214" s="1">
        <f t="shared" si="9"/>
        <v>32</v>
      </c>
      <c r="C214" s="1" t="str">
        <f t="shared" si="10"/>
        <v>星期一</v>
      </c>
      <c r="D214" s="2">
        <f t="shared" si="11"/>
        <v>1</v>
      </c>
    </row>
    <row r="215" spans="1:4" ht="13.5">
      <c r="A215" s="3">
        <v>44411</v>
      </c>
      <c r="B215" s="1">
        <f t="shared" si="9"/>
        <v>32</v>
      </c>
      <c r="C215" s="1" t="str">
        <f t="shared" si="10"/>
        <v>星期二</v>
      </c>
      <c r="D215" s="2">
        <f t="shared" si="11"/>
        <v>2</v>
      </c>
    </row>
    <row r="216" spans="1:4" ht="13.5">
      <c r="A216" s="3">
        <v>44412</v>
      </c>
      <c r="B216" s="1">
        <f t="shared" si="9"/>
        <v>32</v>
      </c>
      <c r="C216" s="1" t="str">
        <f t="shared" si="10"/>
        <v>星期三</v>
      </c>
      <c r="D216" s="2">
        <f t="shared" si="11"/>
        <v>3</v>
      </c>
    </row>
    <row r="217" spans="1:4" ht="13.5">
      <c r="A217" s="3">
        <v>44413</v>
      </c>
      <c r="B217" s="1">
        <f t="shared" si="9"/>
        <v>32</v>
      </c>
      <c r="C217" s="1" t="str">
        <f t="shared" si="10"/>
        <v>星期四</v>
      </c>
      <c r="D217" s="2">
        <f t="shared" si="11"/>
        <v>4</v>
      </c>
    </row>
    <row r="218" spans="1:4" ht="13.5">
      <c r="A218" s="3">
        <v>44414</v>
      </c>
      <c r="B218" s="1">
        <f t="shared" si="9"/>
        <v>32</v>
      </c>
      <c r="C218" s="1" t="str">
        <f t="shared" si="10"/>
        <v>星期五</v>
      </c>
      <c r="D218" s="2">
        <f t="shared" si="11"/>
        <v>5</v>
      </c>
    </row>
    <row r="219" spans="1:4" ht="13.5">
      <c r="A219" s="3">
        <v>44415</v>
      </c>
      <c r="B219" s="1">
        <f t="shared" si="9"/>
        <v>32</v>
      </c>
      <c r="C219" s="1" t="str">
        <f t="shared" si="10"/>
        <v>星期六</v>
      </c>
      <c r="D219" s="2">
        <f t="shared" si="11"/>
        <v>6</v>
      </c>
    </row>
    <row r="220" spans="1:4" ht="13.5">
      <c r="A220" s="3">
        <v>44416</v>
      </c>
      <c r="B220" s="1">
        <f t="shared" si="9"/>
        <v>32</v>
      </c>
      <c r="C220" s="1" t="str">
        <f t="shared" si="10"/>
        <v>星期日</v>
      </c>
      <c r="D220" s="2">
        <f t="shared" si="11"/>
        <v>7</v>
      </c>
    </row>
    <row r="221" spans="1:4" ht="13.5">
      <c r="A221" s="3">
        <v>44417</v>
      </c>
      <c r="B221" s="1">
        <f t="shared" si="9"/>
        <v>33</v>
      </c>
      <c r="C221" s="1" t="str">
        <f t="shared" si="10"/>
        <v>星期一</v>
      </c>
      <c r="D221" s="2">
        <f t="shared" si="11"/>
        <v>1</v>
      </c>
    </row>
    <row r="222" spans="1:4" ht="13.5">
      <c r="A222" s="3">
        <v>44418</v>
      </c>
      <c r="B222" s="1">
        <f t="shared" si="9"/>
        <v>33</v>
      </c>
      <c r="C222" s="1" t="str">
        <f t="shared" si="10"/>
        <v>星期二</v>
      </c>
      <c r="D222" s="2">
        <f t="shared" si="11"/>
        <v>2</v>
      </c>
    </row>
    <row r="223" spans="1:4" ht="13.5">
      <c r="A223" s="3">
        <v>44419</v>
      </c>
      <c r="B223" s="1">
        <f t="shared" si="9"/>
        <v>33</v>
      </c>
      <c r="C223" s="1" t="str">
        <f t="shared" si="10"/>
        <v>星期三</v>
      </c>
      <c r="D223" s="2">
        <f t="shared" si="11"/>
        <v>3</v>
      </c>
    </row>
    <row r="224" spans="1:4" ht="13.5">
      <c r="A224" s="3">
        <v>44420</v>
      </c>
      <c r="B224" s="1">
        <f t="shared" si="9"/>
        <v>33</v>
      </c>
      <c r="C224" s="1" t="str">
        <f t="shared" si="10"/>
        <v>星期四</v>
      </c>
      <c r="D224" s="2">
        <f t="shared" si="11"/>
        <v>4</v>
      </c>
    </row>
    <row r="225" spans="1:4" ht="13.5">
      <c r="A225" s="3">
        <v>44421</v>
      </c>
      <c r="B225" s="1">
        <f t="shared" si="9"/>
        <v>33</v>
      </c>
      <c r="C225" s="1" t="str">
        <f t="shared" si="10"/>
        <v>星期五</v>
      </c>
      <c r="D225" s="2">
        <f t="shared" si="11"/>
        <v>5</v>
      </c>
    </row>
    <row r="226" spans="1:4" ht="13.5">
      <c r="A226" s="3">
        <v>44422</v>
      </c>
      <c r="B226" s="1">
        <f t="shared" si="9"/>
        <v>33</v>
      </c>
      <c r="C226" s="1" t="str">
        <f t="shared" si="10"/>
        <v>星期六</v>
      </c>
      <c r="D226" s="2">
        <f t="shared" si="11"/>
        <v>6</v>
      </c>
    </row>
    <row r="227" spans="1:4" ht="13.5">
      <c r="A227" s="3">
        <v>44423</v>
      </c>
      <c r="B227" s="1">
        <f t="shared" si="9"/>
        <v>33</v>
      </c>
      <c r="C227" s="1" t="str">
        <f t="shared" si="10"/>
        <v>星期日</v>
      </c>
      <c r="D227" s="2">
        <f t="shared" si="11"/>
        <v>7</v>
      </c>
    </row>
    <row r="228" spans="1:4" ht="13.5">
      <c r="A228" s="3">
        <v>44424</v>
      </c>
      <c r="B228" s="1">
        <f t="shared" si="9"/>
        <v>34</v>
      </c>
      <c r="C228" s="1" t="str">
        <f t="shared" si="10"/>
        <v>星期一</v>
      </c>
      <c r="D228" s="2">
        <f t="shared" si="11"/>
        <v>1</v>
      </c>
    </row>
    <row r="229" spans="1:4" ht="13.5">
      <c r="A229" s="3">
        <v>44425</v>
      </c>
      <c r="B229" s="1">
        <f t="shared" si="9"/>
        <v>34</v>
      </c>
      <c r="C229" s="1" t="str">
        <f t="shared" si="10"/>
        <v>星期二</v>
      </c>
      <c r="D229" s="2">
        <f t="shared" si="11"/>
        <v>2</v>
      </c>
    </row>
    <row r="230" spans="1:4" ht="13.5">
      <c r="A230" s="3">
        <v>44426</v>
      </c>
      <c r="B230" s="1">
        <f t="shared" si="9"/>
        <v>34</v>
      </c>
      <c r="C230" s="1" t="str">
        <f t="shared" si="10"/>
        <v>星期三</v>
      </c>
      <c r="D230" s="2">
        <f t="shared" si="11"/>
        <v>3</v>
      </c>
    </row>
    <row r="231" spans="1:4" ht="13.5">
      <c r="A231" s="3">
        <v>44427</v>
      </c>
      <c r="B231" s="1">
        <f t="shared" si="9"/>
        <v>34</v>
      </c>
      <c r="C231" s="1" t="str">
        <f t="shared" si="10"/>
        <v>星期四</v>
      </c>
      <c r="D231" s="2">
        <f t="shared" si="11"/>
        <v>4</v>
      </c>
    </row>
    <row r="232" spans="1:4" ht="13.5">
      <c r="A232" s="3">
        <v>44428</v>
      </c>
      <c r="B232" s="1">
        <f t="shared" si="9"/>
        <v>34</v>
      </c>
      <c r="C232" s="1" t="str">
        <f t="shared" si="10"/>
        <v>星期五</v>
      </c>
      <c r="D232" s="2">
        <f t="shared" si="11"/>
        <v>5</v>
      </c>
    </row>
    <row r="233" spans="1:4" ht="13.5">
      <c r="A233" s="3">
        <v>44429</v>
      </c>
      <c r="B233" s="1">
        <f t="shared" si="9"/>
        <v>34</v>
      </c>
      <c r="C233" s="1" t="str">
        <f t="shared" si="10"/>
        <v>星期六</v>
      </c>
      <c r="D233" s="2">
        <f t="shared" si="11"/>
        <v>6</v>
      </c>
    </row>
    <row r="234" spans="1:4" ht="13.5">
      <c r="A234" s="3">
        <v>44430</v>
      </c>
      <c r="B234" s="1">
        <f t="shared" si="9"/>
        <v>34</v>
      </c>
      <c r="C234" s="1" t="str">
        <f t="shared" si="10"/>
        <v>星期日</v>
      </c>
      <c r="D234" s="2">
        <f t="shared" si="11"/>
        <v>7</v>
      </c>
    </row>
    <row r="235" spans="1:4" ht="13.5">
      <c r="A235" s="3">
        <v>44431</v>
      </c>
      <c r="B235" s="1">
        <f t="shared" si="9"/>
        <v>35</v>
      </c>
      <c r="C235" s="1" t="str">
        <f t="shared" si="10"/>
        <v>星期一</v>
      </c>
      <c r="D235" s="2">
        <f t="shared" si="11"/>
        <v>1</v>
      </c>
    </row>
    <row r="236" spans="1:4" ht="13.5">
      <c r="A236" s="3">
        <v>44432</v>
      </c>
      <c r="B236" s="1">
        <f t="shared" si="9"/>
        <v>35</v>
      </c>
      <c r="C236" s="1" t="str">
        <f t="shared" si="10"/>
        <v>星期二</v>
      </c>
      <c r="D236" s="2">
        <f t="shared" si="11"/>
        <v>2</v>
      </c>
    </row>
    <row r="237" spans="1:4" ht="13.5">
      <c r="A237" s="3">
        <v>44433</v>
      </c>
      <c r="B237" s="1">
        <f t="shared" si="9"/>
        <v>35</v>
      </c>
      <c r="C237" s="1" t="str">
        <f t="shared" si="10"/>
        <v>星期三</v>
      </c>
      <c r="D237" s="2">
        <f t="shared" si="11"/>
        <v>3</v>
      </c>
    </row>
    <row r="238" spans="1:4" ht="13.5">
      <c r="A238" s="3">
        <v>44434</v>
      </c>
      <c r="B238" s="1">
        <f t="shared" si="9"/>
        <v>35</v>
      </c>
      <c r="C238" s="1" t="str">
        <f t="shared" si="10"/>
        <v>星期四</v>
      </c>
      <c r="D238" s="2">
        <f t="shared" si="11"/>
        <v>4</v>
      </c>
    </row>
    <row r="239" spans="1:4" ht="13.5">
      <c r="A239" s="3">
        <v>44435</v>
      </c>
      <c r="B239" s="1">
        <f t="shared" si="9"/>
        <v>35</v>
      </c>
      <c r="C239" s="1" t="str">
        <f t="shared" si="10"/>
        <v>星期五</v>
      </c>
      <c r="D239" s="2">
        <f t="shared" si="11"/>
        <v>5</v>
      </c>
    </row>
    <row r="240" spans="1:4" ht="13.5">
      <c r="A240" s="3">
        <v>44436</v>
      </c>
      <c r="B240" s="1">
        <f t="shared" si="9"/>
        <v>35</v>
      </c>
      <c r="C240" s="1" t="str">
        <f t="shared" si="10"/>
        <v>星期六</v>
      </c>
      <c r="D240" s="2">
        <f t="shared" si="11"/>
        <v>6</v>
      </c>
    </row>
    <row r="241" spans="1:4" ht="13.5">
      <c r="A241" s="3">
        <v>44437</v>
      </c>
      <c r="B241" s="1">
        <f t="shared" si="9"/>
        <v>35</v>
      </c>
      <c r="C241" s="1" t="str">
        <f t="shared" si="10"/>
        <v>星期日</v>
      </c>
      <c r="D241" s="2">
        <f t="shared" si="11"/>
        <v>7</v>
      </c>
    </row>
    <row r="242" spans="1:4" ht="13.5">
      <c r="A242" s="3">
        <v>44438</v>
      </c>
      <c r="B242" s="1">
        <f t="shared" si="9"/>
        <v>36</v>
      </c>
      <c r="C242" s="1" t="str">
        <f t="shared" si="10"/>
        <v>星期一</v>
      </c>
      <c r="D242" s="2">
        <f t="shared" si="11"/>
        <v>1</v>
      </c>
    </row>
    <row r="243" spans="1:4" ht="13.5">
      <c r="A243" s="3">
        <v>44439</v>
      </c>
      <c r="B243" s="1">
        <f t="shared" si="9"/>
        <v>36</v>
      </c>
      <c r="C243" s="1" t="str">
        <f t="shared" si="10"/>
        <v>星期二</v>
      </c>
      <c r="D243" s="2">
        <f t="shared" si="11"/>
        <v>2</v>
      </c>
    </row>
    <row r="244" spans="1:4" ht="13.5">
      <c r="A244" s="3">
        <v>44440</v>
      </c>
      <c r="B244" s="1">
        <f t="shared" si="9"/>
        <v>36</v>
      </c>
      <c r="C244" s="1" t="str">
        <f t="shared" si="10"/>
        <v>星期三</v>
      </c>
      <c r="D244" s="2">
        <f t="shared" si="11"/>
        <v>3</v>
      </c>
    </row>
    <row r="245" spans="1:4" ht="13.5">
      <c r="A245" s="3">
        <v>44441</v>
      </c>
      <c r="B245" s="1">
        <f t="shared" si="9"/>
        <v>36</v>
      </c>
      <c r="C245" s="1" t="str">
        <f t="shared" si="10"/>
        <v>星期四</v>
      </c>
      <c r="D245" s="2">
        <f t="shared" si="11"/>
        <v>4</v>
      </c>
    </row>
    <row r="246" spans="1:4" ht="13.5">
      <c r="A246" s="3">
        <v>44442</v>
      </c>
      <c r="B246" s="1">
        <f t="shared" si="9"/>
        <v>36</v>
      </c>
      <c r="C246" s="1" t="str">
        <f t="shared" si="10"/>
        <v>星期五</v>
      </c>
      <c r="D246" s="2">
        <f t="shared" si="11"/>
        <v>5</v>
      </c>
    </row>
    <row r="247" spans="1:4" ht="13.5">
      <c r="A247" s="3">
        <v>44443</v>
      </c>
      <c r="B247" s="1">
        <f t="shared" si="9"/>
        <v>36</v>
      </c>
      <c r="C247" s="1" t="str">
        <f t="shared" si="10"/>
        <v>星期六</v>
      </c>
      <c r="D247" s="2">
        <f t="shared" si="11"/>
        <v>6</v>
      </c>
    </row>
    <row r="248" spans="1:4" ht="13.5">
      <c r="A248" s="3">
        <v>44444</v>
      </c>
      <c r="B248" s="1">
        <f t="shared" si="9"/>
        <v>36</v>
      </c>
      <c r="C248" s="1" t="str">
        <f t="shared" si="10"/>
        <v>星期日</v>
      </c>
      <c r="D248" s="2">
        <f t="shared" si="11"/>
        <v>7</v>
      </c>
    </row>
    <row r="249" spans="1:4" ht="13.5">
      <c r="A249" s="3">
        <v>44445</v>
      </c>
      <c r="B249" s="1">
        <f t="shared" si="9"/>
        <v>37</v>
      </c>
      <c r="C249" s="1" t="str">
        <f t="shared" si="10"/>
        <v>星期一</v>
      </c>
      <c r="D249" s="2">
        <f t="shared" si="11"/>
        <v>1</v>
      </c>
    </row>
    <row r="250" spans="1:4" ht="13.5">
      <c r="A250" s="3">
        <v>44446</v>
      </c>
      <c r="B250" s="1">
        <f t="shared" si="9"/>
        <v>37</v>
      </c>
      <c r="C250" s="1" t="str">
        <f t="shared" si="10"/>
        <v>星期二</v>
      </c>
      <c r="D250" s="2">
        <f t="shared" si="11"/>
        <v>2</v>
      </c>
    </row>
    <row r="251" spans="1:4" ht="13.5">
      <c r="A251" s="3">
        <v>44447</v>
      </c>
      <c r="B251" s="1">
        <f t="shared" si="9"/>
        <v>37</v>
      </c>
      <c r="C251" s="1" t="str">
        <f t="shared" si="10"/>
        <v>星期三</v>
      </c>
      <c r="D251" s="2">
        <f t="shared" si="11"/>
        <v>3</v>
      </c>
    </row>
    <row r="252" spans="1:4" ht="13.5">
      <c r="A252" s="3">
        <v>44448</v>
      </c>
      <c r="B252" s="1">
        <f t="shared" si="9"/>
        <v>37</v>
      </c>
      <c r="C252" s="1" t="str">
        <f t="shared" si="10"/>
        <v>星期四</v>
      </c>
      <c r="D252" s="2">
        <f t="shared" si="11"/>
        <v>4</v>
      </c>
    </row>
    <row r="253" spans="1:4" ht="13.5">
      <c r="A253" s="3">
        <v>44449</v>
      </c>
      <c r="B253" s="1">
        <f t="shared" si="9"/>
        <v>37</v>
      </c>
      <c r="C253" s="1" t="str">
        <f t="shared" si="10"/>
        <v>星期五</v>
      </c>
      <c r="D253" s="2">
        <f t="shared" si="11"/>
        <v>5</v>
      </c>
    </row>
    <row r="254" spans="1:4" ht="13.5">
      <c r="A254" s="3">
        <v>44450</v>
      </c>
      <c r="B254" s="1">
        <f t="shared" si="9"/>
        <v>37</v>
      </c>
      <c r="C254" s="1" t="str">
        <f t="shared" si="10"/>
        <v>星期六</v>
      </c>
      <c r="D254" s="2">
        <f t="shared" si="11"/>
        <v>6</v>
      </c>
    </row>
    <row r="255" spans="1:4" ht="13.5">
      <c r="A255" s="3">
        <v>44451</v>
      </c>
      <c r="B255" s="1">
        <f t="shared" si="9"/>
        <v>37</v>
      </c>
      <c r="C255" s="1" t="str">
        <f t="shared" si="10"/>
        <v>星期日</v>
      </c>
      <c r="D255" s="2">
        <f t="shared" si="11"/>
        <v>7</v>
      </c>
    </row>
    <row r="256" spans="1:4" ht="13.5">
      <c r="A256" s="3">
        <v>44452</v>
      </c>
      <c r="B256" s="1">
        <f t="shared" si="9"/>
        <v>38</v>
      </c>
      <c r="C256" s="1" t="str">
        <f t="shared" si="10"/>
        <v>星期一</v>
      </c>
      <c r="D256" s="2">
        <f t="shared" si="11"/>
        <v>1</v>
      </c>
    </row>
    <row r="257" spans="1:4" ht="13.5">
      <c r="A257" s="3">
        <v>44453</v>
      </c>
      <c r="B257" s="1">
        <f t="shared" si="12" ref="B257:B320">WEEKNUM(A257,2)</f>
        <v>38</v>
      </c>
      <c r="C257" s="1" t="str">
        <f t="shared" si="10"/>
        <v>星期二</v>
      </c>
      <c r="D257" s="2">
        <f t="shared" si="11"/>
        <v>2</v>
      </c>
    </row>
    <row r="258" spans="1:4" ht="13.5">
      <c r="A258" s="3">
        <v>44454</v>
      </c>
      <c r="B258" s="1">
        <f t="shared" si="12"/>
        <v>38</v>
      </c>
      <c r="C258" s="1" t="str">
        <f t="shared" si="13" ref="C258:C321">CHOOSE(WEEKDAY(A258,2),"星期一","星期二","星期三","星期四","星期五","星期六","星期日")</f>
        <v>星期三</v>
      </c>
      <c r="D258" s="2">
        <f t="shared" si="14" ref="D258:D321">WEEKDAY(A258,2)</f>
        <v>3</v>
      </c>
    </row>
    <row r="259" spans="1:4" ht="13.5">
      <c r="A259" s="3">
        <v>44455</v>
      </c>
      <c r="B259" s="1">
        <f t="shared" si="12"/>
        <v>38</v>
      </c>
      <c r="C259" s="1" t="str">
        <f t="shared" si="13"/>
        <v>星期四</v>
      </c>
      <c r="D259" s="2">
        <f t="shared" si="14"/>
        <v>4</v>
      </c>
    </row>
    <row r="260" spans="1:4" ht="13.5">
      <c r="A260" s="3">
        <v>44456</v>
      </c>
      <c r="B260" s="1">
        <f t="shared" si="12"/>
        <v>38</v>
      </c>
      <c r="C260" s="1" t="str">
        <f t="shared" si="13"/>
        <v>星期五</v>
      </c>
      <c r="D260" s="2">
        <f t="shared" si="14"/>
        <v>5</v>
      </c>
    </row>
    <row r="261" spans="1:4" ht="13.5">
      <c r="A261" s="3">
        <v>44457</v>
      </c>
      <c r="B261" s="1">
        <f t="shared" si="12"/>
        <v>38</v>
      </c>
      <c r="C261" s="1" t="str">
        <f t="shared" si="13"/>
        <v>星期六</v>
      </c>
      <c r="D261" s="2">
        <f t="shared" si="14"/>
        <v>6</v>
      </c>
    </row>
    <row r="262" spans="1:4" ht="13.5">
      <c r="A262" s="3">
        <v>44458</v>
      </c>
      <c r="B262" s="1">
        <f t="shared" si="12"/>
        <v>38</v>
      </c>
      <c r="C262" s="1" t="str">
        <f t="shared" si="13"/>
        <v>星期日</v>
      </c>
      <c r="D262" s="2">
        <f t="shared" si="14"/>
        <v>7</v>
      </c>
    </row>
    <row r="263" spans="1:4" ht="13.5">
      <c r="A263" s="3">
        <v>44459</v>
      </c>
      <c r="B263" s="1">
        <f t="shared" si="12"/>
        <v>39</v>
      </c>
      <c r="C263" s="1" t="str">
        <f t="shared" si="13"/>
        <v>星期一</v>
      </c>
      <c r="D263" s="2">
        <f t="shared" si="14"/>
        <v>1</v>
      </c>
    </row>
    <row r="264" spans="1:4" ht="13.5">
      <c r="A264" s="3">
        <v>44460</v>
      </c>
      <c r="B264" s="1">
        <f t="shared" si="12"/>
        <v>39</v>
      </c>
      <c r="C264" s="1" t="str">
        <f t="shared" si="13"/>
        <v>星期二</v>
      </c>
      <c r="D264" s="2">
        <f t="shared" si="14"/>
        <v>2</v>
      </c>
    </row>
    <row r="265" spans="1:4" ht="13.5">
      <c r="A265" s="3">
        <v>44461</v>
      </c>
      <c r="B265" s="1">
        <f t="shared" si="12"/>
        <v>39</v>
      </c>
      <c r="C265" s="1" t="str">
        <f t="shared" si="13"/>
        <v>星期三</v>
      </c>
      <c r="D265" s="2">
        <f t="shared" si="14"/>
        <v>3</v>
      </c>
    </row>
    <row r="266" spans="1:4" ht="13.5">
      <c r="A266" s="3">
        <v>44462</v>
      </c>
      <c r="B266" s="1">
        <f t="shared" si="12"/>
        <v>39</v>
      </c>
      <c r="C266" s="1" t="str">
        <f t="shared" si="13"/>
        <v>星期四</v>
      </c>
      <c r="D266" s="2">
        <f t="shared" si="14"/>
        <v>4</v>
      </c>
    </row>
    <row r="267" spans="1:4" ht="13.5">
      <c r="A267" s="3">
        <v>44463</v>
      </c>
      <c r="B267" s="1">
        <f t="shared" si="12"/>
        <v>39</v>
      </c>
      <c r="C267" s="1" t="str">
        <f t="shared" si="13"/>
        <v>星期五</v>
      </c>
      <c r="D267" s="2">
        <f t="shared" si="14"/>
        <v>5</v>
      </c>
    </row>
    <row r="268" spans="1:4" ht="13.5">
      <c r="A268" s="3">
        <v>44464</v>
      </c>
      <c r="B268" s="1">
        <f t="shared" si="12"/>
        <v>39</v>
      </c>
      <c r="C268" s="1" t="str">
        <f t="shared" si="13"/>
        <v>星期六</v>
      </c>
      <c r="D268" s="2">
        <f t="shared" si="14"/>
        <v>6</v>
      </c>
    </row>
    <row r="269" spans="1:4" ht="13.5">
      <c r="A269" s="3">
        <v>44465</v>
      </c>
      <c r="B269" s="1">
        <f t="shared" si="12"/>
        <v>39</v>
      </c>
      <c r="C269" s="1" t="str">
        <f t="shared" si="13"/>
        <v>星期日</v>
      </c>
      <c r="D269" s="2">
        <f t="shared" si="14"/>
        <v>7</v>
      </c>
    </row>
    <row r="270" spans="1:4" ht="13.5">
      <c r="A270" s="3">
        <v>44466</v>
      </c>
      <c r="B270" s="1">
        <f t="shared" si="12"/>
        <v>40</v>
      </c>
      <c r="C270" s="1" t="str">
        <f t="shared" si="13"/>
        <v>星期一</v>
      </c>
      <c r="D270" s="2">
        <f t="shared" si="14"/>
        <v>1</v>
      </c>
    </row>
    <row r="271" spans="1:4" ht="13.5">
      <c r="A271" s="3">
        <v>44467</v>
      </c>
      <c r="B271" s="1">
        <f t="shared" si="12"/>
        <v>40</v>
      </c>
      <c r="C271" s="1" t="str">
        <f t="shared" si="13"/>
        <v>星期二</v>
      </c>
      <c r="D271" s="2">
        <f t="shared" si="14"/>
        <v>2</v>
      </c>
    </row>
    <row r="272" spans="1:4" ht="13.5">
      <c r="A272" s="3">
        <v>44468</v>
      </c>
      <c r="B272" s="1">
        <f t="shared" si="12"/>
        <v>40</v>
      </c>
      <c r="C272" s="1" t="str">
        <f t="shared" si="13"/>
        <v>星期三</v>
      </c>
      <c r="D272" s="2">
        <f t="shared" si="14"/>
        <v>3</v>
      </c>
    </row>
    <row r="273" spans="1:4" ht="13.5">
      <c r="A273" s="3">
        <v>44469</v>
      </c>
      <c r="B273" s="1">
        <f t="shared" si="12"/>
        <v>40</v>
      </c>
      <c r="C273" s="1" t="str">
        <f t="shared" si="13"/>
        <v>星期四</v>
      </c>
      <c r="D273" s="2">
        <f t="shared" si="14"/>
        <v>4</v>
      </c>
    </row>
    <row r="274" spans="1:4" ht="13.5">
      <c r="A274" s="3">
        <v>44470</v>
      </c>
      <c r="B274" s="1">
        <f t="shared" si="12"/>
        <v>40</v>
      </c>
      <c r="C274" s="1" t="str">
        <f t="shared" si="13"/>
        <v>星期五</v>
      </c>
      <c r="D274" s="2">
        <f t="shared" si="14"/>
        <v>5</v>
      </c>
    </row>
    <row r="275" spans="1:4" ht="13.5">
      <c r="A275" s="3">
        <v>44471</v>
      </c>
      <c r="B275" s="1">
        <f t="shared" si="12"/>
        <v>40</v>
      </c>
      <c r="C275" s="1" t="str">
        <f t="shared" si="13"/>
        <v>星期六</v>
      </c>
      <c r="D275" s="2">
        <f t="shared" si="14"/>
        <v>6</v>
      </c>
    </row>
    <row r="276" spans="1:4" ht="13.5">
      <c r="A276" s="3">
        <v>44472</v>
      </c>
      <c r="B276" s="1">
        <f t="shared" si="12"/>
        <v>40</v>
      </c>
      <c r="C276" s="1" t="str">
        <f t="shared" si="13"/>
        <v>星期日</v>
      </c>
      <c r="D276" s="2">
        <f t="shared" si="14"/>
        <v>7</v>
      </c>
    </row>
    <row r="277" spans="1:4" ht="13.5">
      <c r="A277" s="3">
        <v>44473</v>
      </c>
      <c r="B277" s="1">
        <f t="shared" si="12"/>
        <v>41</v>
      </c>
      <c r="C277" s="1" t="str">
        <f t="shared" si="13"/>
        <v>星期一</v>
      </c>
      <c r="D277" s="2">
        <f t="shared" si="14"/>
        <v>1</v>
      </c>
    </row>
    <row r="278" spans="1:4" ht="13.5">
      <c r="A278" s="3">
        <v>44474</v>
      </c>
      <c r="B278" s="1">
        <f t="shared" si="12"/>
        <v>41</v>
      </c>
      <c r="C278" s="1" t="str">
        <f t="shared" si="13"/>
        <v>星期二</v>
      </c>
      <c r="D278" s="2">
        <f t="shared" si="14"/>
        <v>2</v>
      </c>
    </row>
    <row r="279" spans="1:4" ht="13.5">
      <c r="A279" s="3">
        <v>44475</v>
      </c>
      <c r="B279" s="1">
        <f t="shared" si="12"/>
        <v>41</v>
      </c>
      <c r="C279" s="1" t="str">
        <f t="shared" si="13"/>
        <v>星期三</v>
      </c>
      <c r="D279" s="2">
        <f t="shared" si="14"/>
        <v>3</v>
      </c>
    </row>
    <row r="280" spans="1:4" ht="13.5">
      <c r="A280" s="3">
        <v>44476</v>
      </c>
      <c r="B280" s="1">
        <f t="shared" si="12"/>
        <v>41</v>
      </c>
      <c r="C280" s="1" t="str">
        <f t="shared" si="13"/>
        <v>星期四</v>
      </c>
      <c r="D280" s="2">
        <f t="shared" si="14"/>
        <v>4</v>
      </c>
    </row>
    <row r="281" spans="1:4" ht="13.5">
      <c r="A281" s="3">
        <v>44477</v>
      </c>
      <c r="B281" s="1">
        <f t="shared" si="12"/>
        <v>41</v>
      </c>
      <c r="C281" s="1" t="str">
        <f t="shared" si="13"/>
        <v>星期五</v>
      </c>
      <c r="D281" s="2">
        <f t="shared" si="14"/>
        <v>5</v>
      </c>
    </row>
    <row r="282" spans="1:4" ht="13.5">
      <c r="A282" s="3">
        <v>44478</v>
      </c>
      <c r="B282" s="1">
        <f t="shared" si="12"/>
        <v>41</v>
      </c>
      <c r="C282" s="1" t="str">
        <f t="shared" si="13"/>
        <v>星期六</v>
      </c>
      <c r="D282" s="2">
        <f t="shared" si="14"/>
        <v>6</v>
      </c>
    </row>
    <row r="283" spans="1:4" ht="13.5">
      <c r="A283" s="3">
        <v>44479</v>
      </c>
      <c r="B283" s="1">
        <f t="shared" si="12"/>
        <v>41</v>
      </c>
      <c r="C283" s="1" t="str">
        <f t="shared" si="13"/>
        <v>星期日</v>
      </c>
      <c r="D283" s="2">
        <f t="shared" si="14"/>
        <v>7</v>
      </c>
    </row>
    <row r="284" spans="1:4" ht="13.5">
      <c r="A284" s="3">
        <v>44480</v>
      </c>
      <c r="B284" s="1">
        <f t="shared" si="12"/>
        <v>42</v>
      </c>
      <c r="C284" s="1" t="str">
        <f t="shared" si="13"/>
        <v>星期一</v>
      </c>
      <c r="D284" s="2">
        <f t="shared" si="14"/>
        <v>1</v>
      </c>
    </row>
    <row r="285" spans="1:4" ht="13.5">
      <c r="A285" s="3">
        <v>44481</v>
      </c>
      <c r="B285" s="1">
        <f t="shared" si="12"/>
        <v>42</v>
      </c>
      <c r="C285" s="1" t="str">
        <f t="shared" si="13"/>
        <v>星期二</v>
      </c>
      <c r="D285" s="2">
        <f t="shared" si="14"/>
        <v>2</v>
      </c>
    </row>
    <row r="286" spans="1:4" ht="13.5">
      <c r="A286" s="3">
        <v>44482</v>
      </c>
      <c r="B286" s="1">
        <f t="shared" si="12"/>
        <v>42</v>
      </c>
      <c r="C286" s="1" t="str">
        <f t="shared" si="13"/>
        <v>星期三</v>
      </c>
      <c r="D286" s="2">
        <f t="shared" si="14"/>
        <v>3</v>
      </c>
    </row>
    <row r="287" spans="1:4" ht="13.5">
      <c r="A287" s="3">
        <v>44483</v>
      </c>
      <c r="B287" s="1">
        <f t="shared" si="12"/>
        <v>42</v>
      </c>
      <c r="C287" s="1" t="str">
        <f t="shared" si="13"/>
        <v>星期四</v>
      </c>
      <c r="D287" s="2">
        <f t="shared" si="14"/>
        <v>4</v>
      </c>
    </row>
    <row r="288" spans="1:4" ht="13.5">
      <c r="A288" s="3">
        <v>44484</v>
      </c>
      <c r="B288" s="1">
        <f t="shared" si="12"/>
        <v>42</v>
      </c>
      <c r="C288" s="1" t="str">
        <f t="shared" si="13"/>
        <v>星期五</v>
      </c>
      <c r="D288" s="2">
        <f t="shared" si="14"/>
        <v>5</v>
      </c>
    </row>
    <row r="289" spans="1:4" ht="13.5">
      <c r="A289" s="3">
        <v>44485</v>
      </c>
      <c r="B289" s="1">
        <f t="shared" si="12"/>
        <v>42</v>
      </c>
      <c r="C289" s="1" t="str">
        <f t="shared" si="13"/>
        <v>星期六</v>
      </c>
      <c r="D289" s="2">
        <f t="shared" si="14"/>
        <v>6</v>
      </c>
    </row>
    <row r="290" spans="1:4" ht="13.5">
      <c r="A290" s="3">
        <v>44486</v>
      </c>
      <c r="B290" s="1">
        <f t="shared" si="12"/>
        <v>42</v>
      </c>
      <c r="C290" s="1" t="str">
        <f t="shared" si="13"/>
        <v>星期日</v>
      </c>
      <c r="D290" s="2">
        <f t="shared" si="14"/>
        <v>7</v>
      </c>
    </row>
    <row r="291" spans="1:4" ht="13.5">
      <c r="A291" s="3">
        <v>44487</v>
      </c>
      <c r="B291" s="1">
        <f t="shared" si="12"/>
        <v>43</v>
      </c>
      <c r="C291" s="1" t="str">
        <f t="shared" si="13"/>
        <v>星期一</v>
      </c>
      <c r="D291" s="2">
        <f t="shared" si="14"/>
        <v>1</v>
      </c>
    </row>
    <row r="292" spans="1:4" ht="13.5">
      <c r="A292" s="3">
        <v>44488</v>
      </c>
      <c r="B292" s="1">
        <f t="shared" si="12"/>
        <v>43</v>
      </c>
      <c r="C292" s="1" t="str">
        <f t="shared" si="13"/>
        <v>星期二</v>
      </c>
      <c r="D292" s="2">
        <f t="shared" si="14"/>
        <v>2</v>
      </c>
    </row>
    <row r="293" spans="1:4" ht="13.5">
      <c r="A293" s="3">
        <v>44489</v>
      </c>
      <c r="B293" s="1">
        <f t="shared" si="12"/>
        <v>43</v>
      </c>
      <c r="C293" s="1" t="str">
        <f t="shared" si="13"/>
        <v>星期三</v>
      </c>
      <c r="D293" s="2">
        <f t="shared" si="14"/>
        <v>3</v>
      </c>
    </row>
    <row r="294" spans="1:4" ht="13.5">
      <c r="A294" s="3">
        <v>44490</v>
      </c>
      <c r="B294" s="1">
        <f t="shared" si="12"/>
        <v>43</v>
      </c>
      <c r="C294" s="1" t="str">
        <f t="shared" si="13"/>
        <v>星期四</v>
      </c>
      <c r="D294" s="2">
        <f t="shared" si="14"/>
        <v>4</v>
      </c>
    </row>
    <row r="295" spans="1:4" ht="13.5">
      <c r="A295" s="3">
        <v>44491</v>
      </c>
      <c r="B295" s="1">
        <f t="shared" si="12"/>
        <v>43</v>
      </c>
      <c r="C295" s="1" t="str">
        <f t="shared" si="13"/>
        <v>星期五</v>
      </c>
      <c r="D295" s="2">
        <f t="shared" si="14"/>
        <v>5</v>
      </c>
    </row>
    <row r="296" spans="1:4" ht="13.5">
      <c r="A296" s="3">
        <v>44492</v>
      </c>
      <c r="B296" s="1">
        <f t="shared" si="12"/>
        <v>43</v>
      </c>
      <c r="C296" s="1" t="str">
        <f t="shared" si="13"/>
        <v>星期六</v>
      </c>
      <c r="D296" s="2">
        <f t="shared" si="14"/>
        <v>6</v>
      </c>
    </row>
    <row r="297" spans="1:4" ht="13.5">
      <c r="A297" s="3">
        <v>44493</v>
      </c>
      <c r="B297" s="1">
        <f t="shared" si="12"/>
        <v>43</v>
      </c>
      <c r="C297" s="1" t="str">
        <f t="shared" si="13"/>
        <v>星期日</v>
      </c>
      <c r="D297" s="2">
        <f t="shared" si="14"/>
        <v>7</v>
      </c>
    </row>
    <row r="298" spans="1:4" ht="13.5">
      <c r="A298" s="3">
        <v>44494</v>
      </c>
      <c r="B298" s="1">
        <f t="shared" si="12"/>
        <v>44</v>
      </c>
      <c r="C298" s="1" t="str">
        <f t="shared" si="13"/>
        <v>星期一</v>
      </c>
      <c r="D298" s="2">
        <f t="shared" si="14"/>
        <v>1</v>
      </c>
    </row>
    <row r="299" spans="1:4" ht="13.5">
      <c r="A299" s="3">
        <v>44495</v>
      </c>
      <c r="B299" s="1">
        <f t="shared" si="12"/>
        <v>44</v>
      </c>
      <c r="C299" s="1" t="str">
        <f t="shared" si="13"/>
        <v>星期二</v>
      </c>
      <c r="D299" s="2">
        <f t="shared" si="14"/>
        <v>2</v>
      </c>
    </row>
    <row r="300" spans="1:4" ht="13.5">
      <c r="A300" s="3">
        <v>44496</v>
      </c>
      <c r="B300" s="1">
        <f t="shared" si="12"/>
        <v>44</v>
      </c>
      <c r="C300" s="1" t="str">
        <f t="shared" si="13"/>
        <v>星期三</v>
      </c>
      <c r="D300" s="2">
        <f t="shared" si="14"/>
        <v>3</v>
      </c>
    </row>
    <row r="301" spans="1:4" ht="13.5">
      <c r="A301" s="3">
        <v>44497</v>
      </c>
      <c r="B301" s="1">
        <f t="shared" si="12"/>
        <v>44</v>
      </c>
      <c r="C301" s="1" t="str">
        <f t="shared" si="13"/>
        <v>星期四</v>
      </c>
      <c r="D301" s="2">
        <f t="shared" si="14"/>
        <v>4</v>
      </c>
    </row>
    <row r="302" spans="1:4" ht="13.5">
      <c r="A302" s="3">
        <v>44498</v>
      </c>
      <c r="B302" s="1">
        <f t="shared" si="12"/>
        <v>44</v>
      </c>
      <c r="C302" s="1" t="str">
        <f t="shared" si="13"/>
        <v>星期五</v>
      </c>
      <c r="D302" s="2">
        <f t="shared" si="14"/>
        <v>5</v>
      </c>
    </row>
    <row r="303" spans="1:4" ht="13.5">
      <c r="A303" s="3">
        <v>44499</v>
      </c>
      <c r="B303" s="1">
        <f t="shared" si="12"/>
        <v>44</v>
      </c>
      <c r="C303" s="1" t="str">
        <f t="shared" si="13"/>
        <v>星期六</v>
      </c>
      <c r="D303" s="2">
        <f t="shared" si="14"/>
        <v>6</v>
      </c>
    </row>
    <row r="304" spans="1:4" ht="13.5">
      <c r="A304" s="3">
        <v>44500</v>
      </c>
      <c r="B304" s="1">
        <f t="shared" si="12"/>
        <v>44</v>
      </c>
      <c r="C304" s="1" t="str">
        <f t="shared" si="13"/>
        <v>星期日</v>
      </c>
      <c r="D304" s="2">
        <f t="shared" si="14"/>
        <v>7</v>
      </c>
    </row>
    <row r="305" spans="1:4" ht="13.5">
      <c r="A305" s="3">
        <v>44501</v>
      </c>
      <c r="B305" s="1">
        <f t="shared" si="12"/>
        <v>45</v>
      </c>
      <c r="C305" s="1" t="str">
        <f t="shared" si="13"/>
        <v>星期一</v>
      </c>
      <c r="D305" s="2">
        <f t="shared" si="14"/>
        <v>1</v>
      </c>
    </row>
    <row r="306" spans="1:4" ht="13.5">
      <c r="A306" s="3">
        <v>44502</v>
      </c>
      <c r="B306" s="1">
        <f t="shared" si="12"/>
        <v>45</v>
      </c>
      <c r="C306" s="1" t="str">
        <f t="shared" si="13"/>
        <v>星期二</v>
      </c>
      <c r="D306" s="2">
        <f t="shared" si="14"/>
        <v>2</v>
      </c>
    </row>
    <row r="307" spans="1:4" ht="13.5">
      <c r="A307" s="3">
        <v>44503</v>
      </c>
      <c r="B307" s="1">
        <f t="shared" si="12"/>
        <v>45</v>
      </c>
      <c r="C307" s="1" t="str">
        <f t="shared" si="13"/>
        <v>星期三</v>
      </c>
      <c r="D307" s="2">
        <f t="shared" si="14"/>
        <v>3</v>
      </c>
    </row>
    <row r="308" spans="1:4" ht="13.5">
      <c r="A308" s="3">
        <v>44504</v>
      </c>
      <c r="B308" s="1">
        <f t="shared" si="12"/>
        <v>45</v>
      </c>
      <c r="C308" s="1" t="str">
        <f t="shared" si="13"/>
        <v>星期四</v>
      </c>
      <c r="D308" s="2">
        <f t="shared" si="14"/>
        <v>4</v>
      </c>
    </row>
    <row r="309" spans="1:4" ht="13.5">
      <c r="A309" s="3">
        <v>44505</v>
      </c>
      <c r="B309" s="1">
        <f t="shared" si="12"/>
        <v>45</v>
      </c>
      <c r="C309" s="1" t="str">
        <f t="shared" si="13"/>
        <v>星期五</v>
      </c>
      <c r="D309" s="2">
        <f t="shared" si="14"/>
        <v>5</v>
      </c>
    </row>
    <row r="310" spans="1:4" ht="13.5">
      <c r="A310" s="3">
        <v>44506</v>
      </c>
      <c r="B310" s="1">
        <f t="shared" si="12"/>
        <v>45</v>
      </c>
      <c r="C310" s="1" t="str">
        <f t="shared" si="13"/>
        <v>星期六</v>
      </c>
      <c r="D310" s="2">
        <f t="shared" si="14"/>
        <v>6</v>
      </c>
    </row>
    <row r="311" spans="1:4" ht="13.5">
      <c r="A311" s="3">
        <v>44507</v>
      </c>
      <c r="B311" s="1">
        <f t="shared" si="12"/>
        <v>45</v>
      </c>
      <c r="C311" s="1" t="str">
        <f t="shared" si="13"/>
        <v>星期日</v>
      </c>
      <c r="D311" s="2">
        <f t="shared" si="14"/>
        <v>7</v>
      </c>
    </row>
    <row r="312" spans="1:4" ht="13.5">
      <c r="A312" s="3">
        <v>44508</v>
      </c>
      <c r="B312" s="1">
        <f t="shared" si="12"/>
        <v>46</v>
      </c>
      <c r="C312" s="1" t="str">
        <f t="shared" si="13"/>
        <v>星期一</v>
      </c>
      <c r="D312" s="2">
        <f t="shared" si="14"/>
        <v>1</v>
      </c>
    </row>
    <row r="313" spans="1:4" ht="13.5">
      <c r="A313" s="3">
        <v>44509</v>
      </c>
      <c r="B313" s="1">
        <f t="shared" si="12"/>
        <v>46</v>
      </c>
      <c r="C313" s="1" t="str">
        <f t="shared" si="13"/>
        <v>星期二</v>
      </c>
      <c r="D313" s="2">
        <f t="shared" si="14"/>
        <v>2</v>
      </c>
    </row>
    <row r="314" spans="1:4" ht="13.5">
      <c r="A314" s="3">
        <v>44510</v>
      </c>
      <c r="B314" s="1">
        <f t="shared" si="12"/>
        <v>46</v>
      </c>
      <c r="C314" s="1" t="str">
        <f t="shared" si="13"/>
        <v>星期三</v>
      </c>
      <c r="D314" s="2">
        <f t="shared" si="14"/>
        <v>3</v>
      </c>
    </row>
    <row r="315" spans="1:4" ht="13.5">
      <c r="A315" s="3">
        <v>44511</v>
      </c>
      <c r="B315" s="1">
        <f t="shared" si="12"/>
        <v>46</v>
      </c>
      <c r="C315" s="1" t="str">
        <f t="shared" si="13"/>
        <v>星期四</v>
      </c>
      <c r="D315" s="2">
        <f t="shared" si="14"/>
        <v>4</v>
      </c>
    </row>
    <row r="316" spans="1:4" ht="13.5">
      <c r="A316" s="3">
        <v>44512</v>
      </c>
      <c r="B316" s="1">
        <f t="shared" si="12"/>
        <v>46</v>
      </c>
      <c r="C316" s="1" t="str">
        <f t="shared" si="13"/>
        <v>星期五</v>
      </c>
      <c r="D316" s="2">
        <f t="shared" si="14"/>
        <v>5</v>
      </c>
    </row>
    <row r="317" spans="1:4" ht="13.5">
      <c r="A317" s="3">
        <v>44513</v>
      </c>
      <c r="B317" s="1">
        <f t="shared" si="12"/>
        <v>46</v>
      </c>
      <c r="C317" s="1" t="str">
        <f t="shared" si="13"/>
        <v>星期六</v>
      </c>
      <c r="D317" s="2">
        <f t="shared" si="14"/>
        <v>6</v>
      </c>
    </row>
    <row r="318" spans="1:4" ht="13.5">
      <c r="A318" s="3">
        <v>44514</v>
      </c>
      <c r="B318" s="1">
        <f t="shared" si="12"/>
        <v>46</v>
      </c>
      <c r="C318" s="1" t="str">
        <f t="shared" si="13"/>
        <v>星期日</v>
      </c>
      <c r="D318" s="2">
        <f t="shared" si="14"/>
        <v>7</v>
      </c>
    </row>
    <row r="319" spans="1:4" ht="13.5">
      <c r="A319" s="3">
        <v>44515</v>
      </c>
      <c r="B319" s="1">
        <f t="shared" si="12"/>
        <v>47</v>
      </c>
      <c r="C319" s="1" t="str">
        <f t="shared" si="13"/>
        <v>星期一</v>
      </c>
      <c r="D319" s="2">
        <f t="shared" si="14"/>
        <v>1</v>
      </c>
    </row>
    <row r="320" spans="1:4" ht="13.5">
      <c r="A320" s="3">
        <v>44516</v>
      </c>
      <c r="B320" s="1">
        <f t="shared" si="12"/>
        <v>47</v>
      </c>
      <c r="C320" s="1" t="str">
        <f t="shared" si="13"/>
        <v>星期二</v>
      </c>
      <c r="D320" s="2">
        <f t="shared" si="14"/>
        <v>2</v>
      </c>
    </row>
    <row r="321" spans="1:4" ht="13.5">
      <c r="A321" s="3">
        <v>44517</v>
      </c>
      <c r="B321" s="1">
        <f t="shared" si="15" ref="B321:B365">WEEKNUM(A321,2)</f>
        <v>47</v>
      </c>
      <c r="C321" s="1" t="str">
        <f t="shared" si="13"/>
        <v>星期三</v>
      </c>
      <c r="D321" s="2">
        <f t="shared" si="14"/>
        <v>3</v>
      </c>
    </row>
    <row r="322" spans="1:4" ht="13.5">
      <c r="A322" s="3">
        <v>44518</v>
      </c>
      <c r="B322" s="1">
        <f t="shared" si="15"/>
        <v>47</v>
      </c>
      <c r="C322" s="1" t="str">
        <f t="shared" si="16" ref="C322:C365">CHOOSE(WEEKDAY(A322,2),"星期一","星期二","星期三","星期四","星期五","星期六","星期日")</f>
        <v>星期四</v>
      </c>
      <c r="D322" s="2">
        <f t="shared" si="17" ref="D322:D365">WEEKDAY(A322,2)</f>
        <v>4</v>
      </c>
    </row>
    <row r="323" spans="1:4" ht="13.5">
      <c r="A323" s="3">
        <v>44519</v>
      </c>
      <c r="B323" s="1">
        <f t="shared" si="15"/>
        <v>47</v>
      </c>
      <c r="C323" s="1" t="str">
        <f t="shared" si="16"/>
        <v>星期五</v>
      </c>
      <c r="D323" s="2">
        <f t="shared" si="17"/>
        <v>5</v>
      </c>
    </row>
    <row r="324" spans="1:4" ht="13.5">
      <c r="A324" s="3">
        <v>44520</v>
      </c>
      <c r="B324" s="1">
        <f t="shared" si="15"/>
        <v>47</v>
      </c>
      <c r="C324" s="1" t="str">
        <f t="shared" si="16"/>
        <v>星期六</v>
      </c>
      <c r="D324" s="2">
        <f t="shared" si="17"/>
        <v>6</v>
      </c>
    </row>
    <row r="325" spans="1:4" ht="13.5">
      <c r="A325" s="3">
        <v>44521</v>
      </c>
      <c r="B325" s="1">
        <f t="shared" si="15"/>
        <v>47</v>
      </c>
      <c r="C325" s="1" t="str">
        <f t="shared" si="16"/>
        <v>星期日</v>
      </c>
      <c r="D325" s="2">
        <f t="shared" si="17"/>
        <v>7</v>
      </c>
    </row>
    <row r="326" spans="1:4" ht="13.5">
      <c r="A326" s="3">
        <v>44522</v>
      </c>
      <c r="B326" s="1">
        <f t="shared" si="15"/>
        <v>48</v>
      </c>
      <c r="C326" s="1" t="str">
        <f t="shared" si="16"/>
        <v>星期一</v>
      </c>
      <c r="D326" s="2">
        <f t="shared" si="17"/>
        <v>1</v>
      </c>
    </row>
    <row r="327" spans="1:4" ht="13.5">
      <c r="A327" s="3">
        <v>44523</v>
      </c>
      <c r="B327" s="1">
        <f t="shared" si="15"/>
        <v>48</v>
      </c>
      <c r="C327" s="1" t="str">
        <f t="shared" si="16"/>
        <v>星期二</v>
      </c>
      <c r="D327" s="2">
        <f t="shared" si="17"/>
        <v>2</v>
      </c>
    </row>
    <row r="328" spans="1:4" ht="13.5">
      <c r="A328" s="3">
        <v>44524</v>
      </c>
      <c r="B328" s="1">
        <f t="shared" si="15"/>
        <v>48</v>
      </c>
      <c r="C328" s="1" t="str">
        <f t="shared" si="16"/>
        <v>星期三</v>
      </c>
      <c r="D328" s="2">
        <f t="shared" si="17"/>
        <v>3</v>
      </c>
    </row>
    <row r="329" spans="1:4" ht="13.5">
      <c r="A329" s="3">
        <v>44525</v>
      </c>
      <c r="B329" s="1">
        <f t="shared" si="15"/>
        <v>48</v>
      </c>
      <c r="C329" s="1" t="str">
        <f t="shared" si="16"/>
        <v>星期四</v>
      </c>
      <c r="D329" s="2">
        <f t="shared" si="17"/>
        <v>4</v>
      </c>
    </row>
    <row r="330" spans="1:4" ht="13.5">
      <c r="A330" s="3">
        <v>44526</v>
      </c>
      <c r="B330" s="1">
        <f t="shared" si="15"/>
        <v>48</v>
      </c>
      <c r="C330" s="1" t="str">
        <f t="shared" si="16"/>
        <v>星期五</v>
      </c>
      <c r="D330" s="2">
        <f t="shared" si="17"/>
        <v>5</v>
      </c>
    </row>
    <row r="331" spans="1:4" ht="13.5">
      <c r="A331" s="3">
        <v>44527</v>
      </c>
      <c r="B331" s="1">
        <f t="shared" si="15"/>
        <v>48</v>
      </c>
      <c r="C331" s="1" t="str">
        <f t="shared" si="16"/>
        <v>星期六</v>
      </c>
      <c r="D331" s="2">
        <f t="shared" si="17"/>
        <v>6</v>
      </c>
    </row>
    <row r="332" spans="1:4" ht="13.5">
      <c r="A332" s="3">
        <v>44528</v>
      </c>
      <c r="B332" s="1">
        <f t="shared" si="15"/>
        <v>48</v>
      </c>
      <c r="C332" s="1" t="str">
        <f t="shared" si="16"/>
        <v>星期日</v>
      </c>
      <c r="D332" s="2">
        <f t="shared" si="17"/>
        <v>7</v>
      </c>
    </row>
    <row r="333" spans="1:4" ht="13.5">
      <c r="A333" s="3">
        <v>44529</v>
      </c>
      <c r="B333" s="1">
        <f t="shared" si="15"/>
        <v>49</v>
      </c>
      <c r="C333" s="1" t="str">
        <f t="shared" si="16"/>
        <v>星期一</v>
      </c>
      <c r="D333" s="2">
        <f t="shared" si="17"/>
        <v>1</v>
      </c>
    </row>
    <row r="334" spans="1:4" ht="13.5">
      <c r="A334" s="3">
        <v>44530</v>
      </c>
      <c r="B334" s="1">
        <f t="shared" si="15"/>
        <v>49</v>
      </c>
      <c r="C334" s="1" t="str">
        <f t="shared" si="16"/>
        <v>星期二</v>
      </c>
      <c r="D334" s="2">
        <f t="shared" si="17"/>
        <v>2</v>
      </c>
    </row>
    <row r="335" spans="1:4" ht="13.5">
      <c r="A335" s="3">
        <v>44531</v>
      </c>
      <c r="B335" s="1">
        <f t="shared" si="15"/>
        <v>49</v>
      </c>
      <c r="C335" s="1" t="str">
        <f t="shared" si="16"/>
        <v>星期三</v>
      </c>
      <c r="D335" s="2">
        <f t="shared" si="17"/>
        <v>3</v>
      </c>
    </row>
    <row r="336" spans="1:4" ht="13.5">
      <c r="A336" s="3">
        <v>44532</v>
      </c>
      <c r="B336" s="1">
        <f t="shared" si="15"/>
        <v>49</v>
      </c>
      <c r="C336" s="1" t="str">
        <f t="shared" si="16"/>
        <v>星期四</v>
      </c>
      <c r="D336" s="2">
        <f t="shared" si="17"/>
        <v>4</v>
      </c>
    </row>
    <row r="337" spans="1:4" ht="13.5">
      <c r="A337" s="3">
        <v>44533</v>
      </c>
      <c r="B337" s="1">
        <f t="shared" si="15"/>
        <v>49</v>
      </c>
      <c r="C337" s="1" t="str">
        <f t="shared" si="16"/>
        <v>星期五</v>
      </c>
      <c r="D337" s="2">
        <f t="shared" si="17"/>
        <v>5</v>
      </c>
    </row>
    <row r="338" spans="1:4" ht="13.5">
      <c r="A338" s="3">
        <v>44534</v>
      </c>
      <c r="B338" s="1">
        <f t="shared" si="15"/>
        <v>49</v>
      </c>
      <c r="C338" s="1" t="str">
        <f t="shared" si="16"/>
        <v>星期六</v>
      </c>
      <c r="D338" s="2">
        <f t="shared" si="17"/>
        <v>6</v>
      </c>
    </row>
    <row r="339" spans="1:4" ht="13.5">
      <c r="A339" s="3">
        <v>44535</v>
      </c>
      <c r="B339" s="1">
        <f t="shared" si="15"/>
        <v>49</v>
      </c>
      <c r="C339" s="1" t="str">
        <f t="shared" si="16"/>
        <v>星期日</v>
      </c>
      <c r="D339" s="2">
        <f t="shared" si="17"/>
        <v>7</v>
      </c>
    </row>
    <row r="340" spans="1:4" ht="13.5">
      <c r="A340" s="3">
        <v>44536</v>
      </c>
      <c r="B340" s="1">
        <f t="shared" si="15"/>
        <v>50</v>
      </c>
      <c r="C340" s="1" t="str">
        <f t="shared" si="16"/>
        <v>星期一</v>
      </c>
      <c r="D340" s="2">
        <f t="shared" si="17"/>
        <v>1</v>
      </c>
    </row>
    <row r="341" spans="1:4" ht="13.5">
      <c r="A341" s="3">
        <v>44537</v>
      </c>
      <c r="B341" s="1">
        <f t="shared" si="15"/>
        <v>50</v>
      </c>
      <c r="C341" s="1" t="str">
        <f t="shared" si="16"/>
        <v>星期二</v>
      </c>
      <c r="D341" s="2">
        <f t="shared" si="17"/>
        <v>2</v>
      </c>
    </row>
    <row r="342" spans="1:4" ht="13.5">
      <c r="A342" s="3">
        <v>44538</v>
      </c>
      <c r="B342" s="1">
        <f t="shared" si="15"/>
        <v>50</v>
      </c>
      <c r="C342" s="1" t="str">
        <f t="shared" si="16"/>
        <v>星期三</v>
      </c>
      <c r="D342" s="2">
        <f t="shared" si="17"/>
        <v>3</v>
      </c>
    </row>
    <row r="343" spans="1:4" ht="13.5">
      <c r="A343" s="3">
        <v>44539</v>
      </c>
      <c r="B343" s="1">
        <f t="shared" si="15"/>
        <v>50</v>
      </c>
      <c r="C343" s="1" t="str">
        <f t="shared" si="16"/>
        <v>星期四</v>
      </c>
      <c r="D343" s="2">
        <f t="shared" si="17"/>
        <v>4</v>
      </c>
    </row>
    <row r="344" spans="1:4" ht="13.5">
      <c r="A344" s="3">
        <v>44540</v>
      </c>
      <c r="B344" s="1">
        <f t="shared" si="15"/>
        <v>50</v>
      </c>
      <c r="C344" s="1" t="str">
        <f t="shared" si="16"/>
        <v>星期五</v>
      </c>
      <c r="D344" s="2">
        <f t="shared" si="17"/>
        <v>5</v>
      </c>
    </row>
    <row r="345" spans="1:4" ht="13.5">
      <c r="A345" s="3">
        <v>44541</v>
      </c>
      <c r="B345" s="1">
        <f t="shared" si="15"/>
        <v>50</v>
      </c>
      <c r="C345" s="1" t="str">
        <f t="shared" si="16"/>
        <v>星期六</v>
      </c>
      <c r="D345" s="2">
        <f t="shared" si="17"/>
        <v>6</v>
      </c>
    </row>
    <row r="346" spans="1:4" ht="13.5">
      <c r="A346" s="3">
        <v>44542</v>
      </c>
      <c r="B346" s="1">
        <f t="shared" si="15"/>
        <v>50</v>
      </c>
      <c r="C346" s="1" t="str">
        <f t="shared" si="16"/>
        <v>星期日</v>
      </c>
      <c r="D346" s="2">
        <f t="shared" si="17"/>
        <v>7</v>
      </c>
    </row>
    <row r="347" spans="1:4" ht="13.5">
      <c r="A347" s="3">
        <v>44543</v>
      </c>
      <c r="B347" s="1">
        <f t="shared" si="15"/>
        <v>51</v>
      </c>
      <c r="C347" s="1" t="str">
        <f t="shared" si="16"/>
        <v>星期一</v>
      </c>
      <c r="D347" s="2">
        <f t="shared" si="17"/>
        <v>1</v>
      </c>
    </row>
    <row r="348" spans="1:4" ht="13.5">
      <c r="A348" s="3">
        <v>44544</v>
      </c>
      <c r="B348" s="1">
        <f t="shared" si="15"/>
        <v>51</v>
      </c>
      <c r="C348" s="1" t="str">
        <f t="shared" si="16"/>
        <v>星期二</v>
      </c>
      <c r="D348" s="2">
        <f t="shared" si="17"/>
        <v>2</v>
      </c>
    </row>
    <row r="349" spans="1:4" ht="13.5">
      <c r="A349" s="3">
        <v>44545</v>
      </c>
      <c r="B349" s="1">
        <f t="shared" si="15"/>
        <v>51</v>
      </c>
      <c r="C349" s="1" t="str">
        <f t="shared" si="16"/>
        <v>星期三</v>
      </c>
      <c r="D349" s="2">
        <f t="shared" si="17"/>
        <v>3</v>
      </c>
    </row>
    <row r="350" spans="1:4" ht="13.5">
      <c r="A350" s="3">
        <v>44546</v>
      </c>
      <c r="B350" s="1">
        <f t="shared" si="15"/>
        <v>51</v>
      </c>
      <c r="C350" s="1" t="str">
        <f t="shared" si="16"/>
        <v>星期四</v>
      </c>
      <c r="D350" s="2">
        <f t="shared" si="17"/>
        <v>4</v>
      </c>
    </row>
    <row r="351" spans="1:4" ht="13.5">
      <c r="A351" s="3">
        <v>44547</v>
      </c>
      <c r="B351" s="1">
        <f t="shared" si="15"/>
        <v>51</v>
      </c>
      <c r="C351" s="1" t="str">
        <f t="shared" si="16"/>
        <v>星期五</v>
      </c>
      <c r="D351" s="2">
        <f t="shared" si="17"/>
        <v>5</v>
      </c>
    </row>
    <row r="352" spans="1:4" ht="13.5">
      <c r="A352" s="3">
        <v>44548</v>
      </c>
      <c r="B352" s="1">
        <f t="shared" si="15"/>
        <v>51</v>
      </c>
      <c r="C352" s="1" t="str">
        <f t="shared" si="16"/>
        <v>星期六</v>
      </c>
      <c r="D352" s="2">
        <f t="shared" si="17"/>
        <v>6</v>
      </c>
    </row>
    <row r="353" spans="1:4" ht="13.5">
      <c r="A353" s="3">
        <v>44549</v>
      </c>
      <c r="B353" s="1">
        <f t="shared" si="15"/>
        <v>51</v>
      </c>
      <c r="C353" s="1" t="str">
        <f t="shared" si="16"/>
        <v>星期日</v>
      </c>
      <c r="D353" s="2">
        <f t="shared" si="17"/>
        <v>7</v>
      </c>
    </row>
    <row r="354" spans="1:4" ht="13.5">
      <c r="A354" s="3">
        <v>44550</v>
      </c>
      <c r="B354" s="1">
        <f t="shared" si="15"/>
        <v>52</v>
      </c>
      <c r="C354" s="1" t="str">
        <f t="shared" si="16"/>
        <v>星期一</v>
      </c>
      <c r="D354" s="2">
        <f t="shared" si="17"/>
        <v>1</v>
      </c>
    </row>
    <row r="355" spans="1:4" ht="13.5">
      <c r="A355" s="3">
        <v>44551</v>
      </c>
      <c r="B355" s="1">
        <f t="shared" si="15"/>
        <v>52</v>
      </c>
      <c r="C355" s="1" t="str">
        <f t="shared" si="16"/>
        <v>星期二</v>
      </c>
      <c r="D355" s="2">
        <f t="shared" si="17"/>
        <v>2</v>
      </c>
    </row>
    <row r="356" spans="1:4" ht="13.5">
      <c r="A356" s="3">
        <v>44552</v>
      </c>
      <c r="B356" s="1">
        <f t="shared" si="15"/>
        <v>52</v>
      </c>
      <c r="C356" s="1" t="str">
        <f t="shared" si="16"/>
        <v>星期三</v>
      </c>
      <c r="D356" s="2">
        <f t="shared" si="17"/>
        <v>3</v>
      </c>
    </row>
    <row r="357" spans="1:4" ht="13.5">
      <c r="A357" s="3">
        <v>44553</v>
      </c>
      <c r="B357" s="1">
        <f t="shared" si="15"/>
        <v>52</v>
      </c>
      <c r="C357" s="1" t="str">
        <f t="shared" si="16"/>
        <v>星期四</v>
      </c>
      <c r="D357" s="2">
        <f t="shared" si="17"/>
        <v>4</v>
      </c>
    </row>
    <row r="358" spans="1:4" ht="13.5">
      <c r="A358" s="3">
        <v>44554</v>
      </c>
      <c r="B358" s="1">
        <f t="shared" si="15"/>
        <v>52</v>
      </c>
      <c r="C358" s="1" t="str">
        <f t="shared" si="16"/>
        <v>星期五</v>
      </c>
      <c r="D358" s="2">
        <f t="shared" si="17"/>
        <v>5</v>
      </c>
    </row>
    <row r="359" spans="1:4" ht="13.5">
      <c r="A359" s="3">
        <v>44555</v>
      </c>
      <c r="B359" s="1">
        <f t="shared" si="15"/>
        <v>52</v>
      </c>
      <c r="C359" s="1" t="str">
        <f t="shared" si="16"/>
        <v>星期六</v>
      </c>
      <c r="D359" s="2">
        <f t="shared" si="17"/>
        <v>6</v>
      </c>
    </row>
    <row r="360" spans="1:4" ht="13.5">
      <c r="A360" s="3">
        <v>44556</v>
      </c>
      <c r="B360" s="1">
        <f t="shared" si="15"/>
        <v>52</v>
      </c>
      <c r="C360" s="1" t="str">
        <f t="shared" si="16"/>
        <v>星期日</v>
      </c>
      <c r="D360" s="2">
        <f t="shared" si="17"/>
        <v>7</v>
      </c>
    </row>
    <row r="361" spans="1:4" ht="13.5">
      <c r="A361" s="3">
        <v>44557</v>
      </c>
      <c r="B361" s="1">
        <f t="shared" si="15"/>
        <v>53</v>
      </c>
      <c r="C361" s="1" t="str">
        <f t="shared" si="16"/>
        <v>星期一</v>
      </c>
      <c r="D361" s="2">
        <f t="shared" si="17"/>
        <v>1</v>
      </c>
    </row>
    <row r="362" spans="1:4" ht="13.5">
      <c r="A362" s="3">
        <v>44558</v>
      </c>
      <c r="B362" s="1">
        <f t="shared" si="15"/>
        <v>53</v>
      </c>
      <c r="C362" s="1" t="str">
        <f t="shared" si="16"/>
        <v>星期二</v>
      </c>
      <c r="D362" s="2">
        <f t="shared" si="17"/>
        <v>2</v>
      </c>
    </row>
    <row r="363" spans="1:4" ht="13.5">
      <c r="A363" s="3">
        <v>44559</v>
      </c>
      <c r="B363" s="1">
        <f t="shared" si="15"/>
        <v>53</v>
      </c>
      <c r="C363" s="1" t="str">
        <f t="shared" si="16"/>
        <v>星期三</v>
      </c>
      <c r="D363" s="2">
        <f t="shared" si="17"/>
        <v>3</v>
      </c>
    </row>
    <row r="364" spans="1:4" ht="13.5">
      <c r="A364" s="3">
        <v>44560</v>
      </c>
      <c r="B364" s="1">
        <f t="shared" si="15"/>
        <v>53</v>
      </c>
      <c r="C364" s="1" t="str">
        <f t="shared" si="16"/>
        <v>星期四</v>
      </c>
      <c r="D364" s="2">
        <f t="shared" si="17"/>
        <v>4</v>
      </c>
    </row>
    <row r="365" spans="1:4" ht="13.5">
      <c r="A365" s="3">
        <v>44561</v>
      </c>
      <c r="B365" s="1">
        <f t="shared" si="15"/>
        <v>53</v>
      </c>
      <c r="C365" s="1" t="str">
        <f t="shared" si="16"/>
        <v>星期五</v>
      </c>
      <c r="D365" s="2">
        <f t="shared" si="17"/>
        <v>5</v>
      </c>
    </row>
    <row r="366" spans="1:1" ht="13.5">
      <c r="A366" s="3"/>
    </row>
  </sheetData>
  <pageMargins left="0.75" right="0.75" top="1" bottom="1" header="0.511805555555556" footer="0.511805555555556"/>
</worksheet>
</file>

<file path=xl/worksheets/sheet6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4000-000000000000}">
  <dimension ref="A1:D366"/>
  <sheetViews>
    <sheetView workbookViewId="0" topLeftCell="A1">
      <selection pane="topLeft" activeCell="D1" sqref="D1"/>
    </sheetView>
  </sheetViews>
  <sheetFormatPr defaultColWidth="9" defaultRowHeight="13.5" outlineLevelCol="3"/>
  <cols>
    <col min="1" max="1" width="10.6" style="1" customWidth="1"/>
    <col min="2" max="2" width="3.6" style="1" customWidth="1"/>
    <col min="3" max="3" width="11.8" style="1" customWidth="1"/>
    <col min="4" max="16347" width="9" style="2"/>
  </cols>
  <sheetData>
    <row r="1" spans="1:4" ht="13.5">
      <c r="A1" s="3">
        <v>44562</v>
      </c>
      <c r="B1" s="1">
        <f t="shared" si="0" ref="B1:B64">WEEKNUM(A1,2)</f>
        <v>1</v>
      </c>
      <c r="C1" s="1" t="str">
        <f>CHOOSE(WEEKDAY(A1,2),"星期一","星期二","星期三","星期四","星期五","星期六","星期日")</f>
        <v>星期六</v>
      </c>
      <c r="D1" s="2">
        <f>WEEKDAY(A1,2)</f>
        <v>6</v>
      </c>
    </row>
    <row r="2" spans="1:4" ht="13.5">
      <c r="A2" s="3">
        <v>44563</v>
      </c>
      <c r="B2" s="1">
        <f t="shared" si="0"/>
        <v>1</v>
      </c>
      <c r="C2" s="1" t="str">
        <f t="shared" si="1" ref="C2:C65">CHOOSE(WEEKDAY(A2,2),"星期一","星期二","星期三","星期四","星期五","星期六","星期日")</f>
        <v>星期日</v>
      </c>
      <c r="D2" s="2">
        <f t="shared" si="2" ref="D2:D65">WEEKDAY(A2,2)</f>
        <v>7</v>
      </c>
    </row>
    <row r="3" spans="1:4" ht="13.5">
      <c r="A3" s="3">
        <v>44564</v>
      </c>
      <c r="B3" s="1">
        <f t="shared" si="0"/>
        <v>2</v>
      </c>
      <c r="C3" s="1" t="str">
        <f t="shared" si="1"/>
        <v>星期一</v>
      </c>
      <c r="D3" s="2">
        <f t="shared" si="2"/>
        <v>1</v>
      </c>
    </row>
    <row r="4" spans="1:4" ht="13.5">
      <c r="A4" s="3">
        <v>44565</v>
      </c>
      <c r="B4" s="1">
        <f t="shared" si="0"/>
        <v>2</v>
      </c>
      <c r="C4" s="1" t="str">
        <f t="shared" si="1"/>
        <v>星期二</v>
      </c>
      <c r="D4" s="2">
        <f t="shared" si="2"/>
        <v>2</v>
      </c>
    </row>
    <row r="5" spans="1:4" ht="13.5">
      <c r="A5" s="3">
        <v>44566</v>
      </c>
      <c r="B5" s="1">
        <f t="shared" si="0"/>
        <v>2</v>
      </c>
      <c r="C5" s="1" t="str">
        <f t="shared" si="1"/>
        <v>星期三</v>
      </c>
      <c r="D5" s="2">
        <f t="shared" si="2"/>
        <v>3</v>
      </c>
    </row>
    <row r="6" spans="1:4" ht="13.5">
      <c r="A6" s="3">
        <v>44567</v>
      </c>
      <c r="B6" s="1">
        <f t="shared" si="0"/>
        <v>2</v>
      </c>
      <c r="C6" s="1" t="str">
        <f t="shared" si="1"/>
        <v>星期四</v>
      </c>
      <c r="D6" s="2">
        <f t="shared" si="2"/>
        <v>4</v>
      </c>
    </row>
    <row r="7" spans="1:4" ht="13.5">
      <c r="A7" s="3">
        <v>44568</v>
      </c>
      <c r="B7" s="1">
        <f t="shared" si="0"/>
        <v>2</v>
      </c>
      <c r="C7" s="1" t="str">
        <f t="shared" si="1"/>
        <v>星期五</v>
      </c>
      <c r="D7" s="2">
        <f t="shared" si="2"/>
        <v>5</v>
      </c>
    </row>
    <row r="8" spans="1:4" ht="13.5">
      <c r="A8" s="3">
        <v>44569</v>
      </c>
      <c r="B8" s="1">
        <f t="shared" si="0"/>
        <v>2</v>
      </c>
      <c r="C8" s="1" t="str">
        <f t="shared" si="1"/>
        <v>星期六</v>
      </c>
      <c r="D8" s="2">
        <f t="shared" si="2"/>
        <v>6</v>
      </c>
    </row>
    <row r="9" spans="1:4" ht="13.5">
      <c r="A9" s="3">
        <v>44570</v>
      </c>
      <c r="B9" s="1">
        <f t="shared" si="0"/>
        <v>2</v>
      </c>
      <c r="C9" s="1" t="str">
        <f t="shared" si="1"/>
        <v>星期日</v>
      </c>
      <c r="D9" s="2">
        <f t="shared" si="2"/>
        <v>7</v>
      </c>
    </row>
    <row r="10" spans="1:4" ht="13.5">
      <c r="A10" s="3">
        <v>44571</v>
      </c>
      <c r="B10" s="1">
        <f t="shared" si="0"/>
        <v>3</v>
      </c>
      <c r="C10" s="1" t="str">
        <f t="shared" si="1"/>
        <v>星期一</v>
      </c>
      <c r="D10" s="2">
        <f t="shared" si="2"/>
        <v>1</v>
      </c>
    </row>
    <row r="11" spans="1:4" ht="13.5">
      <c r="A11" s="3">
        <v>44572</v>
      </c>
      <c r="B11" s="1">
        <f t="shared" si="0"/>
        <v>3</v>
      </c>
      <c r="C11" s="1" t="str">
        <f t="shared" si="1"/>
        <v>星期二</v>
      </c>
      <c r="D11" s="2">
        <f t="shared" si="2"/>
        <v>2</v>
      </c>
    </row>
    <row r="12" spans="1:4" ht="13.5">
      <c r="A12" s="3">
        <v>44573</v>
      </c>
      <c r="B12" s="1">
        <f t="shared" si="0"/>
        <v>3</v>
      </c>
      <c r="C12" s="1" t="str">
        <f t="shared" si="1"/>
        <v>星期三</v>
      </c>
      <c r="D12" s="2">
        <f t="shared" si="2"/>
        <v>3</v>
      </c>
    </row>
    <row r="13" spans="1:4" ht="13.5">
      <c r="A13" s="3">
        <v>44574</v>
      </c>
      <c r="B13" s="1">
        <f t="shared" si="0"/>
        <v>3</v>
      </c>
      <c r="C13" s="1" t="str">
        <f t="shared" si="1"/>
        <v>星期四</v>
      </c>
      <c r="D13" s="2">
        <f t="shared" si="2"/>
        <v>4</v>
      </c>
    </row>
    <row r="14" spans="1:4" ht="13.5">
      <c r="A14" s="3">
        <v>44575</v>
      </c>
      <c r="B14" s="1">
        <f t="shared" si="0"/>
        <v>3</v>
      </c>
      <c r="C14" s="1" t="str">
        <f t="shared" si="1"/>
        <v>星期五</v>
      </c>
      <c r="D14" s="2">
        <f t="shared" si="2"/>
        <v>5</v>
      </c>
    </row>
    <row r="15" spans="1:4" ht="13.5">
      <c r="A15" s="3">
        <v>44576</v>
      </c>
      <c r="B15" s="1">
        <f t="shared" si="0"/>
        <v>3</v>
      </c>
      <c r="C15" s="1" t="str">
        <f t="shared" si="1"/>
        <v>星期六</v>
      </c>
      <c r="D15" s="2">
        <f t="shared" si="2"/>
        <v>6</v>
      </c>
    </row>
    <row r="16" spans="1:4" ht="13.5">
      <c r="A16" s="3">
        <v>44577</v>
      </c>
      <c r="B16" s="1">
        <f t="shared" si="0"/>
        <v>3</v>
      </c>
      <c r="C16" s="1" t="str">
        <f t="shared" si="1"/>
        <v>星期日</v>
      </c>
      <c r="D16" s="2">
        <f t="shared" si="2"/>
        <v>7</v>
      </c>
    </row>
    <row r="17" spans="1:4" ht="13.5">
      <c r="A17" s="3">
        <v>44578</v>
      </c>
      <c r="B17" s="1">
        <f t="shared" si="0"/>
        <v>4</v>
      </c>
      <c r="C17" s="1" t="str">
        <f t="shared" si="1"/>
        <v>星期一</v>
      </c>
      <c r="D17" s="2">
        <f t="shared" si="2"/>
        <v>1</v>
      </c>
    </row>
    <row r="18" spans="1:4" ht="13.5">
      <c r="A18" s="3">
        <v>44579</v>
      </c>
      <c r="B18" s="1">
        <f t="shared" si="0"/>
        <v>4</v>
      </c>
      <c r="C18" s="1" t="str">
        <f t="shared" si="1"/>
        <v>星期二</v>
      </c>
      <c r="D18" s="2">
        <f t="shared" si="2"/>
        <v>2</v>
      </c>
    </row>
    <row r="19" spans="1:4" ht="13.5">
      <c r="A19" s="3">
        <v>44580</v>
      </c>
      <c r="B19" s="1">
        <f t="shared" si="0"/>
        <v>4</v>
      </c>
      <c r="C19" s="1" t="str">
        <f t="shared" si="1"/>
        <v>星期三</v>
      </c>
      <c r="D19" s="2">
        <f t="shared" si="2"/>
        <v>3</v>
      </c>
    </row>
    <row r="20" spans="1:4" ht="13.5">
      <c r="A20" s="3">
        <v>44581</v>
      </c>
      <c r="B20" s="1">
        <f t="shared" si="0"/>
        <v>4</v>
      </c>
      <c r="C20" s="1" t="str">
        <f t="shared" si="1"/>
        <v>星期四</v>
      </c>
      <c r="D20" s="2">
        <f t="shared" si="2"/>
        <v>4</v>
      </c>
    </row>
    <row r="21" spans="1:4" ht="13.5">
      <c r="A21" s="3">
        <v>44582</v>
      </c>
      <c r="B21" s="1">
        <f t="shared" si="0"/>
        <v>4</v>
      </c>
      <c r="C21" s="1" t="str">
        <f t="shared" si="1"/>
        <v>星期五</v>
      </c>
      <c r="D21" s="2">
        <f t="shared" si="2"/>
        <v>5</v>
      </c>
    </row>
    <row r="22" spans="1:4" ht="13.5">
      <c r="A22" s="3">
        <v>44583</v>
      </c>
      <c r="B22" s="1">
        <f t="shared" si="0"/>
        <v>4</v>
      </c>
      <c r="C22" s="1" t="str">
        <f t="shared" si="1"/>
        <v>星期六</v>
      </c>
      <c r="D22" s="2">
        <f t="shared" si="2"/>
        <v>6</v>
      </c>
    </row>
    <row r="23" spans="1:4" ht="13.5">
      <c r="A23" s="3">
        <v>44584</v>
      </c>
      <c r="B23" s="1">
        <f t="shared" si="0"/>
        <v>4</v>
      </c>
      <c r="C23" s="1" t="str">
        <f t="shared" si="1"/>
        <v>星期日</v>
      </c>
      <c r="D23" s="2">
        <f t="shared" si="2"/>
        <v>7</v>
      </c>
    </row>
    <row r="24" spans="1:4" ht="13.5">
      <c r="A24" s="3">
        <v>44585</v>
      </c>
      <c r="B24" s="1">
        <f t="shared" si="0"/>
        <v>5</v>
      </c>
      <c r="C24" s="1" t="str">
        <f t="shared" si="1"/>
        <v>星期一</v>
      </c>
      <c r="D24" s="2">
        <f t="shared" si="2"/>
        <v>1</v>
      </c>
    </row>
    <row r="25" spans="1:4" ht="13.5">
      <c r="A25" s="3">
        <v>44586</v>
      </c>
      <c r="B25" s="1">
        <f t="shared" si="0"/>
        <v>5</v>
      </c>
      <c r="C25" s="1" t="str">
        <f t="shared" si="1"/>
        <v>星期二</v>
      </c>
      <c r="D25" s="2">
        <f t="shared" si="2"/>
        <v>2</v>
      </c>
    </row>
    <row r="26" spans="1:4" ht="13.5">
      <c r="A26" s="3">
        <v>44587</v>
      </c>
      <c r="B26" s="1">
        <f t="shared" si="0"/>
        <v>5</v>
      </c>
      <c r="C26" s="1" t="str">
        <f t="shared" si="1"/>
        <v>星期三</v>
      </c>
      <c r="D26" s="2">
        <f t="shared" si="2"/>
        <v>3</v>
      </c>
    </row>
    <row r="27" spans="1:4" ht="13.5">
      <c r="A27" s="3">
        <v>44588</v>
      </c>
      <c r="B27" s="1">
        <f t="shared" si="0"/>
        <v>5</v>
      </c>
      <c r="C27" s="1" t="str">
        <f t="shared" si="1"/>
        <v>星期四</v>
      </c>
      <c r="D27" s="2">
        <f t="shared" si="2"/>
        <v>4</v>
      </c>
    </row>
    <row r="28" spans="1:4" ht="13.5">
      <c r="A28" s="3">
        <v>44589</v>
      </c>
      <c r="B28" s="1">
        <f t="shared" si="0"/>
        <v>5</v>
      </c>
      <c r="C28" s="1" t="str">
        <f t="shared" si="1"/>
        <v>星期五</v>
      </c>
      <c r="D28" s="2">
        <f t="shared" si="2"/>
        <v>5</v>
      </c>
    </row>
    <row r="29" spans="1:4" ht="13.5">
      <c r="A29" s="3">
        <v>44590</v>
      </c>
      <c r="B29" s="1">
        <f t="shared" si="0"/>
        <v>5</v>
      </c>
      <c r="C29" s="1" t="str">
        <f t="shared" si="1"/>
        <v>星期六</v>
      </c>
      <c r="D29" s="2">
        <f t="shared" si="2"/>
        <v>6</v>
      </c>
    </row>
    <row r="30" spans="1:4" ht="13.5">
      <c r="A30" s="3">
        <v>44591</v>
      </c>
      <c r="B30" s="1">
        <f t="shared" si="0"/>
        <v>5</v>
      </c>
      <c r="C30" s="1" t="str">
        <f t="shared" si="1"/>
        <v>星期日</v>
      </c>
      <c r="D30" s="2">
        <f t="shared" si="2"/>
        <v>7</v>
      </c>
    </row>
    <row r="31" spans="1:4" ht="13.5">
      <c r="A31" s="3">
        <v>44592</v>
      </c>
      <c r="B31" s="1">
        <f t="shared" si="0"/>
        <v>6</v>
      </c>
      <c r="C31" s="1" t="str">
        <f t="shared" si="1"/>
        <v>星期一</v>
      </c>
      <c r="D31" s="2">
        <f t="shared" si="2"/>
        <v>1</v>
      </c>
    </row>
    <row r="32" spans="1:4" ht="13.5">
      <c r="A32" s="3">
        <v>44593</v>
      </c>
      <c r="B32" s="1">
        <f t="shared" si="0"/>
        <v>6</v>
      </c>
      <c r="C32" s="1" t="str">
        <f t="shared" si="1"/>
        <v>星期二</v>
      </c>
      <c r="D32" s="2">
        <f t="shared" si="2"/>
        <v>2</v>
      </c>
    </row>
    <row r="33" spans="1:4" ht="13.5">
      <c r="A33" s="3">
        <v>44594</v>
      </c>
      <c r="B33" s="1">
        <f t="shared" si="0"/>
        <v>6</v>
      </c>
      <c r="C33" s="1" t="str">
        <f t="shared" si="1"/>
        <v>星期三</v>
      </c>
      <c r="D33" s="2">
        <f t="shared" si="2"/>
        <v>3</v>
      </c>
    </row>
    <row r="34" spans="1:4" ht="13.5">
      <c r="A34" s="3">
        <v>44595</v>
      </c>
      <c r="B34" s="1">
        <f t="shared" si="0"/>
        <v>6</v>
      </c>
      <c r="C34" s="1" t="str">
        <f t="shared" si="1"/>
        <v>星期四</v>
      </c>
      <c r="D34" s="2">
        <f t="shared" si="2"/>
        <v>4</v>
      </c>
    </row>
    <row r="35" spans="1:4" ht="13.5">
      <c r="A35" s="3">
        <v>44596</v>
      </c>
      <c r="B35" s="1">
        <f t="shared" si="0"/>
        <v>6</v>
      </c>
      <c r="C35" s="1" t="str">
        <f t="shared" si="1"/>
        <v>星期五</v>
      </c>
      <c r="D35" s="2">
        <f t="shared" si="2"/>
        <v>5</v>
      </c>
    </row>
    <row r="36" spans="1:4" ht="13.5">
      <c r="A36" s="3">
        <v>44597</v>
      </c>
      <c r="B36" s="1">
        <f t="shared" si="0"/>
        <v>6</v>
      </c>
      <c r="C36" s="1" t="str">
        <f t="shared" si="1"/>
        <v>星期六</v>
      </c>
      <c r="D36" s="2">
        <f t="shared" si="2"/>
        <v>6</v>
      </c>
    </row>
    <row r="37" spans="1:4" ht="13.5">
      <c r="A37" s="3">
        <v>44598</v>
      </c>
      <c r="B37" s="1">
        <f t="shared" si="0"/>
        <v>6</v>
      </c>
      <c r="C37" s="1" t="str">
        <f t="shared" si="1"/>
        <v>星期日</v>
      </c>
      <c r="D37" s="2">
        <f t="shared" si="2"/>
        <v>7</v>
      </c>
    </row>
    <row r="38" spans="1:4" ht="13.5">
      <c r="A38" s="3">
        <v>44599</v>
      </c>
      <c r="B38" s="1">
        <f t="shared" si="0"/>
        <v>7</v>
      </c>
      <c r="C38" s="1" t="str">
        <f t="shared" si="1"/>
        <v>星期一</v>
      </c>
      <c r="D38" s="2">
        <f t="shared" si="2"/>
        <v>1</v>
      </c>
    </row>
    <row r="39" spans="1:4" ht="13.5">
      <c r="A39" s="3">
        <v>44600</v>
      </c>
      <c r="B39" s="1">
        <f t="shared" si="0"/>
        <v>7</v>
      </c>
      <c r="C39" s="1" t="str">
        <f t="shared" si="1"/>
        <v>星期二</v>
      </c>
      <c r="D39" s="2">
        <f t="shared" si="2"/>
        <v>2</v>
      </c>
    </row>
    <row r="40" spans="1:4" ht="13.5">
      <c r="A40" s="3">
        <v>44601</v>
      </c>
      <c r="B40" s="1">
        <f t="shared" si="0"/>
        <v>7</v>
      </c>
      <c r="C40" s="1" t="str">
        <f t="shared" si="1"/>
        <v>星期三</v>
      </c>
      <c r="D40" s="2">
        <f t="shared" si="2"/>
        <v>3</v>
      </c>
    </row>
    <row r="41" spans="1:4" ht="13.5">
      <c r="A41" s="3">
        <v>44602</v>
      </c>
      <c r="B41" s="1">
        <f t="shared" si="0"/>
        <v>7</v>
      </c>
      <c r="C41" s="1" t="str">
        <f t="shared" si="1"/>
        <v>星期四</v>
      </c>
      <c r="D41" s="2">
        <f t="shared" si="2"/>
        <v>4</v>
      </c>
    </row>
    <row r="42" spans="1:4" ht="13.5">
      <c r="A42" s="3">
        <v>44603</v>
      </c>
      <c r="B42" s="1">
        <f t="shared" si="0"/>
        <v>7</v>
      </c>
      <c r="C42" s="1" t="str">
        <f t="shared" si="1"/>
        <v>星期五</v>
      </c>
      <c r="D42" s="2">
        <f t="shared" si="2"/>
        <v>5</v>
      </c>
    </row>
    <row r="43" spans="1:4" ht="13.5">
      <c r="A43" s="3">
        <v>44604</v>
      </c>
      <c r="B43" s="1">
        <f t="shared" si="0"/>
        <v>7</v>
      </c>
      <c r="C43" s="1" t="str">
        <f t="shared" si="1"/>
        <v>星期六</v>
      </c>
      <c r="D43" s="2">
        <f t="shared" si="2"/>
        <v>6</v>
      </c>
    </row>
    <row r="44" spans="1:4" ht="13.5">
      <c r="A44" s="3">
        <v>44605</v>
      </c>
      <c r="B44" s="1">
        <f t="shared" si="0"/>
        <v>7</v>
      </c>
      <c r="C44" s="1" t="str">
        <f t="shared" si="1"/>
        <v>星期日</v>
      </c>
      <c r="D44" s="2">
        <f t="shared" si="2"/>
        <v>7</v>
      </c>
    </row>
    <row r="45" spans="1:4" ht="13.5">
      <c r="A45" s="3">
        <v>44606</v>
      </c>
      <c r="B45" s="1">
        <f t="shared" si="0"/>
        <v>8</v>
      </c>
      <c r="C45" s="1" t="str">
        <f t="shared" si="1"/>
        <v>星期一</v>
      </c>
      <c r="D45" s="2">
        <f t="shared" si="2"/>
        <v>1</v>
      </c>
    </row>
    <row r="46" spans="1:4" ht="13.5">
      <c r="A46" s="3">
        <v>44607</v>
      </c>
      <c r="B46" s="1">
        <f t="shared" si="0"/>
        <v>8</v>
      </c>
      <c r="C46" s="1" t="str">
        <f t="shared" si="1"/>
        <v>星期二</v>
      </c>
      <c r="D46" s="2">
        <f t="shared" si="2"/>
        <v>2</v>
      </c>
    </row>
    <row r="47" spans="1:4" ht="13.5">
      <c r="A47" s="3">
        <v>44608</v>
      </c>
      <c r="B47" s="1">
        <f t="shared" si="0"/>
        <v>8</v>
      </c>
      <c r="C47" s="1" t="str">
        <f t="shared" si="1"/>
        <v>星期三</v>
      </c>
      <c r="D47" s="2">
        <f t="shared" si="2"/>
        <v>3</v>
      </c>
    </row>
    <row r="48" spans="1:4" ht="13.5">
      <c r="A48" s="3">
        <v>44609</v>
      </c>
      <c r="B48" s="1">
        <f t="shared" si="0"/>
        <v>8</v>
      </c>
      <c r="C48" s="1" t="str">
        <f t="shared" si="1"/>
        <v>星期四</v>
      </c>
      <c r="D48" s="2">
        <f t="shared" si="2"/>
        <v>4</v>
      </c>
    </row>
    <row r="49" spans="1:4" ht="13.5">
      <c r="A49" s="3">
        <v>44610</v>
      </c>
      <c r="B49" s="1">
        <f t="shared" si="0"/>
        <v>8</v>
      </c>
      <c r="C49" s="1" t="str">
        <f t="shared" si="1"/>
        <v>星期五</v>
      </c>
      <c r="D49" s="2">
        <f t="shared" si="2"/>
        <v>5</v>
      </c>
    </row>
    <row r="50" spans="1:4" ht="13.5">
      <c r="A50" s="3">
        <v>44611</v>
      </c>
      <c r="B50" s="1">
        <f t="shared" si="0"/>
        <v>8</v>
      </c>
      <c r="C50" s="1" t="str">
        <f t="shared" si="1"/>
        <v>星期六</v>
      </c>
      <c r="D50" s="2">
        <f t="shared" si="2"/>
        <v>6</v>
      </c>
    </row>
    <row r="51" spans="1:4" ht="13.5">
      <c r="A51" s="3">
        <v>44612</v>
      </c>
      <c r="B51" s="1">
        <f t="shared" si="0"/>
        <v>8</v>
      </c>
      <c r="C51" s="1" t="str">
        <f t="shared" si="1"/>
        <v>星期日</v>
      </c>
      <c r="D51" s="2">
        <f t="shared" si="2"/>
        <v>7</v>
      </c>
    </row>
    <row r="52" spans="1:4" ht="13.5">
      <c r="A52" s="3">
        <v>44613</v>
      </c>
      <c r="B52" s="1">
        <f t="shared" si="0"/>
        <v>9</v>
      </c>
      <c r="C52" s="1" t="str">
        <f t="shared" si="1"/>
        <v>星期一</v>
      </c>
      <c r="D52" s="2">
        <f t="shared" si="2"/>
        <v>1</v>
      </c>
    </row>
    <row r="53" spans="1:4" ht="13.5">
      <c r="A53" s="3">
        <v>44614</v>
      </c>
      <c r="B53" s="1">
        <f t="shared" si="0"/>
        <v>9</v>
      </c>
      <c r="C53" s="1" t="str">
        <f t="shared" si="1"/>
        <v>星期二</v>
      </c>
      <c r="D53" s="2">
        <f t="shared" si="2"/>
        <v>2</v>
      </c>
    </row>
    <row r="54" spans="1:4" ht="13.5">
      <c r="A54" s="3">
        <v>44615</v>
      </c>
      <c r="B54" s="1">
        <f t="shared" si="0"/>
        <v>9</v>
      </c>
      <c r="C54" s="1" t="str">
        <f t="shared" si="1"/>
        <v>星期三</v>
      </c>
      <c r="D54" s="2">
        <f t="shared" si="2"/>
        <v>3</v>
      </c>
    </row>
    <row r="55" spans="1:4" ht="13.5">
      <c r="A55" s="3">
        <v>44616</v>
      </c>
      <c r="B55" s="1">
        <f t="shared" si="0"/>
        <v>9</v>
      </c>
      <c r="C55" s="1" t="str">
        <f t="shared" si="1"/>
        <v>星期四</v>
      </c>
      <c r="D55" s="2">
        <f t="shared" si="2"/>
        <v>4</v>
      </c>
    </row>
    <row r="56" spans="1:4" ht="13.5">
      <c r="A56" s="3">
        <v>44617</v>
      </c>
      <c r="B56" s="1">
        <f t="shared" si="0"/>
        <v>9</v>
      </c>
      <c r="C56" s="1" t="str">
        <f t="shared" si="1"/>
        <v>星期五</v>
      </c>
      <c r="D56" s="2">
        <f t="shared" si="2"/>
        <v>5</v>
      </c>
    </row>
    <row r="57" spans="1:4" ht="13.5">
      <c r="A57" s="3">
        <v>44618</v>
      </c>
      <c r="B57" s="1">
        <f t="shared" si="0"/>
        <v>9</v>
      </c>
      <c r="C57" s="1" t="str">
        <f t="shared" si="1"/>
        <v>星期六</v>
      </c>
      <c r="D57" s="2">
        <f t="shared" si="2"/>
        <v>6</v>
      </c>
    </row>
    <row r="58" spans="1:4" ht="13.5">
      <c r="A58" s="3">
        <v>44619</v>
      </c>
      <c r="B58" s="1">
        <f t="shared" si="0"/>
        <v>9</v>
      </c>
      <c r="C58" s="1" t="str">
        <f t="shared" si="1"/>
        <v>星期日</v>
      </c>
      <c r="D58" s="2">
        <f t="shared" si="2"/>
        <v>7</v>
      </c>
    </row>
    <row r="59" spans="1:4" ht="13.5">
      <c r="A59" s="3">
        <v>44620</v>
      </c>
      <c r="B59" s="1">
        <f t="shared" si="0"/>
        <v>10</v>
      </c>
      <c r="C59" s="1" t="str">
        <f t="shared" si="1"/>
        <v>星期一</v>
      </c>
      <c r="D59" s="2">
        <f t="shared" si="2"/>
        <v>1</v>
      </c>
    </row>
    <row r="60" spans="1:4" ht="13.5">
      <c r="A60" s="3">
        <v>44621</v>
      </c>
      <c r="B60" s="1">
        <f t="shared" si="0"/>
        <v>10</v>
      </c>
      <c r="C60" s="1" t="str">
        <f t="shared" si="1"/>
        <v>星期二</v>
      </c>
      <c r="D60" s="2">
        <f t="shared" si="2"/>
        <v>2</v>
      </c>
    </row>
    <row r="61" spans="1:4" ht="13.5">
      <c r="A61" s="3">
        <v>44622</v>
      </c>
      <c r="B61" s="1">
        <f t="shared" si="0"/>
        <v>10</v>
      </c>
      <c r="C61" s="1" t="str">
        <f t="shared" si="1"/>
        <v>星期三</v>
      </c>
      <c r="D61" s="2">
        <f t="shared" si="2"/>
        <v>3</v>
      </c>
    </row>
    <row r="62" spans="1:4" ht="13.5">
      <c r="A62" s="3">
        <v>44623</v>
      </c>
      <c r="B62" s="1">
        <f t="shared" si="0"/>
        <v>10</v>
      </c>
      <c r="C62" s="1" t="str">
        <f t="shared" si="1"/>
        <v>星期四</v>
      </c>
      <c r="D62" s="2">
        <f t="shared" si="2"/>
        <v>4</v>
      </c>
    </row>
    <row r="63" spans="1:4" ht="13.5">
      <c r="A63" s="3">
        <v>44624</v>
      </c>
      <c r="B63" s="1">
        <f t="shared" si="0"/>
        <v>10</v>
      </c>
      <c r="C63" s="1" t="str">
        <f t="shared" si="1"/>
        <v>星期五</v>
      </c>
      <c r="D63" s="2">
        <f t="shared" si="2"/>
        <v>5</v>
      </c>
    </row>
    <row r="64" spans="1:4" ht="13.5">
      <c r="A64" s="3">
        <v>44625</v>
      </c>
      <c r="B64" s="1">
        <f t="shared" si="0"/>
        <v>10</v>
      </c>
      <c r="C64" s="1" t="str">
        <f t="shared" si="1"/>
        <v>星期六</v>
      </c>
      <c r="D64" s="2">
        <f t="shared" si="2"/>
        <v>6</v>
      </c>
    </row>
    <row r="65" spans="1:4" ht="13.5">
      <c r="A65" s="3">
        <v>44626</v>
      </c>
      <c r="B65" s="1">
        <f t="shared" si="3" ref="B65:B128">WEEKNUM(A65,2)</f>
        <v>10</v>
      </c>
      <c r="C65" s="1" t="str">
        <f t="shared" si="1"/>
        <v>星期日</v>
      </c>
      <c r="D65" s="2">
        <f t="shared" si="2"/>
        <v>7</v>
      </c>
    </row>
    <row r="66" spans="1:4" ht="13.5">
      <c r="A66" s="3">
        <v>44627</v>
      </c>
      <c r="B66" s="1">
        <f t="shared" si="3"/>
        <v>11</v>
      </c>
      <c r="C66" s="1" t="str">
        <f t="shared" si="4" ref="C66:C129">CHOOSE(WEEKDAY(A66,2),"星期一","星期二","星期三","星期四","星期五","星期六","星期日")</f>
        <v>星期一</v>
      </c>
      <c r="D66" s="2">
        <f t="shared" si="5" ref="D66:D129">WEEKDAY(A66,2)</f>
        <v>1</v>
      </c>
    </row>
    <row r="67" spans="1:4" ht="13.5">
      <c r="A67" s="3">
        <v>44628</v>
      </c>
      <c r="B67" s="1">
        <f t="shared" si="3"/>
        <v>11</v>
      </c>
      <c r="C67" s="1" t="str">
        <f t="shared" si="4"/>
        <v>星期二</v>
      </c>
      <c r="D67" s="2">
        <f t="shared" si="5"/>
        <v>2</v>
      </c>
    </row>
    <row r="68" spans="1:4" ht="13.5">
      <c r="A68" s="3">
        <v>44629</v>
      </c>
      <c r="B68" s="1">
        <f t="shared" si="3"/>
        <v>11</v>
      </c>
      <c r="C68" s="1" t="str">
        <f t="shared" si="4"/>
        <v>星期三</v>
      </c>
      <c r="D68" s="2">
        <f t="shared" si="5"/>
        <v>3</v>
      </c>
    </row>
    <row r="69" spans="1:4" ht="13.5">
      <c r="A69" s="3">
        <v>44630</v>
      </c>
      <c r="B69" s="1">
        <f t="shared" si="3"/>
        <v>11</v>
      </c>
      <c r="C69" s="1" t="str">
        <f t="shared" si="4"/>
        <v>星期四</v>
      </c>
      <c r="D69" s="2">
        <f t="shared" si="5"/>
        <v>4</v>
      </c>
    </row>
    <row r="70" spans="1:4" ht="13.5">
      <c r="A70" s="3">
        <v>44631</v>
      </c>
      <c r="B70" s="1">
        <f t="shared" si="3"/>
        <v>11</v>
      </c>
      <c r="C70" s="1" t="str">
        <f t="shared" si="4"/>
        <v>星期五</v>
      </c>
      <c r="D70" s="2">
        <f t="shared" si="5"/>
        <v>5</v>
      </c>
    </row>
    <row r="71" spans="1:4" ht="13.5">
      <c r="A71" s="3">
        <v>44632</v>
      </c>
      <c r="B71" s="1">
        <f t="shared" si="3"/>
        <v>11</v>
      </c>
      <c r="C71" s="1" t="str">
        <f t="shared" si="4"/>
        <v>星期六</v>
      </c>
      <c r="D71" s="2">
        <f t="shared" si="5"/>
        <v>6</v>
      </c>
    </row>
    <row r="72" spans="1:4" ht="13.5">
      <c r="A72" s="3">
        <v>44633</v>
      </c>
      <c r="B72" s="1">
        <f t="shared" si="3"/>
        <v>11</v>
      </c>
      <c r="C72" s="1" t="str">
        <f t="shared" si="4"/>
        <v>星期日</v>
      </c>
      <c r="D72" s="2">
        <f t="shared" si="5"/>
        <v>7</v>
      </c>
    </row>
    <row r="73" spans="1:4" ht="13.5">
      <c r="A73" s="3">
        <v>44634</v>
      </c>
      <c r="B73" s="1">
        <f t="shared" si="3"/>
        <v>12</v>
      </c>
      <c r="C73" s="1" t="str">
        <f t="shared" si="4"/>
        <v>星期一</v>
      </c>
      <c r="D73" s="2">
        <f t="shared" si="5"/>
        <v>1</v>
      </c>
    </row>
    <row r="74" spans="1:4" ht="13.5">
      <c r="A74" s="3">
        <v>44635</v>
      </c>
      <c r="B74" s="1">
        <f t="shared" si="3"/>
        <v>12</v>
      </c>
      <c r="C74" s="1" t="str">
        <f t="shared" si="4"/>
        <v>星期二</v>
      </c>
      <c r="D74" s="2">
        <f t="shared" si="5"/>
        <v>2</v>
      </c>
    </row>
    <row r="75" spans="1:4" ht="13.5">
      <c r="A75" s="3">
        <v>44636</v>
      </c>
      <c r="B75" s="1">
        <f t="shared" si="3"/>
        <v>12</v>
      </c>
      <c r="C75" s="1" t="str">
        <f t="shared" si="4"/>
        <v>星期三</v>
      </c>
      <c r="D75" s="2">
        <f t="shared" si="5"/>
        <v>3</v>
      </c>
    </row>
    <row r="76" spans="1:4" ht="13.5">
      <c r="A76" s="3">
        <v>44637</v>
      </c>
      <c r="B76" s="1">
        <f t="shared" si="3"/>
        <v>12</v>
      </c>
      <c r="C76" s="1" t="str">
        <f t="shared" si="4"/>
        <v>星期四</v>
      </c>
      <c r="D76" s="2">
        <f t="shared" si="5"/>
        <v>4</v>
      </c>
    </row>
    <row r="77" spans="1:4" ht="13.5">
      <c r="A77" s="3">
        <v>44638</v>
      </c>
      <c r="B77" s="1">
        <f t="shared" si="3"/>
        <v>12</v>
      </c>
      <c r="C77" s="1" t="str">
        <f t="shared" si="4"/>
        <v>星期五</v>
      </c>
      <c r="D77" s="2">
        <f t="shared" si="5"/>
        <v>5</v>
      </c>
    </row>
    <row r="78" spans="1:4" ht="13.5">
      <c r="A78" s="3">
        <v>44639</v>
      </c>
      <c r="B78" s="1">
        <f t="shared" si="3"/>
        <v>12</v>
      </c>
      <c r="C78" s="1" t="str">
        <f t="shared" si="4"/>
        <v>星期六</v>
      </c>
      <c r="D78" s="2">
        <f t="shared" si="5"/>
        <v>6</v>
      </c>
    </row>
    <row r="79" spans="1:4" ht="13.5">
      <c r="A79" s="3">
        <v>44640</v>
      </c>
      <c r="B79" s="1">
        <f t="shared" si="3"/>
        <v>12</v>
      </c>
      <c r="C79" s="1" t="str">
        <f t="shared" si="4"/>
        <v>星期日</v>
      </c>
      <c r="D79" s="2">
        <f t="shared" si="5"/>
        <v>7</v>
      </c>
    </row>
    <row r="80" spans="1:4" ht="13.5">
      <c r="A80" s="3">
        <v>44641</v>
      </c>
      <c r="B80" s="1">
        <f t="shared" si="3"/>
        <v>13</v>
      </c>
      <c r="C80" s="1" t="str">
        <f t="shared" si="4"/>
        <v>星期一</v>
      </c>
      <c r="D80" s="2">
        <f t="shared" si="5"/>
        <v>1</v>
      </c>
    </row>
    <row r="81" spans="1:4" ht="13.5">
      <c r="A81" s="3">
        <v>44642</v>
      </c>
      <c r="B81" s="1">
        <f t="shared" si="3"/>
        <v>13</v>
      </c>
      <c r="C81" s="1" t="str">
        <f t="shared" si="4"/>
        <v>星期二</v>
      </c>
      <c r="D81" s="2">
        <f t="shared" si="5"/>
        <v>2</v>
      </c>
    </row>
    <row r="82" spans="1:4" ht="13.5">
      <c r="A82" s="3">
        <v>44643</v>
      </c>
      <c r="B82" s="1">
        <f t="shared" si="3"/>
        <v>13</v>
      </c>
      <c r="C82" s="1" t="str">
        <f t="shared" si="4"/>
        <v>星期三</v>
      </c>
      <c r="D82" s="2">
        <f t="shared" si="5"/>
        <v>3</v>
      </c>
    </row>
    <row r="83" spans="1:4" ht="13.5">
      <c r="A83" s="3">
        <v>44644</v>
      </c>
      <c r="B83" s="1">
        <f t="shared" si="3"/>
        <v>13</v>
      </c>
      <c r="C83" s="1" t="str">
        <f t="shared" si="4"/>
        <v>星期四</v>
      </c>
      <c r="D83" s="2">
        <f t="shared" si="5"/>
        <v>4</v>
      </c>
    </row>
    <row r="84" spans="1:4" ht="13.5">
      <c r="A84" s="3">
        <v>44645</v>
      </c>
      <c r="B84" s="1">
        <f t="shared" si="3"/>
        <v>13</v>
      </c>
      <c r="C84" s="1" t="str">
        <f t="shared" si="4"/>
        <v>星期五</v>
      </c>
      <c r="D84" s="2">
        <f t="shared" si="5"/>
        <v>5</v>
      </c>
    </row>
    <row r="85" spans="1:4" ht="13.5">
      <c r="A85" s="3">
        <v>44646</v>
      </c>
      <c r="B85" s="1">
        <f t="shared" si="3"/>
        <v>13</v>
      </c>
      <c r="C85" s="1" t="str">
        <f t="shared" si="4"/>
        <v>星期六</v>
      </c>
      <c r="D85" s="2">
        <f t="shared" si="5"/>
        <v>6</v>
      </c>
    </row>
    <row r="86" spans="1:4" ht="13.5">
      <c r="A86" s="3">
        <v>44647</v>
      </c>
      <c r="B86" s="1">
        <f t="shared" si="3"/>
        <v>13</v>
      </c>
      <c r="C86" s="1" t="str">
        <f t="shared" si="4"/>
        <v>星期日</v>
      </c>
      <c r="D86" s="2">
        <f t="shared" si="5"/>
        <v>7</v>
      </c>
    </row>
    <row r="87" spans="1:4" ht="13.5">
      <c r="A87" s="3">
        <v>44648</v>
      </c>
      <c r="B87" s="1">
        <f t="shared" si="3"/>
        <v>14</v>
      </c>
      <c r="C87" s="1" t="str">
        <f t="shared" si="4"/>
        <v>星期一</v>
      </c>
      <c r="D87" s="2">
        <f t="shared" si="5"/>
        <v>1</v>
      </c>
    </row>
    <row r="88" spans="1:4" ht="13.5">
      <c r="A88" s="3">
        <v>44649</v>
      </c>
      <c r="B88" s="1">
        <f t="shared" si="3"/>
        <v>14</v>
      </c>
      <c r="C88" s="1" t="str">
        <f t="shared" si="4"/>
        <v>星期二</v>
      </c>
      <c r="D88" s="2">
        <f t="shared" si="5"/>
        <v>2</v>
      </c>
    </row>
    <row r="89" spans="1:4" ht="13.5">
      <c r="A89" s="3">
        <v>44650</v>
      </c>
      <c r="B89" s="1">
        <f t="shared" si="3"/>
        <v>14</v>
      </c>
      <c r="C89" s="1" t="str">
        <f t="shared" si="4"/>
        <v>星期三</v>
      </c>
      <c r="D89" s="2">
        <f t="shared" si="5"/>
        <v>3</v>
      </c>
    </row>
    <row r="90" spans="1:4" ht="13.5">
      <c r="A90" s="3">
        <v>44651</v>
      </c>
      <c r="B90" s="1">
        <f t="shared" si="3"/>
        <v>14</v>
      </c>
      <c r="C90" s="1" t="str">
        <f t="shared" si="4"/>
        <v>星期四</v>
      </c>
      <c r="D90" s="2">
        <f t="shared" si="5"/>
        <v>4</v>
      </c>
    </row>
    <row r="91" spans="1:4" ht="13.5">
      <c r="A91" s="3">
        <v>44652</v>
      </c>
      <c r="B91" s="1">
        <f t="shared" si="3"/>
        <v>14</v>
      </c>
      <c r="C91" s="1" t="str">
        <f t="shared" si="4"/>
        <v>星期五</v>
      </c>
      <c r="D91" s="2">
        <f t="shared" si="5"/>
        <v>5</v>
      </c>
    </row>
    <row r="92" spans="1:4" ht="13.5">
      <c r="A92" s="3">
        <v>44653</v>
      </c>
      <c r="B92" s="1">
        <f t="shared" si="3"/>
        <v>14</v>
      </c>
      <c r="C92" s="1" t="str">
        <f t="shared" si="4"/>
        <v>星期六</v>
      </c>
      <c r="D92" s="2">
        <f t="shared" si="5"/>
        <v>6</v>
      </c>
    </row>
    <row r="93" spans="1:4" ht="13.5">
      <c r="A93" s="3">
        <v>44654</v>
      </c>
      <c r="B93" s="1">
        <f t="shared" si="3"/>
        <v>14</v>
      </c>
      <c r="C93" s="1" t="str">
        <f t="shared" si="4"/>
        <v>星期日</v>
      </c>
      <c r="D93" s="2">
        <f t="shared" si="5"/>
        <v>7</v>
      </c>
    </row>
    <row r="94" spans="1:4" ht="13.5">
      <c r="A94" s="3">
        <v>44655</v>
      </c>
      <c r="B94" s="1">
        <f t="shared" si="3"/>
        <v>15</v>
      </c>
      <c r="C94" s="1" t="str">
        <f t="shared" si="4"/>
        <v>星期一</v>
      </c>
      <c r="D94" s="2">
        <f t="shared" si="5"/>
        <v>1</v>
      </c>
    </row>
    <row r="95" spans="1:4" ht="13.5">
      <c r="A95" s="3">
        <v>44656</v>
      </c>
      <c r="B95" s="1">
        <f t="shared" si="3"/>
        <v>15</v>
      </c>
      <c r="C95" s="1" t="str">
        <f t="shared" si="4"/>
        <v>星期二</v>
      </c>
      <c r="D95" s="2">
        <f t="shared" si="5"/>
        <v>2</v>
      </c>
    </row>
    <row r="96" spans="1:4" ht="13.5">
      <c r="A96" s="3">
        <v>44657</v>
      </c>
      <c r="B96" s="1">
        <f t="shared" si="3"/>
        <v>15</v>
      </c>
      <c r="C96" s="1" t="str">
        <f t="shared" si="4"/>
        <v>星期三</v>
      </c>
      <c r="D96" s="2">
        <f t="shared" si="5"/>
        <v>3</v>
      </c>
    </row>
    <row r="97" spans="1:4" ht="13.5">
      <c r="A97" s="3">
        <v>44658</v>
      </c>
      <c r="B97" s="1">
        <f t="shared" si="3"/>
        <v>15</v>
      </c>
      <c r="C97" s="1" t="str">
        <f t="shared" si="4"/>
        <v>星期四</v>
      </c>
      <c r="D97" s="2">
        <f t="shared" si="5"/>
        <v>4</v>
      </c>
    </row>
    <row r="98" spans="1:4" ht="13.5">
      <c r="A98" s="3">
        <v>44659</v>
      </c>
      <c r="B98" s="1">
        <f t="shared" si="3"/>
        <v>15</v>
      </c>
      <c r="C98" s="1" t="str">
        <f t="shared" si="4"/>
        <v>星期五</v>
      </c>
      <c r="D98" s="2">
        <f t="shared" si="5"/>
        <v>5</v>
      </c>
    </row>
    <row r="99" spans="1:4" ht="13.5">
      <c r="A99" s="3">
        <v>44660</v>
      </c>
      <c r="B99" s="1">
        <f t="shared" si="3"/>
        <v>15</v>
      </c>
      <c r="C99" s="1" t="str">
        <f t="shared" si="4"/>
        <v>星期六</v>
      </c>
      <c r="D99" s="2">
        <f t="shared" si="5"/>
        <v>6</v>
      </c>
    </row>
    <row r="100" spans="1:4" ht="13.5">
      <c r="A100" s="3">
        <v>44661</v>
      </c>
      <c r="B100" s="1">
        <f t="shared" si="3"/>
        <v>15</v>
      </c>
      <c r="C100" s="1" t="str">
        <f t="shared" si="4"/>
        <v>星期日</v>
      </c>
      <c r="D100" s="2">
        <f t="shared" si="5"/>
        <v>7</v>
      </c>
    </row>
    <row r="101" spans="1:4" ht="13.5">
      <c r="A101" s="3">
        <v>44662</v>
      </c>
      <c r="B101" s="1">
        <f t="shared" si="3"/>
        <v>16</v>
      </c>
      <c r="C101" s="1" t="str">
        <f t="shared" si="4"/>
        <v>星期一</v>
      </c>
      <c r="D101" s="2">
        <f t="shared" si="5"/>
        <v>1</v>
      </c>
    </row>
    <row r="102" spans="1:4" ht="13.5">
      <c r="A102" s="3">
        <v>44663</v>
      </c>
      <c r="B102" s="1">
        <f t="shared" si="3"/>
        <v>16</v>
      </c>
      <c r="C102" s="1" t="str">
        <f t="shared" si="4"/>
        <v>星期二</v>
      </c>
      <c r="D102" s="2">
        <f t="shared" si="5"/>
        <v>2</v>
      </c>
    </row>
    <row r="103" spans="1:4" ht="13.5">
      <c r="A103" s="3">
        <v>44664</v>
      </c>
      <c r="B103" s="1">
        <f t="shared" si="3"/>
        <v>16</v>
      </c>
      <c r="C103" s="1" t="str">
        <f t="shared" si="4"/>
        <v>星期三</v>
      </c>
      <c r="D103" s="2">
        <f t="shared" si="5"/>
        <v>3</v>
      </c>
    </row>
    <row r="104" spans="1:4" ht="13.5">
      <c r="A104" s="3">
        <v>44665</v>
      </c>
      <c r="B104" s="1">
        <f t="shared" si="3"/>
        <v>16</v>
      </c>
      <c r="C104" s="1" t="str">
        <f t="shared" si="4"/>
        <v>星期四</v>
      </c>
      <c r="D104" s="2">
        <f t="shared" si="5"/>
        <v>4</v>
      </c>
    </row>
    <row r="105" spans="1:4" ht="13.5">
      <c r="A105" s="3">
        <v>44666</v>
      </c>
      <c r="B105" s="1">
        <f t="shared" si="3"/>
        <v>16</v>
      </c>
      <c r="C105" s="1" t="str">
        <f t="shared" si="4"/>
        <v>星期五</v>
      </c>
      <c r="D105" s="2">
        <f t="shared" si="5"/>
        <v>5</v>
      </c>
    </row>
    <row r="106" spans="1:4" ht="13.5">
      <c r="A106" s="3">
        <v>44667</v>
      </c>
      <c r="B106" s="1">
        <f t="shared" si="3"/>
        <v>16</v>
      </c>
      <c r="C106" s="1" t="str">
        <f t="shared" si="4"/>
        <v>星期六</v>
      </c>
      <c r="D106" s="2">
        <f t="shared" si="5"/>
        <v>6</v>
      </c>
    </row>
    <row r="107" spans="1:4" ht="13.5">
      <c r="A107" s="3">
        <v>44668</v>
      </c>
      <c r="B107" s="1">
        <f t="shared" si="3"/>
        <v>16</v>
      </c>
      <c r="C107" s="1" t="str">
        <f t="shared" si="4"/>
        <v>星期日</v>
      </c>
      <c r="D107" s="2">
        <f t="shared" si="5"/>
        <v>7</v>
      </c>
    </row>
    <row r="108" spans="1:4" ht="13.5">
      <c r="A108" s="3">
        <v>44669</v>
      </c>
      <c r="B108" s="1">
        <f t="shared" si="3"/>
        <v>17</v>
      </c>
      <c r="C108" s="1" t="str">
        <f t="shared" si="4"/>
        <v>星期一</v>
      </c>
      <c r="D108" s="2">
        <f t="shared" si="5"/>
        <v>1</v>
      </c>
    </row>
    <row r="109" spans="1:4" ht="13.5">
      <c r="A109" s="3">
        <v>44670</v>
      </c>
      <c r="B109" s="1">
        <f t="shared" si="3"/>
        <v>17</v>
      </c>
      <c r="C109" s="1" t="str">
        <f t="shared" si="4"/>
        <v>星期二</v>
      </c>
      <c r="D109" s="2">
        <f t="shared" si="5"/>
        <v>2</v>
      </c>
    </row>
    <row r="110" spans="1:4" ht="13.5">
      <c r="A110" s="3">
        <v>44671</v>
      </c>
      <c r="B110" s="1">
        <f t="shared" si="3"/>
        <v>17</v>
      </c>
      <c r="C110" s="1" t="str">
        <f t="shared" si="4"/>
        <v>星期三</v>
      </c>
      <c r="D110" s="2">
        <f t="shared" si="5"/>
        <v>3</v>
      </c>
    </row>
    <row r="111" spans="1:4" ht="13.5">
      <c r="A111" s="3">
        <v>44672</v>
      </c>
      <c r="B111" s="1">
        <f t="shared" si="3"/>
        <v>17</v>
      </c>
      <c r="C111" s="1" t="str">
        <f t="shared" si="4"/>
        <v>星期四</v>
      </c>
      <c r="D111" s="2">
        <f t="shared" si="5"/>
        <v>4</v>
      </c>
    </row>
    <row r="112" spans="1:4" ht="13.5">
      <c r="A112" s="3">
        <v>44673</v>
      </c>
      <c r="B112" s="1">
        <f t="shared" si="3"/>
        <v>17</v>
      </c>
      <c r="C112" s="1" t="str">
        <f t="shared" si="4"/>
        <v>星期五</v>
      </c>
      <c r="D112" s="2">
        <f t="shared" si="5"/>
        <v>5</v>
      </c>
    </row>
    <row r="113" spans="1:4" ht="13.5">
      <c r="A113" s="3">
        <v>44674</v>
      </c>
      <c r="B113" s="1">
        <f t="shared" si="3"/>
        <v>17</v>
      </c>
      <c r="C113" s="1" t="str">
        <f t="shared" si="4"/>
        <v>星期六</v>
      </c>
      <c r="D113" s="2">
        <f t="shared" si="5"/>
        <v>6</v>
      </c>
    </row>
    <row r="114" spans="1:4" ht="13.5">
      <c r="A114" s="3">
        <v>44675</v>
      </c>
      <c r="B114" s="1">
        <f t="shared" si="3"/>
        <v>17</v>
      </c>
      <c r="C114" s="1" t="str">
        <f t="shared" si="4"/>
        <v>星期日</v>
      </c>
      <c r="D114" s="2">
        <f t="shared" si="5"/>
        <v>7</v>
      </c>
    </row>
    <row r="115" spans="1:4" ht="13.5">
      <c r="A115" s="3">
        <v>44676</v>
      </c>
      <c r="B115" s="1">
        <f t="shared" si="3"/>
        <v>18</v>
      </c>
      <c r="C115" s="1" t="str">
        <f t="shared" si="4"/>
        <v>星期一</v>
      </c>
      <c r="D115" s="2">
        <f t="shared" si="5"/>
        <v>1</v>
      </c>
    </row>
    <row r="116" spans="1:4" ht="13.5">
      <c r="A116" s="3">
        <v>44677</v>
      </c>
      <c r="B116" s="1">
        <f t="shared" si="3"/>
        <v>18</v>
      </c>
      <c r="C116" s="1" t="str">
        <f t="shared" si="4"/>
        <v>星期二</v>
      </c>
      <c r="D116" s="2">
        <f t="shared" si="5"/>
        <v>2</v>
      </c>
    </row>
    <row r="117" spans="1:4" ht="13.5">
      <c r="A117" s="3">
        <v>44678</v>
      </c>
      <c r="B117" s="1">
        <f t="shared" si="3"/>
        <v>18</v>
      </c>
      <c r="C117" s="1" t="str">
        <f t="shared" si="4"/>
        <v>星期三</v>
      </c>
      <c r="D117" s="2">
        <f t="shared" si="5"/>
        <v>3</v>
      </c>
    </row>
    <row r="118" spans="1:4" ht="13.5">
      <c r="A118" s="3">
        <v>44679</v>
      </c>
      <c r="B118" s="1">
        <f t="shared" si="3"/>
        <v>18</v>
      </c>
      <c r="C118" s="1" t="str">
        <f t="shared" si="4"/>
        <v>星期四</v>
      </c>
      <c r="D118" s="2">
        <f t="shared" si="5"/>
        <v>4</v>
      </c>
    </row>
    <row r="119" spans="1:4" ht="13.5">
      <c r="A119" s="3">
        <v>44680</v>
      </c>
      <c r="B119" s="1">
        <f t="shared" si="3"/>
        <v>18</v>
      </c>
      <c r="C119" s="1" t="str">
        <f t="shared" si="4"/>
        <v>星期五</v>
      </c>
      <c r="D119" s="2">
        <f t="shared" si="5"/>
        <v>5</v>
      </c>
    </row>
    <row r="120" spans="1:4" ht="13.5">
      <c r="A120" s="3">
        <v>44681</v>
      </c>
      <c r="B120" s="1">
        <f t="shared" si="3"/>
        <v>18</v>
      </c>
      <c r="C120" s="1" t="str">
        <f t="shared" si="4"/>
        <v>星期六</v>
      </c>
      <c r="D120" s="2">
        <f t="shared" si="5"/>
        <v>6</v>
      </c>
    </row>
    <row r="121" spans="1:4" ht="13.5">
      <c r="A121" s="3">
        <v>44682</v>
      </c>
      <c r="B121" s="1">
        <f t="shared" si="3"/>
        <v>18</v>
      </c>
      <c r="C121" s="1" t="str">
        <f t="shared" si="4"/>
        <v>星期日</v>
      </c>
      <c r="D121" s="2">
        <f t="shared" si="5"/>
        <v>7</v>
      </c>
    </row>
    <row r="122" spans="1:4" ht="13.5">
      <c r="A122" s="3">
        <v>44683</v>
      </c>
      <c r="B122" s="1">
        <f t="shared" si="3"/>
        <v>19</v>
      </c>
      <c r="C122" s="1" t="str">
        <f t="shared" si="4"/>
        <v>星期一</v>
      </c>
      <c r="D122" s="2">
        <f t="shared" si="5"/>
        <v>1</v>
      </c>
    </row>
    <row r="123" spans="1:4" ht="13.5">
      <c r="A123" s="3">
        <v>44684</v>
      </c>
      <c r="B123" s="1">
        <f t="shared" si="3"/>
        <v>19</v>
      </c>
      <c r="C123" s="1" t="str">
        <f t="shared" si="4"/>
        <v>星期二</v>
      </c>
      <c r="D123" s="2">
        <f t="shared" si="5"/>
        <v>2</v>
      </c>
    </row>
    <row r="124" spans="1:4" ht="13.5">
      <c r="A124" s="3">
        <v>44685</v>
      </c>
      <c r="B124" s="1">
        <f t="shared" si="3"/>
        <v>19</v>
      </c>
      <c r="C124" s="1" t="str">
        <f t="shared" si="4"/>
        <v>星期三</v>
      </c>
      <c r="D124" s="2">
        <f t="shared" si="5"/>
        <v>3</v>
      </c>
    </row>
    <row r="125" spans="1:4" ht="13.5">
      <c r="A125" s="3">
        <v>44686</v>
      </c>
      <c r="B125" s="1">
        <f t="shared" si="3"/>
        <v>19</v>
      </c>
      <c r="C125" s="1" t="str">
        <f t="shared" si="4"/>
        <v>星期四</v>
      </c>
      <c r="D125" s="2">
        <f t="shared" si="5"/>
        <v>4</v>
      </c>
    </row>
    <row r="126" spans="1:4" ht="13.5">
      <c r="A126" s="3">
        <v>44687</v>
      </c>
      <c r="B126" s="1">
        <f t="shared" si="3"/>
        <v>19</v>
      </c>
      <c r="C126" s="1" t="str">
        <f t="shared" si="4"/>
        <v>星期五</v>
      </c>
      <c r="D126" s="2">
        <f t="shared" si="5"/>
        <v>5</v>
      </c>
    </row>
    <row r="127" spans="1:4" ht="13.5">
      <c r="A127" s="3">
        <v>44688</v>
      </c>
      <c r="B127" s="1">
        <f t="shared" si="3"/>
        <v>19</v>
      </c>
      <c r="C127" s="1" t="str">
        <f t="shared" si="4"/>
        <v>星期六</v>
      </c>
      <c r="D127" s="2">
        <f t="shared" si="5"/>
        <v>6</v>
      </c>
    </row>
    <row r="128" spans="1:4" ht="13.5">
      <c r="A128" s="3">
        <v>44689</v>
      </c>
      <c r="B128" s="1">
        <f t="shared" si="3"/>
        <v>19</v>
      </c>
      <c r="C128" s="1" t="str">
        <f t="shared" si="4"/>
        <v>星期日</v>
      </c>
      <c r="D128" s="2">
        <f t="shared" si="5"/>
        <v>7</v>
      </c>
    </row>
    <row r="129" spans="1:4" ht="13.5">
      <c r="A129" s="3">
        <v>44690</v>
      </c>
      <c r="B129" s="1">
        <f t="shared" si="6" ref="B129:B192">WEEKNUM(A129,2)</f>
        <v>20</v>
      </c>
      <c r="C129" s="1" t="str">
        <f t="shared" si="4"/>
        <v>星期一</v>
      </c>
      <c r="D129" s="2">
        <f t="shared" si="5"/>
        <v>1</v>
      </c>
    </row>
    <row r="130" spans="1:4" ht="13.5">
      <c r="A130" s="3">
        <v>44691</v>
      </c>
      <c r="B130" s="1">
        <f t="shared" si="6"/>
        <v>20</v>
      </c>
      <c r="C130" s="1" t="str">
        <f t="shared" si="7" ref="C130:C193">CHOOSE(WEEKDAY(A130,2),"星期一","星期二","星期三","星期四","星期五","星期六","星期日")</f>
        <v>星期二</v>
      </c>
      <c r="D130" s="2">
        <f t="shared" si="8" ref="D130:D193">WEEKDAY(A130,2)</f>
        <v>2</v>
      </c>
    </row>
    <row r="131" spans="1:4" ht="13.5">
      <c r="A131" s="3">
        <v>44692</v>
      </c>
      <c r="B131" s="1">
        <f t="shared" si="6"/>
        <v>20</v>
      </c>
      <c r="C131" s="1" t="str">
        <f t="shared" si="7"/>
        <v>星期三</v>
      </c>
      <c r="D131" s="2">
        <f t="shared" si="8"/>
        <v>3</v>
      </c>
    </row>
    <row r="132" spans="1:4" ht="13.5">
      <c r="A132" s="3">
        <v>44693</v>
      </c>
      <c r="B132" s="1">
        <f t="shared" si="6"/>
        <v>20</v>
      </c>
      <c r="C132" s="1" t="str">
        <f t="shared" si="7"/>
        <v>星期四</v>
      </c>
      <c r="D132" s="2">
        <f t="shared" si="8"/>
        <v>4</v>
      </c>
    </row>
    <row r="133" spans="1:4" ht="13.5">
      <c r="A133" s="3">
        <v>44694</v>
      </c>
      <c r="B133" s="1">
        <f t="shared" si="6"/>
        <v>20</v>
      </c>
      <c r="C133" s="1" t="str">
        <f t="shared" si="7"/>
        <v>星期五</v>
      </c>
      <c r="D133" s="2">
        <f t="shared" si="8"/>
        <v>5</v>
      </c>
    </row>
    <row r="134" spans="1:4" ht="13.5">
      <c r="A134" s="3">
        <v>44695</v>
      </c>
      <c r="B134" s="1">
        <f t="shared" si="6"/>
        <v>20</v>
      </c>
      <c r="C134" s="1" t="str">
        <f t="shared" si="7"/>
        <v>星期六</v>
      </c>
      <c r="D134" s="2">
        <f t="shared" si="8"/>
        <v>6</v>
      </c>
    </row>
    <row r="135" spans="1:4" ht="13.5">
      <c r="A135" s="3">
        <v>44696</v>
      </c>
      <c r="B135" s="1">
        <f t="shared" si="6"/>
        <v>20</v>
      </c>
      <c r="C135" s="1" t="str">
        <f t="shared" si="7"/>
        <v>星期日</v>
      </c>
      <c r="D135" s="2">
        <f t="shared" si="8"/>
        <v>7</v>
      </c>
    </row>
    <row r="136" spans="1:4" ht="13.5">
      <c r="A136" s="3">
        <v>44697</v>
      </c>
      <c r="B136" s="1">
        <f t="shared" si="6"/>
        <v>21</v>
      </c>
      <c r="C136" s="1" t="str">
        <f t="shared" si="7"/>
        <v>星期一</v>
      </c>
      <c r="D136" s="2">
        <f t="shared" si="8"/>
        <v>1</v>
      </c>
    </row>
    <row r="137" spans="1:4" ht="13.5">
      <c r="A137" s="3">
        <v>44698</v>
      </c>
      <c r="B137" s="1">
        <f t="shared" si="6"/>
        <v>21</v>
      </c>
      <c r="C137" s="1" t="str">
        <f t="shared" si="7"/>
        <v>星期二</v>
      </c>
      <c r="D137" s="2">
        <f t="shared" si="8"/>
        <v>2</v>
      </c>
    </row>
    <row r="138" spans="1:4" ht="13.5">
      <c r="A138" s="3">
        <v>44699</v>
      </c>
      <c r="B138" s="1">
        <f t="shared" si="6"/>
        <v>21</v>
      </c>
      <c r="C138" s="1" t="str">
        <f t="shared" si="7"/>
        <v>星期三</v>
      </c>
      <c r="D138" s="2">
        <f t="shared" si="8"/>
        <v>3</v>
      </c>
    </row>
    <row r="139" spans="1:4" ht="13.5">
      <c r="A139" s="3">
        <v>44700</v>
      </c>
      <c r="B139" s="1">
        <f t="shared" si="6"/>
        <v>21</v>
      </c>
      <c r="C139" s="1" t="str">
        <f t="shared" si="7"/>
        <v>星期四</v>
      </c>
      <c r="D139" s="2">
        <f t="shared" si="8"/>
        <v>4</v>
      </c>
    </row>
    <row r="140" spans="1:4" ht="13.5">
      <c r="A140" s="3">
        <v>44701</v>
      </c>
      <c r="B140" s="1">
        <f t="shared" si="6"/>
        <v>21</v>
      </c>
      <c r="C140" s="1" t="str">
        <f t="shared" si="7"/>
        <v>星期五</v>
      </c>
      <c r="D140" s="2">
        <f t="shared" si="8"/>
        <v>5</v>
      </c>
    </row>
    <row r="141" spans="1:4" ht="13.5">
      <c r="A141" s="3">
        <v>44702</v>
      </c>
      <c r="B141" s="1">
        <f t="shared" si="6"/>
        <v>21</v>
      </c>
      <c r="C141" s="1" t="str">
        <f t="shared" si="7"/>
        <v>星期六</v>
      </c>
      <c r="D141" s="2">
        <f t="shared" si="8"/>
        <v>6</v>
      </c>
    </row>
    <row r="142" spans="1:4" ht="13.5">
      <c r="A142" s="3">
        <v>44703</v>
      </c>
      <c r="B142" s="1">
        <f t="shared" si="6"/>
        <v>21</v>
      </c>
      <c r="C142" s="1" t="str">
        <f t="shared" si="7"/>
        <v>星期日</v>
      </c>
      <c r="D142" s="2">
        <f t="shared" si="8"/>
        <v>7</v>
      </c>
    </row>
    <row r="143" spans="1:4" ht="13.5">
      <c r="A143" s="3">
        <v>44704</v>
      </c>
      <c r="B143" s="1">
        <f t="shared" si="6"/>
        <v>22</v>
      </c>
      <c r="C143" s="1" t="str">
        <f t="shared" si="7"/>
        <v>星期一</v>
      </c>
      <c r="D143" s="2">
        <f t="shared" si="8"/>
        <v>1</v>
      </c>
    </row>
    <row r="144" spans="1:4" ht="13.5">
      <c r="A144" s="3">
        <v>44705</v>
      </c>
      <c r="B144" s="1">
        <f t="shared" si="6"/>
        <v>22</v>
      </c>
      <c r="C144" s="1" t="str">
        <f t="shared" si="7"/>
        <v>星期二</v>
      </c>
      <c r="D144" s="2">
        <f t="shared" si="8"/>
        <v>2</v>
      </c>
    </row>
    <row r="145" spans="1:4" ht="13.5">
      <c r="A145" s="3">
        <v>44706</v>
      </c>
      <c r="B145" s="1">
        <f t="shared" si="6"/>
        <v>22</v>
      </c>
      <c r="C145" s="1" t="str">
        <f t="shared" si="7"/>
        <v>星期三</v>
      </c>
      <c r="D145" s="2">
        <f t="shared" si="8"/>
        <v>3</v>
      </c>
    </row>
    <row r="146" spans="1:4" ht="13.5">
      <c r="A146" s="3">
        <v>44707</v>
      </c>
      <c r="B146" s="1">
        <f t="shared" si="6"/>
        <v>22</v>
      </c>
      <c r="C146" s="1" t="str">
        <f t="shared" si="7"/>
        <v>星期四</v>
      </c>
      <c r="D146" s="2">
        <f t="shared" si="8"/>
        <v>4</v>
      </c>
    </row>
    <row r="147" spans="1:4" ht="13.5">
      <c r="A147" s="3">
        <v>44708</v>
      </c>
      <c r="B147" s="1">
        <f t="shared" si="6"/>
        <v>22</v>
      </c>
      <c r="C147" s="1" t="str">
        <f t="shared" si="7"/>
        <v>星期五</v>
      </c>
      <c r="D147" s="2">
        <f t="shared" si="8"/>
        <v>5</v>
      </c>
    </row>
    <row r="148" spans="1:4" ht="13.5">
      <c r="A148" s="3">
        <v>44709</v>
      </c>
      <c r="B148" s="1">
        <f t="shared" si="6"/>
        <v>22</v>
      </c>
      <c r="C148" s="1" t="str">
        <f t="shared" si="7"/>
        <v>星期六</v>
      </c>
      <c r="D148" s="2">
        <f t="shared" si="8"/>
        <v>6</v>
      </c>
    </row>
    <row r="149" spans="1:4" ht="13.5">
      <c r="A149" s="3">
        <v>44710</v>
      </c>
      <c r="B149" s="1">
        <f t="shared" si="6"/>
        <v>22</v>
      </c>
      <c r="C149" s="1" t="str">
        <f t="shared" si="7"/>
        <v>星期日</v>
      </c>
      <c r="D149" s="2">
        <f t="shared" si="8"/>
        <v>7</v>
      </c>
    </row>
    <row r="150" spans="1:4" ht="13.5">
      <c r="A150" s="3">
        <v>44711</v>
      </c>
      <c r="B150" s="1">
        <f t="shared" si="6"/>
        <v>23</v>
      </c>
      <c r="C150" s="1" t="str">
        <f t="shared" si="7"/>
        <v>星期一</v>
      </c>
      <c r="D150" s="2">
        <f t="shared" si="8"/>
        <v>1</v>
      </c>
    </row>
    <row r="151" spans="1:4" ht="13.5">
      <c r="A151" s="3">
        <v>44712</v>
      </c>
      <c r="B151" s="1">
        <f t="shared" si="6"/>
        <v>23</v>
      </c>
      <c r="C151" s="1" t="str">
        <f t="shared" si="7"/>
        <v>星期二</v>
      </c>
      <c r="D151" s="2">
        <f t="shared" si="8"/>
        <v>2</v>
      </c>
    </row>
    <row r="152" spans="1:4" ht="13.5">
      <c r="A152" s="3">
        <v>44713</v>
      </c>
      <c r="B152" s="1">
        <f t="shared" si="6"/>
        <v>23</v>
      </c>
      <c r="C152" s="1" t="str">
        <f t="shared" si="7"/>
        <v>星期三</v>
      </c>
      <c r="D152" s="2">
        <f t="shared" si="8"/>
        <v>3</v>
      </c>
    </row>
    <row r="153" spans="1:4" ht="13.5">
      <c r="A153" s="3">
        <v>44714</v>
      </c>
      <c r="B153" s="1">
        <f t="shared" si="6"/>
        <v>23</v>
      </c>
      <c r="C153" s="1" t="str">
        <f t="shared" si="7"/>
        <v>星期四</v>
      </c>
      <c r="D153" s="2">
        <f t="shared" si="8"/>
        <v>4</v>
      </c>
    </row>
    <row r="154" spans="1:4" ht="13.5">
      <c r="A154" s="3">
        <v>44715</v>
      </c>
      <c r="B154" s="1">
        <f t="shared" si="6"/>
        <v>23</v>
      </c>
      <c r="C154" s="1" t="str">
        <f t="shared" si="7"/>
        <v>星期五</v>
      </c>
      <c r="D154" s="2">
        <f t="shared" si="8"/>
        <v>5</v>
      </c>
    </row>
    <row r="155" spans="1:4" ht="13.5">
      <c r="A155" s="3">
        <v>44716</v>
      </c>
      <c r="B155" s="1">
        <f t="shared" si="6"/>
        <v>23</v>
      </c>
      <c r="C155" s="1" t="str">
        <f t="shared" si="7"/>
        <v>星期六</v>
      </c>
      <c r="D155" s="2">
        <f t="shared" si="8"/>
        <v>6</v>
      </c>
    </row>
    <row r="156" spans="1:4" ht="13.5">
      <c r="A156" s="3">
        <v>44717</v>
      </c>
      <c r="B156" s="1">
        <f t="shared" si="6"/>
        <v>23</v>
      </c>
      <c r="C156" s="1" t="str">
        <f t="shared" si="7"/>
        <v>星期日</v>
      </c>
      <c r="D156" s="2">
        <f t="shared" si="8"/>
        <v>7</v>
      </c>
    </row>
    <row r="157" spans="1:4" ht="13.5">
      <c r="A157" s="3">
        <v>44718</v>
      </c>
      <c r="B157" s="1">
        <f t="shared" si="6"/>
        <v>24</v>
      </c>
      <c r="C157" s="1" t="str">
        <f t="shared" si="7"/>
        <v>星期一</v>
      </c>
      <c r="D157" s="2">
        <f t="shared" si="8"/>
        <v>1</v>
      </c>
    </row>
    <row r="158" spans="1:4" ht="13.5">
      <c r="A158" s="3">
        <v>44719</v>
      </c>
      <c r="B158" s="1">
        <f t="shared" si="6"/>
        <v>24</v>
      </c>
      <c r="C158" s="1" t="str">
        <f t="shared" si="7"/>
        <v>星期二</v>
      </c>
      <c r="D158" s="2">
        <f t="shared" si="8"/>
        <v>2</v>
      </c>
    </row>
    <row r="159" spans="1:4" ht="13.5">
      <c r="A159" s="3">
        <v>44720</v>
      </c>
      <c r="B159" s="1">
        <f t="shared" si="6"/>
        <v>24</v>
      </c>
      <c r="C159" s="1" t="str">
        <f t="shared" si="7"/>
        <v>星期三</v>
      </c>
      <c r="D159" s="2">
        <f t="shared" si="8"/>
        <v>3</v>
      </c>
    </row>
    <row r="160" spans="1:4" ht="13.5">
      <c r="A160" s="3">
        <v>44721</v>
      </c>
      <c r="B160" s="1">
        <f t="shared" si="6"/>
        <v>24</v>
      </c>
      <c r="C160" s="1" t="str">
        <f t="shared" si="7"/>
        <v>星期四</v>
      </c>
      <c r="D160" s="2">
        <f t="shared" si="8"/>
        <v>4</v>
      </c>
    </row>
    <row r="161" spans="1:4" ht="13.5">
      <c r="A161" s="3">
        <v>44722</v>
      </c>
      <c r="B161" s="1">
        <f t="shared" si="6"/>
        <v>24</v>
      </c>
      <c r="C161" s="1" t="str">
        <f t="shared" si="7"/>
        <v>星期五</v>
      </c>
      <c r="D161" s="2">
        <f t="shared" si="8"/>
        <v>5</v>
      </c>
    </row>
    <row r="162" spans="1:4" ht="13.5">
      <c r="A162" s="3">
        <v>44723</v>
      </c>
      <c r="B162" s="1">
        <f t="shared" si="6"/>
        <v>24</v>
      </c>
      <c r="C162" s="1" t="str">
        <f t="shared" si="7"/>
        <v>星期六</v>
      </c>
      <c r="D162" s="2">
        <f t="shared" si="8"/>
        <v>6</v>
      </c>
    </row>
    <row r="163" spans="1:4" ht="13.5">
      <c r="A163" s="3">
        <v>44724</v>
      </c>
      <c r="B163" s="1">
        <f t="shared" si="6"/>
        <v>24</v>
      </c>
      <c r="C163" s="1" t="str">
        <f t="shared" si="7"/>
        <v>星期日</v>
      </c>
      <c r="D163" s="2">
        <f t="shared" si="8"/>
        <v>7</v>
      </c>
    </row>
    <row r="164" spans="1:4" ht="13.5">
      <c r="A164" s="3">
        <v>44725</v>
      </c>
      <c r="B164" s="1">
        <f t="shared" si="6"/>
        <v>25</v>
      </c>
      <c r="C164" s="1" t="str">
        <f t="shared" si="7"/>
        <v>星期一</v>
      </c>
      <c r="D164" s="2">
        <f t="shared" si="8"/>
        <v>1</v>
      </c>
    </row>
    <row r="165" spans="1:4" ht="13.5">
      <c r="A165" s="3">
        <v>44726</v>
      </c>
      <c r="B165" s="1">
        <f t="shared" si="6"/>
        <v>25</v>
      </c>
      <c r="C165" s="1" t="str">
        <f t="shared" si="7"/>
        <v>星期二</v>
      </c>
      <c r="D165" s="2">
        <f t="shared" si="8"/>
        <v>2</v>
      </c>
    </row>
    <row r="166" spans="1:4" ht="13.5">
      <c r="A166" s="3">
        <v>44727</v>
      </c>
      <c r="B166" s="1">
        <f t="shared" si="6"/>
        <v>25</v>
      </c>
      <c r="C166" s="1" t="str">
        <f t="shared" si="7"/>
        <v>星期三</v>
      </c>
      <c r="D166" s="2">
        <f t="shared" si="8"/>
        <v>3</v>
      </c>
    </row>
    <row r="167" spans="1:4" ht="13.5">
      <c r="A167" s="3">
        <v>44728</v>
      </c>
      <c r="B167" s="1">
        <f t="shared" si="6"/>
        <v>25</v>
      </c>
      <c r="C167" s="1" t="str">
        <f t="shared" si="7"/>
        <v>星期四</v>
      </c>
      <c r="D167" s="2">
        <f t="shared" si="8"/>
        <v>4</v>
      </c>
    </row>
    <row r="168" spans="1:4" ht="13.5">
      <c r="A168" s="3">
        <v>44729</v>
      </c>
      <c r="B168" s="1">
        <f t="shared" si="6"/>
        <v>25</v>
      </c>
      <c r="C168" s="1" t="str">
        <f t="shared" si="7"/>
        <v>星期五</v>
      </c>
      <c r="D168" s="2">
        <f t="shared" si="8"/>
        <v>5</v>
      </c>
    </row>
    <row r="169" spans="1:4" ht="13.5">
      <c r="A169" s="3">
        <v>44730</v>
      </c>
      <c r="B169" s="1">
        <f t="shared" si="6"/>
        <v>25</v>
      </c>
      <c r="C169" s="1" t="str">
        <f t="shared" si="7"/>
        <v>星期六</v>
      </c>
      <c r="D169" s="2">
        <f t="shared" si="8"/>
        <v>6</v>
      </c>
    </row>
    <row r="170" spans="1:4" ht="13.5">
      <c r="A170" s="3">
        <v>44731</v>
      </c>
      <c r="B170" s="1">
        <f t="shared" si="6"/>
        <v>25</v>
      </c>
      <c r="C170" s="1" t="str">
        <f t="shared" si="7"/>
        <v>星期日</v>
      </c>
      <c r="D170" s="2">
        <f t="shared" si="8"/>
        <v>7</v>
      </c>
    </row>
    <row r="171" spans="1:4" ht="13.5">
      <c r="A171" s="3">
        <v>44732</v>
      </c>
      <c r="B171" s="1">
        <f t="shared" si="6"/>
        <v>26</v>
      </c>
      <c r="C171" s="1" t="str">
        <f t="shared" si="7"/>
        <v>星期一</v>
      </c>
      <c r="D171" s="2">
        <f t="shared" si="8"/>
        <v>1</v>
      </c>
    </row>
    <row r="172" spans="1:4" ht="13.5">
      <c r="A172" s="3">
        <v>44733</v>
      </c>
      <c r="B172" s="1">
        <f t="shared" si="6"/>
        <v>26</v>
      </c>
      <c r="C172" s="1" t="str">
        <f t="shared" si="7"/>
        <v>星期二</v>
      </c>
      <c r="D172" s="2">
        <f t="shared" si="8"/>
        <v>2</v>
      </c>
    </row>
    <row r="173" spans="1:4" ht="13.5">
      <c r="A173" s="3">
        <v>44734</v>
      </c>
      <c r="B173" s="1">
        <f t="shared" si="6"/>
        <v>26</v>
      </c>
      <c r="C173" s="1" t="str">
        <f t="shared" si="7"/>
        <v>星期三</v>
      </c>
      <c r="D173" s="2">
        <f t="shared" si="8"/>
        <v>3</v>
      </c>
    </row>
    <row r="174" spans="1:4" ht="13.5">
      <c r="A174" s="3">
        <v>44735</v>
      </c>
      <c r="B174" s="1">
        <f t="shared" si="6"/>
        <v>26</v>
      </c>
      <c r="C174" s="1" t="str">
        <f t="shared" si="7"/>
        <v>星期四</v>
      </c>
      <c r="D174" s="2">
        <f t="shared" si="8"/>
        <v>4</v>
      </c>
    </row>
    <row r="175" spans="1:4" ht="13.5">
      <c r="A175" s="3">
        <v>44736</v>
      </c>
      <c r="B175" s="1">
        <f t="shared" si="6"/>
        <v>26</v>
      </c>
      <c r="C175" s="1" t="str">
        <f t="shared" si="7"/>
        <v>星期五</v>
      </c>
      <c r="D175" s="2">
        <f t="shared" si="8"/>
        <v>5</v>
      </c>
    </row>
    <row r="176" spans="1:4" ht="13.5">
      <c r="A176" s="3">
        <v>44737</v>
      </c>
      <c r="B176" s="1">
        <f t="shared" si="6"/>
        <v>26</v>
      </c>
      <c r="C176" s="1" t="str">
        <f t="shared" si="7"/>
        <v>星期六</v>
      </c>
      <c r="D176" s="2">
        <f t="shared" si="8"/>
        <v>6</v>
      </c>
    </row>
    <row r="177" spans="1:4" ht="13.5">
      <c r="A177" s="3">
        <v>44738</v>
      </c>
      <c r="B177" s="1">
        <f t="shared" si="6"/>
        <v>26</v>
      </c>
      <c r="C177" s="1" t="str">
        <f t="shared" si="7"/>
        <v>星期日</v>
      </c>
      <c r="D177" s="2">
        <f t="shared" si="8"/>
        <v>7</v>
      </c>
    </row>
    <row r="178" spans="1:4" ht="13.5">
      <c r="A178" s="3">
        <v>44739</v>
      </c>
      <c r="B178" s="1">
        <f t="shared" si="6"/>
        <v>27</v>
      </c>
      <c r="C178" s="1" t="str">
        <f t="shared" si="7"/>
        <v>星期一</v>
      </c>
      <c r="D178" s="2">
        <f t="shared" si="8"/>
        <v>1</v>
      </c>
    </row>
    <row r="179" spans="1:4" ht="13.5">
      <c r="A179" s="3">
        <v>44740</v>
      </c>
      <c r="B179" s="1">
        <f t="shared" si="6"/>
        <v>27</v>
      </c>
      <c r="C179" s="1" t="str">
        <f t="shared" si="7"/>
        <v>星期二</v>
      </c>
      <c r="D179" s="2">
        <f t="shared" si="8"/>
        <v>2</v>
      </c>
    </row>
    <row r="180" spans="1:4" ht="13.5">
      <c r="A180" s="3">
        <v>44741</v>
      </c>
      <c r="B180" s="1">
        <f t="shared" si="6"/>
        <v>27</v>
      </c>
      <c r="C180" s="1" t="str">
        <f t="shared" si="7"/>
        <v>星期三</v>
      </c>
      <c r="D180" s="2">
        <f t="shared" si="8"/>
        <v>3</v>
      </c>
    </row>
    <row r="181" spans="1:4" ht="13.5">
      <c r="A181" s="3">
        <v>44742</v>
      </c>
      <c r="B181" s="1">
        <f t="shared" si="6"/>
        <v>27</v>
      </c>
      <c r="C181" s="1" t="str">
        <f t="shared" si="7"/>
        <v>星期四</v>
      </c>
      <c r="D181" s="2">
        <f t="shared" si="8"/>
        <v>4</v>
      </c>
    </row>
    <row r="182" spans="1:4" ht="13.5">
      <c r="A182" s="3">
        <v>44743</v>
      </c>
      <c r="B182" s="1">
        <f t="shared" si="6"/>
        <v>27</v>
      </c>
      <c r="C182" s="1" t="str">
        <f t="shared" si="7"/>
        <v>星期五</v>
      </c>
      <c r="D182" s="2">
        <f t="shared" si="8"/>
        <v>5</v>
      </c>
    </row>
    <row r="183" spans="1:4" ht="13.5">
      <c r="A183" s="3">
        <v>44744</v>
      </c>
      <c r="B183" s="1">
        <f t="shared" si="6"/>
        <v>27</v>
      </c>
      <c r="C183" s="1" t="str">
        <f t="shared" si="7"/>
        <v>星期六</v>
      </c>
      <c r="D183" s="2">
        <f t="shared" si="8"/>
        <v>6</v>
      </c>
    </row>
    <row r="184" spans="1:4" ht="13.5">
      <c r="A184" s="3">
        <v>44745</v>
      </c>
      <c r="B184" s="1">
        <f t="shared" si="6"/>
        <v>27</v>
      </c>
      <c r="C184" s="1" t="str">
        <f t="shared" si="7"/>
        <v>星期日</v>
      </c>
      <c r="D184" s="2">
        <f t="shared" si="8"/>
        <v>7</v>
      </c>
    </row>
    <row r="185" spans="1:4" ht="13.5">
      <c r="A185" s="3">
        <v>44746</v>
      </c>
      <c r="B185" s="1">
        <f t="shared" si="6"/>
        <v>28</v>
      </c>
      <c r="C185" s="1" t="str">
        <f t="shared" si="7"/>
        <v>星期一</v>
      </c>
      <c r="D185" s="2">
        <f t="shared" si="8"/>
        <v>1</v>
      </c>
    </row>
    <row r="186" spans="1:4" ht="13.5">
      <c r="A186" s="3">
        <v>44747</v>
      </c>
      <c r="B186" s="1">
        <f t="shared" si="6"/>
        <v>28</v>
      </c>
      <c r="C186" s="1" t="str">
        <f t="shared" si="7"/>
        <v>星期二</v>
      </c>
      <c r="D186" s="2">
        <f t="shared" si="8"/>
        <v>2</v>
      </c>
    </row>
    <row r="187" spans="1:4" ht="13.5">
      <c r="A187" s="3">
        <v>44748</v>
      </c>
      <c r="B187" s="1">
        <f t="shared" si="6"/>
        <v>28</v>
      </c>
      <c r="C187" s="1" t="str">
        <f t="shared" si="7"/>
        <v>星期三</v>
      </c>
      <c r="D187" s="2">
        <f t="shared" si="8"/>
        <v>3</v>
      </c>
    </row>
    <row r="188" spans="1:4" ht="13.5">
      <c r="A188" s="3">
        <v>44749</v>
      </c>
      <c r="B188" s="1">
        <f t="shared" si="6"/>
        <v>28</v>
      </c>
      <c r="C188" s="1" t="str">
        <f t="shared" si="7"/>
        <v>星期四</v>
      </c>
      <c r="D188" s="2">
        <f t="shared" si="8"/>
        <v>4</v>
      </c>
    </row>
    <row r="189" spans="1:4" ht="13.5">
      <c r="A189" s="3">
        <v>44750</v>
      </c>
      <c r="B189" s="1">
        <f t="shared" si="6"/>
        <v>28</v>
      </c>
      <c r="C189" s="1" t="str">
        <f t="shared" si="7"/>
        <v>星期五</v>
      </c>
      <c r="D189" s="2">
        <f t="shared" si="8"/>
        <v>5</v>
      </c>
    </row>
    <row r="190" spans="1:4" ht="13.5">
      <c r="A190" s="3">
        <v>44751</v>
      </c>
      <c r="B190" s="1">
        <f t="shared" si="6"/>
        <v>28</v>
      </c>
      <c r="C190" s="1" t="str">
        <f t="shared" si="7"/>
        <v>星期六</v>
      </c>
      <c r="D190" s="2">
        <f t="shared" si="8"/>
        <v>6</v>
      </c>
    </row>
    <row r="191" spans="1:4" ht="13.5">
      <c r="A191" s="3">
        <v>44752</v>
      </c>
      <c r="B191" s="1">
        <f t="shared" si="6"/>
        <v>28</v>
      </c>
      <c r="C191" s="1" t="str">
        <f t="shared" si="7"/>
        <v>星期日</v>
      </c>
      <c r="D191" s="2">
        <f t="shared" si="8"/>
        <v>7</v>
      </c>
    </row>
    <row r="192" spans="1:4" ht="13.5">
      <c r="A192" s="3">
        <v>44753</v>
      </c>
      <c r="B192" s="1">
        <f t="shared" si="6"/>
        <v>29</v>
      </c>
      <c r="C192" s="1" t="str">
        <f t="shared" si="7"/>
        <v>星期一</v>
      </c>
      <c r="D192" s="2">
        <f t="shared" si="8"/>
        <v>1</v>
      </c>
    </row>
    <row r="193" spans="1:4" ht="13.5">
      <c r="A193" s="3">
        <v>44754</v>
      </c>
      <c r="B193" s="1">
        <f t="shared" si="9" ref="B193:B256">WEEKNUM(A193,2)</f>
        <v>29</v>
      </c>
      <c r="C193" s="1" t="str">
        <f t="shared" si="7"/>
        <v>星期二</v>
      </c>
      <c r="D193" s="2">
        <f t="shared" si="8"/>
        <v>2</v>
      </c>
    </row>
    <row r="194" spans="1:4" ht="13.5">
      <c r="A194" s="3">
        <v>44755</v>
      </c>
      <c r="B194" s="1">
        <f t="shared" si="9"/>
        <v>29</v>
      </c>
      <c r="C194" s="1" t="str">
        <f t="shared" si="10" ref="C194:C257">CHOOSE(WEEKDAY(A194,2),"星期一","星期二","星期三","星期四","星期五","星期六","星期日")</f>
        <v>星期三</v>
      </c>
      <c r="D194" s="2">
        <f t="shared" si="11" ref="D194:D257">WEEKDAY(A194,2)</f>
        <v>3</v>
      </c>
    </row>
    <row r="195" spans="1:4" ht="13.5">
      <c r="A195" s="3">
        <v>44756</v>
      </c>
      <c r="B195" s="1">
        <f t="shared" si="9"/>
        <v>29</v>
      </c>
      <c r="C195" s="1" t="str">
        <f t="shared" si="10"/>
        <v>星期四</v>
      </c>
      <c r="D195" s="2">
        <f t="shared" si="11"/>
        <v>4</v>
      </c>
    </row>
    <row r="196" spans="1:4" ht="13.5">
      <c r="A196" s="3">
        <v>44757</v>
      </c>
      <c r="B196" s="1">
        <f t="shared" si="9"/>
        <v>29</v>
      </c>
      <c r="C196" s="1" t="str">
        <f t="shared" si="10"/>
        <v>星期五</v>
      </c>
      <c r="D196" s="2">
        <f t="shared" si="11"/>
        <v>5</v>
      </c>
    </row>
    <row r="197" spans="1:4" ht="13.5">
      <c r="A197" s="3">
        <v>44758</v>
      </c>
      <c r="B197" s="1">
        <f t="shared" si="9"/>
        <v>29</v>
      </c>
      <c r="C197" s="1" t="str">
        <f t="shared" si="10"/>
        <v>星期六</v>
      </c>
      <c r="D197" s="2">
        <f t="shared" si="11"/>
        <v>6</v>
      </c>
    </row>
    <row r="198" spans="1:4" ht="13.5">
      <c r="A198" s="3">
        <v>44759</v>
      </c>
      <c r="B198" s="1">
        <f t="shared" si="9"/>
        <v>29</v>
      </c>
      <c r="C198" s="1" t="str">
        <f t="shared" si="10"/>
        <v>星期日</v>
      </c>
      <c r="D198" s="2">
        <f t="shared" si="11"/>
        <v>7</v>
      </c>
    </row>
    <row r="199" spans="1:4" ht="13.5">
      <c r="A199" s="3">
        <v>44760</v>
      </c>
      <c r="B199" s="1">
        <f t="shared" si="9"/>
        <v>30</v>
      </c>
      <c r="C199" s="1" t="str">
        <f t="shared" si="10"/>
        <v>星期一</v>
      </c>
      <c r="D199" s="2">
        <f t="shared" si="11"/>
        <v>1</v>
      </c>
    </row>
    <row r="200" spans="1:4" ht="13.5">
      <c r="A200" s="3">
        <v>44761</v>
      </c>
      <c r="B200" s="1">
        <f t="shared" si="9"/>
        <v>30</v>
      </c>
      <c r="C200" s="1" t="str">
        <f t="shared" si="10"/>
        <v>星期二</v>
      </c>
      <c r="D200" s="2">
        <f t="shared" si="11"/>
        <v>2</v>
      </c>
    </row>
    <row r="201" spans="1:4" ht="13.5">
      <c r="A201" s="3">
        <v>44762</v>
      </c>
      <c r="B201" s="1">
        <f t="shared" si="9"/>
        <v>30</v>
      </c>
      <c r="C201" s="1" t="str">
        <f t="shared" si="10"/>
        <v>星期三</v>
      </c>
      <c r="D201" s="2">
        <f t="shared" si="11"/>
        <v>3</v>
      </c>
    </row>
    <row r="202" spans="1:4" ht="13.5">
      <c r="A202" s="3">
        <v>44763</v>
      </c>
      <c r="B202" s="1">
        <f t="shared" si="9"/>
        <v>30</v>
      </c>
      <c r="C202" s="1" t="str">
        <f t="shared" si="10"/>
        <v>星期四</v>
      </c>
      <c r="D202" s="2">
        <f t="shared" si="11"/>
        <v>4</v>
      </c>
    </row>
    <row r="203" spans="1:4" ht="13.5">
      <c r="A203" s="3">
        <v>44764</v>
      </c>
      <c r="B203" s="1">
        <f t="shared" si="9"/>
        <v>30</v>
      </c>
      <c r="C203" s="1" t="str">
        <f t="shared" si="10"/>
        <v>星期五</v>
      </c>
      <c r="D203" s="2">
        <f t="shared" si="11"/>
        <v>5</v>
      </c>
    </row>
    <row r="204" spans="1:4" ht="13.5">
      <c r="A204" s="3">
        <v>44765</v>
      </c>
      <c r="B204" s="1">
        <f t="shared" si="9"/>
        <v>30</v>
      </c>
      <c r="C204" s="1" t="str">
        <f t="shared" si="10"/>
        <v>星期六</v>
      </c>
      <c r="D204" s="2">
        <f t="shared" si="11"/>
        <v>6</v>
      </c>
    </row>
    <row r="205" spans="1:4" ht="13.5">
      <c r="A205" s="3">
        <v>44766</v>
      </c>
      <c r="B205" s="1">
        <f t="shared" si="9"/>
        <v>30</v>
      </c>
      <c r="C205" s="1" t="str">
        <f t="shared" si="10"/>
        <v>星期日</v>
      </c>
      <c r="D205" s="2">
        <f t="shared" si="11"/>
        <v>7</v>
      </c>
    </row>
    <row r="206" spans="1:4" ht="13.5">
      <c r="A206" s="3">
        <v>44767</v>
      </c>
      <c r="B206" s="1">
        <f t="shared" si="9"/>
        <v>31</v>
      </c>
      <c r="C206" s="1" t="str">
        <f t="shared" si="10"/>
        <v>星期一</v>
      </c>
      <c r="D206" s="2">
        <f t="shared" si="11"/>
        <v>1</v>
      </c>
    </row>
    <row r="207" spans="1:4" ht="13.5">
      <c r="A207" s="3">
        <v>44768</v>
      </c>
      <c r="B207" s="1">
        <f t="shared" si="9"/>
        <v>31</v>
      </c>
      <c r="C207" s="1" t="str">
        <f t="shared" si="10"/>
        <v>星期二</v>
      </c>
      <c r="D207" s="2">
        <f t="shared" si="11"/>
        <v>2</v>
      </c>
    </row>
    <row r="208" spans="1:4" ht="13.5">
      <c r="A208" s="3">
        <v>44769</v>
      </c>
      <c r="B208" s="1">
        <f t="shared" si="9"/>
        <v>31</v>
      </c>
      <c r="C208" s="1" t="str">
        <f t="shared" si="10"/>
        <v>星期三</v>
      </c>
      <c r="D208" s="2">
        <f t="shared" si="11"/>
        <v>3</v>
      </c>
    </row>
    <row r="209" spans="1:4" ht="13.5">
      <c r="A209" s="3">
        <v>44770</v>
      </c>
      <c r="B209" s="1">
        <f t="shared" si="9"/>
        <v>31</v>
      </c>
      <c r="C209" s="1" t="str">
        <f t="shared" si="10"/>
        <v>星期四</v>
      </c>
      <c r="D209" s="2">
        <f t="shared" si="11"/>
        <v>4</v>
      </c>
    </row>
    <row r="210" spans="1:4" ht="13.5">
      <c r="A210" s="3">
        <v>44771</v>
      </c>
      <c r="B210" s="1">
        <f t="shared" si="9"/>
        <v>31</v>
      </c>
      <c r="C210" s="1" t="str">
        <f t="shared" si="10"/>
        <v>星期五</v>
      </c>
      <c r="D210" s="2">
        <f t="shared" si="11"/>
        <v>5</v>
      </c>
    </row>
    <row r="211" spans="1:4" ht="13.5">
      <c r="A211" s="3">
        <v>44772</v>
      </c>
      <c r="B211" s="1">
        <f t="shared" si="9"/>
        <v>31</v>
      </c>
      <c r="C211" s="1" t="str">
        <f t="shared" si="10"/>
        <v>星期六</v>
      </c>
      <c r="D211" s="2">
        <f t="shared" si="11"/>
        <v>6</v>
      </c>
    </row>
    <row r="212" spans="1:4" ht="13.5">
      <c r="A212" s="3">
        <v>44773</v>
      </c>
      <c r="B212" s="1">
        <f t="shared" si="9"/>
        <v>31</v>
      </c>
      <c r="C212" s="1" t="str">
        <f t="shared" si="10"/>
        <v>星期日</v>
      </c>
      <c r="D212" s="2">
        <f t="shared" si="11"/>
        <v>7</v>
      </c>
    </row>
    <row r="213" spans="1:4" ht="13.5">
      <c r="A213" s="3">
        <v>44774</v>
      </c>
      <c r="B213" s="1">
        <f t="shared" si="9"/>
        <v>32</v>
      </c>
      <c r="C213" s="1" t="str">
        <f t="shared" si="10"/>
        <v>星期一</v>
      </c>
      <c r="D213" s="2">
        <f t="shared" si="11"/>
        <v>1</v>
      </c>
    </row>
    <row r="214" spans="1:4" ht="13.5">
      <c r="A214" s="3">
        <v>44775</v>
      </c>
      <c r="B214" s="1">
        <f t="shared" si="9"/>
        <v>32</v>
      </c>
      <c r="C214" s="1" t="str">
        <f t="shared" si="10"/>
        <v>星期二</v>
      </c>
      <c r="D214" s="2">
        <f t="shared" si="11"/>
        <v>2</v>
      </c>
    </row>
    <row r="215" spans="1:4" ht="13.5">
      <c r="A215" s="3">
        <v>44776</v>
      </c>
      <c r="B215" s="1">
        <f t="shared" si="9"/>
        <v>32</v>
      </c>
      <c r="C215" s="1" t="str">
        <f t="shared" si="10"/>
        <v>星期三</v>
      </c>
      <c r="D215" s="2">
        <f t="shared" si="11"/>
        <v>3</v>
      </c>
    </row>
    <row r="216" spans="1:4" ht="13.5">
      <c r="A216" s="3">
        <v>44777</v>
      </c>
      <c r="B216" s="1">
        <f t="shared" si="9"/>
        <v>32</v>
      </c>
      <c r="C216" s="1" t="str">
        <f t="shared" si="10"/>
        <v>星期四</v>
      </c>
      <c r="D216" s="2">
        <f t="shared" si="11"/>
        <v>4</v>
      </c>
    </row>
    <row r="217" spans="1:4" ht="13.5">
      <c r="A217" s="3">
        <v>44778</v>
      </c>
      <c r="B217" s="1">
        <f t="shared" si="9"/>
        <v>32</v>
      </c>
      <c r="C217" s="1" t="str">
        <f t="shared" si="10"/>
        <v>星期五</v>
      </c>
      <c r="D217" s="2">
        <f t="shared" si="11"/>
        <v>5</v>
      </c>
    </row>
    <row r="218" spans="1:4" ht="13.5">
      <c r="A218" s="3">
        <v>44779</v>
      </c>
      <c r="B218" s="1">
        <f t="shared" si="9"/>
        <v>32</v>
      </c>
      <c r="C218" s="1" t="str">
        <f t="shared" si="10"/>
        <v>星期六</v>
      </c>
      <c r="D218" s="2">
        <f t="shared" si="11"/>
        <v>6</v>
      </c>
    </row>
    <row r="219" spans="1:4" ht="13.5">
      <c r="A219" s="3">
        <v>44780</v>
      </c>
      <c r="B219" s="1">
        <f t="shared" si="9"/>
        <v>32</v>
      </c>
      <c r="C219" s="1" t="str">
        <f t="shared" si="10"/>
        <v>星期日</v>
      </c>
      <c r="D219" s="2">
        <f t="shared" si="11"/>
        <v>7</v>
      </c>
    </row>
    <row r="220" spans="1:4" ht="13.5">
      <c r="A220" s="3">
        <v>44781</v>
      </c>
      <c r="B220" s="1">
        <f t="shared" si="9"/>
        <v>33</v>
      </c>
      <c r="C220" s="1" t="str">
        <f t="shared" si="10"/>
        <v>星期一</v>
      </c>
      <c r="D220" s="2">
        <f t="shared" si="11"/>
        <v>1</v>
      </c>
    </row>
    <row r="221" spans="1:4" ht="13.5">
      <c r="A221" s="3">
        <v>44782</v>
      </c>
      <c r="B221" s="1">
        <f t="shared" si="9"/>
        <v>33</v>
      </c>
      <c r="C221" s="1" t="str">
        <f t="shared" si="10"/>
        <v>星期二</v>
      </c>
      <c r="D221" s="2">
        <f t="shared" si="11"/>
        <v>2</v>
      </c>
    </row>
    <row r="222" spans="1:4" ht="13.5">
      <c r="A222" s="3">
        <v>44783</v>
      </c>
      <c r="B222" s="1">
        <f t="shared" si="9"/>
        <v>33</v>
      </c>
      <c r="C222" s="1" t="str">
        <f t="shared" si="10"/>
        <v>星期三</v>
      </c>
      <c r="D222" s="2">
        <f t="shared" si="11"/>
        <v>3</v>
      </c>
    </row>
    <row r="223" spans="1:4" ht="13.5">
      <c r="A223" s="3">
        <v>44784</v>
      </c>
      <c r="B223" s="1">
        <f t="shared" si="9"/>
        <v>33</v>
      </c>
      <c r="C223" s="1" t="str">
        <f t="shared" si="10"/>
        <v>星期四</v>
      </c>
      <c r="D223" s="2">
        <f t="shared" si="11"/>
        <v>4</v>
      </c>
    </row>
    <row r="224" spans="1:4" ht="13.5">
      <c r="A224" s="3">
        <v>44785</v>
      </c>
      <c r="B224" s="1">
        <f t="shared" si="9"/>
        <v>33</v>
      </c>
      <c r="C224" s="1" t="str">
        <f t="shared" si="10"/>
        <v>星期五</v>
      </c>
      <c r="D224" s="2">
        <f t="shared" si="11"/>
        <v>5</v>
      </c>
    </row>
    <row r="225" spans="1:4" ht="13.5">
      <c r="A225" s="3">
        <v>44786</v>
      </c>
      <c r="B225" s="1">
        <f t="shared" si="9"/>
        <v>33</v>
      </c>
      <c r="C225" s="1" t="str">
        <f t="shared" si="10"/>
        <v>星期六</v>
      </c>
      <c r="D225" s="2">
        <f t="shared" si="11"/>
        <v>6</v>
      </c>
    </row>
    <row r="226" spans="1:4" ht="13.5">
      <c r="A226" s="3">
        <v>44787</v>
      </c>
      <c r="B226" s="1">
        <f t="shared" si="9"/>
        <v>33</v>
      </c>
      <c r="C226" s="1" t="str">
        <f t="shared" si="10"/>
        <v>星期日</v>
      </c>
      <c r="D226" s="2">
        <f t="shared" si="11"/>
        <v>7</v>
      </c>
    </row>
    <row r="227" spans="1:4" ht="13.5">
      <c r="A227" s="3">
        <v>44788</v>
      </c>
      <c r="B227" s="1">
        <f t="shared" si="9"/>
        <v>34</v>
      </c>
      <c r="C227" s="1" t="str">
        <f t="shared" si="10"/>
        <v>星期一</v>
      </c>
      <c r="D227" s="2">
        <f t="shared" si="11"/>
        <v>1</v>
      </c>
    </row>
    <row r="228" spans="1:4" ht="13.5">
      <c r="A228" s="3">
        <v>44789</v>
      </c>
      <c r="B228" s="1">
        <f t="shared" si="9"/>
        <v>34</v>
      </c>
      <c r="C228" s="1" t="str">
        <f t="shared" si="10"/>
        <v>星期二</v>
      </c>
      <c r="D228" s="2">
        <f t="shared" si="11"/>
        <v>2</v>
      </c>
    </row>
    <row r="229" spans="1:4" ht="13.5">
      <c r="A229" s="3">
        <v>44790</v>
      </c>
      <c r="B229" s="1">
        <f t="shared" si="9"/>
        <v>34</v>
      </c>
      <c r="C229" s="1" t="str">
        <f t="shared" si="10"/>
        <v>星期三</v>
      </c>
      <c r="D229" s="2">
        <f t="shared" si="11"/>
        <v>3</v>
      </c>
    </row>
    <row r="230" spans="1:4" ht="13.5">
      <c r="A230" s="3">
        <v>44791</v>
      </c>
      <c r="B230" s="1">
        <f t="shared" si="9"/>
        <v>34</v>
      </c>
      <c r="C230" s="1" t="str">
        <f t="shared" si="10"/>
        <v>星期四</v>
      </c>
      <c r="D230" s="2">
        <f t="shared" si="11"/>
        <v>4</v>
      </c>
    </row>
    <row r="231" spans="1:4" ht="13.5">
      <c r="A231" s="3">
        <v>44792</v>
      </c>
      <c r="B231" s="1">
        <f t="shared" si="9"/>
        <v>34</v>
      </c>
      <c r="C231" s="1" t="str">
        <f t="shared" si="10"/>
        <v>星期五</v>
      </c>
      <c r="D231" s="2">
        <f t="shared" si="11"/>
        <v>5</v>
      </c>
    </row>
    <row r="232" spans="1:4" ht="13.5">
      <c r="A232" s="3">
        <v>44793</v>
      </c>
      <c r="B232" s="1">
        <f t="shared" si="9"/>
        <v>34</v>
      </c>
      <c r="C232" s="1" t="str">
        <f t="shared" si="10"/>
        <v>星期六</v>
      </c>
      <c r="D232" s="2">
        <f t="shared" si="11"/>
        <v>6</v>
      </c>
    </row>
    <row r="233" spans="1:4" ht="13.5">
      <c r="A233" s="3">
        <v>44794</v>
      </c>
      <c r="B233" s="1">
        <f t="shared" si="9"/>
        <v>34</v>
      </c>
      <c r="C233" s="1" t="str">
        <f t="shared" si="10"/>
        <v>星期日</v>
      </c>
      <c r="D233" s="2">
        <f t="shared" si="11"/>
        <v>7</v>
      </c>
    </row>
    <row r="234" spans="1:4" ht="13.5">
      <c r="A234" s="3">
        <v>44795</v>
      </c>
      <c r="B234" s="1">
        <f t="shared" si="9"/>
        <v>35</v>
      </c>
      <c r="C234" s="1" t="str">
        <f t="shared" si="10"/>
        <v>星期一</v>
      </c>
      <c r="D234" s="2">
        <f t="shared" si="11"/>
        <v>1</v>
      </c>
    </row>
    <row r="235" spans="1:4" ht="13.5">
      <c r="A235" s="3">
        <v>44796</v>
      </c>
      <c r="B235" s="1">
        <f t="shared" si="9"/>
        <v>35</v>
      </c>
      <c r="C235" s="1" t="str">
        <f t="shared" si="10"/>
        <v>星期二</v>
      </c>
      <c r="D235" s="2">
        <f t="shared" si="11"/>
        <v>2</v>
      </c>
    </row>
    <row r="236" spans="1:4" ht="13.5">
      <c r="A236" s="3">
        <v>44797</v>
      </c>
      <c r="B236" s="1">
        <f t="shared" si="9"/>
        <v>35</v>
      </c>
      <c r="C236" s="1" t="str">
        <f t="shared" si="10"/>
        <v>星期三</v>
      </c>
      <c r="D236" s="2">
        <f t="shared" si="11"/>
        <v>3</v>
      </c>
    </row>
    <row r="237" spans="1:4" ht="13.5">
      <c r="A237" s="3">
        <v>44798</v>
      </c>
      <c r="B237" s="1">
        <f t="shared" si="9"/>
        <v>35</v>
      </c>
      <c r="C237" s="1" t="str">
        <f t="shared" si="10"/>
        <v>星期四</v>
      </c>
      <c r="D237" s="2">
        <f t="shared" si="11"/>
        <v>4</v>
      </c>
    </row>
    <row r="238" spans="1:4" ht="13.5">
      <c r="A238" s="3">
        <v>44799</v>
      </c>
      <c r="B238" s="1">
        <f t="shared" si="9"/>
        <v>35</v>
      </c>
      <c r="C238" s="1" t="str">
        <f t="shared" si="10"/>
        <v>星期五</v>
      </c>
      <c r="D238" s="2">
        <f t="shared" si="11"/>
        <v>5</v>
      </c>
    </row>
    <row r="239" spans="1:4" ht="13.5">
      <c r="A239" s="3">
        <v>44800</v>
      </c>
      <c r="B239" s="1">
        <f t="shared" si="9"/>
        <v>35</v>
      </c>
      <c r="C239" s="1" t="str">
        <f t="shared" si="10"/>
        <v>星期六</v>
      </c>
      <c r="D239" s="2">
        <f t="shared" si="11"/>
        <v>6</v>
      </c>
    </row>
    <row r="240" spans="1:4" ht="13.5">
      <c r="A240" s="3">
        <v>44801</v>
      </c>
      <c r="B240" s="1">
        <f t="shared" si="9"/>
        <v>35</v>
      </c>
      <c r="C240" s="1" t="str">
        <f t="shared" si="10"/>
        <v>星期日</v>
      </c>
      <c r="D240" s="2">
        <f t="shared" si="11"/>
        <v>7</v>
      </c>
    </row>
    <row r="241" spans="1:4" ht="13.5">
      <c r="A241" s="3">
        <v>44802</v>
      </c>
      <c r="B241" s="1">
        <f t="shared" si="9"/>
        <v>36</v>
      </c>
      <c r="C241" s="1" t="str">
        <f t="shared" si="10"/>
        <v>星期一</v>
      </c>
      <c r="D241" s="2">
        <f t="shared" si="11"/>
        <v>1</v>
      </c>
    </row>
    <row r="242" spans="1:4" ht="13.5">
      <c r="A242" s="3">
        <v>44803</v>
      </c>
      <c r="B242" s="1">
        <f t="shared" si="9"/>
        <v>36</v>
      </c>
      <c r="C242" s="1" t="str">
        <f t="shared" si="10"/>
        <v>星期二</v>
      </c>
      <c r="D242" s="2">
        <f t="shared" si="11"/>
        <v>2</v>
      </c>
    </row>
    <row r="243" spans="1:4" ht="13.5">
      <c r="A243" s="3">
        <v>44804</v>
      </c>
      <c r="B243" s="1">
        <f t="shared" si="9"/>
        <v>36</v>
      </c>
      <c r="C243" s="1" t="str">
        <f t="shared" si="10"/>
        <v>星期三</v>
      </c>
      <c r="D243" s="2">
        <f t="shared" si="11"/>
        <v>3</v>
      </c>
    </row>
    <row r="244" spans="1:4" ht="13.5">
      <c r="A244" s="3">
        <v>44805</v>
      </c>
      <c r="B244" s="1">
        <f t="shared" si="9"/>
        <v>36</v>
      </c>
      <c r="C244" s="1" t="str">
        <f t="shared" si="10"/>
        <v>星期四</v>
      </c>
      <c r="D244" s="2">
        <f t="shared" si="11"/>
        <v>4</v>
      </c>
    </row>
    <row r="245" spans="1:4" ht="13.5">
      <c r="A245" s="3">
        <v>44806</v>
      </c>
      <c r="B245" s="1">
        <f t="shared" si="9"/>
        <v>36</v>
      </c>
      <c r="C245" s="1" t="str">
        <f t="shared" si="10"/>
        <v>星期五</v>
      </c>
      <c r="D245" s="2">
        <f t="shared" si="11"/>
        <v>5</v>
      </c>
    </row>
    <row r="246" spans="1:4" ht="13.5">
      <c r="A246" s="3">
        <v>44807</v>
      </c>
      <c r="B246" s="1">
        <f t="shared" si="9"/>
        <v>36</v>
      </c>
      <c r="C246" s="1" t="str">
        <f t="shared" si="10"/>
        <v>星期六</v>
      </c>
      <c r="D246" s="2">
        <f t="shared" si="11"/>
        <v>6</v>
      </c>
    </row>
    <row r="247" spans="1:4" ht="13.5">
      <c r="A247" s="3">
        <v>44808</v>
      </c>
      <c r="B247" s="1">
        <f t="shared" si="9"/>
        <v>36</v>
      </c>
      <c r="C247" s="1" t="str">
        <f t="shared" si="10"/>
        <v>星期日</v>
      </c>
      <c r="D247" s="2">
        <f t="shared" si="11"/>
        <v>7</v>
      </c>
    </row>
    <row r="248" spans="1:4" ht="13.5">
      <c r="A248" s="3">
        <v>44809</v>
      </c>
      <c r="B248" s="1">
        <f t="shared" si="9"/>
        <v>37</v>
      </c>
      <c r="C248" s="1" t="str">
        <f t="shared" si="10"/>
        <v>星期一</v>
      </c>
      <c r="D248" s="2">
        <f t="shared" si="11"/>
        <v>1</v>
      </c>
    </row>
    <row r="249" spans="1:4" ht="13.5">
      <c r="A249" s="3">
        <v>44810</v>
      </c>
      <c r="B249" s="1">
        <f t="shared" si="9"/>
        <v>37</v>
      </c>
      <c r="C249" s="1" t="str">
        <f t="shared" si="10"/>
        <v>星期二</v>
      </c>
      <c r="D249" s="2">
        <f t="shared" si="11"/>
        <v>2</v>
      </c>
    </row>
    <row r="250" spans="1:4" ht="13.5">
      <c r="A250" s="3">
        <v>44811</v>
      </c>
      <c r="B250" s="1">
        <f t="shared" si="9"/>
        <v>37</v>
      </c>
      <c r="C250" s="1" t="str">
        <f t="shared" si="10"/>
        <v>星期三</v>
      </c>
      <c r="D250" s="2">
        <f t="shared" si="11"/>
        <v>3</v>
      </c>
    </row>
    <row r="251" spans="1:4" ht="13.5">
      <c r="A251" s="3">
        <v>44812</v>
      </c>
      <c r="B251" s="1">
        <f t="shared" si="9"/>
        <v>37</v>
      </c>
      <c r="C251" s="1" t="str">
        <f t="shared" si="10"/>
        <v>星期四</v>
      </c>
      <c r="D251" s="2">
        <f t="shared" si="11"/>
        <v>4</v>
      </c>
    </row>
    <row r="252" spans="1:4" ht="13.5">
      <c r="A252" s="3">
        <v>44813</v>
      </c>
      <c r="B252" s="1">
        <f t="shared" si="9"/>
        <v>37</v>
      </c>
      <c r="C252" s="1" t="str">
        <f t="shared" si="10"/>
        <v>星期五</v>
      </c>
      <c r="D252" s="2">
        <f t="shared" si="11"/>
        <v>5</v>
      </c>
    </row>
    <row r="253" spans="1:4" ht="13.5">
      <c r="A253" s="3">
        <v>44814</v>
      </c>
      <c r="B253" s="1">
        <f t="shared" si="9"/>
        <v>37</v>
      </c>
      <c r="C253" s="1" t="str">
        <f t="shared" si="10"/>
        <v>星期六</v>
      </c>
      <c r="D253" s="2">
        <f t="shared" si="11"/>
        <v>6</v>
      </c>
    </row>
    <row r="254" spans="1:4" ht="13.5">
      <c r="A254" s="3">
        <v>44815</v>
      </c>
      <c r="B254" s="1">
        <f t="shared" si="9"/>
        <v>37</v>
      </c>
      <c r="C254" s="1" t="str">
        <f t="shared" si="10"/>
        <v>星期日</v>
      </c>
      <c r="D254" s="2">
        <f t="shared" si="11"/>
        <v>7</v>
      </c>
    </row>
    <row r="255" spans="1:4" ht="13.5">
      <c r="A255" s="3">
        <v>44816</v>
      </c>
      <c r="B255" s="1">
        <f t="shared" si="9"/>
        <v>38</v>
      </c>
      <c r="C255" s="1" t="str">
        <f t="shared" si="10"/>
        <v>星期一</v>
      </c>
      <c r="D255" s="2">
        <f t="shared" si="11"/>
        <v>1</v>
      </c>
    </row>
    <row r="256" spans="1:4" ht="13.5">
      <c r="A256" s="3">
        <v>44817</v>
      </c>
      <c r="B256" s="1">
        <f t="shared" si="9"/>
        <v>38</v>
      </c>
      <c r="C256" s="1" t="str">
        <f t="shared" si="10"/>
        <v>星期二</v>
      </c>
      <c r="D256" s="2">
        <f t="shared" si="11"/>
        <v>2</v>
      </c>
    </row>
    <row r="257" spans="1:4" ht="13.5">
      <c r="A257" s="3">
        <v>44818</v>
      </c>
      <c r="B257" s="1">
        <f t="shared" si="12" ref="B257:B320">WEEKNUM(A257,2)</f>
        <v>38</v>
      </c>
      <c r="C257" s="1" t="str">
        <f t="shared" si="10"/>
        <v>星期三</v>
      </c>
      <c r="D257" s="2">
        <f t="shared" si="11"/>
        <v>3</v>
      </c>
    </row>
    <row r="258" spans="1:4" ht="13.5">
      <c r="A258" s="3">
        <v>44819</v>
      </c>
      <c r="B258" s="1">
        <f t="shared" si="12"/>
        <v>38</v>
      </c>
      <c r="C258" s="1" t="str">
        <f t="shared" si="13" ref="C258:C321">CHOOSE(WEEKDAY(A258,2),"星期一","星期二","星期三","星期四","星期五","星期六","星期日")</f>
        <v>星期四</v>
      </c>
      <c r="D258" s="2">
        <f t="shared" si="14" ref="D258:D321">WEEKDAY(A258,2)</f>
        <v>4</v>
      </c>
    </row>
    <row r="259" spans="1:4" ht="13.5">
      <c r="A259" s="3">
        <v>44820</v>
      </c>
      <c r="B259" s="1">
        <f t="shared" si="12"/>
        <v>38</v>
      </c>
      <c r="C259" s="1" t="str">
        <f t="shared" si="13"/>
        <v>星期五</v>
      </c>
      <c r="D259" s="2">
        <f t="shared" si="14"/>
        <v>5</v>
      </c>
    </row>
    <row r="260" spans="1:4" ht="13.5">
      <c r="A260" s="3">
        <v>44821</v>
      </c>
      <c r="B260" s="1">
        <f t="shared" si="12"/>
        <v>38</v>
      </c>
      <c r="C260" s="1" t="str">
        <f t="shared" si="13"/>
        <v>星期六</v>
      </c>
      <c r="D260" s="2">
        <f t="shared" si="14"/>
        <v>6</v>
      </c>
    </row>
    <row r="261" spans="1:4" ht="13.5">
      <c r="A261" s="3">
        <v>44822</v>
      </c>
      <c r="B261" s="1">
        <f t="shared" si="12"/>
        <v>38</v>
      </c>
      <c r="C261" s="1" t="str">
        <f t="shared" si="13"/>
        <v>星期日</v>
      </c>
      <c r="D261" s="2">
        <f t="shared" si="14"/>
        <v>7</v>
      </c>
    </row>
    <row r="262" spans="1:4" ht="13.5">
      <c r="A262" s="3">
        <v>44823</v>
      </c>
      <c r="B262" s="1">
        <f t="shared" si="12"/>
        <v>39</v>
      </c>
      <c r="C262" s="1" t="str">
        <f t="shared" si="13"/>
        <v>星期一</v>
      </c>
      <c r="D262" s="2">
        <f t="shared" si="14"/>
        <v>1</v>
      </c>
    </row>
    <row r="263" spans="1:4" ht="13.5">
      <c r="A263" s="3">
        <v>44824</v>
      </c>
      <c r="B263" s="1">
        <f t="shared" si="12"/>
        <v>39</v>
      </c>
      <c r="C263" s="1" t="str">
        <f t="shared" si="13"/>
        <v>星期二</v>
      </c>
      <c r="D263" s="2">
        <f t="shared" si="14"/>
        <v>2</v>
      </c>
    </row>
    <row r="264" spans="1:4" ht="13.5">
      <c r="A264" s="3">
        <v>44825</v>
      </c>
      <c r="B264" s="1">
        <f t="shared" si="12"/>
        <v>39</v>
      </c>
      <c r="C264" s="1" t="str">
        <f t="shared" si="13"/>
        <v>星期三</v>
      </c>
      <c r="D264" s="2">
        <f t="shared" si="14"/>
        <v>3</v>
      </c>
    </row>
    <row r="265" spans="1:4" ht="13.5">
      <c r="A265" s="3">
        <v>44826</v>
      </c>
      <c r="B265" s="1">
        <f t="shared" si="12"/>
        <v>39</v>
      </c>
      <c r="C265" s="1" t="str">
        <f t="shared" si="13"/>
        <v>星期四</v>
      </c>
      <c r="D265" s="2">
        <f t="shared" si="14"/>
        <v>4</v>
      </c>
    </row>
    <row r="266" spans="1:4" ht="13.5">
      <c r="A266" s="3">
        <v>44827</v>
      </c>
      <c r="B266" s="1">
        <f t="shared" si="12"/>
        <v>39</v>
      </c>
      <c r="C266" s="1" t="str">
        <f t="shared" si="13"/>
        <v>星期五</v>
      </c>
      <c r="D266" s="2">
        <f t="shared" si="14"/>
        <v>5</v>
      </c>
    </row>
    <row r="267" spans="1:4" ht="13.5">
      <c r="A267" s="3">
        <v>44828</v>
      </c>
      <c r="B267" s="1">
        <f t="shared" si="12"/>
        <v>39</v>
      </c>
      <c r="C267" s="1" t="str">
        <f t="shared" si="13"/>
        <v>星期六</v>
      </c>
      <c r="D267" s="2">
        <f t="shared" si="14"/>
        <v>6</v>
      </c>
    </row>
    <row r="268" spans="1:4" ht="13.5">
      <c r="A268" s="3">
        <v>44829</v>
      </c>
      <c r="B268" s="1">
        <f t="shared" si="12"/>
        <v>39</v>
      </c>
      <c r="C268" s="1" t="str">
        <f t="shared" si="13"/>
        <v>星期日</v>
      </c>
      <c r="D268" s="2">
        <f t="shared" si="14"/>
        <v>7</v>
      </c>
    </row>
    <row r="269" spans="1:4" ht="13.5">
      <c r="A269" s="3">
        <v>44830</v>
      </c>
      <c r="B269" s="1">
        <f t="shared" si="12"/>
        <v>40</v>
      </c>
      <c r="C269" s="1" t="str">
        <f t="shared" si="13"/>
        <v>星期一</v>
      </c>
      <c r="D269" s="2">
        <f t="shared" si="14"/>
        <v>1</v>
      </c>
    </row>
    <row r="270" spans="1:4" ht="13.5">
      <c r="A270" s="3">
        <v>44831</v>
      </c>
      <c r="B270" s="1">
        <f t="shared" si="12"/>
        <v>40</v>
      </c>
      <c r="C270" s="1" t="str">
        <f t="shared" si="13"/>
        <v>星期二</v>
      </c>
      <c r="D270" s="2">
        <f t="shared" si="14"/>
        <v>2</v>
      </c>
    </row>
    <row r="271" spans="1:4" ht="13.5">
      <c r="A271" s="3">
        <v>44832</v>
      </c>
      <c r="B271" s="1">
        <f t="shared" si="12"/>
        <v>40</v>
      </c>
      <c r="C271" s="1" t="str">
        <f t="shared" si="13"/>
        <v>星期三</v>
      </c>
      <c r="D271" s="2">
        <f t="shared" si="14"/>
        <v>3</v>
      </c>
    </row>
    <row r="272" spans="1:4" ht="13.5">
      <c r="A272" s="3">
        <v>44833</v>
      </c>
      <c r="B272" s="1">
        <f t="shared" si="12"/>
        <v>40</v>
      </c>
      <c r="C272" s="1" t="str">
        <f t="shared" si="13"/>
        <v>星期四</v>
      </c>
      <c r="D272" s="2">
        <f t="shared" si="14"/>
        <v>4</v>
      </c>
    </row>
    <row r="273" spans="1:4" ht="13.5">
      <c r="A273" s="3">
        <v>44834</v>
      </c>
      <c r="B273" s="1">
        <f t="shared" si="12"/>
        <v>40</v>
      </c>
      <c r="C273" s="1" t="str">
        <f t="shared" si="13"/>
        <v>星期五</v>
      </c>
      <c r="D273" s="2">
        <f t="shared" si="14"/>
        <v>5</v>
      </c>
    </row>
    <row r="274" spans="1:4" ht="13.5">
      <c r="A274" s="3">
        <v>44835</v>
      </c>
      <c r="B274" s="1">
        <f t="shared" si="12"/>
        <v>40</v>
      </c>
      <c r="C274" s="1" t="str">
        <f t="shared" si="13"/>
        <v>星期六</v>
      </c>
      <c r="D274" s="2">
        <f t="shared" si="14"/>
        <v>6</v>
      </c>
    </row>
    <row r="275" spans="1:4" ht="13.5">
      <c r="A275" s="3">
        <v>44836</v>
      </c>
      <c r="B275" s="1">
        <f t="shared" si="12"/>
        <v>40</v>
      </c>
      <c r="C275" s="1" t="str">
        <f t="shared" si="13"/>
        <v>星期日</v>
      </c>
      <c r="D275" s="2">
        <f t="shared" si="14"/>
        <v>7</v>
      </c>
    </row>
    <row r="276" spans="1:4" ht="13.5">
      <c r="A276" s="3">
        <v>44837</v>
      </c>
      <c r="B276" s="1">
        <f t="shared" si="12"/>
        <v>41</v>
      </c>
      <c r="C276" s="1" t="str">
        <f t="shared" si="13"/>
        <v>星期一</v>
      </c>
      <c r="D276" s="2">
        <f t="shared" si="14"/>
        <v>1</v>
      </c>
    </row>
    <row r="277" spans="1:4" ht="13.5">
      <c r="A277" s="3">
        <v>44838</v>
      </c>
      <c r="B277" s="1">
        <f t="shared" si="12"/>
        <v>41</v>
      </c>
      <c r="C277" s="1" t="str">
        <f t="shared" si="13"/>
        <v>星期二</v>
      </c>
      <c r="D277" s="2">
        <f t="shared" si="14"/>
        <v>2</v>
      </c>
    </row>
    <row r="278" spans="1:4" ht="13.5">
      <c r="A278" s="3">
        <v>44839</v>
      </c>
      <c r="B278" s="1">
        <f t="shared" si="12"/>
        <v>41</v>
      </c>
      <c r="C278" s="1" t="str">
        <f t="shared" si="13"/>
        <v>星期三</v>
      </c>
      <c r="D278" s="2">
        <f t="shared" si="14"/>
        <v>3</v>
      </c>
    </row>
    <row r="279" spans="1:4" ht="13.5">
      <c r="A279" s="3">
        <v>44840</v>
      </c>
      <c r="B279" s="1">
        <f t="shared" si="12"/>
        <v>41</v>
      </c>
      <c r="C279" s="1" t="str">
        <f t="shared" si="13"/>
        <v>星期四</v>
      </c>
      <c r="D279" s="2">
        <f t="shared" si="14"/>
        <v>4</v>
      </c>
    </row>
    <row r="280" spans="1:4" ht="13.5">
      <c r="A280" s="3">
        <v>44841</v>
      </c>
      <c r="B280" s="1">
        <f t="shared" si="12"/>
        <v>41</v>
      </c>
      <c r="C280" s="1" t="str">
        <f t="shared" si="13"/>
        <v>星期五</v>
      </c>
      <c r="D280" s="2">
        <f t="shared" si="14"/>
        <v>5</v>
      </c>
    </row>
    <row r="281" spans="1:4" ht="13.5">
      <c r="A281" s="3">
        <v>44842</v>
      </c>
      <c r="B281" s="1">
        <f t="shared" si="12"/>
        <v>41</v>
      </c>
      <c r="C281" s="1" t="str">
        <f t="shared" si="13"/>
        <v>星期六</v>
      </c>
      <c r="D281" s="2">
        <f t="shared" si="14"/>
        <v>6</v>
      </c>
    </row>
    <row r="282" spans="1:4" ht="13.5">
      <c r="A282" s="3">
        <v>44843</v>
      </c>
      <c r="B282" s="1">
        <f t="shared" si="12"/>
        <v>41</v>
      </c>
      <c r="C282" s="1" t="str">
        <f t="shared" si="13"/>
        <v>星期日</v>
      </c>
      <c r="D282" s="2">
        <f t="shared" si="14"/>
        <v>7</v>
      </c>
    </row>
    <row r="283" spans="1:4" ht="13.5">
      <c r="A283" s="3">
        <v>44844</v>
      </c>
      <c r="B283" s="1">
        <f t="shared" si="12"/>
        <v>42</v>
      </c>
      <c r="C283" s="1" t="str">
        <f t="shared" si="13"/>
        <v>星期一</v>
      </c>
      <c r="D283" s="2">
        <f t="shared" si="14"/>
        <v>1</v>
      </c>
    </row>
    <row r="284" spans="1:4" ht="13.5">
      <c r="A284" s="3">
        <v>44845</v>
      </c>
      <c r="B284" s="1">
        <f t="shared" si="12"/>
        <v>42</v>
      </c>
      <c r="C284" s="1" t="str">
        <f t="shared" si="13"/>
        <v>星期二</v>
      </c>
      <c r="D284" s="2">
        <f t="shared" si="14"/>
        <v>2</v>
      </c>
    </row>
    <row r="285" spans="1:4" ht="13.5">
      <c r="A285" s="3">
        <v>44846</v>
      </c>
      <c r="B285" s="1">
        <f t="shared" si="12"/>
        <v>42</v>
      </c>
      <c r="C285" s="1" t="str">
        <f t="shared" si="13"/>
        <v>星期三</v>
      </c>
      <c r="D285" s="2">
        <f t="shared" si="14"/>
        <v>3</v>
      </c>
    </row>
    <row r="286" spans="1:4" ht="13.5">
      <c r="A286" s="3">
        <v>44847</v>
      </c>
      <c r="B286" s="1">
        <f t="shared" si="12"/>
        <v>42</v>
      </c>
      <c r="C286" s="1" t="str">
        <f t="shared" si="13"/>
        <v>星期四</v>
      </c>
      <c r="D286" s="2">
        <f t="shared" si="14"/>
        <v>4</v>
      </c>
    </row>
    <row r="287" spans="1:4" ht="13.5">
      <c r="A287" s="3">
        <v>44848</v>
      </c>
      <c r="B287" s="1">
        <f t="shared" si="12"/>
        <v>42</v>
      </c>
      <c r="C287" s="1" t="str">
        <f t="shared" si="13"/>
        <v>星期五</v>
      </c>
      <c r="D287" s="2">
        <f t="shared" si="14"/>
        <v>5</v>
      </c>
    </row>
    <row r="288" spans="1:4" ht="13.5">
      <c r="A288" s="3">
        <v>44849</v>
      </c>
      <c r="B288" s="1">
        <f t="shared" si="12"/>
        <v>42</v>
      </c>
      <c r="C288" s="1" t="str">
        <f t="shared" si="13"/>
        <v>星期六</v>
      </c>
      <c r="D288" s="2">
        <f t="shared" si="14"/>
        <v>6</v>
      </c>
    </row>
    <row r="289" spans="1:4" ht="13.5">
      <c r="A289" s="3">
        <v>44850</v>
      </c>
      <c r="B289" s="1">
        <f t="shared" si="12"/>
        <v>42</v>
      </c>
      <c r="C289" s="1" t="str">
        <f t="shared" si="13"/>
        <v>星期日</v>
      </c>
      <c r="D289" s="2">
        <f t="shared" si="14"/>
        <v>7</v>
      </c>
    </row>
    <row r="290" spans="1:4" ht="13.5">
      <c r="A290" s="3">
        <v>44851</v>
      </c>
      <c r="B290" s="1">
        <f t="shared" si="12"/>
        <v>43</v>
      </c>
      <c r="C290" s="1" t="str">
        <f t="shared" si="13"/>
        <v>星期一</v>
      </c>
      <c r="D290" s="2">
        <f t="shared" si="14"/>
        <v>1</v>
      </c>
    </row>
    <row r="291" spans="1:4" ht="13.5">
      <c r="A291" s="3">
        <v>44852</v>
      </c>
      <c r="B291" s="1">
        <f t="shared" si="12"/>
        <v>43</v>
      </c>
      <c r="C291" s="1" t="str">
        <f t="shared" si="13"/>
        <v>星期二</v>
      </c>
      <c r="D291" s="2">
        <f t="shared" si="14"/>
        <v>2</v>
      </c>
    </row>
    <row r="292" spans="1:4" ht="13.5">
      <c r="A292" s="3">
        <v>44853</v>
      </c>
      <c r="B292" s="1">
        <f t="shared" si="12"/>
        <v>43</v>
      </c>
      <c r="C292" s="1" t="str">
        <f t="shared" si="13"/>
        <v>星期三</v>
      </c>
      <c r="D292" s="2">
        <f t="shared" si="14"/>
        <v>3</v>
      </c>
    </row>
    <row r="293" spans="1:4" ht="13.5">
      <c r="A293" s="3">
        <v>44854</v>
      </c>
      <c r="B293" s="1">
        <f t="shared" si="12"/>
        <v>43</v>
      </c>
      <c r="C293" s="1" t="str">
        <f t="shared" si="13"/>
        <v>星期四</v>
      </c>
      <c r="D293" s="2">
        <f t="shared" si="14"/>
        <v>4</v>
      </c>
    </row>
    <row r="294" spans="1:4" ht="13.5">
      <c r="A294" s="3">
        <v>44855</v>
      </c>
      <c r="B294" s="1">
        <f t="shared" si="12"/>
        <v>43</v>
      </c>
      <c r="C294" s="1" t="str">
        <f t="shared" si="13"/>
        <v>星期五</v>
      </c>
      <c r="D294" s="2">
        <f t="shared" si="14"/>
        <v>5</v>
      </c>
    </row>
    <row r="295" spans="1:4" ht="13.5">
      <c r="A295" s="3">
        <v>44856</v>
      </c>
      <c r="B295" s="1">
        <f t="shared" si="12"/>
        <v>43</v>
      </c>
      <c r="C295" s="1" t="str">
        <f t="shared" si="13"/>
        <v>星期六</v>
      </c>
      <c r="D295" s="2">
        <f t="shared" si="14"/>
        <v>6</v>
      </c>
    </row>
    <row r="296" spans="1:4" ht="13.5">
      <c r="A296" s="3">
        <v>44857</v>
      </c>
      <c r="B296" s="1">
        <f t="shared" si="12"/>
        <v>43</v>
      </c>
      <c r="C296" s="1" t="str">
        <f t="shared" si="13"/>
        <v>星期日</v>
      </c>
      <c r="D296" s="2">
        <f t="shared" si="14"/>
        <v>7</v>
      </c>
    </row>
    <row r="297" spans="1:4" ht="13.5">
      <c r="A297" s="3">
        <v>44858</v>
      </c>
      <c r="B297" s="1">
        <f t="shared" si="12"/>
        <v>44</v>
      </c>
      <c r="C297" s="1" t="str">
        <f t="shared" si="13"/>
        <v>星期一</v>
      </c>
      <c r="D297" s="2">
        <f t="shared" si="14"/>
        <v>1</v>
      </c>
    </row>
    <row r="298" spans="1:4" ht="13.5">
      <c r="A298" s="3">
        <v>44859</v>
      </c>
      <c r="B298" s="1">
        <f t="shared" si="12"/>
        <v>44</v>
      </c>
      <c r="C298" s="1" t="str">
        <f t="shared" si="13"/>
        <v>星期二</v>
      </c>
      <c r="D298" s="2">
        <f t="shared" si="14"/>
        <v>2</v>
      </c>
    </row>
    <row r="299" spans="1:4" ht="13.5">
      <c r="A299" s="3">
        <v>44860</v>
      </c>
      <c r="B299" s="1">
        <f t="shared" si="12"/>
        <v>44</v>
      </c>
      <c r="C299" s="1" t="str">
        <f t="shared" si="13"/>
        <v>星期三</v>
      </c>
      <c r="D299" s="2">
        <f t="shared" si="14"/>
        <v>3</v>
      </c>
    </row>
    <row r="300" spans="1:4" ht="13.5">
      <c r="A300" s="3">
        <v>44861</v>
      </c>
      <c r="B300" s="1">
        <f t="shared" si="12"/>
        <v>44</v>
      </c>
      <c r="C300" s="1" t="str">
        <f t="shared" si="13"/>
        <v>星期四</v>
      </c>
      <c r="D300" s="2">
        <f t="shared" si="14"/>
        <v>4</v>
      </c>
    </row>
    <row r="301" spans="1:4" ht="13.5">
      <c r="A301" s="3">
        <v>44862</v>
      </c>
      <c r="B301" s="1">
        <f t="shared" si="12"/>
        <v>44</v>
      </c>
      <c r="C301" s="1" t="str">
        <f t="shared" si="13"/>
        <v>星期五</v>
      </c>
      <c r="D301" s="2">
        <f t="shared" si="14"/>
        <v>5</v>
      </c>
    </row>
    <row r="302" spans="1:4" ht="13.5">
      <c r="A302" s="3">
        <v>44863</v>
      </c>
      <c r="B302" s="1">
        <f t="shared" si="12"/>
        <v>44</v>
      </c>
      <c r="C302" s="1" t="str">
        <f t="shared" si="13"/>
        <v>星期六</v>
      </c>
      <c r="D302" s="2">
        <f t="shared" si="14"/>
        <v>6</v>
      </c>
    </row>
    <row r="303" spans="1:4" ht="13.5">
      <c r="A303" s="3">
        <v>44864</v>
      </c>
      <c r="B303" s="1">
        <f t="shared" si="12"/>
        <v>44</v>
      </c>
      <c r="C303" s="1" t="str">
        <f t="shared" si="13"/>
        <v>星期日</v>
      </c>
      <c r="D303" s="2">
        <f t="shared" si="14"/>
        <v>7</v>
      </c>
    </row>
    <row r="304" spans="1:4" ht="13.5">
      <c r="A304" s="3">
        <v>44865</v>
      </c>
      <c r="B304" s="1">
        <f t="shared" si="12"/>
        <v>45</v>
      </c>
      <c r="C304" s="1" t="str">
        <f t="shared" si="13"/>
        <v>星期一</v>
      </c>
      <c r="D304" s="2">
        <f t="shared" si="14"/>
        <v>1</v>
      </c>
    </row>
    <row r="305" spans="1:4" ht="13.5">
      <c r="A305" s="3">
        <v>44866</v>
      </c>
      <c r="B305" s="1">
        <f t="shared" si="12"/>
        <v>45</v>
      </c>
      <c r="C305" s="1" t="str">
        <f t="shared" si="13"/>
        <v>星期二</v>
      </c>
      <c r="D305" s="2">
        <f t="shared" si="14"/>
        <v>2</v>
      </c>
    </row>
    <row r="306" spans="1:4" ht="13.5">
      <c r="A306" s="3">
        <v>44867</v>
      </c>
      <c r="B306" s="1">
        <f t="shared" si="12"/>
        <v>45</v>
      </c>
      <c r="C306" s="1" t="str">
        <f t="shared" si="13"/>
        <v>星期三</v>
      </c>
      <c r="D306" s="2">
        <f t="shared" si="14"/>
        <v>3</v>
      </c>
    </row>
    <row r="307" spans="1:4" ht="13.5">
      <c r="A307" s="3">
        <v>44868</v>
      </c>
      <c r="B307" s="1">
        <f t="shared" si="12"/>
        <v>45</v>
      </c>
      <c r="C307" s="1" t="str">
        <f t="shared" si="13"/>
        <v>星期四</v>
      </c>
      <c r="D307" s="2">
        <f t="shared" si="14"/>
        <v>4</v>
      </c>
    </row>
    <row r="308" spans="1:4" ht="13.5">
      <c r="A308" s="3">
        <v>44869</v>
      </c>
      <c r="B308" s="1">
        <f t="shared" si="12"/>
        <v>45</v>
      </c>
      <c r="C308" s="1" t="str">
        <f t="shared" si="13"/>
        <v>星期五</v>
      </c>
      <c r="D308" s="2">
        <f t="shared" si="14"/>
        <v>5</v>
      </c>
    </row>
    <row r="309" spans="1:4" ht="13.5">
      <c r="A309" s="3">
        <v>44870</v>
      </c>
      <c r="B309" s="1">
        <f t="shared" si="12"/>
        <v>45</v>
      </c>
      <c r="C309" s="1" t="str">
        <f t="shared" si="13"/>
        <v>星期六</v>
      </c>
      <c r="D309" s="2">
        <f t="shared" si="14"/>
        <v>6</v>
      </c>
    </row>
    <row r="310" spans="1:4" ht="13.5">
      <c r="A310" s="3">
        <v>44871</v>
      </c>
      <c r="B310" s="1">
        <f t="shared" si="12"/>
        <v>45</v>
      </c>
      <c r="C310" s="1" t="str">
        <f t="shared" si="13"/>
        <v>星期日</v>
      </c>
      <c r="D310" s="2">
        <f t="shared" si="14"/>
        <v>7</v>
      </c>
    </row>
    <row r="311" spans="1:4" ht="13.5">
      <c r="A311" s="3">
        <v>44872</v>
      </c>
      <c r="B311" s="1">
        <f t="shared" si="12"/>
        <v>46</v>
      </c>
      <c r="C311" s="1" t="str">
        <f t="shared" si="13"/>
        <v>星期一</v>
      </c>
      <c r="D311" s="2">
        <f t="shared" si="14"/>
        <v>1</v>
      </c>
    </row>
    <row r="312" spans="1:4" ht="13.5">
      <c r="A312" s="3">
        <v>44873</v>
      </c>
      <c r="B312" s="1">
        <f t="shared" si="12"/>
        <v>46</v>
      </c>
      <c r="C312" s="1" t="str">
        <f t="shared" si="13"/>
        <v>星期二</v>
      </c>
      <c r="D312" s="2">
        <f t="shared" si="14"/>
        <v>2</v>
      </c>
    </row>
    <row r="313" spans="1:4" ht="13.5">
      <c r="A313" s="3">
        <v>44874</v>
      </c>
      <c r="B313" s="1">
        <f t="shared" si="12"/>
        <v>46</v>
      </c>
      <c r="C313" s="1" t="str">
        <f t="shared" si="13"/>
        <v>星期三</v>
      </c>
      <c r="D313" s="2">
        <f t="shared" si="14"/>
        <v>3</v>
      </c>
    </row>
    <row r="314" spans="1:4" ht="13.5">
      <c r="A314" s="3">
        <v>44875</v>
      </c>
      <c r="B314" s="1">
        <f t="shared" si="12"/>
        <v>46</v>
      </c>
      <c r="C314" s="1" t="str">
        <f t="shared" si="13"/>
        <v>星期四</v>
      </c>
      <c r="D314" s="2">
        <f t="shared" si="14"/>
        <v>4</v>
      </c>
    </row>
    <row r="315" spans="1:4" ht="13.5">
      <c r="A315" s="3">
        <v>44876</v>
      </c>
      <c r="B315" s="1">
        <f t="shared" si="12"/>
        <v>46</v>
      </c>
      <c r="C315" s="1" t="str">
        <f t="shared" si="13"/>
        <v>星期五</v>
      </c>
      <c r="D315" s="2">
        <f t="shared" si="14"/>
        <v>5</v>
      </c>
    </row>
    <row r="316" spans="1:4" ht="13.5">
      <c r="A316" s="3">
        <v>44877</v>
      </c>
      <c r="B316" s="1">
        <f t="shared" si="12"/>
        <v>46</v>
      </c>
      <c r="C316" s="1" t="str">
        <f t="shared" si="13"/>
        <v>星期六</v>
      </c>
      <c r="D316" s="2">
        <f t="shared" si="14"/>
        <v>6</v>
      </c>
    </row>
    <row r="317" spans="1:4" ht="13.5">
      <c r="A317" s="3">
        <v>44878</v>
      </c>
      <c r="B317" s="1">
        <f t="shared" si="12"/>
        <v>46</v>
      </c>
      <c r="C317" s="1" t="str">
        <f t="shared" si="13"/>
        <v>星期日</v>
      </c>
      <c r="D317" s="2">
        <f t="shared" si="14"/>
        <v>7</v>
      </c>
    </row>
    <row r="318" spans="1:4" ht="13.5">
      <c r="A318" s="3">
        <v>44879</v>
      </c>
      <c r="B318" s="1">
        <f t="shared" si="12"/>
        <v>47</v>
      </c>
      <c r="C318" s="1" t="str">
        <f t="shared" si="13"/>
        <v>星期一</v>
      </c>
      <c r="D318" s="2">
        <f t="shared" si="14"/>
        <v>1</v>
      </c>
    </row>
    <row r="319" spans="1:4" ht="13.5">
      <c r="A319" s="3">
        <v>44880</v>
      </c>
      <c r="B319" s="1">
        <f t="shared" si="12"/>
        <v>47</v>
      </c>
      <c r="C319" s="1" t="str">
        <f t="shared" si="13"/>
        <v>星期二</v>
      </c>
      <c r="D319" s="2">
        <f t="shared" si="14"/>
        <v>2</v>
      </c>
    </row>
    <row r="320" spans="1:4" ht="13.5">
      <c r="A320" s="3">
        <v>44881</v>
      </c>
      <c r="B320" s="1">
        <f t="shared" si="12"/>
        <v>47</v>
      </c>
      <c r="C320" s="1" t="str">
        <f t="shared" si="13"/>
        <v>星期三</v>
      </c>
      <c r="D320" s="2">
        <f t="shared" si="14"/>
        <v>3</v>
      </c>
    </row>
    <row r="321" spans="1:4" ht="13.5">
      <c r="A321" s="3">
        <v>44882</v>
      </c>
      <c r="B321" s="1">
        <f t="shared" si="15" ref="B321:B365">WEEKNUM(A321,2)</f>
        <v>47</v>
      </c>
      <c r="C321" s="1" t="str">
        <f t="shared" si="13"/>
        <v>星期四</v>
      </c>
      <c r="D321" s="2">
        <f t="shared" si="14"/>
        <v>4</v>
      </c>
    </row>
    <row r="322" spans="1:4" ht="13.5">
      <c r="A322" s="3">
        <v>44883</v>
      </c>
      <c r="B322" s="1">
        <f t="shared" si="15"/>
        <v>47</v>
      </c>
      <c r="C322" s="1" t="str">
        <f t="shared" si="16" ref="C322:C365">CHOOSE(WEEKDAY(A322,2),"星期一","星期二","星期三","星期四","星期五","星期六","星期日")</f>
        <v>星期五</v>
      </c>
      <c r="D322" s="2">
        <f t="shared" si="17" ref="D322:D365">WEEKDAY(A322,2)</f>
        <v>5</v>
      </c>
    </row>
    <row r="323" spans="1:4" ht="13.5">
      <c r="A323" s="3">
        <v>44884</v>
      </c>
      <c r="B323" s="1">
        <f t="shared" si="15"/>
        <v>47</v>
      </c>
      <c r="C323" s="1" t="str">
        <f t="shared" si="16"/>
        <v>星期六</v>
      </c>
      <c r="D323" s="2">
        <f t="shared" si="17"/>
        <v>6</v>
      </c>
    </row>
    <row r="324" spans="1:4" ht="13.5">
      <c r="A324" s="3">
        <v>44885</v>
      </c>
      <c r="B324" s="1">
        <f t="shared" si="15"/>
        <v>47</v>
      </c>
      <c r="C324" s="1" t="str">
        <f t="shared" si="16"/>
        <v>星期日</v>
      </c>
      <c r="D324" s="2">
        <f t="shared" si="17"/>
        <v>7</v>
      </c>
    </row>
    <row r="325" spans="1:4" ht="13.5">
      <c r="A325" s="3">
        <v>44886</v>
      </c>
      <c r="B325" s="1">
        <f t="shared" si="15"/>
        <v>48</v>
      </c>
      <c r="C325" s="1" t="str">
        <f t="shared" si="16"/>
        <v>星期一</v>
      </c>
      <c r="D325" s="2">
        <f t="shared" si="17"/>
        <v>1</v>
      </c>
    </row>
    <row r="326" spans="1:4" ht="13.5">
      <c r="A326" s="3">
        <v>44887</v>
      </c>
      <c r="B326" s="1">
        <f t="shared" si="15"/>
        <v>48</v>
      </c>
      <c r="C326" s="1" t="str">
        <f t="shared" si="16"/>
        <v>星期二</v>
      </c>
      <c r="D326" s="2">
        <f t="shared" si="17"/>
        <v>2</v>
      </c>
    </row>
    <row r="327" spans="1:4" ht="13.5">
      <c r="A327" s="3">
        <v>44888</v>
      </c>
      <c r="B327" s="1">
        <f t="shared" si="15"/>
        <v>48</v>
      </c>
      <c r="C327" s="1" t="str">
        <f t="shared" si="16"/>
        <v>星期三</v>
      </c>
      <c r="D327" s="2">
        <f t="shared" si="17"/>
        <v>3</v>
      </c>
    </row>
    <row r="328" spans="1:4" ht="13.5">
      <c r="A328" s="3">
        <v>44889</v>
      </c>
      <c r="B328" s="1">
        <f t="shared" si="15"/>
        <v>48</v>
      </c>
      <c r="C328" s="1" t="str">
        <f t="shared" si="16"/>
        <v>星期四</v>
      </c>
      <c r="D328" s="2">
        <f t="shared" si="17"/>
        <v>4</v>
      </c>
    </row>
    <row r="329" spans="1:4" ht="13.5">
      <c r="A329" s="3">
        <v>44890</v>
      </c>
      <c r="B329" s="1">
        <f t="shared" si="15"/>
        <v>48</v>
      </c>
      <c r="C329" s="1" t="str">
        <f t="shared" si="16"/>
        <v>星期五</v>
      </c>
      <c r="D329" s="2">
        <f t="shared" si="17"/>
        <v>5</v>
      </c>
    </row>
    <row r="330" spans="1:4" ht="13.5">
      <c r="A330" s="3">
        <v>44891</v>
      </c>
      <c r="B330" s="1">
        <f t="shared" si="15"/>
        <v>48</v>
      </c>
      <c r="C330" s="1" t="str">
        <f t="shared" si="16"/>
        <v>星期六</v>
      </c>
      <c r="D330" s="2">
        <f t="shared" si="17"/>
        <v>6</v>
      </c>
    </row>
    <row r="331" spans="1:4" ht="13.5">
      <c r="A331" s="3">
        <v>44892</v>
      </c>
      <c r="B331" s="1">
        <f t="shared" si="15"/>
        <v>48</v>
      </c>
      <c r="C331" s="1" t="str">
        <f t="shared" si="16"/>
        <v>星期日</v>
      </c>
      <c r="D331" s="2">
        <f t="shared" si="17"/>
        <v>7</v>
      </c>
    </row>
    <row r="332" spans="1:4" ht="13.5">
      <c r="A332" s="3">
        <v>44893</v>
      </c>
      <c r="B332" s="1">
        <f t="shared" si="15"/>
        <v>49</v>
      </c>
      <c r="C332" s="1" t="str">
        <f t="shared" si="16"/>
        <v>星期一</v>
      </c>
      <c r="D332" s="2">
        <f t="shared" si="17"/>
        <v>1</v>
      </c>
    </row>
    <row r="333" spans="1:4" ht="13.5">
      <c r="A333" s="3">
        <v>44894</v>
      </c>
      <c r="B333" s="1">
        <f t="shared" si="15"/>
        <v>49</v>
      </c>
      <c r="C333" s="1" t="str">
        <f t="shared" si="16"/>
        <v>星期二</v>
      </c>
      <c r="D333" s="2">
        <f t="shared" si="17"/>
        <v>2</v>
      </c>
    </row>
    <row r="334" spans="1:4" ht="13.5">
      <c r="A334" s="3">
        <v>44895</v>
      </c>
      <c r="B334" s="1">
        <f t="shared" si="15"/>
        <v>49</v>
      </c>
      <c r="C334" s="1" t="str">
        <f t="shared" si="16"/>
        <v>星期三</v>
      </c>
      <c r="D334" s="2">
        <f t="shared" si="17"/>
        <v>3</v>
      </c>
    </row>
    <row r="335" spans="1:4" ht="13.5">
      <c r="A335" s="3">
        <v>44896</v>
      </c>
      <c r="B335" s="1">
        <f t="shared" si="15"/>
        <v>49</v>
      </c>
      <c r="C335" s="1" t="str">
        <f t="shared" si="16"/>
        <v>星期四</v>
      </c>
      <c r="D335" s="2">
        <f t="shared" si="17"/>
        <v>4</v>
      </c>
    </row>
    <row r="336" spans="1:4" ht="13.5">
      <c r="A336" s="3">
        <v>44897</v>
      </c>
      <c r="B336" s="1">
        <f t="shared" si="15"/>
        <v>49</v>
      </c>
      <c r="C336" s="1" t="str">
        <f t="shared" si="16"/>
        <v>星期五</v>
      </c>
      <c r="D336" s="2">
        <f t="shared" si="17"/>
        <v>5</v>
      </c>
    </row>
    <row r="337" spans="1:4" ht="13.5">
      <c r="A337" s="3">
        <v>44898</v>
      </c>
      <c r="B337" s="1">
        <f t="shared" si="15"/>
        <v>49</v>
      </c>
      <c r="C337" s="1" t="str">
        <f t="shared" si="16"/>
        <v>星期六</v>
      </c>
      <c r="D337" s="2">
        <f t="shared" si="17"/>
        <v>6</v>
      </c>
    </row>
    <row r="338" spans="1:4" ht="13.5">
      <c r="A338" s="3">
        <v>44899</v>
      </c>
      <c r="B338" s="1">
        <f t="shared" si="15"/>
        <v>49</v>
      </c>
      <c r="C338" s="1" t="str">
        <f t="shared" si="16"/>
        <v>星期日</v>
      </c>
      <c r="D338" s="2">
        <f t="shared" si="17"/>
        <v>7</v>
      </c>
    </row>
    <row r="339" spans="1:4" ht="13.5">
      <c r="A339" s="3">
        <v>44900</v>
      </c>
      <c r="B339" s="1">
        <f t="shared" si="15"/>
        <v>50</v>
      </c>
      <c r="C339" s="1" t="str">
        <f t="shared" si="16"/>
        <v>星期一</v>
      </c>
      <c r="D339" s="2">
        <f t="shared" si="17"/>
        <v>1</v>
      </c>
    </row>
    <row r="340" spans="1:4" ht="13.5">
      <c r="A340" s="3">
        <v>44901</v>
      </c>
      <c r="B340" s="1">
        <f t="shared" si="15"/>
        <v>50</v>
      </c>
      <c r="C340" s="1" t="str">
        <f t="shared" si="16"/>
        <v>星期二</v>
      </c>
      <c r="D340" s="2">
        <f t="shared" si="17"/>
        <v>2</v>
      </c>
    </row>
    <row r="341" spans="1:4" ht="13.5">
      <c r="A341" s="3">
        <v>44902</v>
      </c>
      <c r="B341" s="1">
        <f t="shared" si="15"/>
        <v>50</v>
      </c>
      <c r="C341" s="1" t="str">
        <f t="shared" si="16"/>
        <v>星期三</v>
      </c>
      <c r="D341" s="2">
        <f t="shared" si="17"/>
        <v>3</v>
      </c>
    </row>
    <row r="342" spans="1:4" ht="13.5">
      <c r="A342" s="3">
        <v>44903</v>
      </c>
      <c r="B342" s="1">
        <f t="shared" si="15"/>
        <v>50</v>
      </c>
      <c r="C342" s="1" t="str">
        <f t="shared" si="16"/>
        <v>星期四</v>
      </c>
      <c r="D342" s="2">
        <f t="shared" si="17"/>
        <v>4</v>
      </c>
    </row>
    <row r="343" spans="1:4" ht="13.5">
      <c r="A343" s="3">
        <v>44904</v>
      </c>
      <c r="B343" s="1">
        <f t="shared" si="15"/>
        <v>50</v>
      </c>
      <c r="C343" s="1" t="str">
        <f t="shared" si="16"/>
        <v>星期五</v>
      </c>
      <c r="D343" s="2">
        <f t="shared" si="17"/>
        <v>5</v>
      </c>
    </row>
    <row r="344" spans="1:4" ht="13.5">
      <c r="A344" s="3">
        <v>44905</v>
      </c>
      <c r="B344" s="1">
        <f t="shared" si="15"/>
        <v>50</v>
      </c>
      <c r="C344" s="1" t="str">
        <f t="shared" si="16"/>
        <v>星期六</v>
      </c>
      <c r="D344" s="2">
        <f t="shared" si="17"/>
        <v>6</v>
      </c>
    </row>
    <row r="345" spans="1:4" ht="13.5">
      <c r="A345" s="3">
        <v>44906</v>
      </c>
      <c r="B345" s="1">
        <f t="shared" si="15"/>
        <v>50</v>
      </c>
      <c r="C345" s="1" t="str">
        <f t="shared" si="16"/>
        <v>星期日</v>
      </c>
      <c r="D345" s="2">
        <f t="shared" si="17"/>
        <v>7</v>
      </c>
    </row>
    <row r="346" spans="1:4" ht="13.5">
      <c r="A346" s="3">
        <v>44907</v>
      </c>
      <c r="B346" s="1">
        <f t="shared" si="15"/>
        <v>51</v>
      </c>
      <c r="C346" s="1" t="str">
        <f t="shared" si="16"/>
        <v>星期一</v>
      </c>
      <c r="D346" s="2">
        <f t="shared" si="17"/>
        <v>1</v>
      </c>
    </row>
    <row r="347" spans="1:4" ht="13.5">
      <c r="A347" s="3">
        <v>44908</v>
      </c>
      <c r="B347" s="1">
        <f t="shared" si="15"/>
        <v>51</v>
      </c>
      <c r="C347" s="1" t="str">
        <f t="shared" si="16"/>
        <v>星期二</v>
      </c>
      <c r="D347" s="2">
        <f t="shared" si="17"/>
        <v>2</v>
      </c>
    </row>
    <row r="348" spans="1:4" ht="13.5">
      <c r="A348" s="3">
        <v>44909</v>
      </c>
      <c r="B348" s="1">
        <f t="shared" si="15"/>
        <v>51</v>
      </c>
      <c r="C348" s="1" t="str">
        <f t="shared" si="16"/>
        <v>星期三</v>
      </c>
      <c r="D348" s="2">
        <f t="shared" si="17"/>
        <v>3</v>
      </c>
    </row>
    <row r="349" spans="1:4" ht="13.5">
      <c r="A349" s="3">
        <v>44910</v>
      </c>
      <c r="B349" s="1">
        <f t="shared" si="15"/>
        <v>51</v>
      </c>
      <c r="C349" s="1" t="str">
        <f t="shared" si="16"/>
        <v>星期四</v>
      </c>
      <c r="D349" s="2">
        <f t="shared" si="17"/>
        <v>4</v>
      </c>
    </row>
    <row r="350" spans="1:4" ht="13.5">
      <c r="A350" s="3">
        <v>44911</v>
      </c>
      <c r="B350" s="1">
        <f t="shared" si="15"/>
        <v>51</v>
      </c>
      <c r="C350" s="1" t="str">
        <f t="shared" si="16"/>
        <v>星期五</v>
      </c>
      <c r="D350" s="2">
        <f t="shared" si="17"/>
        <v>5</v>
      </c>
    </row>
    <row r="351" spans="1:4" ht="13.5">
      <c r="A351" s="3">
        <v>44912</v>
      </c>
      <c r="B351" s="1">
        <f t="shared" si="15"/>
        <v>51</v>
      </c>
      <c r="C351" s="1" t="str">
        <f t="shared" si="16"/>
        <v>星期六</v>
      </c>
      <c r="D351" s="2">
        <f t="shared" si="17"/>
        <v>6</v>
      </c>
    </row>
    <row r="352" spans="1:4" ht="13.5">
      <c r="A352" s="3">
        <v>44913</v>
      </c>
      <c r="B352" s="1">
        <f t="shared" si="15"/>
        <v>51</v>
      </c>
      <c r="C352" s="1" t="str">
        <f t="shared" si="16"/>
        <v>星期日</v>
      </c>
      <c r="D352" s="2">
        <f t="shared" si="17"/>
        <v>7</v>
      </c>
    </row>
    <row r="353" spans="1:4" ht="13.5">
      <c r="A353" s="3">
        <v>44914</v>
      </c>
      <c r="B353" s="1">
        <f t="shared" si="15"/>
        <v>52</v>
      </c>
      <c r="C353" s="1" t="str">
        <f t="shared" si="16"/>
        <v>星期一</v>
      </c>
      <c r="D353" s="2">
        <f t="shared" si="17"/>
        <v>1</v>
      </c>
    </row>
    <row r="354" spans="1:4" ht="13.5">
      <c r="A354" s="3">
        <v>44915</v>
      </c>
      <c r="B354" s="1">
        <f t="shared" si="15"/>
        <v>52</v>
      </c>
      <c r="C354" s="1" t="str">
        <f t="shared" si="16"/>
        <v>星期二</v>
      </c>
      <c r="D354" s="2">
        <f t="shared" si="17"/>
        <v>2</v>
      </c>
    </row>
    <row r="355" spans="1:4" ht="13.5">
      <c r="A355" s="3">
        <v>44916</v>
      </c>
      <c r="B355" s="1">
        <f t="shared" si="15"/>
        <v>52</v>
      </c>
      <c r="C355" s="1" t="str">
        <f t="shared" si="16"/>
        <v>星期三</v>
      </c>
      <c r="D355" s="2">
        <f t="shared" si="17"/>
        <v>3</v>
      </c>
    </row>
    <row r="356" spans="1:4" ht="13.5">
      <c r="A356" s="3">
        <v>44917</v>
      </c>
      <c r="B356" s="1">
        <f t="shared" si="15"/>
        <v>52</v>
      </c>
      <c r="C356" s="1" t="str">
        <f t="shared" si="16"/>
        <v>星期四</v>
      </c>
      <c r="D356" s="2">
        <f t="shared" si="17"/>
        <v>4</v>
      </c>
    </row>
    <row r="357" spans="1:4" ht="13.5">
      <c r="A357" s="3">
        <v>44918</v>
      </c>
      <c r="B357" s="1">
        <f t="shared" si="15"/>
        <v>52</v>
      </c>
      <c r="C357" s="1" t="str">
        <f t="shared" si="16"/>
        <v>星期五</v>
      </c>
      <c r="D357" s="2">
        <f t="shared" si="17"/>
        <v>5</v>
      </c>
    </row>
    <row r="358" spans="1:4" ht="13.5">
      <c r="A358" s="3">
        <v>44919</v>
      </c>
      <c r="B358" s="1">
        <f t="shared" si="15"/>
        <v>52</v>
      </c>
      <c r="C358" s="1" t="str">
        <f t="shared" si="16"/>
        <v>星期六</v>
      </c>
      <c r="D358" s="2">
        <f t="shared" si="17"/>
        <v>6</v>
      </c>
    </row>
    <row r="359" spans="1:4" ht="13.5">
      <c r="A359" s="3">
        <v>44920</v>
      </c>
      <c r="B359" s="1">
        <f t="shared" si="15"/>
        <v>52</v>
      </c>
      <c r="C359" s="1" t="str">
        <f t="shared" si="16"/>
        <v>星期日</v>
      </c>
      <c r="D359" s="2">
        <f t="shared" si="17"/>
        <v>7</v>
      </c>
    </row>
    <row r="360" spans="1:4" ht="13.5">
      <c r="A360" s="3">
        <v>44921</v>
      </c>
      <c r="B360" s="1">
        <f t="shared" si="15"/>
        <v>53</v>
      </c>
      <c r="C360" s="1" t="str">
        <f t="shared" si="16"/>
        <v>星期一</v>
      </c>
      <c r="D360" s="2">
        <f t="shared" si="17"/>
        <v>1</v>
      </c>
    </row>
    <row r="361" spans="1:4" ht="13.5">
      <c r="A361" s="3">
        <v>44922</v>
      </c>
      <c r="B361" s="1">
        <f t="shared" si="15"/>
        <v>53</v>
      </c>
      <c r="C361" s="1" t="str">
        <f t="shared" si="16"/>
        <v>星期二</v>
      </c>
      <c r="D361" s="2">
        <f t="shared" si="17"/>
        <v>2</v>
      </c>
    </row>
    <row r="362" spans="1:4" ht="13.5">
      <c r="A362" s="3">
        <v>44923</v>
      </c>
      <c r="B362" s="1">
        <f t="shared" si="15"/>
        <v>53</v>
      </c>
      <c r="C362" s="1" t="str">
        <f t="shared" si="16"/>
        <v>星期三</v>
      </c>
      <c r="D362" s="2">
        <f t="shared" si="17"/>
        <v>3</v>
      </c>
    </row>
    <row r="363" spans="1:4" ht="13.5">
      <c r="A363" s="3">
        <v>44924</v>
      </c>
      <c r="B363" s="1">
        <f t="shared" si="15"/>
        <v>53</v>
      </c>
      <c r="C363" s="1" t="str">
        <f t="shared" si="16"/>
        <v>星期四</v>
      </c>
      <c r="D363" s="2">
        <f t="shared" si="17"/>
        <v>4</v>
      </c>
    </row>
    <row r="364" spans="1:4" ht="13.5">
      <c r="A364" s="3">
        <v>44925</v>
      </c>
      <c r="B364" s="1">
        <f t="shared" si="15"/>
        <v>53</v>
      </c>
      <c r="C364" s="1" t="str">
        <f t="shared" si="16"/>
        <v>星期五</v>
      </c>
      <c r="D364" s="2">
        <f t="shared" si="17"/>
        <v>5</v>
      </c>
    </row>
    <row r="365" spans="1:4" ht="13.5">
      <c r="A365" s="3">
        <v>44926</v>
      </c>
      <c r="B365" s="1">
        <f t="shared" si="15"/>
        <v>53</v>
      </c>
      <c r="C365" s="1" t="str">
        <f t="shared" si="16"/>
        <v>星期六</v>
      </c>
      <c r="D365" s="2">
        <f t="shared" si="17"/>
        <v>6</v>
      </c>
    </row>
    <row r="366" spans="1:1" ht="13.5">
      <c r="A366" s="3"/>
    </row>
  </sheetData>
  <pageMargins left="0.75" right="0.75" top="1" bottom="1" header="0.511805555555556" footer="0.511805555555556"/>
</worksheet>
</file>

<file path=xl/worksheets/sheet6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4100-000000000000}">
  <dimension ref="A1:D366"/>
  <sheetViews>
    <sheetView workbookViewId="0" topLeftCell="A1">
      <selection pane="topLeft" activeCell="D1" sqref="D1"/>
    </sheetView>
  </sheetViews>
  <sheetFormatPr defaultColWidth="9" defaultRowHeight="13.5" outlineLevelCol="3"/>
  <cols>
    <col min="1" max="1" width="11.3" style="1" customWidth="1"/>
    <col min="2" max="2" width="3.6" style="1" customWidth="1"/>
    <col min="3" max="3" width="9.5" style="1" customWidth="1"/>
    <col min="4" max="16345" width="9" style="2"/>
  </cols>
  <sheetData>
    <row r="1" spans="1:4" ht="13.5">
      <c r="A1" s="3">
        <v>44927</v>
      </c>
      <c r="B1" s="1">
        <f t="shared" si="0" ref="B1:B64">WEEKNUM(A1,2)</f>
        <v>1</v>
      </c>
      <c r="C1" s="1" t="str">
        <f>CHOOSE(WEEKDAY(A1,2),"星期一","星期二","星期三","星期四","星期五","星期六","星期日")</f>
        <v>星期日</v>
      </c>
      <c r="D1" s="2">
        <f>WEEKDAY(A1,2)</f>
        <v>7</v>
      </c>
    </row>
    <row r="2" spans="1:4" ht="13.5">
      <c r="A2" s="3">
        <v>44928</v>
      </c>
      <c r="B2" s="1">
        <f t="shared" si="0"/>
        <v>2</v>
      </c>
      <c r="C2" s="1" t="str">
        <f t="shared" si="1" ref="C2:C65">CHOOSE(WEEKDAY(A2,2),"星期一","星期二","星期三","星期四","星期五","星期六","星期日")</f>
        <v>星期一</v>
      </c>
      <c r="D2" s="2">
        <f t="shared" si="2" ref="D2:D65">WEEKDAY(A2,2)</f>
        <v>1</v>
      </c>
    </row>
    <row r="3" spans="1:4" ht="13.5">
      <c r="A3" s="3">
        <v>44929</v>
      </c>
      <c r="B3" s="1">
        <f t="shared" si="0"/>
        <v>2</v>
      </c>
      <c r="C3" s="1" t="str">
        <f t="shared" si="1"/>
        <v>星期二</v>
      </c>
      <c r="D3" s="2">
        <f t="shared" si="2"/>
        <v>2</v>
      </c>
    </row>
    <row r="4" spans="1:4" ht="13.5">
      <c r="A4" s="3">
        <v>44930</v>
      </c>
      <c r="B4" s="1">
        <f t="shared" si="0"/>
        <v>2</v>
      </c>
      <c r="C4" s="1" t="str">
        <f t="shared" si="1"/>
        <v>星期三</v>
      </c>
      <c r="D4" s="2">
        <f t="shared" si="2"/>
        <v>3</v>
      </c>
    </row>
    <row r="5" spans="1:4" ht="13.5">
      <c r="A5" s="3">
        <v>44931</v>
      </c>
      <c r="B5" s="1">
        <f t="shared" si="0"/>
        <v>2</v>
      </c>
      <c r="C5" s="1" t="str">
        <f t="shared" si="1"/>
        <v>星期四</v>
      </c>
      <c r="D5" s="2">
        <f t="shared" si="2"/>
        <v>4</v>
      </c>
    </row>
    <row r="6" spans="1:4" ht="13.5">
      <c r="A6" s="3">
        <v>44932</v>
      </c>
      <c r="B6" s="1">
        <f t="shared" si="0"/>
        <v>2</v>
      </c>
      <c r="C6" s="1" t="str">
        <f t="shared" si="1"/>
        <v>星期五</v>
      </c>
      <c r="D6" s="2">
        <f t="shared" si="2"/>
        <v>5</v>
      </c>
    </row>
    <row r="7" spans="1:4" ht="13.5">
      <c r="A7" s="3">
        <v>44933</v>
      </c>
      <c r="B7" s="1">
        <f t="shared" si="0"/>
        <v>2</v>
      </c>
      <c r="C7" s="1" t="str">
        <f t="shared" si="1"/>
        <v>星期六</v>
      </c>
      <c r="D7" s="2">
        <f t="shared" si="2"/>
        <v>6</v>
      </c>
    </row>
    <row r="8" spans="1:4" ht="13.5">
      <c r="A8" s="3">
        <v>44934</v>
      </c>
      <c r="B8" s="1">
        <f t="shared" si="0"/>
        <v>2</v>
      </c>
      <c r="C8" s="1" t="str">
        <f t="shared" si="1"/>
        <v>星期日</v>
      </c>
      <c r="D8" s="2">
        <f t="shared" si="2"/>
        <v>7</v>
      </c>
    </row>
    <row r="9" spans="1:4" ht="13.5">
      <c r="A9" s="3">
        <v>44935</v>
      </c>
      <c r="B9" s="1">
        <f t="shared" si="0"/>
        <v>3</v>
      </c>
      <c r="C9" s="1" t="str">
        <f t="shared" si="1"/>
        <v>星期一</v>
      </c>
      <c r="D9" s="2">
        <f t="shared" si="2"/>
        <v>1</v>
      </c>
    </row>
    <row r="10" spans="1:4" ht="13.5">
      <c r="A10" s="3">
        <v>44936</v>
      </c>
      <c r="B10" s="1">
        <f t="shared" si="0"/>
        <v>3</v>
      </c>
      <c r="C10" s="1" t="str">
        <f t="shared" si="1"/>
        <v>星期二</v>
      </c>
      <c r="D10" s="2">
        <f t="shared" si="2"/>
        <v>2</v>
      </c>
    </row>
    <row r="11" spans="1:4" ht="13.5">
      <c r="A11" s="3">
        <v>44937</v>
      </c>
      <c r="B11" s="1">
        <f t="shared" si="0"/>
        <v>3</v>
      </c>
      <c r="C11" s="1" t="str">
        <f t="shared" si="1"/>
        <v>星期三</v>
      </c>
      <c r="D11" s="2">
        <f t="shared" si="2"/>
        <v>3</v>
      </c>
    </row>
    <row r="12" spans="1:4" ht="13.5">
      <c r="A12" s="3">
        <v>44938</v>
      </c>
      <c r="B12" s="1">
        <f t="shared" si="0"/>
        <v>3</v>
      </c>
      <c r="C12" s="1" t="str">
        <f t="shared" si="1"/>
        <v>星期四</v>
      </c>
      <c r="D12" s="2">
        <f t="shared" si="2"/>
        <v>4</v>
      </c>
    </row>
    <row r="13" spans="1:4" ht="13.5">
      <c r="A13" s="3">
        <v>44939</v>
      </c>
      <c r="B13" s="1">
        <f t="shared" si="0"/>
        <v>3</v>
      </c>
      <c r="C13" s="1" t="str">
        <f t="shared" si="1"/>
        <v>星期五</v>
      </c>
      <c r="D13" s="2">
        <f t="shared" si="2"/>
        <v>5</v>
      </c>
    </row>
    <row r="14" spans="1:4" ht="13.5">
      <c r="A14" s="3">
        <v>44940</v>
      </c>
      <c r="B14" s="1">
        <f t="shared" si="0"/>
        <v>3</v>
      </c>
      <c r="C14" s="1" t="str">
        <f t="shared" si="1"/>
        <v>星期六</v>
      </c>
      <c r="D14" s="2">
        <f t="shared" si="2"/>
        <v>6</v>
      </c>
    </row>
    <row r="15" spans="1:4" ht="13.5">
      <c r="A15" s="3">
        <v>44941</v>
      </c>
      <c r="B15" s="1">
        <f t="shared" si="0"/>
        <v>3</v>
      </c>
      <c r="C15" s="1" t="str">
        <f t="shared" si="1"/>
        <v>星期日</v>
      </c>
      <c r="D15" s="2">
        <f t="shared" si="2"/>
        <v>7</v>
      </c>
    </row>
    <row r="16" spans="1:4" ht="13.5">
      <c r="A16" s="3">
        <v>44942</v>
      </c>
      <c r="B16" s="1">
        <f t="shared" si="0"/>
        <v>4</v>
      </c>
      <c r="C16" s="1" t="str">
        <f t="shared" si="1"/>
        <v>星期一</v>
      </c>
      <c r="D16" s="2">
        <f t="shared" si="2"/>
        <v>1</v>
      </c>
    </row>
    <row r="17" spans="1:4" ht="13.5">
      <c r="A17" s="3">
        <v>44943</v>
      </c>
      <c r="B17" s="1">
        <f t="shared" si="0"/>
        <v>4</v>
      </c>
      <c r="C17" s="1" t="str">
        <f t="shared" si="1"/>
        <v>星期二</v>
      </c>
      <c r="D17" s="2">
        <f t="shared" si="2"/>
        <v>2</v>
      </c>
    </row>
    <row r="18" spans="1:4" ht="13.5">
      <c r="A18" s="3">
        <v>44944</v>
      </c>
      <c r="B18" s="1">
        <f t="shared" si="0"/>
        <v>4</v>
      </c>
      <c r="C18" s="1" t="str">
        <f t="shared" si="1"/>
        <v>星期三</v>
      </c>
      <c r="D18" s="2">
        <f t="shared" si="2"/>
        <v>3</v>
      </c>
    </row>
    <row r="19" spans="1:4" ht="13.5">
      <c r="A19" s="3">
        <v>44945</v>
      </c>
      <c r="B19" s="1">
        <f t="shared" si="0"/>
        <v>4</v>
      </c>
      <c r="C19" s="1" t="str">
        <f t="shared" si="1"/>
        <v>星期四</v>
      </c>
      <c r="D19" s="2">
        <f t="shared" si="2"/>
        <v>4</v>
      </c>
    </row>
    <row r="20" spans="1:4" ht="13.5">
      <c r="A20" s="3">
        <v>44946</v>
      </c>
      <c r="B20" s="1">
        <f t="shared" si="0"/>
        <v>4</v>
      </c>
      <c r="C20" s="1" t="str">
        <f t="shared" si="1"/>
        <v>星期五</v>
      </c>
      <c r="D20" s="2">
        <f t="shared" si="2"/>
        <v>5</v>
      </c>
    </row>
    <row r="21" spans="1:4" ht="13.5">
      <c r="A21" s="3">
        <v>44947</v>
      </c>
      <c r="B21" s="1">
        <f t="shared" si="0"/>
        <v>4</v>
      </c>
      <c r="C21" s="1" t="str">
        <f t="shared" si="1"/>
        <v>星期六</v>
      </c>
      <c r="D21" s="2">
        <f t="shared" si="2"/>
        <v>6</v>
      </c>
    </row>
    <row r="22" spans="1:4" ht="13.5">
      <c r="A22" s="3">
        <v>44948</v>
      </c>
      <c r="B22" s="1">
        <f t="shared" si="0"/>
        <v>4</v>
      </c>
      <c r="C22" s="1" t="str">
        <f t="shared" si="1"/>
        <v>星期日</v>
      </c>
      <c r="D22" s="2">
        <f t="shared" si="2"/>
        <v>7</v>
      </c>
    </row>
    <row r="23" spans="1:4" ht="13.5">
      <c r="A23" s="3">
        <v>44949</v>
      </c>
      <c r="B23" s="1">
        <f t="shared" si="0"/>
        <v>5</v>
      </c>
      <c r="C23" s="1" t="str">
        <f t="shared" si="1"/>
        <v>星期一</v>
      </c>
      <c r="D23" s="2">
        <f t="shared" si="2"/>
        <v>1</v>
      </c>
    </row>
    <row r="24" spans="1:4" ht="13.5">
      <c r="A24" s="3">
        <v>44950</v>
      </c>
      <c r="B24" s="1">
        <f t="shared" si="0"/>
        <v>5</v>
      </c>
      <c r="C24" s="1" t="str">
        <f t="shared" si="1"/>
        <v>星期二</v>
      </c>
      <c r="D24" s="2">
        <f t="shared" si="2"/>
        <v>2</v>
      </c>
    </row>
    <row r="25" spans="1:4" ht="13.5">
      <c r="A25" s="3">
        <v>44951</v>
      </c>
      <c r="B25" s="1">
        <f t="shared" si="0"/>
        <v>5</v>
      </c>
      <c r="C25" s="1" t="str">
        <f t="shared" si="1"/>
        <v>星期三</v>
      </c>
      <c r="D25" s="2">
        <f t="shared" si="2"/>
        <v>3</v>
      </c>
    </row>
    <row r="26" spans="1:4" ht="13.5">
      <c r="A26" s="3">
        <v>44952</v>
      </c>
      <c r="B26" s="1">
        <f t="shared" si="0"/>
        <v>5</v>
      </c>
      <c r="C26" s="1" t="str">
        <f t="shared" si="1"/>
        <v>星期四</v>
      </c>
      <c r="D26" s="2">
        <f t="shared" si="2"/>
        <v>4</v>
      </c>
    </row>
    <row r="27" spans="1:4" ht="13.5">
      <c r="A27" s="3">
        <v>44953</v>
      </c>
      <c r="B27" s="1">
        <f t="shared" si="0"/>
        <v>5</v>
      </c>
      <c r="C27" s="1" t="str">
        <f t="shared" si="1"/>
        <v>星期五</v>
      </c>
      <c r="D27" s="2">
        <f t="shared" si="2"/>
        <v>5</v>
      </c>
    </row>
    <row r="28" spans="1:4" ht="13.5">
      <c r="A28" s="3">
        <v>44954</v>
      </c>
      <c r="B28" s="1">
        <f t="shared" si="0"/>
        <v>5</v>
      </c>
      <c r="C28" s="1" t="str">
        <f t="shared" si="1"/>
        <v>星期六</v>
      </c>
      <c r="D28" s="2">
        <f t="shared" si="2"/>
        <v>6</v>
      </c>
    </row>
    <row r="29" spans="1:4" ht="13.5">
      <c r="A29" s="3">
        <v>44955</v>
      </c>
      <c r="B29" s="1">
        <f t="shared" si="0"/>
        <v>5</v>
      </c>
      <c r="C29" s="1" t="str">
        <f t="shared" si="1"/>
        <v>星期日</v>
      </c>
      <c r="D29" s="2">
        <f t="shared" si="2"/>
        <v>7</v>
      </c>
    </row>
    <row r="30" spans="1:4" ht="13.5">
      <c r="A30" s="3">
        <v>44956</v>
      </c>
      <c r="B30" s="1">
        <f t="shared" si="0"/>
        <v>6</v>
      </c>
      <c r="C30" s="1" t="str">
        <f t="shared" si="1"/>
        <v>星期一</v>
      </c>
      <c r="D30" s="2">
        <f t="shared" si="2"/>
        <v>1</v>
      </c>
    </row>
    <row r="31" spans="1:4" ht="13.5">
      <c r="A31" s="3">
        <v>44957</v>
      </c>
      <c r="B31" s="1">
        <f t="shared" si="0"/>
        <v>6</v>
      </c>
      <c r="C31" s="1" t="str">
        <f t="shared" si="1"/>
        <v>星期二</v>
      </c>
      <c r="D31" s="2">
        <f t="shared" si="2"/>
        <v>2</v>
      </c>
    </row>
    <row r="32" spans="1:4" ht="13.5">
      <c r="A32" s="3">
        <v>44958</v>
      </c>
      <c r="B32" s="1">
        <f t="shared" si="0"/>
        <v>6</v>
      </c>
      <c r="C32" s="1" t="str">
        <f t="shared" si="1"/>
        <v>星期三</v>
      </c>
      <c r="D32" s="2">
        <f t="shared" si="2"/>
        <v>3</v>
      </c>
    </row>
    <row r="33" spans="1:4" ht="13.5">
      <c r="A33" s="3">
        <v>44959</v>
      </c>
      <c r="B33" s="1">
        <f t="shared" si="0"/>
        <v>6</v>
      </c>
      <c r="C33" s="1" t="str">
        <f t="shared" si="1"/>
        <v>星期四</v>
      </c>
      <c r="D33" s="2">
        <f t="shared" si="2"/>
        <v>4</v>
      </c>
    </row>
    <row r="34" spans="1:4" ht="13.5">
      <c r="A34" s="3">
        <v>44960</v>
      </c>
      <c r="B34" s="1">
        <f t="shared" si="0"/>
        <v>6</v>
      </c>
      <c r="C34" s="1" t="str">
        <f t="shared" si="1"/>
        <v>星期五</v>
      </c>
      <c r="D34" s="2">
        <f t="shared" si="2"/>
        <v>5</v>
      </c>
    </row>
    <row r="35" spans="1:4" ht="13.5">
      <c r="A35" s="3">
        <v>44961</v>
      </c>
      <c r="B35" s="1">
        <f t="shared" si="0"/>
        <v>6</v>
      </c>
      <c r="C35" s="1" t="str">
        <f t="shared" si="1"/>
        <v>星期六</v>
      </c>
      <c r="D35" s="2">
        <f t="shared" si="2"/>
        <v>6</v>
      </c>
    </row>
    <row r="36" spans="1:4" ht="13.5">
      <c r="A36" s="3">
        <v>44962</v>
      </c>
      <c r="B36" s="1">
        <f t="shared" si="0"/>
        <v>6</v>
      </c>
      <c r="C36" s="1" t="str">
        <f t="shared" si="1"/>
        <v>星期日</v>
      </c>
      <c r="D36" s="2">
        <f t="shared" si="2"/>
        <v>7</v>
      </c>
    </row>
    <row r="37" spans="1:4" ht="13.5">
      <c r="A37" s="3">
        <v>44963</v>
      </c>
      <c r="B37" s="1">
        <f t="shared" si="0"/>
        <v>7</v>
      </c>
      <c r="C37" s="1" t="str">
        <f t="shared" si="1"/>
        <v>星期一</v>
      </c>
      <c r="D37" s="2">
        <f t="shared" si="2"/>
        <v>1</v>
      </c>
    </row>
    <row r="38" spans="1:4" ht="13.5">
      <c r="A38" s="3">
        <v>44964</v>
      </c>
      <c r="B38" s="1">
        <f t="shared" si="0"/>
        <v>7</v>
      </c>
      <c r="C38" s="1" t="str">
        <f t="shared" si="1"/>
        <v>星期二</v>
      </c>
      <c r="D38" s="2">
        <f t="shared" si="2"/>
        <v>2</v>
      </c>
    </row>
    <row r="39" spans="1:4" ht="13.5">
      <c r="A39" s="3">
        <v>44965</v>
      </c>
      <c r="B39" s="1">
        <f t="shared" si="0"/>
        <v>7</v>
      </c>
      <c r="C39" s="1" t="str">
        <f t="shared" si="1"/>
        <v>星期三</v>
      </c>
      <c r="D39" s="2">
        <f t="shared" si="2"/>
        <v>3</v>
      </c>
    </row>
    <row r="40" spans="1:4" ht="13.5">
      <c r="A40" s="3">
        <v>44966</v>
      </c>
      <c r="B40" s="1">
        <f t="shared" si="0"/>
        <v>7</v>
      </c>
      <c r="C40" s="1" t="str">
        <f t="shared" si="1"/>
        <v>星期四</v>
      </c>
      <c r="D40" s="2">
        <f t="shared" si="2"/>
        <v>4</v>
      </c>
    </row>
    <row r="41" spans="1:4" ht="13.5">
      <c r="A41" s="3">
        <v>44967</v>
      </c>
      <c r="B41" s="1">
        <f t="shared" si="0"/>
        <v>7</v>
      </c>
      <c r="C41" s="1" t="str">
        <f t="shared" si="1"/>
        <v>星期五</v>
      </c>
      <c r="D41" s="2">
        <f t="shared" si="2"/>
        <v>5</v>
      </c>
    </row>
    <row r="42" spans="1:4" ht="13.5">
      <c r="A42" s="3">
        <v>44968</v>
      </c>
      <c r="B42" s="1">
        <f t="shared" si="0"/>
        <v>7</v>
      </c>
      <c r="C42" s="1" t="str">
        <f t="shared" si="1"/>
        <v>星期六</v>
      </c>
      <c r="D42" s="2">
        <f t="shared" si="2"/>
        <v>6</v>
      </c>
    </row>
    <row r="43" spans="1:4" ht="13.5">
      <c r="A43" s="3">
        <v>44969</v>
      </c>
      <c r="B43" s="1">
        <f t="shared" si="0"/>
        <v>7</v>
      </c>
      <c r="C43" s="1" t="str">
        <f t="shared" si="1"/>
        <v>星期日</v>
      </c>
      <c r="D43" s="2">
        <f t="shared" si="2"/>
        <v>7</v>
      </c>
    </row>
    <row r="44" spans="1:4" ht="13.5">
      <c r="A44" s="3">
        <v>44970</v>
      </c>
      <c r="B44" s="1">
        <f t="shared" si="0"/>
        <v>8</v>
      </c>
      <c r="C44" s="1" t="str">
        <f t="shared" si="1"/>
        <v>星期一</v>
      </c>
      <c r="D44" s="2">
        <f t="shared" si="2"/>
        <v>1</v>
      </c>
    </row>
    <row r="45" spans="1:4" ht="13.5">
      <c r="A45" s="3">
        <v>44971</v>
      </c>
      <c r="B45" s="1">
        <f t="shared" si="0"/>
        <v>8</v>
      </c>
      <c r="C45" s="1" t="str">
        <f t="shared" si="1"/>
        <v>星期二</v>
      </c>
      <c r="D45" s="2">
        <f t="shared" si="2"/>
        <v>2</v>
      </c>
    </row>
    <row r="46" spans="1:4" ht="13.5">
      <c r="A46" s="3">
        <v>44972</v>
      </c>
      <c r="B46" s="1">
        <f t="shared" si="0"/>
        <v>8</v>
      </c>
      <c r="C46" s="1" t="str">
        <f t="shared" si="1"/>
        <v>星期三</v>
      </c>
      <c r="D46" s="2">
        <f t="shared" si="2"/>
        <v>3</v>
      </c>
    </row>
    <row r="47" spans="1:4" ht="13.5">
      <c r="A47" s="3">
        <v>44973</v>
      </c>
      <c r="B47" s="1">
        <f t="shared" si="0"/>
        <v>8</v>
      </c>
      <c r="C47" s="1" t="str">
        <f t="shared" si="1"/>
        <v>星期四</v>
      </c>
      <c r="D47" s="2">
        <f t="shared" si="2"/>
        <v>4</v>
      </c>
    </row>
    <row r="48" spans="1:4" ht="13.5">
      <c r="A48" s="3">
        <v>44974</v>
      </c>
      <c r="B48" s="1">
        <f t="shared" si="0"/>
        <v>8</v>
      </c>
      <c r="C48" s="1" t="str">
        <f t="shared" si="1"/>
        <v>星期五</v>
      </c>
      <c r="D48" s="2">
        <f t="shared" si="2"/>
        <v>5</v>
      </c>
    </row>
    <row r="49" spans="1:4" ht="13.5">
      <c r="A49" s="3">
        <v>44975</v>
      </c>
      <c r="B49" s="1">
        <f t="shared" si="0"/>
        <v>8</v>
      </c>
      <c r="C49" s="1" t="str">
        <f t="shared" si="1"/>
        <v>星期六</v>
      </c>
      <c r="D49" s="2">
        <f t="shared" si="2"/>
        <v>6</v>
      </c>
    </row>
    <row r="50" spans="1:4" ht="13.5">
      <c r="A50" s="3">
        <v>44976</v>
      </c>
      <c r="B50" s="1">
        <f t="shared" si="0"/>
        <v>8</v>
      </c>
      <c r="C50" s="1" t="str">
        <f t="shared" si="1"/>
        <v>星期日</v>
      </c>
      <c r="D50" s="2">
        <f t="shared" si="2"/>
        <v>7</v>
      </c>
    </row>
    <row r="51" spans="1:4" ht="13.5">
      <c r="A51" s="3">
        <v>44977</v>
      </c>
      <c r="B51" s="1">
        <f t="shared" si="0"/>
        <v>9</v>
      </c>
      <c r="C51" s="1" t="str">
        <f t="shared" si="1"/>
        <v>星期一</v>
      </c>
      <c r="D51" s="2">
        <f t="shared" si="2"/>
        <v>1</v>
      </c>
    </row>
    <row r="52" spans="1:4" ht="13.5">
      <c r="A52" s="3">
        <v>44978</v>
      </c>
      <c r="B52" s="1">
        <f t="shared" si="0"/>
        <v>9</v>
      </c>
      <c r="C52" s="1" t="str">
        <f t="shared" si="1"/>
        <v>星期二</v>
      </c>
      <c r="D52" s="2">
        <f t="shared" si="2"/>
        <v>2</v>
      </c>
    </row>
    <row r="53" spans="1:4" ht="13.5">
      <c r="A53" s="3">
        <v>44979</v>
      </c>
      <c r="B53" s="1">
        <f t="shared" si="0"/>
        <v>9</v>
      </c>
      <c r="C53" s="1" t="str">
        <f t="shared" si="1"/>
        <v>星期三</v>
      </c>
      <c r="D53" s="2">
        <f t="shared" si="2"/>
        <v>3</v>
      </c>
    </row>
    <row r="54" spans="1:4" ht="13.5">
      <c r="A54" s="3">
        <v>44980</v>
      </c>
      <c r="B54" s="1">
        <f t="shared" si="0"/>
        <v>9</v>
      </c>
      <c r="C54" s="1" t="str">
        <f t="shared" si="1"/>
        <v>星期四</v>
      </c>
      <c r="D54" s="2">
        <f t="shared" si="2"/>
        <v>4</v>
      </c>
    </row>
    <row r="55" spans="1:4" ht="13.5">
      <c r="A55" s="3">
        <v>44981</v>
      </c>
      <c r="B55" s="1">
        <f t="shared" si="0"/>
        <v>9</v>
      </c>
      <c r="C55" s="1" t="str">
        <f t="shared" si="1"/>
        <v>星期五</v>
      </c>
      <c r="D55" s="2">
        <f t="shared" si="2"/>
        <v>5</v>
      </c>
    </row>
    <row r="56" spans="1:4" ht="13.5">
      <c r="A56" s="3">
        <v>44982</v>
      </c>
      <c r="B56" s="1">
        <f t="shared" si="0"/>
        <v>9</v>
      </c>
      <c r="C56" s="1" t="str">
        <f t="shared" si="1"/>
        <v>星期六</v>
      </c>
      <c r="D56" s="2">
        <f t="shared" si="2"/>
        <v>6</v>
      </c>
    </row>
    <row r="57" spans="1:4" ht="13.5">
      <c r="A57" s="3">
        <v>44983</v>
      </c>
      <c r="B57" s="1">
        <f t="shared" si="0"/>
        <v>9</v>
      </c>
      <c r="C57" s="1" t="str">
        <f t="shared" si="1"/>
        <v>星期日</v>
      </c>
      <c r="D57" s="2">
        <f t="shared" si="2"/>
        <v>7</v>
      </c>
    </row>
    <row r="58" spans="1:4" ht="13.5">
      <c r="A58" s="3">
        <v>44984</v>
      </c>
      <c r="B58" s="1">
        <f t="shared" si="0"/>
        <v>10</v>
      </c>
      <c r="C58" s="1" t="str">
        <f t="shared" si="1"/>
        <v>星期一</v>
      </c>
      <c r="D58" s="2">
        <f t="shared" si="2"/>
        <v>1</v>
      </c>
    </row>
    <row r="59" spans="1:4" ht="13.5">
      <c r="A59" s="3">
        <v>44985</v>
      </c>
      <c r="B59" s="1">
        <f t="shared" si="0"/>
        <v>10</v>
      </c>
      <c r="C59" s="1" t="str">
        <f t="shared" si="1"/>
        <v>星期二</v>
      </c>
      <c r="D59" s="2">
        <f t="shared" si="2"/>
        <v>2</v>
      </c>
    </row>
    <row r="60" spans="1:4" ht="13.5">
      <c r="A60" s="3">
        <v>44986</v>
      </c>
      <c r="B60" s="1">
        <f t="shared" si="0"/>
        <v>10</v>
      </c>
      <c r="C60" s="1" t="str">
        <f t="shared" si="1"/>
        <v>星期三</v>
      </c>
      <c r="D60" s="2">
        <f t="shared" si="2"/>
        <v>3</v>
      </c>
    </row>
    <row r="61" spans="1:4" ht="13.5">
      <c r="A61" s="3">
        <v>44987</v>
      </c>
      <c r="B61" s="1">
        <f t="shared" si="0"/>
        <v>10</v>
      </c>
      <c r="C61" s="1" t="str">
        <f t="shared" si="1"/>
        <v>星期四</v>
      </c>
      <c r="D61" s="2">
        <f t="shared" si="2"/>
        <v>4</v>
      </c>
    </row>
    <row r="62" spans="1:4" ht="13.5">
      <c r="A62" s="3">
        <v>44988</v>
      </c>
      <c r="B62" s="1">
        <f t="shared" si="0"/>
        <v>10</v>
      </c>
      <c r="C62" s="1" t="str">
        <f t="shared" si="1"/>
        <v>星期五</v>
      </c>
      <c r="D62" s="2">
        <f t="shared" si="2"/>
        <v>5</v>
      </c>
    </row>
    <row r="63" spans="1:4" ht="13.5">
      <c r="A63" s="3">
        <v>44989</v>
      </c>
      <c r="B63" s="1">
        <f t="shared" si="0"/>
        <v>10</v>
      </c>
      <c r="C63" s="1" t="str">
        <f t="shared" si="1"/>
        <v>星期六</v>
      </c>
      <c r="D63" s="2">
        <f t="shared" si="2"/>
        <v>6</v>
      </c>
    </row>
    <row r="64" spans="1:4" ht="13.5">
      <c r="A64" s="3">
        <v>44990</v>
      </c>
      <c r="B64" s="1">
        <f t="shared" si="0"/>
        <v>10</v>
      </c>
      <c r="C64" s="1" t="str">
        <f t="shared" si="1"/>
        <v>星期日</v>
      </c>
      <c r="D64" s="2">
        <f t="shared" si="2"/>
        <v>7</v>
      </c>
    </row>
    <row r="65" spans="1:4" ht="13.5">
      <c r="A65" s="3">
        <v>44991</v>
      </c>
      <c r="B65" s="1">
        <f t="shared" si="3" ref="B65:B128">WEEKNUM(A65,2)</f>
        <v>11</v>
      </c>
      <c r="C65" s="1" t="str">
        <f t="shared" si="1"/>
        <v>星期一</v>
      </c>
      <c r="D65" s="2">
        <f t="shared" si="2"/>
        <v>1</v>
      </c>
    </row>
    <row r="66" spans="1:4" ht="13.5">
      <c r="A66" s="3">
        <v>44992</v>
      </c>
      <c r="B66" s="1">
        <f t="shared" si="3"/>
        <v>11</v>
      </c>
      <c r="C66" s="1" t="str">
        <f t="shared" si="4" ref="C66:C129">CHOOSE(WEEKDAY(A66,2),"星期一","星期二","星期三","星期四","星期五","星期六","星期日")</f>
        <v>星期二</v>
      </c>
      <c r="D66" s="2">
        <f t="shared" si="5" ref="D66:D129">WEEKDAY(A66,2)</f>
        <v>2</v>
      </c>
    </row>
    <row r="67" spans="1:4" ht="13.5">
      <c r="A67" s="3">
        <v>44993</v>
      </c>
      <c r="B67" s="1">
        <f t="shared" si="3"/>
        <v>11</v>
      </c>
      <c r="C67" s="1" t="str">
        <f t="shared" si="4"/>
        <v>星期三</v>
      </c>
      <c r="D67" s="2">
        <f t="shared" si="5"/>
        <v>3</v>
      </c>
    </row>
    <row r="68" spans="1:4" ht="13.5">
      <c r="A68" s="3">
        <v>44994</v>
      </c>
      <c r="B68" s="1">
        <f t="shared" si="3"/>
        <v>11</v>
      </c>
      <c r="C68" s="1" t="str">
        <f t="shared" si="4"/>
        <v>星期四</v>
      </c>
      <c r="D68" s="2">
        <f t="shared" si="5"/>
        <v>4</v>
      </c>
    </row>
    <row r="69" spans="1:4" ht="13.5">
      <c r="A69" s="3">
        <v>44995</v>
      </c>
      <c r="B69" s="1">
        <f t="shared" si="3"/>
        <v>11</v>
      </c>
      <c r="C69" s="1" t="str">
        <f t="shared" si="4"/>
        <v>星期五</v>
      </c>
      <c r="D69" s="2">
        <f t="shared" si="5"/>
        <v>5</v>
      </c>
    </row>
    <row r="70" spans="1:4" ht="13.5">
      <c r="A70" s="3">
        <v>44996</v>
      </c>
      <c r="B70" s="1">
        <f t="shared" si="3"/>
        <v>11</v>
      </c>
      <c r="C70" s="1" t="str">
        <f t="shared" si="4"/>
        <v>星期六</v>
      </c>
      <c r="D70" s="2">
        <f t="shared" si="5"/>
        <v>6</v>
      </c>
    </row>
    <row r="71" spans="1:4" ht="13.5">
      <c r="A71" s="3">
        <v>44997</v>
      </c>
      <c r="B71" s="1">
        <f t="shared" si="3"/>
        <v>11</v>
      </c>
      <c r="C71" s="1" t="str">
        <f t="shared" si="4"/>
        <v>星期日</v>
      </c>
      <c r="D71" s="2">
        <f t="shared" si="5"/>
        <v>7</v>
      </c>
    </row>
    <row r="72" spans="1:4" ht="13.5">
      <c r="A72" s="3">
        <v>44998</v>
      </c>
      <c r="B72" s="1">
        <f t="shared" si="3"/>
        <v>12</v>
      </c>
      <c r="C72" s="1" t="str">
        <f t="shared" si="4"/>
        <v>星期一</v>
      </c>
      <c r="D72" s="2">
        <f t="shared" si="5"/>
        <v>1</v>
      </c>
    </row>
    <row r="73" spans="1:4" ht="13.5">
      <c r="A73" s="3">
        <v>44999</v>
      </c>
      <c r="B73" s="1">
        <f t="shared" si="3"/>
        <v>12</v>
      </c>
      <c r="C73" s="1" t="str">
        <f t="shared" si="4"/>
        <v>星期二</v>
      </c>
      <c r="D73" s="2">
        <f t="shared" si="5"/>
        <v>2</v>
      </c>
    </row>
    <row r="74" spans="1:4" ht="13.5">
      <c r="A74" s="3">
        <v>45000</v>
      </c>
      <c r="B74" s="1">
        <f t="shared" si="3"/>
        <v>12</v>
      </c>
      <c r="C74" s="1" t="str">
        <f t="shared" si="4"/>
        <v>星期三</v>
      </c>
      <c r="D74" s="2">
        <f t="shared" si="5"/>
        <v>3</v>
      </c>
    </row>
    <row r="75" spans="1:4" ht="13.5">
      <c r="A75" s="3">
        <v>45001</v>
      </c>
      <c r="B75" s="1">
        <f t="shared" si="3"/>
        <v>12</v>
      </c>
      <c r="C75" s="1" t="str">
        <f t="shared" si="4"/>
        <v>星期四</v>
      </c>
      <c r="D75" s="2">
        <f t="shared" si="5"/>
        <v>4</v>
      </c>
    </row>
    <row r="76" spans="1:4" ht="13.5">
      <c r="A76" s="3">
        <v>45002</v>
      </c>
      <c r="B76" s="1">
        <f t="shared" si="3"/>
        <v>12</v>
      </c>
      <c r="C76" s="1" t="str">
        <f t="shared" si="4"/>
        <v>星期五</v>
      </c>
      <c r="D76" s="2">
        <f t="shared" si="5"/>
        <v>5</v>
      </c>
    </row>
    <row r="77" spans="1:4" ht="13.5">
      <c r="A77" s="3">
        <v>45003</v>
      </c>
      <c r="B77" s="1">
        <f t="shared" si="3"/>
        <v>12</v>
      </c>
      <c r="C77" s="1" t="str">
        <f t="shared" si="4"/>
        <v>星期六</v>
      </c>
      <c r="D77" s="2">
        <f t="shared" si="5"/>
        <v>6</v>
      </c>
    </row>
    <row r="78" spans="1:4" ht="13.5">
      <c r="A78" s="3">
        <v>45004</v>
      </c>
      <c r="B78" s="1">
        <f t="shared" si="3"/>
        <v>12</v>
      </c>
      <c r="C78" s="1" t="str">
        <f t="shared" si="4"/>
        <v>星期日</v>
      </c>
      <c r="D78" s="2">
        <f t="shared" si="5"/>
        <v>7</v>
      </c>
    </row>
    <row r="79" spans="1:4" ht="13.5">
      <c r="A79" s="3">
        <v>45005</v>
      </c>
      <c r="B79" s="1">
        <f t="shared" si="3"/>
        <v>13</v>
      </c>
      <c r="C79" s="1" t="str">
        <f t="shared" si="4"/>
        <v>星期一</v>
      </c>
      <c r="D79" s="2">
        <f t="shared" si="5"/>
        <v>1</v>
      </c>
    </row>
    <row r="80" spans="1:4" ht="13.5">
      <c r="A80" s="3">
        <v>45006</v>
      </c>
      <c r="B80" s="1">
        <f t="shared" si="3"/>
        <v>13</v>
      </c>
      <c r="C80" s="1" t="str">
        <f t="shared" si="4"/>
        <v>星期二</v>
      </c>
      <c r="D80" s="2">
        <f t="shared" si="5"/>
        <v>2</v>
      </c>
    </row>
    <row r="81" spans="1:4" ht="13.5">
      <c r="A81" s="3">
        <v>45007</v>
      </c>
      <c r="B81" s="1">
        <f t="shared" si="3"/>
        <v>13</v>
      </c>
      <c r="C81" s="1" t="str">
        <f t="shared" si="4"/>
        <v>星期三</v>
      </c>
      <c r="D81" s="2">
        <f t="shared" si="5"/>
        <v>3</v>
      </c>
    </row>
    <row r="82" spans="1:4" ht="13.5">
      <c r="A82" s="3">
        <v>45008</v>
      </c>
      <c r="B82" s="1">
        <f t="shared" si="3"/>
        <v>13</v>
      </c>
      <c r="C82" s="1" t="str">
        <f t="shared" si="4"/>
        <v>星期四</v>
      </c>
      <c r="D82" s="2">
        <f t="shared" si="5"/>
        <v>4</v>
      </c>
    </row>
    <row r="83" spans="1:4" ht="13.5">
      <c r="A83" s="3">
        <v>45009</v>
      </c>
      <c r="B83" s="1">
        <f t="shared" si="3"/>
        <v>13</v>
      </c>
      <c r="C83" s="1" t="str">
        <f t="shared" si="4"/>
        <v>星期五</v>
      </c>
      <c r="D83" s="2">
        <f t="shared" si="5"/>
        <v>5</v>
      </c>
    </row>
    <row r="84" spans="1:4" ht="13.5">
      <c r="A84" s="3">
        <v>45010</v>
      </c>
      <c r="B84" s="1">
        <f t="shared" si="3"/>
        <v>13</v>
      </c>
      <c r="C84" s="1" t="str">
        <f t="shared" si="4"/>
        <v>星期六</v>
      </c>
      <c r="D84" s="2">
        <f t="shared" si="5"/>
        <v>6</v>
      </c>
    </row>
    <row r="85" spans="1:4" ht="13.5">
      <c r="A85" s="3">
        <v>45011</v>
      </c>
      <c r="B85" s="1">
        <f t="shared" si="3"/>
        <v>13</v>
      </c>
      <c r="C85" s="1" t="str">
        <f t="shared" si="4"/>
        <v>星期日</v>
      </c>
      <c r="D85" s="2">
        <f t="shared" si="5"/>
        <v>7</v>
      </c>
    </row>
    <row r="86" spans="1:4" ht="13.5">
      <c r="A86" s="3">
        <v>45012</v>
      </c>
      <c r="B86" s="1">
        <f t="shared" si="3"/>
        <v>14</v>
      </c>
      <c r="C86" s="1" t="str">
        <f t="shared" si="4"/>
        <v>星期一</v>
      </c>
      <c r="D86" s="2">
        <f t="shared" si="5"/>
        <v>1</v>
      </c>
    </row>
    <row r="87" spans="1:4" ht="13.5">
      <c r="A87" s="3">
        <v>45013</v>
      </c>
      <c r="B87" s="1">
        <f t="shared" si="3"/>
        <v>14</v>
      </c>
      <c r="C87" s="1" t="str">
        <f t="shared" si="4"/>
        <v>星期二</v>
      </c>
      <c r="D87" s="2">
        <f t="shared" si="5"/>
        <v>2</v>
      </c>
    </row>
    <row r="88" spans="1:4" ht="13.5">
      <c r="A88" s="3">
        <v>45014</v>
      </c>
      <c r="B88" s="1">
        <f t="shared" si="3"/>
        <v>14</v>
      </c>
      <c r="C88" s="1" t="str">
        <f t="shared" si="4"/>
        <v>星期三</v>
      </c>
      <c r="D88" s="2">
        <f t="shared" si="5"/>
        <v>3</v>
      </c>
    </row>
    <row r="89" spans="1:4" ht="13.5">
      <c r="A89" s="3">
        <v>45015</v>
      </c>
      <c r="B89" s="1">
        <f t="shared" si="3"/>
        <v>14</v>
      </c>
      <c r="C89" s="1" t="str">
        <f t="shared" si="4"/>
        <v>星期四</v>
      </c>
      <c r="D89" s="2">
        <f t="shared" si="5"/>
        <v>4</v>
      </c>
    </row>
    <row r="90" spans="1:4" ht="13.5">
      <c r="A90" s="3">
        <v>45016</v>
      </c>
      <c r="B90" s="1">
        <f t="shared" si="3"/>
        <v>14</v>
      </c>
      <c r="C90" s="1" t="str">
        <f t="shared" si="4"/>
        <v>星期五</v>
      </c>
      <c r="D90" s="2">
        <f t="shared" si="5"/>
        <v>5</v>
      </c>
    </row>
    <row r="91" spans="1:4" ht="13.5">
      <c r="A91" s="3">
        <v>45017</v>
      </c>
      <c r="B91" s="1">
        <f t="shared" si="3"/>
        <v>14</v>
      </c>
      <c r="C91" s="1" t="str">
        <f t="shared" si="4"/>
        <v>星期六</v>
      </c>
      <c r="D91" s="2">
        <f t="shared" si="5"/>
        <v>6</v>
      </c>
    </row>
    <row r="92" spans="1:4" ht="13.5">
      <c r="A92" s="3">
        <v>45018</v>
      </c>
      <c r="B92" s="1">
        <f t="shared" si="3"/>
        <v>14</v>
      </c>
      <c r="C92" s="1" t="str">
        <f t="shared" si="4"/>
        <v>星期日</v>
      </c>
      <c r="D92" s="2">
        <f t="shared" si="5"/>
        <v>7</v>
      </c>
    </row>
    <row r="93" spans="1:4" ht="13.5">
      <c r="A93" s="3">
        <v>45019</v>
      </c>
      <c r="B93" s="1">
        <f t="shared" si="3"/>
        <v>15</v>
      </c>
      <c r="C93" s="1" t="str">
        <f t="shared" si="4"/>
        <v>星期一</v>
      </c>
      <c r="D93" s="2">
        <f t="shared" si="5"/>
        <v>1</v>
      </c>
    </row>
    <row r="94" spans="1:4" ht="13.5">
      <c r="A94" s="3">
        <v>45020</v>
      </c>
      <c r="B94" s="1">
        <f t="shared" si="3"/>
        <v>15</v>
      </c>
      <c r="C94" s="1" t="str">
        <f t="shared" si="4"/>
        <v>星期二</v>
      </c>
      <c r="D94" s="2">
        <f t="shared" si="5"/>
        <v>2</v>
      </c>
    </row>
    <row r="95" spans="1:4" ht="13.5">
      <c r="A95" s="3">
        <v>45021</v>
      </c>
      <c r="B95" s="1">
        <f t="shared" si="3"/>
        <v>15</v>
      </c>
      <c r="C95" s="1" t="str">
        <f t="shared" si="4"/>
        <v>星期三</v>
      </c>
      <c r="D95" s="2">
        <f t="shared" si="5"/>
        <v>3</v>
      </c>
    </row>
    <row r="96" spans="1:4" ht="13.5">
      <c r="A96" s="3">
        <v>45022</v>
      </c>
      <c r="B96" s="1">
        <f t="shared" si="3"/>
        <v>15</v>
      </c>
      <c r="C96" s="1" t="str">
        <f t="shared" si="4"/>
        <v>星期四</v>
      </c>
      <c r="D96" s="2">
        <f t="shared" si="5"/>
        <v>4</v>
      </c>
    </row>
    <row r="97" spans="1:4" ht="13.5">
      <c r="A97" s="3">
        <v>45023</v>
      </c>
      <c r="B97" s="1">
        <f t="shared" si="3"/>
        <v>15</v>
      </c>
      <c r="C97" s="1" t="str">
        <f t="shared" si="4"/>
        <v>星期五</v>
      </c>
      <c r="D97" s="2">
        <f t="shared" si="5"/>
        <v>5</v>
      </c>
    </row>
    <row r="98" spans="1:4" ht="13.5">
      <c r="A98" s="3">
        <v>45024</v>
      </c>
      <c r="B98" s="1">
        <f t="shared" si="3"/>
        <v>15</v>
      </c>
      <c r="C98" s="1" t="str">
        <f t="shared" si="4"/>
        <v>星期六</v>
      </c>
      <c r="D98" s="2">
        <f t="shared" si="5"/>
        <v>6</v>
      </c>
    </row>
    <row r="99" spans="1:4" ht="13.5">
      <c r="A99" s="3">
        <v>45025</v>
      </c>
      <c r="B99" s="1">
        <f t="shared" si="3"/>
        <v>15</v>
      </c>
      <c r="C99" s="1" t="str">
        <f t="shared" si="4"/>
        <v>星期日</v>
      </c>
      <c r="D99" s="2">
        <f t="shared" si="5"/>
        <v>7</v>
      </c>
    </row>
    <row r="100" spans="1:4" ht="13.5">
      <c r="A100" s="3">
        <v>45026</v>
      </c>
      <c r="B100" s="1">
        <f t="shared" si="3"/>
        <v>16</v>
      </c>
      <c r="C100" s="1" t="str">
        <f t="shared" si="4"/>
        <v>星期一</v>
      </c>
      <c r="D100" s="2">
        <f t="shared" si="5"/>
        <v>1</v>
      </c>
    </row>
    <row r="101" spans="1:4" ht="13.5">
      <c r="A101" s="3">
        <v>45027</v>
      </c>
      <c r="B101" s="1">
        <f t="shared" si="3"/>
        <v>16</v>
      </c>
      <c r="C101" s="1" t="str">
        <f t="shared" si="4"/>
        <v>星期二</v>
      </c>
      <c r="D101" s="2">
        <f t="shared" si="5"/>
        <v>2</v>
      </c>
    </row>
    <row r="102" spans="1:4" ht="13.5">
      <c r="A102" s="3">
        <v>45028</v>
      </c>
      <c r="B102" s="1">
        <f t="shared" si="3"/>
        <v>16</v>
      </c>
      <c r="C102" s="1" t="str">
        <f t="shared" si="4"/>
        <v>星期三</v>
      </c>
      <c r="D102" s="2">
        <f t="shared" si="5"/>
        <v>3</v>
      </c>
    </row>
    <row r="103" spans="1:4" ht="13.5">
      <c r="A103" s="3">
        <v>45029</v>
      </c>
      <c r="B103" s="1">
        <f t="shared" si="3"/>
        <v>16</v>
      </c>
      <c r="C103" s="1" t="str">
        <f t="shared" si="4"/>
        <v>星期四</v>
      </c>
      <c r="D103" s="2">
        <f t="shared" si="5"/>
        <v>4</v>
      </c>
    </row>
    <row r="104" spans="1:4" ht="13.5">
      <c r="A104" s="3">
        <v>45030</v>
      </c>
      <c r="B104" s="1">
        <f t="shared" si="3"/>
        <v>16</v>
      </c>
      <c r="C104" s="1" t="str">
        <f t="shared" si="4"/>
        <v>星期五</v>
      </c>
      <c r="D104" s="2">
        <f t="shared" si="5"/>
        <v>5</v>
      </c>
    </row>
    <row r="105" spans="1:4" ht="13.5">
      <c r="A105" s="3">
        <v>45031</v>
      </c>
      <c r="B105" s="1">
        <f t="shared" si="3"/>
        <v>16</v>
      </c>
      <c r="C105" s="1" t="str">
        <f t="shared" si="4"/>
        <v>星期六</v>
      </c>
      <c r="D105" s="2">
        <f t="shared" si="5"/>
        <v>6</v>
      </c>
    </row>
    <row r="106" spans="1:4" ht="13.5">
      <c r="A106" s="3">
        <v>45032</v>
      </c>
      <c r="B106" s="1">
        <f t="shared" si="3"/>
        <v>16</v>
      </c>
      <c r="C106" s="1" t="str">
        <f t="shared" si="4"/>
        <v>星期日</v>
      </c>
      <c r="D106" s="2">
        <f t="shared" si="5"/>
        <v>7</v>
      </c>
    </row>
    <row r="107" spans="1:4" ht="13.5">
      <c r="A107" s="3">
        <v>45033</v>
      </c>
      <c r="B107" s="1">
        <f t="shared" si="3"/>
        <v>17</v>
      </c>
      <c r="C107" s="1" t="str">
        <f t="shared" si="4"/>
        <v>星期一</v>
      </c>
      <c r="D107" s="2">
        <f t="shared" si="5"/>
        <v>1</v>
      </c>
    </row>
    <row r="108" spans="1:4" ht="13.5">
      <c r="A108" s="3">
        <v>45034</v>
      </c>
      <c r="B108" s="1">
        <f t="shared" si="3"/>
        <v>17</v>
      </c>
      <c r="C108" s="1" t="str">
        <f t="shared" si="4"/>
        <v>星期二</v>
      </c>
      <c r="D108" s="2">
        <f t="shared" si="5"/>
        <v>2</v>
      </c>
    </row>
    <row r="109" spans="1:4" ht="13.5">
      <c r="A109" s="3">
        <v>45035</v>
      </c>
      <c r="B109" s="1">
        <f t="shared" si="3"/>
        <v>17</v>
      </c>
      <c r="C109" s="1" t="str">
        <f t="shared" si="4"/>
        <v>星期三</v>
      </c>
      <c r="D109" s="2">
        <f t="shared" si="5"/>
        <v>3</v>
      </c>
    </row>
    <row r="110" spans="1:4" ht="13.5">
      <c r="A110" s="3">
        <v>45036</v>
      </c>
      <c r="B110" s="1">
        <f t="shared" si="3"/>
        <v>17</v>
      </c>
      <c r="C110" s="1" t="str">
        <f t="shared" si="4"/>
        <v>星期四</v>
      </c>
      <c r="D110" s="2">
        <f t="shared" si="5"/>
        <v>4</v>
      </c>
    </row>
    <row r="111" spans="1:4" ht="13.5">
      <c r="A111" s="3">
        <v>45037</v>
      </c>
      <c r="B111" s="1">
        <f t="shared" si="3"/>
        <v>17</v>
      </c>
      <c r="C111" s="1" t="str">
        <f t="shared" si="4"/>
        <v>星期五</v>
      </c>
      <c r="D111" s="2">
        <f t="shared" si="5"/>
        <v>5</v>
      </c>
    </row>
    <row r="112" spans="1:4" ht="13.5">
      <c r="A112" s="3">
        <v>45038</v>
      </c>
      <c r="B112" s="1">
        <f t="shared" si="3"/>
        <v>17</v>
      </c>
      <c r="C112" s="1" t="str">
        <f t="shared" si="4"/>
        <v>星期六</v>
      </c>
      <c r="D112" s="2">
        <f t="shared" si="5"/>
        <v>6</v>
      </c>
    </row>
    <row r="113" spans="1:4" ht="13.5">
      <c r="A113" s="3">
        <v>45039</v>
      </c>
      <c r="B113" s="1">
        <f t="shared" si="3"/>
        <v>17</v>
      </c>
      <c r="C113" s="1" t="str">
        <f t="shared" si="4"/>
        <v>星期日</v>
      </c>
      <c r="D113" s="2">
        <f t="shared" si="5"/>
        <v>7</v>
      </c>
    </row>
    <row r="114" spans="1:4" ht="13.5">
      <c r="A114" s="3">
        <v>45040</v>
      </c>
      <c r="B114" s="1">
        <f t="shared" si="3"/>
        <v>18</v>
      </c>
      <c r="C114" s="1" t="str">
        <f t="shared" si="4"/>
        <v>星期一</v>
      </c>
      <c r="D114" s="2">
        <f t="shared" si="5"/>
        <v>1</v>
      </c>
    </row>
    <row r="115" spans="1:4" ht="13.5">
      <c r="A115" s="3">
        <v>45041</v>
      </c>
      <c r="B115" s="1">
        <f t="shared" si="3"/>
        <v>18</v>
      </c>
      <c r="C115" s="1" t="str">
        <f t="shared" si="4"/>
        <v>星期二</v>
      </c>
      <c r="D115" s="2">
        <f t="shared" si="5"/>
        <v>2</v>
      </c>
    </row>
    <row r="116" spans="1:4" ht="13.5">
      <c r="A116" s="3">
        <v>45042</v>
      </c>
      <c r="B116" s="1">
        <f t="shared" si="3"/>
        <v>18</v>
      </c>
      <c r="C116" s="1" t="str">
        <f t="shared" si="4"/>
        <v>星期三</v>
      </c>
      <c r="D116" s="2">
        <f t="shared" si="5"/>
        <v>3</v>
      </c>
    </row>
    <row r="117" spans="1:4" ht="13.5">
      <c r="A117" s="3">
        <v>45043</v>
      </c>
      <c r="B117" s="1">
        <f t="shared" si="3"/>
        <v>18</v>
      </c>
      <c r="C117" s="1" t="str">
        <f t="shared" si="4"/>
        <v>星期四</v>
      </c>
      <c r="D117" s="2">
        <f t="shared" si="5"/>
        <v>4</v>
      </c>
    </row>
    <row r="118" spans="1:4" ht="13.5">
      <c r="A118" s="3">
        <v>45044</v>
      </c>
      <c r="B118" s="1">
        <f t="shared" si="3"/>
        <v>18</v>
      </c>
      <c r="C118" s="1" t="str">
        <f t="shared" si="4"/>
        <v>星期五</v>
      </c>
      <c r="D118" s="2">
        <f t="shared" si="5"/>
        <v>5</v>
      </c>
    </row>
    <row r="119" spans="1:4" ht="13.5">
      <c r="A119" s="3">
        <v>45045</v>
      </c>
      <c r="B119" s="1">
        <f t="shared" si="3"/>
        <v>18</v>
      </c>
      <c r="C119" s="1" t="str">
        <f t="shared" si="4"/>
        <v>星期六</v>
      </c>
      <c r="D119" s="2">
        <f t="shared" si="5"/>
        <v>6</v>
      </c>
    </row>
    <row r="120" spans="1:4" ht="13.5">
      <c r="A120" s="3">
        <v>45046</v>
      </c>
      <c r="B120" s="1">
        <f t="shared" si="3"/>
        <v>18</v>
      </c>
      <c r="C120" s="1" t="str">
        <f t="shared" si="4"/>
        <v>星期日</v>
      </c>
      <c r="D120" s="2">
        <f t="shared" si="5"/>
        <v>7</v>
      </c>
    </row>
    <row r="121" spans="1:4" ht="13.5">
      <c r="A121" s="3">
        <v>45047</v>
      </c>
      <c r="B121" s="1">
        <f t="shared" si="3"/>
        <v>19</v>
      </c>
      <c r="C121" s="1" t="str">
        <f t="shared" si="4"/>
        <v>星期一</v>
      </c>
      <c r="D121" s="2">
        <f t="shared" si="5"/>
        <v>1</v>
      </c>
    </row>
    <row r="122" spans="1:4" ht="13.5">
      <c r="A122" s="3">
        <v>45048</v>
      </c>
      <c r="B122" s="1">
        <f t="shared" si="3"/>
        <v>19</v>
      </c>
      <c r="C122" s="1" t="str">
        <f t="shared" si="4"/>
        <v>星期二</v>
      </c>
      <c r="D122" s="2">
        <f t="shared" si="5"/>
        <v>2</v>
      </c>
    </row>
    <row r="123" spans="1:4" ht="13.5">
      <c r="A123" s="3">
        <v>45049</v>
      </c>
      <c r="B123" s="1">
        <f t="shared" si="3"/>
        <v>19</v>
      </c>
      <c r="C123" s="1" t="str">
        <f t="shared" si="4"/>
        <v>星期三</v>
      </c>
      <c r="D123" s="2">
        <f t="shared" si="5"/>
        <v>3</v>
      </c>
    </row>
    <row r="124" spans="1:4" ht="13.5">
      <c r="A124" s="3">
        <v>45050</v>
      </c>
      <c r="B124" s="1">
        <f t="shared" si="3"/>
        <v>19</v>
      </c>
      <c r="C124" s="1" t="str">
        <f t="shared" si="4"/>
        <v>星期四</v>
      </c>
      <c r="D124" s="2">
        <f t="shared" si="5"/>
        <v>4</v>
      </c>
    </row>
    <row r="125" spans="1:4" ht="13.5">
      <c r="A125" s="3">
        <v>45051</v>
      </c>
      <c r="B125" s="1">
        <f t="shared" si="3"/>
        <v>19</v>
      </c>
      <c r="C125" s="1" t="str">
        <f t="shared" si="4"/>
        <v>星期五</v>
      </c>
      <c r="D125" s="2">
        <f t="shared" si="5"/>
        <v>5</v>
      </c>
    </row>
    <row r="126" spans="1:4" ht="13.5">
      <c r="A126" s="3">
        <v>45052</v>
      </c>
      <c r="B126" s="1">
        <f t="shared" si="3"/>
        <v>19</v>
      </c>
      <c r="C126" s="1" t="str">
        <f t="shared" si="4"/>
        <v>星期六</v>
      </c>
      <c r="D126" s="2">
        <f t="shared" si="5"/>
        <v>6</v>
      </c>
    </row>
    <row r="127" spans="1:4" ht="13.5">
      <c r="A127" s="3">
        <v>45053</v>
      </c>
      <c r="B127" s="1">
        <f t="shared" si="3"/>
        <v>19</v>
      </c>
      <c r="C127" s="1" t="str">
        <f t="shared" si="4"/>
        <v>星期日</v>
      </c>
      <c r="D127" s="2">
        <f t="shared" si="5"/>
        <v>7</v>
      </c>
    </row>
    <row r="128" spans="1:4" ht="13.5">
      <c r="A128" s="3">
        <v>45054</v>
      </c>
      <c r="B128" s="1">
        <f t="shared" si="3"/>
        <v>20</v>
      </c>
      <c r="C128" s="1" t="str">
        <f t="shared" si="4"/>
        <v>星期一</v>
      </c>
      <c r="D128" s="2">
        <f t="shared" si="5"/>
        <v>1</v>
      </c>
    </row>
    <row r="129" spans="1:4" ht="13.5">
      <c r="A129" s="3">
        <v>45055</v>
      </c>
      <c r="B129" s="1">
        <f t="shared" si="6" ref="B129:B192">WEEKNUM(A129,2)</f>
        <v>20</v>
      </c>
      <c r="C129" s="1" t="str">
        <f t="shared" si="4"/>
        <v>星期二</v>
      </c>
      <c r="D129" s="2">
        <f t="shared" si="5"/>
        <v>2</v>
      </c>
    </row>
    <row r="130" spans="1:4" ht="13.5">
      <c r="A130" s="3">
        <v>45056</v>
      </c>
      <c r="B130" s="1">
        <f t="shared" si="6"/>
        <v>20</v>
      </c>
      <c r="C130" s="1" t="str">
        <f t="shared" si="7" ref="C130:C193">CHOOSE(WEEKDAY(A130,2),"星期一","星期二","星期三","星期四","星期五","星期六","星期日")</f>
        <v>星期三</v>
      </c>
      <c r="D130" s="2">
        <f t="shared" si="8" ref="D130:D193">WEEKDAY(A130,2)</f>
        <v>3</v>
      </c>
    </row>
    <row r="131" spans="1:4" ht="13.5">
      <c r="A131" s="3">
        <v>45057</v>
      </c>
      <c r="B131" s="1">
        <f t="shared" si="6"/>
        <v>20</v>
      </c>
      <c r="C131" s="1" t="str">
        <f t="shared" si="7"/>
        <v>星期四</v>
      </c>
      <c r="D131" s="2">
        <f t="shared" si="8"/>
        <v>4</v>
      </c>
    </row>
    <row r="132" spans="1:4" ht="13.5">
      <c r="A132" s="3">
        <v>45058</v>
      </c>
      <c r="B132" s="1">
        <f t="shared" si="6"/>
        <v>20</v>
      </c>
      <c r="C132" s="1" t="str">
        <f t="shared" si="7"/>
        <v>星期五</v>
      </c>
      <c r="D132" s="2">
        <f t="shared" si="8"/>
        <v>5</v>
      </c>
    </row>
    <row r="133" spans="1:4" ht="13.5">
      <c r="A133" s="3">
        <v>45059</v>
      </c>
      <c r="B133" s="1">
        <f t="shared" si="6"/>
        <v>20</v>
      </c>
      <c r="C133" s="1" t="str">
        <f t="shared" si="7"/>
        <v>星期六</v>
      </c>
      <c r="D133" s="2">
        <f t="shared" si="8"/>
        <v>6</v>
      </c>
    </row>
    <row r="134" spans="1:4" ht="13.5">
      <c r="A134" s="3">
        <v>45060</v>
      </c>
      <c r="B134" s="1">
        <f t="shared" si="6"/>
        <v>20</v>
      </c>
      <c r="C134" s="1" t="str">
        <f t="shared" si="7"/>
        <v>星期日</v>
      </c>
      <c r="D134" s="2">
        <f t="shared" si="8"/>
        <v>7</v>
      </c>
    </row>
    <row r="135" spans="1:4" ht="13.5">
      <c r="A135" s="3">
        <v>45061</v>
      </c>
      <c r="B135" s="1">
        <f t="shared" si="6"/>
        <v>21</v>
      </c>
      <c r="C135" s="1" t="str">
        <f t="shared" si="7"/>
        <v>星期一</v>
      </c>
      <c r="D135" s="2">
        <f t="shared" si="8"/>
        <v>1</v>
      </c>
    </row>
    <row r="136" spans="1:4" ht="13.5">
      <c r="A136" s="3">
        <v>45062</v>
      </c>
      <c r="B136" s="1">
        <f t="shared" si="6"/>
        <v>21</v>
      </c>
      <c r="C136" s="1" t="str">
        <f t="shared" si="7"/>
        <v>星期二</v>
      </c>
      <c r="D136" s="2">
        <f t="shared" si="8"/>
        <v>2</v>
      </c>
    </row>
    <row r="137" spans="1:4" ht="13.5">
      <c r="A137" s="3">
        <v>45063</v>
      </c>
      <c r="B137" s="1">
        <f t="shared" si="6"/>
        <v>21</v>
      </c>
      <c r="C137" s="1" t="str">
        <f t="shared" si="7"/>
        <v>星期三</v>
      </c>
      <c r="D137" s="2">
        <f t="shared" si="8"/>
        <v>3</v>
      </c>
    </row>
    <row r="138" spans="1:4" ht="13.5">
      <c r="A138" s="3">
        <v>45064</v>
      </c>
      <c r="B138" s="1">
        <f t="shared" si="6"/>
        <v>21</v>
      </c>
      <c r="C138" s="1" t="str">
        <f t="shared" si="7"/>
        <v>星期四</v>
      </c>
      <c r="D138" s="2">
        <f t="shared" si="8"/>
        <v>4</v>
      </c>
    </row>
    <row r="139" spans="1:4" ht="13.5">
      <c r="A139" s="3">
        <v>45065</v>
      </c>
      <c r="B139" s="1">
        <f t="shared" si="6"/>
        <v>21</v>
      </c>
      <c r="C139" s="1" t="str">
        <f t="shared" si="7"/>
        <v>星期五</v>
      </c>
      <c r="D139" s="2">
        <f t="shared" si="8"/>
        <v>5</v>
      </c>
    </row>
    <row r="140" spans="1:4" ht="13.5">
      <c r="A140" s="3">
        <v>45066</v>
      </c>
      <c r="B140" s="1">
        <f t="shared" si="6"/>
        <v>21</v>
      </c>
      <c r="C140" s="1" t="str">
        <f t="shared" si="7"/>
        <v>星期六</v>
      </c>
      <c r="D140" s="2">
        <f t="shared" si="8"/>
        <v>6</v>
      </c>
    </row>
    <row r="141" spans="1:4" ht="13.5">
      <c r="A141" s="3">
        <v>45067</v>
      </c>
      <c r="B141" s="1">
        <f t="shared" si="6"/>
        <v>21</v>
      </c>
      <c r="C141" s="1" t="str">
        <f t="shared" si="7"/>
        <v>星期日</v>
      </c>
      <c r="D141" s="2">
        <f t="shared" si="8"/>
        <v>7</v>
      </c>
    </row>
    <row r="142" spans="1:4" ht="13.5">
      <c r="A142" s="3">
        <v>45068</v>
      </c>
      <c r="B142" s="1">
        <f t="shared" si="6"/>
        <v>22</v>
      </c>
      <c r="C142" s="1" t="str">
        <f t="shared" si="7"/>
        <v>星期一</v>
      </c>
      <c r="D142" s="2">
        <f t="shared" si="8"/>
        <v>1</v>
      </c>
    </row>
    <row r="143" spans="1:4" ht="13.5">
      <c r="A143" s="3">
        <v>45069</v>
      </c>
      <c r="B143" s="1">
        <f t="shared" si="6"/>
        <v>22</v>
      </c>
      <c r="C143" s="1" t="str">
        <f t="shared" si="7"/>
        <v>星期二</v>
      </c>
      <c r="D143" s="2">
        <f t="shared" si="8"/>
        <v>2</v>
      </c>
    </row>
    <row r="144" spans="1:4" ht="13.5">
      <c r="A144" s="3">
        <v>45070</v>
      </c>
      <c r="B144" s="1">
        <f t="shared" si="6"/>
        <v>22</v>
      </c>
      <c r="C144" s="1" t="str">
        <f t="shared" si="7"/>
        <v>星期三</v>
      </c>
      <c r="D144" s="2">
        <f t="shared" si="8"/>
        <v>3</v>
      </c>
    </row>
    <row r="145" spans="1:4" ht="13.5">
      <c r="A145" s="3">
        <v>45071</v>
      </c>
      <c r="B145" s="1">
        <f t="shared" si="6"/>
        <v>22</v>
      </c>
      <c r="C145" s="1" t="str">
        <f t="shared" si="7"/>
        <v>星期四</v>
      </c>
      <c r="D145" s="2">
        <f t="shared" si="8"/>
        <v>4</v>
      </c>
    </row>
    <row r="146" spans="1:4" ht="13.5">
      <c r="A146" s="3">
        <v>45072</v>
      </c>
      <c r="B146" s="1">
        <f t="shared" si="6"/>
        <v>22</v>
      </c>
      <c r="C146" s="1" t="str">
        <f t="shared" si="7"/>
        <v>星期五</v>
      </c>
      <c r="D146" s="2">
        <f t="shared" si="8"/>
        <v>5</v>
      </c>
    </row>
    <row r="147" spans="1:4" ht="13.5">
      <c r="A147" s="3">
        <v>45073</v>
      </c>
      <c r="B147" s="1">
        <f t="shared" si="6"/>
        <v>22</v>
      </c>
      <c r="C147" s="1" t="str">
        <f t="shared" si="7"/>
        <v>星期六</v>
      </c>
      <c r="D147" s="2">
        <f t="shared" si="8"/>
        <v>6</v>
      </c>
    </row>
    <row r="148" spans="1:4" ht="13.5">
      <c r="A148" s="3">
        <v>45074</v>
      </c>
      <c r="B148" s="1">
        <f t="shared" si="6"/>
        <v>22</v>
      </c>
      <c r="C148" s="1" t="str">
        <f t="shared" si="7"/>
        <v>星期日</v>
      </c>
      <c r="D148" s="2">
        <f t="shared" si="8"/>
        <v>7</v>
      </c>
    </row>
    <row r="149" spans="1:4" ht="13.5">
      <c r="A149" s="3">
        <v>45075</v>
      </c>
      <c r="B149" s="1">
        <f t="shared" si="6"/>
        <v>23</v>
      </c>
      <c r="C149" s="1" t="str">
        <f t="shared" si="7"/>
        <v>星期一</v>
      </c>
      <c r="D149" s="2">
        <f t="shared" si="8"/>
        <v>1</v>
      </c>
    </row>
    <row r="150" spans="1:4" ht="13.5">
      <c r="A150" s="3">
        <v>45076</v>
      </c>
      <c r="B150" s="1">
        <f t="shared" si="6"/>
        <v>23</v>
      </c>
      <c r="C150" s="1" t="str">
        <f t="shared" si="7"/>
        <v>星期二</v>
      </c>
      <c r="D150" s="2">
        <f t="shared" si="8"/>
        <v>2</v>
      </c>
    </row>
    <row r="151" spans="1:4" ht="13.5">
      <c r="A151" s="3">
        <v>45077</v>
      </c>
      <c r="B151" s="1">
        <f t="shared" si="6"/>
        <v>23</v>
      </c>
      <c r="C151" s="1" t="str">
        <f t="shared" si="7"/>
        <v>星期三</v>
      </c>
      <c r="D151" s="2">
        <f t="shared" si="8"/>
        <v>3</v>
      </c>
    </row>
    <row r="152" spans="1:4" ht="13.5">
      <c r="A152" s="3">
        <v>45078</v>
      </c>
      <c r="B152" s="1">
        <f t="shared" si="6"/>
        <v>23</v>
      </c>
      <c r="C152" s="1" t="str">
        <f t="shared" si="7"/>
        <v>星期四</v>
      </c>
      <c r="D152" s="2">
        <f t="shared" si="8"/>
        <v>4</v>
      </c>
    </row>
    <row r="153" spans="1:4" ht="13.5">
      <c r="A153" s="3">
        <v>45079</v>
      </c>
      <c r="B153" s="1">
        <f t="shared" si="6"/>
        <v>23</v>
      </c>
      <c r="C153" s="1" t="str">
        <f t="shared" si="7"/>
        <v>星期五</v>
      </c>
      <c r="D153" s="2">
        <f t="shared" si="8"/>
        <v>5</v>
      </c>
    </row>
    <row r="154" spans="1:4" ht="13.5">
      <c r="A154" s="3">
        <v>45080</v>
      </c>
      <c r="B154" s="1">
        <f t="shared" si="6"/>
        <v>23</v>
      </c>
      <c r="C154" s="1" t="str">
        <f t="shared" si="7"/>
        <v>星期六</v>
      </c>
      <c r="D154" s="2">
        <f t="shared" si="8"/>
        <v>6</v>
      </c>
    </row>
    <row r="155" spans="1:4" ht="13.5">
      <c r="A155" s="3">
        <v>45081</v>
      </c>
      <c r="B155" s="1">
        <f t="shared" si="6"/>
        <v>23</v>
      </c>
      <c r="C155" s="1" t="str">
        <f t="shared" si="7"/>
        <v>星期日</v>
      </c>
      <c r="D155" s="2">
        <f t="shared" si="8"/>
        <v>7</v>
      </c>
    </row>
    <row r="156" spans="1:4" ht="13.5">
      <c r="A156" s="3">
        <v>45082</v>
      </c>
      <c r="B156" s="1">
        <f t="shared" si="6"/>
        <v>24</v>
      </c>
      <c r="C156" s="1" t="str">
        <f t="shared" si="7"/>
        <v>星期一</v>
      </c>
      <c r="D156" s="2">
        <f t="shared" si="8"/>
        <v>1</v>
      </c>
    </row>
    <row r="157" spans="1:4" ht="13.5">
      <c r="A157" s="3">
        <v>45083</v>
      </c>
      <c r="B157" s="1">
        <f t="shared" si="6"/>
        <v>24</v>
      </c>
      <c r="C157" s="1" t="str">
        <f t="shared" si="7"/>
        <v>星期二</v>
      </c>
      <c r="D157" s="2">
        <f t="shared" si="8"/>
        <v>2</v>
      </c>
    </row>
    <row r="158" spans="1:4" ht="13.5">
      <c r="A158" s="3">
        <v>45084</v>
      </c>
      <c r="B158" s="1">
        <f t="shared" si="6"/>
        <v>24</v>
      </c>
      <c r="C158" s="1" t="str">
        <f t="shared" si="7"/>
        <v>星期三</v>
      </c>
      <c r="D158" s="2">
        <f t="shared" si="8"/>
        <v>3</v>
      </c>
    </row>
    <row r="159" spans="1:4" ht="13.5">
      <c r="A159" s="3">
        <v>45085</v>
      </c>
      <c r="B159" s="1">
        <f t="shared" si="6"/>
        <v>24</v>
      </c>
      <c r="C159" s="1" t="str">
        <f t="shared" si="7"/>
        <v>星期四</v>
      </c>
      <c r="D159" s="2">
        <f t="shared" si="8"/>
        <v>4</v>
      </c>
    </row>
    <row r="160" spans="1:4" ht="13.5">
      <c r="A160" s="3">
        <v>45086</v>
      </c>
      <c r="B160" s="1">
        <f t="shared" si="6"/>
        <v>24</v>
      </c>
      <c r="C160" s="1" t="str">
        <f t="shared" si="7"/>
        <v>星期五</v>
      </c>
      <c r="D160" s="2">
        <f t="shared" si="8"/>
        <v>5</v>
      </c>
    </row>
    <row r="161" spans="1:4" ht="13.5">
      <c r="A161" s="3">
        <v>45087</v>
      </c>
      <c r="B161" s="1">
        <f t="shared" si="6"/>
        <v>24</v>
      </c>
      <c r="C161" s="1" t="str">
        <f t="shared" si="7"/>
        <v>星期六</v>
      </c>
      <c r="D161" s="2">
        <f t="shared" si="8"/>
        <v>6</v>
      </c>
    </row>
    <row r="162" spans="1:4" ht="13.5">
      <c r="A162" s="3">
        <v>45088</v>
      </c>
      <c r="B162" s="1">
        <f t="shared" si="6"/>
        <v>24</v>
      </c>
      <c r="C162" s="1" t="str">
        <f t="shared" si="7"/>
        <v>星期日</v>
      </c>
      <c r="D162" s="2">
        <f t="shared" si="8"/>
        <v>7</v>
      </c>
    </row>
    <row r="163" spans="1:4" ht="13.5">
      <c r="A163" s="3">
        <v>45089</v>
      </c>
      <c r="B163" s="1">
        <f t="shared" si="6"/>
        <v>25</v>
      </c>
      <c r="C163" s="1" t="str">
        <f t="shared" si="7"/>
        <v>星期一</v>
      </c>
      <c r="D163" s="2">
        <f t="shared" si="8"/>
        <v>1</v>
      </c>
    </row>
    <row r="164" spans="1:4" ht="13.5">
      <c r="A164" s="3">
        <v>45090</v>
      </c>
      <c r="B164" s="1">
        <f t="shared" si="6"/>
        <v>25</v>
      </c>
      <c r="C164" s="1" t="str">
        <f t="shared" si="7"/>
        <v>星期二</v>
      </c>
      <c r="D164" s="2">
        <f t="shared" si="8"/>
        <v>2</v>
      </c>
    </row>
    <row r="165" spans="1:4" ht="13.5">
      <c r="A165" s="3">
        <v>45091</v>
      </c>
      <c r="B165" s="1">
        <f t="shared" si="6"/>
        <v>25</v>
      </c>
      <c r="C165" s="1" t="str">
        <f t="shared" si="7"/>
        <v>星期三</v>
      </c>
      <c r="D165" s="2">
        <f t="shared" si="8"/>
        <v>3</v>
      </c>
    </row>
    <row r="166" spans="1:4" ht="13.5">
      <c r="A166" s="3">
        <v>45092</v>
      </c>
      <c r="B166" s="1">
        <f t="shared" si="6"/>
        <v>25</v>
      </c>
      <c r="C166" s="1" t="str">
        <f t="shared" si="7"/>
        <v>星期四</v>
      </c>
      <c r="D166" s="2">
        <f t="shared" si="8"/>
        <v>4</v>
      </c>
    </row>
    <row r="167" spans="1:4" ht="13.5">
      <c r="A167" s="3">
        <v>45093</v>
      </c>
      <c r="B167" s="1">
        <f t="shared" si="6"/>
        <v>25</v>
      </c>
      <c r="C167" s="1" t="str">
        <f t="shared" si="7"/>
        <v>星期五</v>
      </c>
      <c r="D167" s="2">
        <f t="shared" si="8"/>
        <v>5</v>
      </c>
    </row>
    <row r="168" spans="1:4" ht="13.5">
      <c r="A168" s="3">
        <v>45094</v>
      </c>
      <c r="B168" s="1">
        <f t="shared" si="6"/>
        <v>25</v>
      </c>
      <c r="C168" s="1" t="str">
        <f t="shared" si="7"/>
        <v>星期六</v>
      </c>
      <c r="D168" s="2">
        <f t="shared" si="8"/>
        <v>6</v>
      </c>
    </row>
    <row r="169" spans="1:4" ht="13.5">
      <c r="A169" s="3">
        <v>45095</v>
      </c>
      <c r="B169" s="1">
        <f t="shared" si="6"/>
        <v>25</v>
      </c>
      <c r="C169" s="1" t="str">
        <f t="shared" si="7"/>
        <v>星期日</v>
      </c>
      <c r="D169" s="2">
        <f t="shared" si="8"/>
        <v>7</v>
      </c>
    </row>
    <row r="170" spans="1:4" ht="13.5">
      <c r="A170" s="3">
        <v>45096</v>
      </c>
      <c r="B170" s="1">
        <f t="shared" si="6"/>
        <v>26</v>
      </c>
      <c r="C170" s="1" t="str">
        <f t="shared" si="7"/>
        <v>星期一</v>
      </c>
      <c r="D170" s="2">
        <f t="shared" si="8"/>
        <v>1</v>
      </c>
    </row>
    <row r="171" spans="1:4" ht="13.5">
      <c r="A171" s="3">
        <v>45097</v>
      </c>
      <c r="B171" s="1">
        <f t="shared" si="6"/>
        <v>26</v>
      </c>
      <c r="C171" s="1" t="str">
        <f t="shared" si="7"/>
        <v>星期二</v>
      </c>
      <c r="D171" s="2">
        <f t="shared" si="8"/>
        <v>2</v>
      </c>
    </row>
    <row r="172" spans="1:4" ht="13.5">
      <c r="A172" s="3">
        <v>45098</v>
      </c>
      <c r="B172" s="1">
        <f t="shared" si="6"/>
        <v>26</v>
      </c>
      <c r="C172" s="1" t="str">
        <f t="shared" si="7"/>
        <v>星期三</v>
      </c>
      <c r="D172" s="2">
        <f t="shared" si="8"/>
        <v>3</v>
      </c>
    </row>
    <row r="173" spans="1:4" ht="13.5">
      <c r="A173" s="3">
        <v>45099</v>
      </c>
      <c r="B173" s="1">
        <f t="shared" si="6"/>
        <v>26</v>
      </c>
      <c r="C173" s="1" t="str">
        <f t="shared" si="7"/>
        <v>星期四</v>
      </c>
      <c r="D173" s="2">
        <f t="shared" si="8"/>
        <v>4</v>
      </c>
    </row>
    <row r="174" spans="1:4" ht="13.5">
      <c r="A174" s="3">
        <v>45100</v>
      </c>
      <c r="B174" s="1">
        <f t="shared" si="6"/>
        <v>26</v>
      </c>
      <c r="C174" s="1" t="str">
        <f t="shared" si="7"/>
        <v>星期五</v>
      </c>
      <c r="D174" s="2">
        <f t="shared" si="8"/>
        <v>5</v>
      </c>
    </row>
    <row r="175" spans="1:4" ht="13.5">
      <c r="A175" s="3">
        <v>45101</v>
      </c>
      <c r="B175" s="1">
        <f t="shared" si="6"/>
        <v>26</v>
      </c>
      <c r="C175" s="1" t="str">
        <f t="shared" si="7"/>
        <v>星期六</v>
      </c>
      <c r="D175" s="2">
        <f t="shared" si="8"/>
        <v>6</v>
      </c>
    </row>
    <row r="176" spans="1:4" ht="13.5">
      <c r="A176" s="3">
        <v>45102</v>
      </c>
      <c r="B176" s="1">
        <f t="shared" si="6"/>
        <v>26</v>
      </c>
      <c r="C176" s="1" t="str">
        <f t="shared" si="7"/>
        <v>星期日</v>
      </c>
      <c r="D176" s="2">
        <f t="shared" si="8"/>
        <v>7</v>
      </c>
    </row>
    <row r="177" spans="1:4" ht="13.5">
      <c r="A177" s="3">
        <v>45103</v>
      </c>
      <c r="B177" s="1">
        <f t="shared" si="6"/>
        <v>27</v>
      </c>
      <c r="C177" s="1" t="str">
        <f t="shared" si="7"/>
        <v>星期一</v>
      </c>
      <c r="D177" s="2">
        <f t="shared" si="8"/>
        <v>1</v>
      </c>
    </row>
    <row r="178" spans="1:4" ht="13.5">
      <c r="A178" s="3">
        <v>45104</v>
      </c>
      <c r="B178" s="1">
        <f t="shared" si="6"/>
        <v>27</v>
      </c>
      <c r="C178" s="1" t="str">
        <f t="shared" si="7"/>
        <v>星期二</v>
      </c>
      <c r="D178" s="2">
        <f t="shared" si="8"/>
        <v>2</v>
      </c>
    </row>
    <row r="179" spans="1:4" ht="13.5">
      <c r="A179" s="3">
        <v>45105</v>
      </c>
      <c r="B179" s="1">
        <f t="shared" si="6"/>
        <v>27</v>
      </c>
      <c r="C179" s="1" t="str">
        <f t="shared" si="7"/>
        <v>星期三</v>
      </c>
      <c r="D179" s="2">
        <f t="shared" si="8"/>
        <v>3</v>
      </c>
    </row>
    <row r="180" spans="1:4" ht="13.5">
      <c r="A180" s="3">
        <v>45106</v>
      </c>
      <c r="B180" s="1">
        <f t="shared" si="6"/>
        <v>27</v>
      </c>
      <c r="C180" s="1" t="str">
        <f t="shared" si="7"/>
        <v>星期四</v>
      </c>
      <c r="D180" s="2">
        <f t="shared" si="8"/>
        <v>4</v>
      </c>
    </row>
    <row r="181" spans="1:4" ht="13.5">
      <c r="A181" s="3">
        <v>45107</v>
      </c>
      <c r="B181" s="1">
        <f t="shared" si="6"/>
        <v>27</v>
      </c>
      <c r="C181" s="1" t="str">
        <f t="shared" si="7"/>
        <v>星期五</v>
      </c>
      <c r="D181" s="2">
        <f t="shared" si="8"/>
        <v>5</v>
      </c>
    </row>
    <row r="182" spans="1:4" ht="13.5">
      <c r="A182" s="3">
        <v>45108</v>
      </c>
      <c r="B182" s="1">
        <f t="shared" si="6"/>
        <v>27</v>
      </c>
      <c r="C182" s="1" t="str">
        <f t="shared" si="7"/>
        <v>星期六</v>
      </c>
      <c r="D182" s="2">
        <f t="shared" si="8"/>
        <v>6</v>
      </c>
    </row>
    <row r="183" spans="1:4" ht="13.5">
      <c r="A183" s="3">
        <v>45109</v>
      </c>
      <c r="B183" s="1">
        <f t="shared" si="6"/>
        <v>27</v>
      </c>
      <c r="C183" s="1" t="str">
        <f t="shared" si="7"/>
        <v>星期日</v>
      </c>
      <c r="D183" s="2">
        <f t="shared" si="8"/>
        <v>7</v>
      </c>
    </row>
    <row r="184" spans="1:4" ht="13.5">
      <c r="A184" s="3">
        <v>45110</v>
      </c>
      <c r="B184" s="1">
        <f t="shared" si="6"/>
        <v>28</v>
      </c>
      <c r="C184" s="1" t="str">
        <f t="shared" si="7"/>
        <v>星期一</v>
      </c>
      <c r="D184" s="2">
        <f t="shared" si="8"/>
        <v>1</v>
      </c>
    </row>
    <row r="185" spans="1:4" ht="13.5">
      <c r="A185" s="3">
        <v>45111</v>
      </c>
      <c r="B185" s="1">
        <f t="shared" si="6"/>
        <v>28</v>
      </c>
      <c r="C185" s="1" t="str">
        <f t="shared" si="7"/>
        <v>星期二</v>
      </c>
      <c r="D185" s="2">
        <f t="shared" si="8"/>
        <v>2</v>
      </c>
    </row>
    <row r="186" spans="1:4" ht="13.5">
      <c r="A186" s="3">
        <v>45112</v>
      </c>
      <c r="B186" s="1">
        <f t="shared" si="6"/>
        <v>28</v>
      </c>
      <c r="C186" s="1" t="str">
        <f t="shared" si="7"/>
        <v>星期三</v>
      </c>
      <c r="D186" s="2">
        <f t="shared" si="8"/>
        <v>3</v>
      </c>
    </row>
    <row r="187" spans="1:4" ht="13.5">
      <c r="A187" s="3">
        <v>45113</v>
      </c>
      <c r="B187" s="1">
        <f t="shared" si="6"/>
        <v>28</v>
      </c>
      <c r="C187" s="1" t="str">
        <f t="shared" si="7"/>
        <v>星期四</v>
      </c>
      <c r="D187" s="2">
        <f t="shared" si="8"/>
        <v>4</v>
      </c>
    </row>
    <row r="188" spans="1:4" ht="13.5">
      <c r="A188" s="3">
        <v>45114</v>
      </c>
      <c r="B188" s="1">
        <f t="shared" si="6"/>
        <v>28</v>
      </c>
      <c r="C188" s="1" t="str">
        <f t="shared" si="7"/>
        <v>星期五</v>
      </c>
      <c r="D188" s="2">
        <f t="shared" si="8"/>
        <v>5</v>
      </c>
    </row>
    <row r="189" spans="1:4" ht="13.5">
      <c r="A189" s="3">
        <v>45115</v>
      </c>
      <c r="B189" s="1">
        <f t="shared" si="6"/>
        <v>28</v>
      </c>
      <c r="C189" s="1" t="str">
        <f t="shared" si="7"/>
        <v>星期六</v>
      </c>
      <c r="D189" s="2">
        <f t="shared" si="8"/>
        <v>6</v>
      </c>
    </row>
    <row r="190" spans="1:4" ht="13.5">
      <c r="A190" s="3">
        <v>45116</v>
      </c>
      <c r="B190" s="1">
        <f t="shared" si="6"/>
        <v>28</v>
      </c>
      <c r="C190" s="1" t="str">
        <f t="shared" si="7"/>
        <v>星期日</v>
      </c>
      <c r="D190" s="2">
        <f t="shared" si="8"/>
        <v>7</v>
      </c>
    </row>
    <row r="191" spans="1:4" ht="13.5">
      <c r="A191" s="3">
        <v>45117</v>
      </c>
      <c r="B191" s="1">
        <f t="shared" si="6"/>
        <v>29</v>
      </c>
      <c r="C191" s="1" t="str">
        <f t="shared" si="7"/>
        <v>星期一</v>
      </c>
      <c r="D191" s="2">
        <f t="shared" si="8"/>
        <v>1</v>
      </c>
    </row>
    <row r="192" spans="1:4" ht="13.5">
      <c r="A192" s="3">
        <v>45118</v>
      </c>
      <c r="B192" s="1">
        <f t="shared" si="6"/>
        <v>29</v>
      </c>
      <c r="C192" s="1" t="str">
        <f t="shared" si="7"/>
        <v>星期二</v>
      </c>
      <c r="D192" s="2">
        <f t="shared" si="8"/>
        <v>2</v>
      </c>
    </row>
    <row r="193" spans="1:4" ht="13.5">
      <c r="A193" s="3">
        <v>45119</v>
      </c>
      <c r="B193" s="1">
        <f t="shared" si="9" ref="B193:B256">WEEKNUM(A193,2)</f>
        <v>29</v>
      </c>
      <c r="C193" s="1" t="str">
        <f t="shared" si="7"/>
        <v>星期三</v>
      </c>
      <c r="D193" s="2">
        <f t="shared" si="8"/>
        <v>3</v>
      </c>
    </row>
    <row r="194" spans="1:4" ht="13.5">
      <c r="A194" s="3">
        <v>45120</v>
      </c>
      <c r="B194" s="1">
        <f t="shared" si="9"/>
        <v>29</v>
      </c>
      <c r="C194" s="1" t="str">
        <f t="shared" si="10" ref="C194:C257">CHOOSE(WEEKDAY(A194,2),"星期一","星期二","星期三","星期四","星期五","星期六","星期日")</f>
        <v>星期四</v>
      </c>
      <c r="D194" s="2">
        <f t="shared" si="11" ref="D194:D257">WEEKDAY(A194,2)</f>
        <v>4</v>
      </c>
    </row>
    <row r="195" spans="1:4" ht="13.5">
      <c r="A195" s="3">
        <v>45121</v>
      </c>
      <c r="B195" s="1">
        <f t="shared" si="9"/>
        <v>29</v>
      </c>
      <c r="C195" s="1" t="str">
        <f t="shared" si="10"/>
        <v>星期五</v>
      </c>
      <c r="D195" s="2">
        <f t="shared" si="11"/>
        <v>5</v>
      </c>
    </row>
    <row r="196" spans="1:4" ht="13.5">
      <c r="A196" s="3">
        <v>45122</v>
      </c>
      <c r="B196" s="1">
        <f t="shared" si="9"/>
        <v>29</v>
      </c>
      <c r="C196" s="1" t="str">
        <f t="shared" si="10"/>
        <v>星期六</v>
      </c>
      <c r="D196" s="2">
        <f t="shared" si="11"/>
        <v>6</v>
      </c>
    </row>
    <row r="197" spans="1:4" ht="13.5">
      <c r="A197" s="3">
        <v>45123</v>
      </c>
      <c r="B197" s="1">
        <f t="shared" si="9"/>
        <v>29</v>
      </c>
      <c r="C197" s="1" t="str">
        <f t="shared" si="10"/>
        <v>星期日</v>
      </c>
      <c r="D197" s="2">
        <f t="shared" si="11"/>
        <v>7</v>
      </c>
    </row>
    <row r="198" spans="1:4" ht="13.5">
      <c r="A198" s="3">
        <v>45124</v>
      </c>
      <c r="B198" s="1">
        <f t="shared" si="9"/>
        <v>30</v>
      </c>
      <c r="C198" s="1" t="str">
        <f t="shared" si="10"/>
        <v>星期一</v>
      </c>
      <c r="D198" s="2">
        <f t="shared" si="11"/>
        <v>1</v>
      </c>
    </row>
    <row r="199" spans="1:4" ht="13.5">
      <c r="A199" s="3">
        <v>45125</v>
      </c>
      <c r="B199" s="1">
        <f t="shared" si="9"/>
        <v>30</v>
      </c>
      <c r="C199" s="1" t="str">
        <f t="shared" si="10"/>
        <v>星期二</v>
      </c>
      <c r="D199" s="2">
        <f t="shared" si="11"/>
        <v>2</v>
      </c>
    </row>
    <row r="200" spans="1:4" ht="13.5">
      <c r="A200" s="3">
        <v>45126</v>
      </c>
      <c r="B200" s="1">
        <f t="shared" si="9"/>
        <v>30</v>
      </c>
      <c r="C200" s="1" t="str">
        <f t="shared" si="10"/>
        <v>星期三</v>
      </c>
      <c r="D200" s="2">
        <f t="shared" si="11"/>
        <v>3</v>
      </c>
    </row>
    <row r="201" spans="1:4" ht="13.5">
      <c r="A201" s="3">
        <v>45127</v>
      </c>
      <c r="B201" s="1">
        <f t="shared" si="9"/>
        <v>30</v>
      </c>
      <c r="C201" s="1" t="str">
        <f t="shared" si="10"/>
        <v>星期四</v>
      </c>
      <c r="D201" s="2">
        <f t="shared" si="11"/>
        <v>4</v>
      </c>
    </row>
    <row r="202" spans="1:4" ht="13.5">
      <c r="A202" s="3">
        <v>45128</v>
      </c>
      <c r="B202" s="1">
        <f t="shared" si="9"/>
        <v>30</v>
      </c>
      <c r="C202" s="1" t="str">
        <f t="shared" si="10"/>
        <v>星期五</v>
      </c>
      <c r="D202" s="2">
        <f t="shared" si="11"/>
        <v>5</v>
      </c>
    </row>
    <row r="203" spans="1:4" ht="13.5">
      <c r="A203" s="3">
        <v>45129</v>
      </c>
      <c r="B203" s="1">
        <f t="shared" si="9"/>
        <v>30</v>
      </c>
      <c r="C203" s="1" t="str">
        <f t="shared" si="10"/>
        <v>星期六</v>
      </c>
      <c r="D203" s="2">
        <f t="shared" si="11"/>
        <v>6</v>
      </c>
    </row>
    <row r="204" spans="1:4" ht="13.5">
      <c r="A204" s="3">
        <v>45130</v>
      </c>
      <c r="B204" s="1">
        <f t="shared" si="9"/>
        <v>30</v>
      </c>
      <c r="C204" s="1" t="str">
        <f t="shared" si="10"/>
        <v>星期日</v>
      </c>
      <c r="D204" s="2">
        <f t="shared" si="11"/>
        <v>7</v>
      </c>
    </row>
    <row r="205" spans="1:4" ht="13.5">
      <c r="A205" s="3">
        <v>45131</v>
      </c>
      <c r="B205" s="1">
        <f t="shared" si="9"/>
        <v>31</v>
      </c>
      <c r="C205" s="1" t="str">
        <f t="shared" si="10"/>
        <v>星期一</v>
      </c>
      <c r="D205" s="2">
        <f t="shared" si="11"/>
        <v>1</v>
      </c>
    </row>
    <row r="206" spans="1:4" ht="13.5">
      <c r="A206" s="3">
        <v>45132</v>
      </c>
      <c r="B206" s="1">
        <f t="shared" si="9"/>
        <v>31</v>
      </c>
      <c r="C206" s="1" t="str">
        <f t="shared" si="10"/>
        <v>星期二</v>
      </c>
      <c r="D206" s="2">
        <f t="shared" si="11"/>
        <v>2</v>
      </c>
    </row>
    <row r="207" spans="1:4" ht="13.5">
      <c r="A207" s="3">
        <v>45133</v>
      </c>
      <c r="B207" s="1">
        <f t="shared" si="9"/>
        <v>31</v>
      </c>
      <c r="C207" s="1" t="str">
        <f t="shared" si="10"/>
        <v>星期三</v>
      </c>
      <c r="D207" s="2">
        <f t="shared" si="11"/>
        <v>3</v>
      </c>
    </row>
    <row r="208" spans="1:4" ht="13.5">
      <c r="A208" s="3">
        <v>45134</v>
      </c>
      <c r="B208" s="1">
        <f t="shared" si="9"/>
        <v>31</v>
      </c>
      <c r="C208" s="1" t="str">
        <f t="shared" si="10"/>
        <v>星期四</v>
      </c>
      <c r="D208" s="2">
        <f t="shared" si="11"/>
        <v>4</v>
      </c>
    </row>
    <row r="209" spans="1:4" ht="13.5">
      <c r="A209" s="3">
        <v>45135</v>
      </c>
      <c r="B209" s="1">
        <f t="shared" si="9"/>
        <v>31</v>
      </c>
      <c r="C209" s="1" t="str">
        <f t="shared" si="10"/>
        <v>星期五</v>
      </c>
      <c r="D209" s="2">
        <f t="shared" si="11"/>
        <v>5</v>
      </c>
    </row>
    <row r="210" spans="1:4" ht="13.5">
      <c r="A210" s="3">
        <v>45136</v>
      </c>
      <c r="B210" s="1">
        <f t="shared" si="9"/>
        <v>31</v>
      </c>
      <c r="C210" s="1" t="str">
        <f t="shared" si="10"/>
        <v>星期六</v>
      </c>
      <c r="D210" s="2">
        <f t="shared" si="11"/>
        <v>6</v>
      </c>
    </row>
    <row r="211" spans="1:4" ht="13.5">
      <c r="A211" s="3">
        <v>45137</v>
      </c>
      <c r="B211" s="1">
        <f t="shared" si="9"/>
        <v>31</v>
      </c>
      <c r="C211" s="1" t="str">
        <f t="shared" si="10"/>
        <v>星期日</v>
      </c>
      <c r="D211" s="2">
        <f t="shared" si="11"/>
        <v>7</v>
      </c>
    </row>
    <row r="212" spans="1:4" ht="13.5">
      <c r="A212" s="3">
        <v>45138</v>
      </c>
      <c r="B212" s="1">
        <f t="shared" si="9"/>
        <v>32</v>
      </c>
      <c r="C212" s="1" t="str">
        <f t="shared" si="10"/>
        <v>星期一</v>
      </c>
      <c r="D212" s="2">
        <f t="shared" si="11"/>
        <v>1</v>
      </c>
    </row>
    <row r="213" spans="1:4" ht="13.5">
      <c r="A213" s="3">
        <v>45139</v>
      </c>
      <c r="B213" s="1">
        <f t="shared" si="9"/>
        <v>32</v>
      </c>
      <c r="C213" s="1" t="str">
        <f t="shared" si="10"/>
        <v>星期二</v>
      </c>
      <c r="D213" s="2">
        <f t="shared" si="11"/>
        <v>2</v>
      </c>
    </row>
    <row r="214" spans="1:4" ht="13.5">
      <c r="A214" s="3">
        <v>45140</v>
      </c>
      <c r="B214" s="1">
        <f t="shared" si="9"/>
        <v>32</v>
      </c>
      <c r="C214" s="1" t="str">
        <f t="shared" si="10"/>
        <v>星期三</v>
      </c>
      <c r="D214" s="2">
        <f t="shared" si="11"/>
        <v>3</v>
      </c>
    </row>
    <row r="215" spans="1:4" ht="13.5">
      <c r="A215" s="3">
        <v>45141</v>
      </c>
      <c r="B215" s="1">
        <f t="shared" si="9"/>
        <v>32</v>
      </c>
      <c r="C215" s="1" t="str">
        <f t="shared" si="10"/>
        <v>星期四</v>
      </c>
      <c r="D215" s="2">
        <f t="shared" si="11"/>
        <v>4</v>
      </c>
    </row>
    <row r="216" spans="1:4" ht="13.5">
      <c r="A216" s="3">
        <v>45142</v>
      </c>
      <c r="B216" s="1">
        <f t="shared" si="9"/>
        <v>32</v>
      </c>
      <c r="C216" s="1" t="str">
        <f t="shared" si="10"/>
        <v>星期五</v>
      </c>
      <c r="D216" s="2">
        <f t="shared" si="11"/>
        <v>5</v>
      </c>
    </row>
    <row r="217" spans="1:4" ht="13.5">
      <c r="A217" s="3">
        <v>45143</v>
      </c>
      <c r="B217" s="1">
        <f t="shared" si="9"/>
        <v>32</v>
      </c>
      <c r="C217" s="1" t="str">
        <f t="shared" si="10"/>
        <v>星期六</v>
      </c>
      <c r="D217" s="2">
        <f t="shared" si="11"/>
        <v>6</v>
      </c>
    </row>
    <row r="218" spans="1:4" ht="13.5">
      <c r="A218" s="3">
        <v>45144</v>
      </c>
      <c r="B218" s="1">
        <f t="shared" si="9"/>
        <v>32</v>
      </c>
      <c r="C218" s="1" t="str">
        <f t="shared" si="10"/>
        <v>星期日</v>
      </c>
      <c r="D218" s="2">
        <f t="shared" si="11"/>
        <v>7</v>
      </c>
    </row>
    <row r="219" spans="1:4" ht="13.5">
      <c r="A219" s="3">
        <v>45145</v>
      </c>
      <c r="B219" s="1">
        <f t="shared" si="9"/>
        <v>33</v>
      </c>
      <c r="C219" s="1" t="str">
        <f t="shared" si="10"/>
        <v>星期一</v>
      </c>
      <c r="D219" s="2">
        <f t="shared" si="11"/>
        <v>1</v>
      </c>
    </row>
    <row r="220" spans="1:4" ht="13.5">
      <c r="A220" s="3">
        <v>45146</v>
      </c>
      <c r="B220" s="1">
        <f t="shared" si="9"/>
        <v>33</v>
      </c>
      <c r="C220" s="1" t="str">
        <f t="shared" si="10"/>
        <v>星期二</v>
      </c>
      <c r="D220" s="2">
        <f t="shared" si="11"/>
        <v>2</v>
      </c>
    </row>
    <row r="221" spans="1:4" ht="13.5">
      <c r="A221" s="3">
        <v>45147</v>
      </c>
      <c r="B221" s="1">
        <f t="shared" si="9"/>
        <v>33</v>
      </c>
      <c r="C221" s="1" t="str">
        <f t="shared" si="10"/>
        <v>星期三</v>
      </c>
      <c r="D221" s="2">
        <f t="shared" si="11"/>
        <v>3</v>
      </c>
    </row>
    <row r="222" spans="1:4" ht="13.5">
      <c r="A222" s="3">
        <v>45148</v>
      </c>
      <c r="B222" s="1">
        <f t="shared" si="9"/>
        <v>33</v>
      </c>
      <c r="C222" s="1" t="str">
        <f t="shared" si="10"/>
        <v>星期四</v>
      </c>
      <c r="D222" s="2">
        <f t="shared" si="11"/>
        <v>4</v>
      </c>
    </row>
    <row r="223" spans="1:4" ht="13.5">
      <c r="A223" s="3">
        <v>45149</v>
      </c>
      <c r="B223" s="1">
        <f t="shared" si="9"/>
        <v>33</v>
      </c>
      <c r="C223" s="1" t="str">
        <f t="shared" si="10"/>
        <v>星期五</v>
      </c>
      <c r="D223" s="2">
        <f t="shared" si="11"/>
        <v>5</v>
      </c>
    </row>
    <row r="224" spans="1:4" ht="13.5">
      <c r="A224" s="3">
        <v>45150</v>
      </c>
      <c r="B224" s="1">
        <f t="shared" si="9"/>
        <v>33</v>
      </c>
      <c r="C224" s="1" t="str">
        <f t="shared" si="10"/>
        <v>星期六</v>
      </c>
      <c r="D224" s="2">
        <f t="shared" si="11"/>
        <v>6</v>
      </c>
    </row>
    <row r="225" spans="1:4" ht="13.5">
      <c r="A225" s="3">
        <v>45151</v>
      </c>
      <c r="B225" s="1">
        <f t="shared" si="9"/>
        <v>33</v>
      </c>
      <c r="C225" s="1" t="str">
        <f t="shared" si="10"/>
        <v>星期日</v>
      </c>
      <c r="D225" s="2">
        <f t="shared" si="11"/>
        <v>7</v>
      </c>
    </row>
    <row r="226" spans="1:4" ht="13.5">
      <c r="A226" s="3">
        <v>45152</v>
      </c>
      <c r="B226" s="1">
        <f t="shared" si="9"/>
        <v>34</v>
      </c>
      <c r="C226" s="1" t="str">
        <f t="shared" si="10"/>
        <v>星期一</v>
      </c>
      <c r="D226" s="2">
        <f t="shared" si="11"/>
        <v>1</v>
      </c>
    </row>
    <row r="227" spans="1:4" ht="13.5">
      <c r="A227" s="3">
        <v>45153</v>
      </c>
      <c r="B227" s="1">
        <f t="shared" si="9"/>
        <v>34</v>
      </c>
      <c r="C227" s="1" t="str">
        <f t="shared" si="10"/>
        <v>星期二</v>
      </c>
      <c r="D227" s="2">
        <f t="shared" si="11"/>
        <v>2</v>
      </c>
    </row>
    <row r="228" spans="1:4" ht="13.5">
      <c r="A228" s="3">
        <v>45154</v>
      </c>
      <c r="B228" s="1">
        <f t="shared" si="9"/>
        <v>34</v>
      </c>
      <c r="C228" s="1" t="str">
        <f t="shared" si="10"/>
        <v>星期三</v>
      </c>
      <c r="D228" s="2">
        <f t="shared" si="11"/>
        <v>3</v>
      </c>
    </row>
    <row r="229" spans="1:4" ht="13.5">
      <c r="A229" s="3">
        <v>45155</v>
      </c>
      <c r="B229" s="1">
        <f t="shared" si="9"/>
        <v>34</v>
      </c>
      <c r="C229" s="1" t="str">
        <f t="shared" si="10"/>
        <v>星期四</v>
      </c>
      <c r="D229" s="2">
        <f t="shared" si="11"/>
        <v>4</v>
      </c>
    </row>
    <row r="230" spans="1:4" ht="13.5">
      <c r="A230" s="3">
        <v>45156</v>
      </c>
      <c r="B230" s="1">
        <f t="shared" si="9"/>
        <v>34</v>
      </c>
      <c r="C230" s="1" t="str">
        <f t="shared" si="10"/>
        <v>星期五</v>
      </c>
      <c r="D230" s="2">
        <f t="shared" si="11"/>
        <v>5</v>
      </c>
    </row>
    <row r="231" spans="1:4" ht="13.5">
      <c r="A231" s="3">
        <v>45157</v>
      </c>
      <c r="B231" s="1">
        <f t="shared" si="9"/>
        <v>34</v>
      </c>
      <c r="C231" s="1" t="str">
        <f t="shared" si="10"/>
        <v>星期六</v>
      </c>
      <c r="D231" s="2">
        <f t="shared" si="11"/>
        <v>6</v>
      </c>
    </row>
    <row r="232" spans="1:4" ht="13.5">
      <c r="A232" s="3">
        <v>45158</v>
      </c>
      <c r="B232" s="1">
        <f t="shared" si="9"/>
        <v>34</v>
      </c>
      <c r="C232" s="1" t="str">
        <f t="shared" si="10"/>
        <v>星期日</v>
      </c>
      <c r="D232" s="2">
        <f t="shared" si="11"/>
        <v>7</v>
      </c>
    </row>
    <row r="233" spans="1:4" ht="13.5">
      <c r="A233" s="3">
        <v>45159</v>
      </c>
      <c r="B233" s="1">
        <f t="shared" si="9"/>
        <v>35</v>
      </c>
      <c r="C233" s="1" t="str">
        <f t="shared" si="10"/>
        <v>星期一</v>
      </c>
      <c r="D233" s="2">
        <f t="shared" si="11"/>
        <v>1</v>
      </c>
    </row>
    <row r="234" spans="1:4" ht="13.5">
      <c r="A234" s="3">
        <v>45160</v>
      </c>
      <c r="B234" s="1">
        <f t="shared" si="9"/>
        <v>35</v>
      </c>
      <c r="C234" s="1" t="str">
        <f t="shared" si="10"/>
        <v>星期二</v>
      </c>
      <c r="D234" s="2">
        <f t="shared" si="11"/>
        <v>2</v>
      </c>
    </row>
    <row r="235" spans="1:4" ht="13.5">
      <c r="A235" s="3">
        <v>45161</v>
      </c>
      <c r="B235" s="1">
        <f t="shared" si="9"/>
        <v>35</v>
      </c>
      <c r="C235" s="1" t="str">
        <f t="shared" si="10"/>
        <v>星期三</v>
      </c>
      <c r="D235" s="2">
        <f t="shared" si="11"/>
        <v>3</v>
      </c>
    </row>
    <row r="236" spans="1:4" ht="13.5">
      <c r="A236" s="3">
        <v>45162</v>
      </c>
      <c r="B236" s="1">
        <f t="shared" si="9"/>
        <v>35</v>
      </c>
      <c r="C236" s="1" t="str">
        <f t="shared" si="10"/>
        <v>星期四</v>
      </c>
      <c r="D236" s="2">
        <f t="shared" si="11"/>
        <v>4</v>
      </c>
    </row>
    <row r="237" spans="1:4" ht="13.5">
      <c r="A237" s="3">
        <v>45163</v>
      </c>
      <c r="B237" s="1">
        <f t="shared" si="9"/>
        <v>35</v>
      </c>
      <c r="C237" s="1" t="str">
        <f t="shared" si="10"/>
        <v>星期五</v>
      </c>
      <c r="D237" s="2">
        <f t="shared" si="11"/>
        <v>5</v>
      </c>
    </row>
    <row r="238" spans="1:4" ht="13.5">
      <c r="A238" s="3">
        <v>45164</v>
      </c>
      <c r="B238" s="1">
        <f t="shared" si="9"/>
        <v>35</v>
      </c>
      <c r="C238" s="1" t="str">
        <f t="shared" si="10"/>
        <v>星期六</v>
      </c>
      <c r="D238" s="2">
        <f t="shared" si="11"/>
        <v>6</v>
      </c>
    </row>
    <row r="239" spans="1:4" ht="13.5">
      <c r="A239" s="3">
        <v>45165</v>
      </c>
      <c r="B239" s="1">
        <f t="shared" si="9"/>
        <v>35</v>
      </c>
      <c r="C239" s="1" t="str">
        <f t="shared" si="10"/>
        <v>星期日</v>
      </c>
      <c r="D239" s="2">
        <f t="shared" si="11"/>
        <v>7</v>
      </c>
    </row>
    <row r="240" spans="1:4" ht="13.5">
      <c r="A240" s="3">
        <v>45166</v>
      </c>
      <c r="B240" s="1">
        <f t="shared" si="9"/>
        <v>36</v>
      </c>
      <c r="C240" s="1" t="str">
        <f t="shared" si="10"/>
        <v>星期一</v>
      </c>
      <c r="D240" s="2">
        <f t="shared" si="11"/>
        <v>1</v>
      </c>
    </row>
    <row r="241" spans="1:4" ht="13.5">
      <c r="A241" s="3">
        <v>45167</v>
      </c>
      <c r="B241" s="1">
        <f t="shared" si="9"/>
        <v>36</v>
      </c>
      <c r="C241" s="1" t="str">
        <f t="shared" si="10"/>
        <v>星期二</v>
      </c>
      <c r="D241" s="2">
        <f t="shared" si="11"/>
        <v>2</v>
      </c>
    </row>
    <row r="242" spans="1:4" ht="13.5">
      <c r="A242" s="3">
        <v>45168</v>
      </c>
      <c r="B242" s="1">
        <f t="shared" si="9"/>
        <v>36</v>
      </c>
      <c r="C242" s="1" t="str">
        <f t="shared" si="10"/>
        <v>星期三</v>
      </c>
      <c r="D242" s="2">
        <f t="shared" si="11"/>
        <v>3</v>
      </c>
    </row>
    <row r="243" spans="1:4" ht="13.5">
      <c r="A243" s="3">
        <v>45169</v>
      </c>
      <c r="B243" s="1">
        <f t="shared" si="9"/>
        <v>36</v>
      </c>
      <c r="C243" s="1" t="str">
        <f t="shared" si="10"/>
        <v>星期四</v>
      </c>
      <c r="D243" s="2">
        <f t="shared" si="11"/>
        <v>4</v>
      </c>
    </row>
    <row r="244" spans="1:4" ht="13.5">
      <c r="A244" s="3">
        <v>45170</v>
      </c>
      <c r="B244" s="1">
        <f t="shared" si="9"/>
        <v>36</v>
      </c>
      <c r="C244" s="1" t="str">
        <f t="shared" si="10"/>
        <v>星期五</v>
      </c>
      <c r="D244" s="2">
        <f t="shared" si="11"/>
        <v>5</v>
      </c>
    </row>
    <row r="245" spans="1:4" ht="13.5">
      <c r="A245" s="3">
        <v>45171</v>
      </c>
      <c r="B245" s="1">
        <f t="shared" si="9"/>
        <v>36</v>
      </c>
      <c r="C245" s="1" t="str">
        <f t="shared" si="10"/>
        <v>星期六</v>
      </c>
      <c r="D245" s="2">
        <f t="shared" si="11"/>
        <v>6</v>
      </c>
    </row>
    <row r="246" spans="1:4" ht="13.5">
      <c r="A246" s="3">
        <v>45172</v>
      </c>
      <c r="B246" s="1">
        <f t="shared" si="9"/>
        <v>36</v>
      </c>
      <c r="C246" s="1" t="str">
        <f t="shared" si="10"/>
        <v>星期日</v>
      </c>
      <c r="D246" s="2">
        <f t="shared" si="11"/>
        <v>7</v>
      </c>
    </row>
    <row r="247" spans="1:4" ht="13.5">
      <c r="A247" s="3">
        <v>45173</v>
      </c>
      <c r="B247" s="1">
        <f t="shared" si="9"/>
        <v>37</v>
      </c>
      <c r="C247" s="1" t="str">
        <f t="shared" si="10"/>
        <v>星期一</v>
      </c>
      <c r="D247" s="2">
        <f t="shared" si="11"/>
        <v>1</v>
      </c>
    </row>
    <row r="248" spans="1:4" ht="13.5">
      <c r="A248" s="3">
        <v>45174</v>
      </c>
      <c r="B248" s="1">
        <f t="shared" si="9"/>
        <v>37</v>
      </c>
      <c r="C248" s="1" t="str">
        <f t="shared" si="10"/>
        <v>星期二</v>
      </c>
      <c r="D248" s="2">
        <f t="shared" si="11"/>
        <v>2</v>
      </c>
    </row>
    <row r="249" spans="1:4" ht="13.5">
      <c r="A249" s="3">
        <v>45175</v>
      </c>
      <c r="B249" s="1">
        <f t="shared" si="9"/>
        <v>37</v>
      </c>
      <c r="C249" s="1" t="str">
        <f t="shared" si="10"/>
        <v>星期三</v>
      </c>
      <c r="D249" s="2">
        <f t="shared" si="11"/>
        <v>3</v>
      </c>
    </row>
    <row r="250" spans="1:4" ht="13.5">
      <c r="A250" s="3">
        <v>45176</v>
      </c>
      <c r="B250" s="1">
        <f t="shared" si="9"/>
        <v>37</v>
      </c>
      <c r="C250" s="1" t="str">
        <f t="shared" si="10"/>
        <v>星期四</v>
      </c>
      <c r="D250" s="2">
        <f t="shared" si="11"/>
        <v>4</v>
      </c>
    </row>
    <row r="251" spans="1:4" ht="13.5">
      <c r="A251" s="3">
        <v>45177</v>
      </c>
      <c r="B251" s="1">
        <f t="shared" si="9"/>
        <v>37</v>
      </c>
      <c r="C251" s="1" t="str">
        <f t="shared" si="10"/>
        <v>星期五</v>
      </c>
      <c r="D251" s="2">
        <f t="shared" si="11"/>
        <v>5</v>
      </c>
    </row>
    <row r="252" spans="1:4" ht="13.5">
      <c r="A252" s="3">
        <v>45178</v>
      </c>
      <c r="B252" s="1">
        <f t="shared" si="9"/>
        <v>37</v>
      </c>
      <c r="C252" s="1" t="str">
        <f t="shared" si="10"/>
        <v>星期六</v>
      </c>
      <c r="D252" s="2">
        <f t="shared" si="11"/>
        <v>6</v>
      </c>
    </row>
    <row r="253" spans="1:4" ht="13.5">
      <c r="A253" s="3">
        <v>45179</v>
      </c>
      <c r="B253" s="1">
        <f t="shared" si="9"/>
        <v>37</v>
      </c>
      <c r="C253" s="1" t="str">
        <f t="shared" si="10"/>
        <v>星期日</v>
      </c>
      <c r="D253" s="2">
        <f t="shared" si="11"/>
        <v>7</v>
      </c>
    </row>
    <row r="254" spans="1:4" ht="13.5">
      <c r="A254" s="3">
        <v>45180</v>
      </c>
      <c r="B254" s="1">
        <f t="shared" si="9"/>
        <v>38</v>
      </c>
      <c r="C254" s="1" t="str">
        <f t="shared" si="10"/>
        <v>星期一</v>
      </c>
      <c r="D254" s="2">
        <f t="shared" si="11"/>
        <v>1</v>
      </c>
    </row>
    <row r="255" spans="1:4" ht="13.5">
      <c r="A255" s="3">
        <v>45181</v>
      </c>
      <c r="B255" s="1">
        <f t="shared" si="9"/>
        <v>38</v>
      </c>
      <c r="C255" s="1" t="str">
        <f t="shared" si="10"/>
        <v>星期二</v>
      </c>
      <c r="D255" s="2">
        <f t="shared" si="11"/>
        <v>2</v>
      </c>
    </row>
    <row r="256" spans="1:4" ht="13.5">
      <c r="A256" s="3">
        <v>45182</v>
      </c>
      <c r="B256" s="1">
        <f t="shared" si="9"/>
        <v>38</v>
      </c>
      <c r="C256" s="1" t="str">
        <f t="shared" si="10"/>
        <v>星期三</v>
      </c>
      <c r="D256" s="2">
        <f t="shared" si="11"/>
        <v>3</v>
      </c>
    </row>
    <row r="257" spans="1:4" ht="13.5">
      <c r="A257" s="3">
        <v>45183</v>
      </c>
      <c r="B257" s="1">
        <f t="shared" si="12" ref="B257:B320">WEEKNUM(A257,2)</f>
        <v>38</v>
      </c>
      <c r="C257" s="1" t="str">
        <f t="shared" si="10"/>
        <v>星期四</v>
      </c>
      <c r="D257" s="2">
        <f t="shared" si="11"/>
        <v>4</v>
      </c>
    </row>
    <row r="258" spans="1:4" ht="13.5">
      <c r="A258" s="3">
        <v>45184</v>
      </c>
      <c r="B258" s="1">
        <f t="shared" si="12"/>
        <v>38</v>
      </c>
      <c r="C258" s="1" t="str">
        <f t="shared" si="13" ref="C258:C321">CHOOSE(WEEKDAY(A258,2),"星期一","星期二","星期三","星期四","星期五","星期六","星期日")</f>
        <v>星期五</v>
      </c>
      <c r="D258" s="2">
        <f t="shared" si="14" ref="D258:D321">WEEKDAY(A258,2)</f>
        <v>5</v>
      </c>
    </row>
    <row r="259" spans="1:4" ht="13.5">
      <c r="A259" s="3">
        <v>45185</v>
      </c>
      <c r="B259" s="1">
        <f t="shared" si="12"/>
        <v>38</v>
      </c>
      <c r="C259" s="1" t="str">
        <f t="shared" si="13"/>
        <v>星期六</v>
      </c>
      <c r="D259" s="2">
        <f t="shared" si="14"/>
        <v>6</v>
      </c>
    </row>
    <row r="260" spans="1:4" ht="13.5">
      <c r="A260" s="3">
        <v>45186</v>
      </c>
      <c r="B260" s="1">
        <f t="shared" si="12"/>
        <v>38</v>
      </c>
      <c r="C260" s="1" t="str">
        <f t="shared" si="13"/>
        <v>星期日</v>
      </c>
      <c r="D260" s="2">
        <f t="shared" si="14"/>
        <v>7</v>
      </c>
    </row>
    <row r="261" spans="1:4" ht="13.5">
      <c r="A261" s="3">
        <v>45187</v>
      </c>
      <c r="B261" s="1">
        <f t="shared" si="12"/>
        <v>39</v>
      </c>
      <c r="C261" s="1" t="str">
        <f t="shared" si="13"/>
        <v>星期一</v>
      </c>
      <c r="D261" s="2">
        <f t="shared" si="14"/>
        <v>1</v>
      </c>
    </row>
    <row r="262" spans="1:4" ht="13.5">
      <c r="A262" s="3">
        <v>45188</v>
      </c>
      <c r="B262" s="1">
        <f t="shared" si="12"/>
        <v>39</v>
      </c>
      <c r="C262" s="1" t="str">
        <f t="shared" si="13"/>
        <v>星期二</v>
      </c>
      <c r="D262" s="2">
        <f t="shared" si="14"/>
        <v>2</v>
      </c>
    </row>
    <row r="263" spans="1:4" ht="13.5">
      <c r="A263" s="3">
        <v>45189</v>
      </c>
      <c r="B263" s="1">
        <f t="shared" si="12"/>
        <v>39</v>
      </c>
      <c r="C263" s="1" t="str">
        <f t="shared" si="13"/>
        <v>星期三</v>
      </c>
      <c r="D263" s="2">
        <f t="shared" si="14"/>
        <v>3</v>
      </c>
    </row>
    <row r="264" spans="1:4" ht="13.5">
      <c r="A264" s="3">
        <v>45190</v>
      </c>
      <c r="B264" s="1">
        <f t="shared" si="12"/>
        <v>39</v>
      </c>
      <c r="C264" s="1" t="str">
        <f t="shared" si="13"/>
        <v>星期四</v>
      </c>
      <c r="D264" s="2">
        <f t="shared" si="14"/>
        <v>4</v>
      </c>
    </row>
    <row r="265" spans="1:4" ht="13.5">
      <c r="A265" s="3">
        <v>45191</v>
      </c>
      <c r="B265" s="1">
        <f t="shared" si="12"/>
        <v>39</v>
      </c>
      <c r="C265" s="1" t="str">
        <f t="shared" si="13"/>
        <v>星期五</v>
      </c>
      <c r="D265" s="2">
        <f t="shared" si="14"/>
        <v>5</v>
      </c>
    </row>
    <row r="266" spans="1:4" ht="13.5">
      <c r="A266" s="3">
        <v>45192</v>
      </c>
      <c r="B266" s="1">
        <f t="shared" si="12"/>
        <v>39</v>
      </c>
      <c r="C266" s="1" t="str">
        <f t="shared" si="13"/>
        <v>星期六</v>
      </c>
      <c r="D266" s="2">
        <f t="shared" si="14"/>
        <v>6</v>
      </c>
    </row>
    <row r="267" spans="1:4" ht="13.5">
      <c r="A267" s="3">
        <v>45193</v>
      </c>
      <c r="B267" s="1">
        <f t="shared" si="12"/>
        <v>39</v>
      </c>
      <c r="C267" s="1" t="str">
        <f t="shared" si="13"/>
        <v>星期日</v>
      </c>
      <c r="D267" s="2">
        <f t="shared" si="14"/>
        <v>7</v>
      </c>
    </row>
    <row r="268" spans="1:4" ht="13.5">
      <c r="A268" s="3">
        <v>45194</v>
      </c>
      <c r="B268" s="1">
        <f t="shared" si="12"/>
        <v>40</v>
      </c>
      <c r="C268" s="1" t="str">
        <f t="shared" si="13"/>
        <v>星期一</v>
      </c>
      <c r="D268" s="2">
        <f t="shared" si="14"/>
        <v>1</v>
      </c>
    </row>
    <row r="269" spans="1:4" ht="13.5">
      <c r="A269" s="3">
        <v>45195</v>
      </c>
      <c r="B269" s="1">
        <f t="shared" si="12"/>
        <v>40</v>
      </c>
      <c r="C269" s="1" t="str">
        <f t="shared" si="13"/>
        <v>星期二</v>
      </c>
      <c r="D269" s="2">
        <f t="shared" si="14"/>
        <v>2</v>
      </c>
    </row>
    <row r="270" spans="1:4" ht="13.5">
      <c r="A270" s="3">
        <v>45196</v>
      </c>
      <c r="B270" s="1">
        <f t="shared" si="12"/>
        <v>40</v>
      </c>
      <c r="C270" s="1" t="str">
        <f t="shared" si="13"/>
        <v>星期三</v>
      </c>
      <c r="D270" s="2">
        <f t="shared" si="14"/>
        <v>3</v>
      </c>
    </row>
    <row r="271" spans="1:4" ht="13.5">
      <c r="A271" s="3">
        <v>45197</v>
      </c>
      <c r="B271" s="1">
        <f t="shared" si="12"/>
        <v>40</v>
      </c>
      <c r="C271" s="1" t="str">
        <f t="shared" si="13"/>
        <v>星期四</v>
      </c>
      <c r="D271" s="2">
        <f t="shared" si="14"/>
        <v>4</v>
      </c>
    </row>
    <row r="272" spans="1:4" ht="13.5">
      <c r="A272" s="3">
        <v>45198</v>
      </c>
      <c r="B272" s="1">
        <f t="shared" si="12"/>
        <v>40</v>
      </c>
      <c r="C272" s="1" t="str">
        <f t="shared" si="13"/>
        <v>星期五</v>
      </c>
      <c r="D272" s="2">
        <f t="shared" si="14"/>
        <v>5</v>
      </c>
    </row>
    <row r="273" spans="1:4" ht="13.5">
      <c r="A273" s="3">
        <v>45199</v>
      </c>
      <c r="B273" s="1">
        <f t="shared" si="12"/>
        <v>40</v>
      </c>
      <c r="C273" s="1" t="str">
        <f t="shared" si="13"/>
        <v>星期六</v>
      </c>
      <c r="D273" s="2">
        <f t="shared" si="14"/>
        <v>6</v>
      </c>
    </row>
    <row r="274" spans="1:4" ht="13.5">
      <c r="A274" s="3">
        <v>45200</v>
      </c>
      <c r="B274" s="1">
        <f t="shared" si="12"/>
        <v>40</v>
      </c>
      <c r="C274" s="1" t="str">
        <f t="shared" si="13"/>
        <v>星期日</v>
      </c>
      <c r="D274" s="2">
        <f t="shared" si="14"/>
        <v>7</v>
      </c>
    </row>
    <row r="275" spans="1:4" ht="13.5">
      <c r="A275" s="3">
        <v>45201</v>
      </c>
      <c r="B275" s="1">
        <f t="shared" si="12"/>
        <v>41</v>
      </c>
      <c r="C275" s="1" t="str">
        <f t="shared" si="13"/>
        <v>星期一</v>
      </c>
      <c r="D275" s="2">
        <f t="shared" si="14"/>
        <v>1</v>
      </c>
    </row>
    <row r="276" spans="1:4" ht="13.5">
      <c r="A276" s="3">
        <v>45202</v>
      </c>
      <c r="B276" s="1">
        <f t="shared" si="12"/>
        <v>41</v>
      </c>
      <c r="C276" s="1" t="str">
        <f t="shared" si="13"/>
        <v>星期二</v>
      </c>
      <c r="D276" s="2">
        <f t="shared" si="14"/>
        <v>2</v>
      </c>
    </row>
    <row r="277" spans="1:4" ht="13.5">
      <c r="A277" s="3">
        <v>45203</v>
      </c>
      <c r="B277" s="1">
        <f t="shared" si="12"/>
        <v>41</v>
      </c>
      <c r="C277" s="1" t="str">
        <f t="shared" si="13"/>
        <v>星期三</v>
      </c>
      <c r="D277" s="2">
        <f t="shared" si="14"/>
        <v>3</v>
      </c>
    </row>
    <row r="278" spans="1:4" ht="13.5">
      <c r="A278" s="3">
        <v>45204</v>
      </c>
      <c r="B278" s="1">
        <f t="shared" si="12"/>
        <v>41</v>
      </c>
      <c r="C278" s="1" t="str">
        <f t="shared" si="13"/>
        <v>星期四</v>
      </c>
      <c r="D278" s="2">
        <f t="shared" si="14"/>
        <v>4</v>
      </c>
    </row>
    <row r="279" spans="1:4" ht="13.5">
      <c r="A279" s="3">
        <v>45205</v>
      </c>
      <c r="B279" s="1">
        <f t="shared" si="12"/>
        <v>41</v>
      </c>
      <c r="C279" s="1" t="str">
        <f t="shared" si="13"/>
        <v>星期五</v>
      </c>
      <c r="D279" s="2">
        <f t="shared" si="14"/>
        <v>5</v>
      </c>
    </row>
    <row r="280" spans="1:4" ht="13.5">
      <c r="A280" s="3">
        <v>45206</v>
      </c>
      <c r="B280" s="1">
        <f t="shared" si="12"/>
        <v>41</v>
      </c>
      <c r="C280" s="1" t="str">
        <f t="shared" si="13"/>
        <v>星期六</v>
      </c>
      <c r="D280" s="2">
        <f t="shared" si="14"/>
        <v>6</v>
      </c>
    </row>
    <row r="281" spans="1:4" ht="13.5">
      <c r="A281" s="3">
        <v>45207</v>
      </c>
      <c r="B281" s="1">
        <f t="shared" si="12"/>
        <v>41</v>
      </c>
      <c r="C281" s="1" t="str">
        <f t="shared" si="13"/>
        <v>星期日</v>
      </c>
      <c r="D281" s="2">
        <f t="shared" si="14"/>
        <v>7</v>
      </c>
    </row>
    <row r="282" spans="1:4" ht="13.5">
      <c r="A282" s="3">
        <v>45208</v>
      </c>
      <c r="B282" s="1">
        <f t="shared" si="12"/>
        <v>42</v>
      </c>
      <c r="C282" s="1" t="str">
        <f t="shared" si="13"/>
        <v>星期一</v>
      </c>
      <c r="D282" s="2">
        <f t="shared" si="14"/>
        <v>1</v>
      </c>
    </row>
    <row r="283" spans="1:4" ht="13.5">
      <c r="A283" s="3">
        <v>45209</v>
      </c>
      <c r="B283" s="1">
        <f t="shared" si="12"/>
        <v>42</v>
      </c>
      <c r="C283" s="1" t="str">
        <f t="shared" si="13"/>
        <v>星期二</v>
      </c>
      <c r="D283" s="2">
        <f t="shared" si="14"/>
        <v>2</v>
      </c>
    </row>
    <row r="284" spans="1:4" ht="13.5">
      <c r="A284" s="3">
        <v>45210</v>
      </c>
      <c r="B284" s="1">
        <f t="shared" si="12"/>
        <v>42</v>
      </c>
      <c r="C284" s="1" t="str">
        <f t="shared" si="13"/>
        <v>星期三</v>
      </c>
      <c r="D284" s="2">
        <f t="shared" si="14"/>
        <v>3</v>
      </c>
    </row>
    <row r="285" spans="1:4" ht="13.5">
      <c r="A285" s="3">
        <v>45211</v>
      </c>
      <c r="B285" s="1">
        <f t="shared" si="12"/>
        <v>42</v>
      </c>
      <c r="C285" s="1" t="str">
        <f t="shared" si="13"/>
        <v>星期四</v>
      </c>
      <c r="D285" s="2">
        <f t="shared" si="14"/>
        <v>4</v>
      </c>
    </row>
    <row r="286" spans="1:4" ht="13.5">
      <c r="A286" s="3">
        <v>45212</v>
      </c>
      <c r="B286" s="1">
        <f t="shared" si="12"/>
        <v>42</v>
      </c>
      <c r="C286" s="1" t="str">
        <f t="shared" si="13"/>
        <v>星期五</v>
      </c>
      <c r="D286" s="2">
        <f t="shared" si="14"/>
        <v>5</v>
      </c>
    </row>
    <row r="287" spans="1:4" ht="13.5">
      <c r="A287" s="3">
        <v>45213</v>
      </c>
      <c r="B287" s="1">
        <f t="shared" si="12"/>
        <v>42</v>
      </c>
      <c r="C287" s="1" t="str">
        <f t="shared" si="13"/>
        <v>星期六</v>
      </c>
      <c r="D287" s="2">
        <f t="shared" si="14"/>
        <v>6</v>
      </c>
    </row>
    <row r="288" spans="1:4" ht="13.5">
      <c r="A288" s="3">
        <v>45214</v>
      </c>
      <c r="B288" s="1">
        <f t="shared" si="12"/>
        <v>42</v>
      </c>
      <c r="C288" s="1" t="str">
        <f t="shared" si="13"/>
        <v>星期日</v>
      </c>
      <c r="D288" s="2">
        <f t="shared" si="14"/>
        <v>7</v>
      </c>
    </row>
    <row r="289" spans="1:4" ht="13.5">
      <c r="A289" s="3">
        <v>45215</v>
      </c>
      <c r="B289" s="1">
        <f t="shared" si="12"/>
        <v>43</v>
      </c>
      <c r="C289" s="1" t="str">
        <f t="shared" si="13"/>
        <v>星期一</v>
      </c>
      <c r="D289" s="2">
        <f t="shared" si="14"/>
        <v>1</v>
      </c>
    </row>
    <row r="290" spans="1:4" ht="13.5">
      <c r="A290" s="3">
        <v>45216</v>
      </c>
      <c r="B290" s="1">
        <f t="shared" si="12"/>
        <v>43</v>
      </c>
      <c r="C290" s="1" t="str">
        <f t="shared" si="13"/>
        <v>星期二</v>
      </c>
      <c r="D290" s="2">
        <f t="shared" si="14"/>
        <v>2</v>
      </c>
    </row>
    <row r="291" spans="1:4" ht="13.5">
      <c r="A291" s="3">
        <v>45217</v>
      </c>
      <c r="B291" s="1">
        <f t="shared" si="12"/>
        <v>43</v>
      </c>
      <c r="C291" s="1" t="str">
        <f t="shared" si="13"/>
        <v>星期三</v>
      </c>
      <c r="D291" s="2">
        <f t="shared" si="14"/>
        <v>3</v>
      </c>
    </row>
    <row r="292" spans="1:4" ht="13.5">
      <c r="A292" s="3">
        <v>45218</v>
      </c>
      <c r="B292" s="1">
        <f t="shared" si="12"/>
        <v>43</v>
      </c>
      <c r="C292" s="1" t="str">
        <f t="shared" si="13"/>
        <v>星期四</v>
      </c>
      <c r="D292" s="2">
        <f t="shared" si="14"/>
        <v>4</v>
      </c>
    </row>
    <row r="293" spans="1:4" ht="13.5">
      <c r="A293" s="3">
        <v>45219</v>
      </c>
      <c r="B293" s="1">
        <f t="shared" si="12"/>
        <v>43</v>
      </c>
      <c r="C293" s="1" t="str">
        <f t="shared" si="13"/>
        <v>星期五</v>
      </c>
      <c r="D293" s="2">
        <f t="shared" si="14"/>
        <v>5</v>
      </c>
    </row>
    <row r="294" spans="1:4" ht="13.5">
      <c r="A294" s="3">
        <v>45220</v>
      </c>
      <c r="B294" s="1">
        <f t="shared" si="12"/>
        <v>43</v>
      </c>
      <c r="C294" s="1" t="str">
        <f t="shared" si="13"/>
        <v>星期六</v>
      </c>
      <c r="D294" s="2">
        <f t="shared" si="14"/>
        <v>6</v>
      </c>
    </row>
    <row r="295" spans="1:4" ht="13.5">
      <c r="A295" s="3">
        <v>45221</v>
      </c>
      <c r="B295" s="1">
        <f t="shared" si="12"/>
        <v>43</v>
      </c>
      <c r="C295" s="1" t="str">
        <f t="shared" si="13"/>
        <v>星期日</v>
      </c>
      <c r="D295" s="2">
        <f t="shared" si="14"/>
        <v>7</v>
      </c>
    </row>
    <row r="296" spans="1:4" ht="13.5">
      <c r="A296" s="3">
        <v>45222</v>
      </c>
      <c r="B296" s="1">
        <f t="shared" si="12"/>
        <v>44</v>
      </c>
      <c r="C296" s="1" t="str">
        <f t="shared" si="13"/>
        <v>星期一</v>
      </c>
      <c r="D296" s="2">
        <f t="shared" si="14"/>
        <v>1</v>
      </c>
    </row>
    <row r="297" spans="1:4" ht="13.5">
      <c r="A297" s="3">
        <v>45223</v>
      </c>
      <c r="B297" s="1">
        <f t="shared" si="12"/>
        <v>44</v>
      </c>
      <c r="C297" s="1" t="str">
        <f t="shared" si="13"/>
        <v>星期二</v>
      </c>
      <c r="D297" s="2">
        <f t="shared" si="14"/>
        <v>2</v>
      </c>
    </row>
    <row r="298" spans="1:4" ht="13.5">
      <c r="A298" s="3">
        <v>45224</v>
      </c>
      <c r="B298" s="1">
        <f t="shared" si="12"/>
        <v>44</v>
      </c>
      <c r="C298" s="1" t="str">
        <f t="shared" si="13"/>
        <v>星期三</v>
      </c>
      <c r="D298" s="2">
        <f t="shared" si="14"/>
        <v>3</v>
      </c>
    </row>
    <row r="299" spans="1:4" ht="13.5">
      <c r="A299" s="3">
        <v>45225</v>
      </c>
      <c r="B299" s="1">
        <f t="shared" si="12"/>
        <v>44</v>
      </c>
      <c r="C299" s="1" t="str">
        <f t="shared" si="13"/>
        <v>星期四</v>
      </c>
      <c r="D299" s="2">
        <f t="shared" si="14"/>
        <v>4</v>
      </c>
    </row>
    <row r="300" spans="1:4" ht="13.5">
      <c r="A300" s="3">
        <v>45226</v>
      </c>
      <c r="B300" s="1">
        <f t="shared" si="12"/>
        <v>44</v>
      </c>
      <c r="C300" s="1" t="str">
        <f t="shared" si="13"/>
        <v>星期五</v>
      </c>
      <c r="D300" s="2">
        <f t="shared" si="14"/>
        <v>5</v>
      </c>
    </row>
    <row r="301" spans="1:4" ht="13.5">
      <c r="A301" s="3">
        <v>45227</v>
      </c>
      <c r="B301" s="1">
        <f t="shared" si="12"/>
        <v>44</v>
      </c>
      <c r="C301" s="1" t="str">
        <f t="shared" si="13"/>
        <v>星期六</v>
      </c>
      <c r="D301" s="2">
        <f t="shared" si="14"/>
        <v>6</v>
      </c>
    </row>
    <row r="302" spans="1:4" ht="13.5">
      <c r="A302" s="3">
        <v>45228</v>
      </c>
      <c r="B302" s="1">
        <f t="shared" si="12"/>
        <v>44</v>
      </c>
      <c r="C302" s="1" t="str">
        <f t="shared" si="13"/>
        <v>星期日</v>
      </c>
      <c r="D302" s="2">
        <f t="shared" si="14"/>
        <v>7</v>
      </c>
    </row>
    <row r="303" spans="1:4" ht="13.5">
      <c r="A303" s="3">
        <v>45229</v>
      </c>
      <c r="B303" s="1">
        <f t="shared" si="12"/>
        <v>45</v>
      </c>
      <c r="C303" s="1" t="str">
        <f t="shared" si="13"/>
        <v>星期一</v>
      </c>
      <c r="D303" s="2">
        <f t="shared" si="14"/>
        <v>1</v>
      </c>
    </row>
    <row r="304" spans="1:4" ht="13.5">
      <c r="A304" s="3">
        <v>45230</v>
      </c>
      <c r="B304" s="1">
        <f t="shared" si="12"/>
        <v>45</v>
      </c>
      <c r="C304" s="1" t="str">
        <f t="shared" si="13"/>
        <v>星期二</v>
      </c>
      <c r="D304" s="2">
        <f t="shared" si="14"/>
        <v>2</v>
      </c>
    </row>
    <row r="305" spans="1:4" ht="13.5">
      <c r="A305" s="3">
        <v>45231</v>
      </c>
      <c r="B305" s="1">
        <f t="shared" si="12"/>
        <v>45</v>
      </c>
      <c r="C305" s="1" t="str">
        <f t="shared" si="13"/>
        <v>星期三</v>
      </c>
      <c r="D305" s="2">
        <f t="shared" si="14"/>
        <v>3</v>
      </c>
    </row>
    <row r="306" spans="1:4" ht="13.5">
      <c r="A306" s="3">
        <v>45232</v>
      </c>
      <c r="B306" s="1">
        <f t="shared" si="12"/>
        <v>45</v>
      </c>
      <c r="C306" s="1" t="str">
        <f t="shared" si="13"/>
        <v>星期四</v>
      </c>
      <c r="D306" s="2">
        <f t="shared" si="14"/>
        <v>4</v>
      </c>
    </row>
    <row r="307" spans="1:4" ht="13.5">
      <c r="A307" s="3">
        <v>45233</v>
      </c>
      <c r="B307" s="1">
        <f t="shared" si="12"/>
        <v>45</v>
      </c>
      <c r="C307" s="1" t="str">
        <f t="shared" si="13"/>
        <v>星期五</v>
      </c>
      <c r="D307" s="2">
        <f t="shared" si="14"/>
        <v>5</v>
      </c>
    </row>
    <row r="308" spans="1:4" ht="13.5">
      <c r="A308" s="3">
        <v>45234</v>
      </c>
      <c r="B308" s="1">
        <f t="shared" si="12"/>
        <v>45</v>
      </c>
      <c r="C308" s="1" t="str">
        <f t="shared" si="13"/>
        <v>星期六</v>
      </c>
      <c r="D308" s="2">
        <f t="shared" si="14"/>
        <v>6</v>
      </c>
    </row>
    <row r="309" spans="1:4" ht="13.5">
      <c r="A309" s="3">
        <v>45235</v>
      </c>
      <c r="B309" s="1">
        <f t="shared" si="12"/>
        <v>45</v>
      </c>
      <c r="C309" s="1" t="str">
        <f t="shared" si="13"/>
        <v>星期日</v>
      </c>
      <c r="D309" s="2">
        <f t="shared" si="14"/>
        <v>7</v>
      </c>
    </row>
    <row r="310" spans="1:4" ht="13.5">
      <c r="A310" s="3">
        <v>45236</v>
      </c>
      <c r="B310" s="1">
        <f t="shared" si="12"/>
        <v>46</v>
      </c>
      <c r="C310" s="1" t="str">
        <f t="shared" si="13"/>
        <v>星期一</v>
      </c>
      <c r="D310" s="2">
        <f t="shared" si="14"/>
        <v>1</v>
      </c>
    </row>
    <row r="311" spans="1:4" ht="13.5">
      <c r="A311" s="3">
        <v>45237</v>
      </c>
      <c r="B311" s="1">
        <f t="shared" si="12"/>
        <v>46</v>
      </c>
      <c r="C311" s="1" t="str">
        <f t="shared" si="13"/>
        <v>星期二</v>
      </c>
      <c r="D311" s="2">
        <f t="shared" si="14"/>
        <v>2</v>
      </c>
    </row>
    <row r="312" spans="1:4" ht="13.5">
      <c r="A312" s="3">
        <v>45238</v>
      </c>
      <c r="B312" s="1">
        <f t="shared" si="12"/>
        <v>46</v>
      </c>
      <c r="C312" s="1" t="str">
        <f t="shared" si="13"/>
        <v>星期三</v>
      </c>
      <c r="D312" s="2">
        <f t="shared" si="14"/>
        <v>3</v>
      </c>
    </row>
    <row r="313" spans="1:4" ht="13.5">
      <c r="A313" s="3">
        <v>45239</v>
      </c>
      <c r="B313" s="1">
        <f t="shared" si="12"/>
        <v>46</v>
      </c>
      <c r="C313" s="1" t="str">
        <f t="shared" si="13"/>
        <v>星期四</v>
      </c>
      <c r="D313" s="2">
        <f t="shared" si="14"/>
        <v>4</v>
      </c>
    </row>
    <row r="314" spans="1:4" ht="13.5">
      <c r="A314" s="3">
        <v>45240</v>
      </c>
      <c r="B314" s="1">
        <f t="shared" si="12"/>
        <v>46</v>
      </c>
      <c r="C314" s="1" t="str">
        <f t="shared" si="13"/>
        <v>星期五</v>
      </c>
      <c r="D314" s="2">
        <f t="shared" si="14"/>
        <v>5</v>
      </c>
    </row>
    <row r="315" spans="1:4" ht="13.5">
      <c r="A315" s="3">
        <v>45241</v>
      </c>
      <c r="B315" s="1">
        <f t="shared" si="12"/>
        <v>46</v>
      </c>
      <c r="C315" s="1" t="str">
        <f t="shared" si="13"/>
        <v>星期六</v>
      </c>
      <c r="D315" s="2">
        <f t="shared" si="14"/>
        <v>6</v>
      </c>
    </row>
    <row r="316" spans="1:4" ht="13.5">
      <c r="A316" s="3">
        <v>45242</v>
      </c>
      <c r="B316" s="1">
        <f t="shared" si="12"/>
        <v>46</v>
      </c>
      <c r="C316" s="1" t="str">
        <f t="shared" si="13"/>
        <v>星期日</v>
      </c>
      <c r="D316" s="2">
        <f t="shared" si="14"/>
        <v>7</v>
      </c>
    </row>
    <row r="317" spans="1:4" ht="13.5">
      <c r="A317" s="3">
        <v>45243</v>
      </c>
      <c r="B317" s="1">
        <f t="shared" si="12"/>
        <v>47</v>
      </c>
      <c r="C317" s="1" t="str">
        <f t="shared" si="13"/>
        <v>星期一</v>
      </c>
      <c r="D317" s="2">
        <f t="shared" si="14"/>
        <v>1</v>
      </c>
    </row>
    <row r="318" spans="1:4" ht="13.5">
      <c r="A318" s="3">
        <v>45244</v>
      </c>
      <c r="B318" s="1">
        <f t="shared" si="12"/>
        <v>47</v>
      </c>
      <c r="C318" s="1" t="str">
        <f t="shared" si="13"/>
        <v>星期二</v>
      </c>
      <c r="D318" s="2">
        <f t="shared" si="14"/>
        <v>2</v>
      </c>
    </row>
    <row r="319" spans="1:4" ht="13.5">
      <c r="A319" s="3">
        <v>45245</v>
      </c>
      <c r="B319" s="1">
        <f t="shared" si="12"/>
        <v>47</v>
      </c>
      <c r="C319" s="1" t="str">
        <f t="shared" si="13"/>
        <v>星期三</v>
      </c>
      <c r="D319" s="2">
        <f t="shared" si="14"/>
        <v>3</v>
      </c>
    </row>
    <row r="320" spans="1:4" ht="13.5">
      <c r="A320" s="3">
        <v>45246</v>
      </c>
      <c r="B320" s="1">
        <f t="shared" si="12"/>
        <v>47</v>
      </c>
      <c r="C320" s="1" t="str">
        <f t="shared" si="13"/>
        <v>星期四</v>
      </c>
      <c r="D320" s="2">
        <f t="shared" si="14"/>
        <v>4</v>
      </c>
    </row>
    <row r="321" spans="1:4" ht="13.5">
      <c r="A321" s="3">
        <v>45247</v>
      </c>
      <c r="B321" s="1">
        <f t="shared" si="15" ref="B321:B365">WEEKNUM(A321,2)</f>
        <v>47</v>
      </c>
      <c r="C321" s="1" t="str">
        <f t="shared" si="13"/>
        <v>星期五</v>
      </c>
      <c r="D321" s="2">
        <f t="shared" si="14"/>
        <v>5</v>
      </c>
    </row>
    <row r="322" spans="1:4" ht="13.5">
      <c r="A322" s="3">
        <v>45248</v>
      </c>
      <c r="B322" s="1">
        <f t="shared" si="15"/>
        <v>47</v>
      </c>
      <c r="C322" s="1" t="str">
        <f t="shared" si="16" ref="C322:C365">CHOOSE(WEEKDAY(A322,2),"星期一","星期二","星期三","星期四","星期五","星期六","星期日")</f>
        <v>星期六</v>
      </c>
      <c r="D322" s="2">
        <f t="shared" si="17" ref="D322:D365">WEEKDAY(A322,2)</f>
        <v>6</v>
      </c>
    </row>
    <row r="323" spans="1:4" ht="13.5">
      <c r="A323" s="3">
        <v>45249</v>
      </c>
      <c r="B323" s="1">
        <f t="shared" si="15"/>
        <v>47</v>
      </c>
      <c r="C323" s="1" t="str">
        <f t="shared" si="16"/>
        <v>星期日</v>
      </c>
      <c r="D323" s="2">
        <f t="shared" si="17"/>
        <v>7</v>
      </c>
    </row>
    <row r="324" spans="1:4" ht="13.5">
      <c r="A324" s="3">
        <v>45250</v>
      </c>
      <c r="B324" s="1">
        <f t="shared" si="15"/>
        <v>48</v>
      </c>
      <c r="C324" s="1" t="str">
        <f t="shared" si="16"/>
        <v>星期一</v>
      </c>
      <c r="D324" s="2">
        <f t="shared" si="17"/>
        <v>1</v>
      </c>
    </row>
    <row r="325" spans="1:4" ht="13.5">
      <c r="A325" s="3">
        <v>45251</v>
      </c>
      <c r="B325" s="1">
        <f t="shared" si="15"/>
        <v>48</v>
      </c>
      <c r="C325" s="1" t="str">
        <f t="shared" si="16"/>
        <v>星期二</v>
      </c>
      <c r="D325" s="2">
        <f t="shared" si="17"/>
        <v>2</v>
      </c>
    </row>
    <row r="326" spans="1:4" ht="13.5">
      <c r="A326" s="3">
        <v>45252</v>
      </c>
      <c r="B326" s="1">
        <f t="shared" si="15"/>
        <v>48</v>
      </c>
      <c r="C326" s="1" t="str">
        <f t="shared" si="16"/>
        <v>星期三</v>
      </c>
      <c r="D326" s="2">
        <f t="shared" si="17"/>
        <v>3</v>
      </c>
    </row>
    <row r="327" spans="1:4" ht="13.5">
      <c r="A327" s="3">
        <v>45253</v>
      </c>
      <c r="B327" s="1">
        <f t="shared" si="15"/>
        <v>48</v>
      </c>
      <c r="C327" s="1" t="str">
        <f t="shared" si="16"/>
        <v>星期四</v>
      </c>
      <c r="D327" s="2">
        <f t="shared" si="17"/>
        <v>4</v>
      </c>
    </row>
    <row r="328" spans="1:4" ht="13.5">
      <c r="A328" s="3">
        <v>45254</v>
      </c>
      <c r="B328" s="1">
        <f t="shared" si="15"/>
        <v>48</v>
      </c>
      <c r="C328" s="1" t="str">
        <f t="shared" si="16"/>
        <v>星期五</v>
      </c>
      <c r="D328" s="2">
        <f t="shared" si="17"/>
        <v>5</v>
      </c>
    </row>
    <row r="329" spans="1:4" ht="13.5">
      <c r="A329" s="3">
        <v>45255</v>
      </c>
      <c r="B329" s="1">
        <f t="shared" si="15"/>
        <v>48</v>
      </c>
      <c r="C329" s="1" t="str">
        <f t="shared" si="16"/>
        <v>星期六</v>
      </c>
      <c r="D329" s="2">
        <f t="shared" si="17"/>
        <v>6</v>
      </c>
    </row>
    <row r="330" spans="1:4" ht="13.5">
      <c r="A330" s="3">
        <v>45256</v>
      </c>
      <c r="B330" s="1">
        <f t="shared" si="15"/>
        <v>48</v>
      </c>
      <c r="C330" s="1" t="str">
        <f t="shared" si="16"/>
        <v>星期日</v>
      </c>
      <c r="D330" s="2">
        <f t="shared" si="17"/>
        <v>7</v>
      </c>
    </row>
    <row r="331" spans="1:4" ht="13.5">
      <c r="A331" s="3">
        <v>45257</v>
      </c>
      <c r="B331" s="1">
        <f t="shared" si="15"/>
        <v>49</v>
      </c>
      <c r="C331" s="1" t="str">
        <f t="shared" si="16"/>
        <v>星期一</v>
      </c>
      <c r="D331" s="2">
        <f t="shared" si="17"/>
        <v>1</v>
      </c>
    </row>
    <row r="332" spans="1:4" ht="13.5">
      <c r="A332" s="3">
        <v>45258</v>
      </c>
      <c r="B332" s="1">
        <f t="shared" si="15"/>
        <v>49</v>
      </c>
      <c r="C332" s="1" t="str">
        <f t="shared" si="16"/>
        <v>星期二</v>
      </c>
      <c r="D332" s="2">
        <f t="shared" si="17"/>
        <v>2</v>
      </c>
    </row>
    <row r="333" spans="1:4" ht="13.5">
      <c r="A333" s="3">
        <v>45259</v>
      </c>
      <c r="B333" s="1">
        <f t="shared" si="15"/>
        <v>49</v>
      </c>
      <c r="C333" s="1" t="str">
        <f t="shared" si="16"/>
        <v>星期三</v>
      </c>
      <c r="D333" s="2">
        <f t="shared" si="17"/>
        <v>3</v>
      </c>
    </row>
    <row r="334" spans="1:4" ht="13.5">
      <c r="A334" s="3">
        <v>45260</v>
      </c>
      <c r="B334" s="1">
        <f t="shared" si="15"/>
        <v>49</v>
      </c>
      <c r="C334" s="1" t="str">
        <f t="shared" si="16"/>
        <v>星期四</v>
      </c>
      <c r="D334" s="2">
        <f t="shared" si="17"/>
        <v>4</v>
      </c>
    </row>
    <row r="335" spans="1:4" ht="13.5">
      <c r="A335" s="3">
        <v>45261</v>
      </c>
      <c r="B335" s="1">
        <f t="shared" si="15"/>
        <v>49</v>
      </c>
      <c r="C335" s="1" t="str">
        <f t="shared" si="16"/>
        <v>星期五</v>
      </c>
      <c r="D335" s="2">
        <f t="shared" si="17"/>
        <v>5</v>
      </c>
    </row>
    <row r="336" spans="1:4" ht="13.5">
      <c r="A336" s="3">
        <v>45262</v>
      </c>
      <c r="B336" s="1">
        <f t="shared" si="15"/>
        <v>49</v>
      </c>
      <c r="C336" s="1" t="str">
        <f t="shared" si="16"/>
        <v>星期六</v>
      </c>
      <c r="D336" s="2">
        <f t="shared" si="17"/>
        <v>6</v>
      </c>
    </row>
    <row r="337" spans="1:4" ht="13.5">
      <c r="A337" s="3">
        <v>45263</v>
      </c>
      <c r="B337" s="1">
        <f t="shared" si="15"/>
        <v>49</v>
      </c>
      <c r="C337" s="1" t="str">
        <f t="shared" si="16"/>
        <v>星期日</v>
      </c>
      <c r="D337" s="2">
        <f t="shared" si="17"/>
        <v>7</v>
      </c>
    </row>
    <row r="338" spans="1:4" ht="13.5">
      <c r="A338" s="3">
        <v>45264</v>
      </c>
      <c r="B338" s="1">
        <f t="shared" si="15"/>
        <v>50</v>
      </c>
      <c r="C338" s="1" t="str">
        <f t="shared" si="16"/>
        <v>星期一</v>
      </c>
      <c r="D338" s="2">
        <f t="shared" si="17"/>
        <v>1</v>
      </c>
    </row>
    <row r="339" spans="1:4" ht="13.5">
      <c r="A339" s="3">
        <v>45265</v>
      </c>
      <c r="B339" s="1">
        <f t="shared" si="15"/>
        <v>50</v>
      </c>
      <c r="C339" s="1" t="str">
        <f t="shared" si="16"/>
        <v>星期二</v>
      </c>
      <c r="D339" s="2">
        <f t="shared" si="17"/>
        <v>2</v>
      </c>
    </row>
    <row r="340" spans="1:4" ht="13.5">
      <c r="A340" s="3">
        <v>45266</v>
      </c>
      <c r="B340" s="1">
        <f t="shared" si="15"/>
        <v>50</v>
      </c>
      <c r="C340" s="1" t="str">
        <f t="shared" si="16"/>
        <v>星期三</v>
      </c>
      <c r="D340" s="2">
        <f t="shared" si="17"/>
        <v>3</v>
      </c>
    </row>
    <row r="341" spans="1:4" ht="13.5">
      <c r="A341" s="3">
        <v>45267</v>
      </c>
      <c r="B341" s="1">
        <f t="shared" si="15"/>
        <v>50</v>
      </c>
      <c r="C341" s="1" t="str">
        <f t="shared" si="16"/>
        <v>星期四</v>
      </c>
      <c r="D341" s="2">
        <f t="shared" si="17"/>
        <v>4</v>
      </c>
    </row>
    <row r="342" spans="1:4" ht="13.5">
      <c r="A342" s="3">
        <v>45268</v>
      </c>
      <c r="B342" s="1">
        <f t="shared" si="15"/>
        <v>50</v>
      </c>
      <c r="C342" s="1" t="str">
        <f t="shared" si="16"/>
        <v>星期五</v>
      </c>
      <c r="D342" s="2">
        <f t="shared" si="17"/>
        <v>5</v>
      </c>
    </row>
    <row r="343" spans="1:4" ht="13.5">
      <c r="A343" s="3">
        <v>45269</v>
      </c>
      <c r="B343" s="1">
        <f t="shared" si="15"/>
        <v>50</v>
      </c>
      <c r="C343" s="1" t="str">
        <f t="shared" si="16"/>
        <v>星期六</v>
      </c>
      <c r="D343" s="2">
        <f t="shared" si="17"/>
        <v>6</v>
      </c>
    </row>
    <row r="344" spans="1:4" ht="13.5">
      <c r="A344" s="3">
        <v>45270</v>
      </c>
      <c r="B344" s="1">
        <f t="shared" si="15"/>
        <v>50</v>
      </c>
      <c r="C344" s="1" t="str">
        <f t="shared" si="16"/>
        <v>星期日</v>
      </c>
      <c r="D344" s="2">
        <f t="shared" si="17"/>
        <v>7</v>
      </c>
    </row>
    <row r="345" spans="1:4" ht="13.5">
      <c r="A345" s="3">
        <v>45271</v>
      </c>
      <c r="B345" s="1">
        <f t="shared" si="15"/>
        <v>51</v>
      </c>
      <c r="C345" s="1" t="str">
        <f t="shared" si="16"/>
        <v>星期一</v>
      </c>
      <c r="D345" s="2">
        <f t="shared" si="17"/>
        <v>1</v>
      </c>
    </row>
    <row r="346" spans="1:4" ht="13.5">
      <c r="A346" s="3">
        <v>45272</v>
      </c>
      <c r="B346" s="1">
        <f t="shared" si="15"/>
        <v>51</v>
      </c>
      <c r="C346" s="1" t="str">
        <f t="shared" si="16"/>
        <v>星期二</v>
      </c>
      <c r="D346" s="2">
        <f t="shared" si="17"/>
        <v>2</v>
      </c>
    </row>
    <row r="347" spans="1:4" ht="13.5">
      <c r="A347" s="3">
        <v>45273</v>
      </c>
      <c r="B347" s="1">
        <f t="shared" si="15"/>
        <v>51</v>
      </c>
      <c r="C347" s="1" t="str">
        <f t="shared" si="16"/>
        <v>星期三</v>
      </c>
      <c r="D347" s="2">
        <f t="shared" si="17"/>
        <v>3</v>
      </c>
    </row>
    <row r="348" spans="1:4" ht="13.5">
      <c r="A348" s="3">
        <v>45274</v>
      </c>
      <c r="B348" s="1">
        <f t="shared" si="15"/>
        <v>51</v>
      </c>
      <c r="C348" s="1" t="str">
        <f t="shared" si="16"/>
        <v>星期四</v>
      </c>
      <c r="D348" s="2">
        <f t="shared" si="17"/>
        <v>4</v>
      </c>
    </row>
    <row r="349" spans="1:4" ht="13.5">
      <c r="A349" s="3">
        <v>45275</v>
      </c>
      <c r="B349" s="1">
        <f t="shared" si="15"/>
        <v>51</v>
      </c>
      <c r="C349" s="1" t="str">
        <f t="shared" si="16"/>
        <v>星期五</v>
      </c>
      <c r="D349" s="2">
        <f t="shared" si="17"/>
        <v>5</v>
      </c>
    </row>
    <row r="350" spans="1:4" ht="13.5">
      <c r="A350" s="3">
        <v>45276</v>
      </c>
      <c r="B350" s="1">
        <f t="shared" si="15"/>
        <v>51</v>
      </c>
      <c r="C350" s="1" t="str">
        <f t="shared" si="16"/>
        <v>星期六</v>
      </c>
      <c r="D350" s="2">
        <f t="shared" si="17"/>
        <v>6</v>
      </c>
    </row>
    <row r="351" spans="1:4" ht="13.5">
      <c r="A351" s="3">
        <v>45277</v>
      </c>
      <c r="B351" s="1">
        <f t="shared" si="15"/>
        <v>51</v>
      </c>
      <c r="C351" s="1" t="str">
        <f t="shared" si="16"/>
        <v>星期日</v>
      </c>
      <c r="D351" s="2">
        <f t="shared" si="17"/>
        <v>7</v>
      </c>
    </row>
    <row r="352" spans="1:4" ht="13.5">
      <c r="A352" s="3">
        <v>45278</v>
      </c>
      <c r="B352" s="1">
        <f t="shared" si="15"/>
        <v>52</v>
      </c>
      <c r="C352" s="1" t="str">
        <f t="shared" si="16"/>
        <v>星期一</v>
      </c>
      <c r="D352" s="2">
        <f t="shared" si="17"/>
        <v>1</v>
      </c>
    </row>
    <row r="353" spans="1:4" ht="13.5">
      <c r="A353" s="3">
        <v>45279</v>
      </c>
      <c r="B353" s="1">
        <f t="shared" si="15"/>
        <v>52</v>
      </c>
      <c r="C353" s="1" t="str">
        <f t="shared" si="16"/>
        <v>星期二</v>
      </c>
      <c r="D353" s="2">
        <f t="shared" si="17"/>
        <v>2</v>
      </c>
    </row>
    <row r="354" spans="1:4" ht="13.5">
      <c r="A354" s="3">
        <v>45280</v>
      </c>
      <c r="B354" s="1">
        <f t="shared" si="15"/>
        <v>52</v>
      </c>
      <c r="C354" s="1" t="str">
        <f t="shared" si="16"/>
        <v>星期三</v>
      </c>
      <c r="D354" s="2">
        <f t="shared" si="17"/>
        <v>3</v>
      </c>
    </row>
    <row r="355" spans="1:4" ht="13.5">
      <c r="A355" s="3">
        <v>45281</v>
      </c>
      <c r="B355" s="1">
        <f t="shared" si="15"/>
        <v>52</v>
      </c>
      <c r="C355" s="1" t="str">
        <f t="shared" si="16"/>
        <v>星期四</v>
      </c>
      <c r="D355" s="2">
        <f t="shared" si="17"/>
        <v>4</v>
      </c>
    </row>
    <row r="356" spans="1:4" ht="13.5">
      <c r="A356" s="3">
        <v>45282</v>
      </c>
      <c r="B356" s="1">
        <f t="shared" si="15"/>
        <v>52</v>
      </c>
      <c r="C356" s="1" t="str">
        <f t="shared" si="16"/>
        <v>星期五</v>
      </c>
      <c r="D356" s="2">
        <f t="shared" si="17"/>
        <v>5</v>
      </c>
    </row>
    <row r="357" spans="1:4" ht="13.5">
      <c r="A357" s="3">
        <v>45283</v>
      </c>
      <c r="B357" s="1">
        <f t="shared" si="15"/>
        <v>52</v>
      </c>
      <c r="C357" s="1" t="str">
        <f t="shared" si="16"/>
        <v>星期六</v>
      </c>
      <c r="D357" s="2">
        <f t="shared" si="17"/>
        <v>6</v>
      </c>
    </row>
    <row r="358" spans="1:4" ht="13.5">
      <c r="A358" s="3">
        <v>45284</v>
      </c>
      <c r="B358" s="1">
        <f t="shared" si="15"/>
        <v>52</v>
      </c>
      <c r="C358" s="1" t="str">
        <f t="shared" si="16"/>
        <v>星期日</v>
      </c>
      <c r="D358" s="2">
        <f t="shared" si="17"/>
        <v>7</v>
      </c>
    </row>
    <row r="359" spans="1:4" ht="13.5">
      <c r="A359" s="3">
        <v>45285</v>
      </c>
      <c r="B359" s="1">
        <f t="shared" si="15"/>
        <v>53</v>
      </c>
      <c r="C359" s="1" t="str">
        <f t="shared" si="16"/>
        <v>星期一</v>
      </c>
      <c r="D359" s="2">
        <f t="shared" si="17"/>
        <v>1</v>
      </c>
    </row>
    <row r="360" spans="1:4" ht="13.5">
      <c r="A360" s="3">
        <v>45286</v>
      </c>
      <c r="B360" s="1">
        <f t="shared" si="15"/>
        <v>53</v>
      </c>
      <c r="C360" s="1" t="str">
        <f t="shared" si="16"/>
        <v>星期二</v>
      </c>
      <c r="D360" s="2">
        <f t="shared" si="17"/>
        <v>2</v>
      </c>
    </row>
    <row r="361" spans="1:4" ht="13.5">
      <c r="A361" s="3">
        <v>45287</v>
      </c>
      <c r="B361" s="1">
        <f t="shared" si="15"/>
        <v>53</v>
      </c>
      <c r="C361" s="1" t="str">
        <f t="shared" si="16"/>
        <v>星期三</v>
      </c>
      <c r="D361" s="2">
        <f t="shared" si="17"/>
        <v>3</v>
      </c>
    </row>
    <row r="362" spans="1:4" ht="13.5">
      <c r="A362" s="3">
        <v>45288</v>
      </c>
      <c r="B362" s="1">
        <f t="shared" si="15"/>
        <v>53</v>
      </c>
      <c r="C362" s="1" t="str">
        <f t="shared" si="16"/>
        <v>星期四</v>
      </c>
      <c r="D362" s="2">
        <f t="shared" si="17"/>
        <v>4</v>
      </c>
    </row>
    <row r="363" spans="1:4" ht="13.5">
      <c r="A363" s="3">
        <v>45289</v>
      </c>
      <c r="B363" s="1">
        <f t="shared" si="15"/>
        <v>53</v>
      </c>
      <c r="C363" s="1" t="str">
        <f t="shared" si="16"/>
        <v>星期五</v>
      </c>
      <c r="D363" s="2">
        <f t="shared" si="17"/>
        <v>5</v>
      </c>
    </row>
    <row r="364" spans="1:4" ht="13.5">
      <c r="A364" s="3">
        <v>45290</v>
      </c>
      <c r="B364" s="1">
        <f t="shared" si="15"/>
        <v>53</v>
      </c>
      <c r="C364" s="1" t="str">
        <f t="shared" si="16"/>
        <v>星期六</v>
      </c>
      <c r="D364" s="2">
        <f t="shared" si="17"/>
        <v>6</v>
      </c>
    </row>
    <row r="365" spans="1:4" ht="13.5">
      <c r="A365" s="3">
        <v>45291</v>
      </c>
      <c r="B365" s="1">
        <f t="shared" si="15"/>
        <v>53</v>
      </c>
      <c r="C365" s="1" t="str">
        <f t="shared" si="16"/>
        <v>星期日</v>
      </c>
      <c r="D365" s="2">
        <f t="shared" si="17"/>
        <v>7</v>
      </c>
    </row>
    <row r="366" spans="1:1" ht="13.5">
      <c r="A366" s="3"/>
    </row>
  </sheetData>
  <pageMargins left="0.75" right="0.75" top="1" bottom="1" header="0.511805555555556" footer="0.511805555555556"/>
</worksheet>
</file>

<file path=xl/worksheets/sheet6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4200-000000000000}">
  <dimension ref="A1:D366"/>
  <sheetViews>
    <sheetView workbookViewId="0" topLeftCell="A1">
      <selection pane="topLeft" activeCell="D1" sqref="D1"/>
    </sheetView>
  </sheetViews>
  <sheetFormatPr defaultColWidth="9" defaultRowHeight="13.5" outlineLevelCol="3"/>
  <cols>
    <col min="1" max="1" width="11.1" style="1" customWidth="1"/>
    <col min="2" max="2" width="3.6" style="1" customWidth="1"/>
    <col min="3" max="3" width="11.5" style="1" customWidth="1"/>
    <col min="4" max="16345" width="9" style="2"/>
  </cols>
  <sheetData>
    <row r="1" spans="1:4" ht="13.5">
      <c r="A1" s="3">
        <v>45292</v>
      </c>
      <c r="B1" s="1">
        <f t="shared" si="0" ref="B1:B64">WEEKNUM(A1,2)</f>
        <v>1</v>
      </c>
      <c r="C1" s="1" t="str">
        <f>CHOOSE(WEEKDAY(A1,2),"星期一","星期二","星期三","星期四","星期五","星期六","星期日")</f>
        <v>星期一</v>
      </c>
      <c r="D1" s="2">
        <f>WEEKDAY(A1,2)</f>
        <v>1</v>
      </c>
    </row>
    <row r="2" spans="1:4" ht="13.5">
      <c r="A2" s="3">
        <v>45293</v>
      </c>
      <c r="B2" s="1">
        <f t="shared" si="0"/>
        <v>1</v>
      </c>
      <c r="C2" s="1" t="str">
        <f t="shared" si="1" ref="C2:C65">CHOOSE(WEEKDAY(A2,2),"星期一","星期二","星期三","星期四","星期五","星期六","星期日")</f>
        <v>星期二</v>
      </c>
      <c r="D2" s="2">
        <f t="shared" si="2" ref="D2:D65">WEEKDAY(A2,2)</f>
        <v>2</v>
      </c>
    </row>
    <row r="3" spans="1:4" ht="13.5">
      <c r="A3" s="3">
        <v>45294</v>
      </c>
      <c r="B3" s="1">
        <f t="shared" si="0"/>
        <v>1</v>
      </c>
      <c r="C3" s="1" t="str">
        <f t="shared" si="1"/>
        <v>星期三</v>
      </c>
      <c r="D3" s="2">
        <f t="shared" si="2"/>
        <v>3</v>
      </c>
    </row>
    <row r="4" spans="1:4" ht="13.5">
      <c r="A4" s="3">
        <v>45295</v>
      </c>
      <c r="B4" s="1">
        <f t="shared" si="0"/>
        <v>1</v>
      </c>
      <c r="C4" s="1" t="str">
        <f t="shared" si="1"/>
        <v>星期四</v>
      </c>
      <c r="D4" s="2">
        <f t="shared" si="2"/>
        <v>4</v>
      </c>
    </row>
    <row r="5" spans="1:4" ht="13.5">
      <c r="A5" s="3">
        <v>45296</v>
      </c>
      <c r="B5" s="1">
        <f t="shared" si="0"/>
        <v>1</v>
      </c>
      <c r="C5" s="1" t="str">
        <f t="shared" si="1"/>
        <v>星期五</v>
      </c>
      <c r="D5" s="2">
        <f t="shared" si="2"/>
        <v>5</v>
      </c>
    </row>
    <row r="6" spans="1:4" ht="13.5">
      <c r="A6" s="3">
        <v>45297</v>
      </c>
      <c r="B6" s="1">
        <f t="shared" si="0"/>
        <v>1</v>
      </c>
      <c r="C6" s="1" t="str">
        <f t="shared" si="1"/>
        <v>星期六</v>
      </c>
      <c r="D6" s="2">
        <f t="shared" si="2"/>
        <v>6</v>
      </c>
    </row>
    <row r="7" spans="1:4" ht="13.5">
      <c r="A7" s="3">
        <v>45298</v>
      </c>
      <c r="B7" s="1">
        <f t="shared" si="0"/>
        <v>1</v>
      </c>
      <c r="C7" s="1" t="str">
        <f t="shared" si="1"/>
        <v>星期日</v>
      </c>
      <c r="D7" s="2">
        <f t="shared" si="2"/>
        <v>7</v>
      </c>
    </row>
    <row r="8" spans="1:4" ht="13.5">
      <c r="A8" s="3">
        <v>45299</v>
      </c>
      <c r="B8" s="1">
        <f t="shared" si="0"/>
        <v>2</v>
      </c>
      <c r="C8" s="1" t="str">
        <f t="shared" si="1"/>
        <v>星期一</v>
      </c>
      <c r="D8" s="2">
        <f t="shared" si="2"/>
        <v>1</v>
      </c>
    </row>
    <row r="9" spans="1:4" ht="13.5">
      <c r="A9" s="3">
        <v>45300</v>
      </c>
      <c r="B9" s="1">
        <f t="shared" si="0"/>
        <v>2</v>
      </c>
      <c r="C9" s="1" t="str">
        <f t="shared" si="1"/>
        <v>星期二</v>
      </c>
      <c r="D9" s="2">
        <f t="shared" si="2"/>
        <v>2</v>
      </c>
    </row>
    <row r="10" spans="1:4" ht="13.5">
      <c r="A10" s="3">
        <v>45301</v>
      </c>
      <c r="B10" s="1">
        <f t="shared" si="0"/>
        <v>2</v>
      </c>
      <c r="C10" s="1" t="str">
        <f t="shared" si="1"/>
        <v>星期三</v>
      </c>
      <c r="D10" s="2">
        <f t="shared" si="2"/>
        <v>3</v>
      </c>
    </row>
    <row r="11" spans="1:4" ht="13.5">
      <c r="A11" s="3">
        <v>45302</v>
      </c>
      <c r="B11" s="1">
        <f t="shared" si="0"/>
        <v>2</v>
      </c>
      <c r="C11" s="1" t="str">
        <f t="shared" si="1"/>
        <v>星期四</v>
      </c>
      <c r="D11" s="2">
        <f t="shared" si="2"/>
        <v>4</v>
      </c>
    </row>
    <row r="12" spans="1:4" ht="13.5">
      <c r="A12" s="3">
        <v>45303</v>
      </c>
      <c r="B12" s="1">
        <f t="shared" si="0"/>
        <v>2</v>
      </c>
      <c r="C12" s="1" t="str">
        <f t="shared" si="1"/>
        <v>星期五</v>
      </c>
      <c r="D12" s="2">
        <f t="shared" si="2"/>
        <v>5</v>
      </c>
    </row>
    <row r="13" spans="1:4" ht="13.5">
      <c r="A13" s="3">
        <v>45304</v>
      </c>
      <c r="B13" s="1">
        <f t="shared" si="0"/>
        <v>2</v>
      </c>
      <c r="C13" s="1" t="str">
        <f t="shared" si="1"/>
        <v>星期六</v>
      </c>
      <c r="D13" s="2">
        <f t="shared" si="2"/>
        <v>6</v>
      </c>
    </row>
    <row r="14" spans="1:4" ht="13.5">
      <c r="A14" s="3">
        <v>45305</v>
      </c>
      <c r="B14" s="1">
        <f t="shared" si="0"/>
        <v>2</v>
      </c>
      <c r="C14" s="1" t="str">
        <f t="shared" si="1"/>
        <v>星期日</v>
      </c>
      <c r="D14" s="2">
        <f t="shared" si="2"/>
        <v>7</v>
      </c>
    </row>
    <row r="15" spans="1:4" ht="13.5">
      <c r="A15" s="3">
        <v>45306</v>
      </c>
      <c r="B15" s="1">
        <f t="shared" si="0"/>
        <v>3</v>
      </c>
      <c r="C15" s="1" t="str">
        <f t="shared" si="1"/>
        <v>星期一</v>
      </c>
      <c r="D15" s="2">
        <f t="shared" si="2"/>
        <v>1</v>
      </c>
    </row>
    <row r="16" spans="1:4" ht="13.5">
      <c r="A16" s="3">
        <v>45307</v>
      </c>
      <c r="B16" s="1">
        <f t="shared" si="0"/>
        <v>3</v>
      </c>
      <c r="C16" s="1" t="str">
        <f t="shared" si="1"/>
        <v>星期二</v>
      </c>
      <c r="D16" s="2">
        <f t="shared" si="2"/>
        <v>2</v>
      </c>
    </row>
    <row r="17" spans="1:4" ht="13.5">
      <c r="A17" s="3">
        <v>45308</v>
      </c>
      <c r="B17" s="1">
        <f t="shared" si="0"/>
        <v>3</v>
      </c>
      <c r="C17" s="1" t="str">
        <f t="shared" si="1"/>
        <v>星期三</v>
      </c>
      <c r="D17" s="2">
        <f t="shared" si="2"/>
        <v>3</v>
      </c>
    </row>
    <row r="18" spans="1:4" ht="13.5">
      <c r="A18" s="3">
        <v>45309</v>
      </c>
      <c r="B18" s="1">
        <f t="shared" si="0"/>
        <v>3</v>
      </c>
      <c r="C18" s="1" t="str">
        <f t="shared" si="1"/>
        <v>星期四</v>
      </c>
      <c r="D18" s="2">
        <f t="shared" si="2"/>
        <v>4</v>
      </c>
    </row>
    <row r="19" spans="1:4" ht="13.5">
      <c r="A19" s="3">
        <v>45310</v>
      </c>
      <c r="B19" s="1">
        <f t="shared" si="0"/>
        <v>3</v>
      </c>
      <c r="C19" s="1" t="str">
        <f t="shared" si="1"/>
        <v>星期五</v>
      </c>
      <c r="D19" s="2">
        <f t="shared" si="2"/>
        <v>5</v>
      </c>
    </row>
    <row r="20" spans="1:4" ht="13.5">
      <c r="A20" s="3">
        <v>45311</v>
      </c>
      <c r="B20" s="1">
        <f t="shared" si="0"/>
        <v>3</v>
      </c>
      <c r="C20" s="1" t="str">
        <f t="shared" si="1"/>
        <v>星期六</v>
      </c>
      <c r="D20" s="2">
        <f t="shared" si="2"/>
        <v>6</v>
      </c>
    </row>
    <row r="21" spans="1:4" ht="13.5">
      <c r="A21" s="3">
        <v>45312</v>
      </c>
      <c r="B21" s="1">
        <f t="shared" si="0"/>
        <v>3</v>
      </c>
      <c r="C21" s="1" t="str">
        <f t="shared" si="1"/>
        <v>星期日</v>
      </c>
      <c r="D21" s="2">
        <f t="shared" si="2"/>
        <v>7</v>
      </c>
    </row>
    <row r="22" spans="1:4" ht="13.5">
      <c r="A22" s="3">
        <v>45313</v>
      </c>
      <c r="B22" s="1">
        <f t="shared" si="0"/>
        <v>4</v>
      </c>
      <c r="C22" s="1" t="str">
        <f t="shared" si="1"/>
        <v>星期一</v>
      </c>
      <c r="D22" s="2">
        <f t="shared" si="2"/>
        <v>1</v>
      </c>
    </row>
    <row r="23" spans="1:4" ht="13.5">
      <c r="A23" s="3">
        <v>45314</v>
      </c>
      <c r="B23" s="1">
        <f t="shared" si="0"/>
        <v>4</v>
      </c>
      <c r="C23" s="1" t="str">
        <f t="shared" si="1"/>
        <v>星期二</v>
      </c>
      <c r="D23" s="2">
        <f t="shared" si="2"/>
        <v>2</v>
      </c>
    </row>
    <row r="24" spans="1:4" ht="13.5">
      <c r="A24" s="3">
        <v>45315</v>
      </c>
      <c r="B24" s="1">
        <f t="shared" si="0"/>
        <v>4</v>
      </c>
      <c r="C24" s="1" t="str">
        <f t="shared" si="1"/>
        <v>星期三</v>
      </c>
      <c r="D24" s="2">
        <f t="shared" si="2"/>
        <v>3</v>
      </c>
    </row>
    <row r="25" spans="1:4" ht="13.5">
      <c r="A25" s="3">
        <v>45316</v>
      </c>
      <c r="B25" s="1">
        <f t="shared" si="0"/>
        <v>4</v>
      </c>
      <c r="C25" s="1" t="str">
        <f t="shared" si="1"/>
        <v>星期四</v>
      </c>
      <c r="D25" s="2">
        <f t="shared" si="2"/>
        <v>4</v>
      </c>
    </row>
    <row r="26" spans="1:4" ht="13.5">
      <c r="A26" s="3">
        <v>45317</v>
      </c>
      <c r="B26" s="1">
        <f t="shared" si="0"/>
        <v>4</v>
      </c>
      <c r="C26" s="1" t="str">
        <f t="shared" si="1"/>
        <v>星期五</v>
      </c>
      <c r="D26" s="2">
        <f t="shared" si="2"/>
        <v>5</v>
      </c>
    </row>
    <row r="27" spans="1:4" ht="13.5">
      <c r="A27" s="3">
        <v>45318</v>
      </c>
      <c r="B27" s="1">
        <f t="shared" si="0"/>
        <v>4</v>
      </c>
      <c r="C27" s="1" t="str">
        <f t="shared" si="1"/>
        <v>星期六</v>
      </c>
      <c r="D27" s="2">
        <f t="shared" si="2"/>
        <v>6</v>
      </c>
    </row>
    <row r="28" spans="1:4" ht="13.5">
      <c r="A28" s="3">
        <v>45319</v>
      </c>
      <c r="B28" s="1">
        <f t="shared" si="0"/>
        <v>4</v>
      </c>
      <c r="C28" s="1" t="str">
        <f t="shared" si="1"/>
        <v>星期日</v>
      </c>
      <c r="D28" s="2">
        <f t="shared" si="2"/>
        <v>7</v>
      </c>
    </row>
    <row r="29" spans="1:4" ht="13.5">
      <c r="A29" s="3">
        <v>45320</v>
      </c>
      <c r="B29" s="1">
        <f t="shared" si="0"/>
        <v>5</v>
      </c>
      <c r="C29" s="1" t="str">
        <f t="shared" si="1"/>
        <v>星期一</v>
      </c>
      <c r="D29" s="2">
        <f t="shared" si="2"/>
        <v>1</v>
      </c>
    </row>
    <row r="30" spans="1:4" ht="13.5">
      <c r="A30" s="3">
        <v>45321</v>
      </c>
      <c r="B30" s="1">
        <f t="shared" si="0"/>
        <v>5</v>
      </c>
      <c r="C30" s="1" t="str">
        <f t="shared" si="1"/>
        <v>星期二</v>
      </c>
      <c r="D30" s="2">
        <f t="shared" si="2"/>
        <v>2</v>
      </c>
    </row>
    <row r="31" spans="1:4" ht="13.5">
      <c r="A31" s="3">
        <v>45322</v>
      </c>
      <c r="B31" s="1">
        <f t="shared" si="0"/>
        <v>5</v>
      </c>
      <c r="C31" s="1" t="str">
        <f t="shared" si="1"/>
        <v>星期三</v>
      </c>
      <c r="D31" s="2">
        <f t="shared" si="2"/>
        <v>3</v>
      </c>
    </row>
    <row r="32" spans="1:4" ht="13.5">
      <c r="A32" s="3">
        <v>45323</v>
      </c>
      <c r="B32" s="1">
        <f t="shared" si="0"/>
        <v>5</v>
      </c>
      <c r="C32" s="1" t="str">
        <f t="shared" si="1"/>
        <v>星期四</v>
      </c>
      <c r="D32" s="2">
        <f t="shared" si="2"/>
        <v>4</v>
      </c>
    </row>
    <row r="33" spans="1:4" ht="13.5">
      <c r="A33" s="3">
        <v>45324</v>
      </c>
      <c r="B33" s="1">
        <f t="shared" si="0"/>
        <v>5</v>
      </c>
      <c r="C33" s="1" t="str">
        <f t="shared" si="1"/>
        <v>星期五</v>
      </c>
      <c r="D33" s="2">
        <f t="shared" si="2"/>
        <v>5</v>
      </c>
    </row>
    <row r="34" spans="1:4" ht="13.5">
      <c r="A34" s="3">
        <v>45325</v>
      </c>
      <c r="B34" s="1">
        <f t="shared" si="0"/>
        <v>5</v>
      </c>
      <c r="C34" s="1" t="str">
        <f t="shared" si="1"/>
        <v>星期六</v>
      </c>
      <c r="D34" s="2">
        <f t="shared" si="2"/>
        <v>6</v>
      </c>
    </row>
    <row r="35" spans="1:4" ht="13.5">
      <c r="A35" s="3">
        <v>45326</v>
      </c>
      <c r="B35" s="1">
        <f t="shared" si="0"/>
        <v>5</v>
      </c>
      <c r="C35" s="1" t="str">
        <f t="shared" si="1"/>
        <v>星期日</v>
      </c>
      <c r="D35" s="2">
        <f t="shared" si="2"/>
        <v>7</v>
      </c>
    </row>
    <row r="36" spans="1:4" ht="13.5">
      <c r="A36" s="3">
        <v>45327</v>
      </c>
      <c r="B36" s="1">
        <f t="shared" si="0"/>
        <v>6</v>
      </c>
      <c r="C36" s="1" t="str">
        <f t="shared" si="1"/>
        <v>星期一</v>
      </c>
      <c r="D36" s="2">
        <f t="shared" si="2"/>
        <v>1</v>
      </c>
    </row>
    <row r="37" spans="1:4" ht="13.5">
      <c r="A37" s="3">
        <v>45328</v>
      </c>
      <c r="B37" s="1">
        <f t="shared" si="0"/>
        <v>6</v>
      </c>
      <c r="C37" s="1" t="str">
        <f t="shared" si="1"/>
        <v>星期二</v>
      </c>
      <c r="D37" s="2">
        <f t="shared" si="2"/>
        <v>2</v>
      </c>
    </row>
    <row r="38" spans="1:4" ht="13.5">
      <c r="A38" s="3">
        <v>45329</v>
      </c>
      <c r="B38" s="1">
        <f t="shared" si="0"/>
        <v>6</v>
      </c>
      <c r="C38" s="1" t="str">
        <f t="shared" si="1"/>
        <v>星期三</v>
      </c>
      <c r="D38" s="2">
        <f t="shared" si="2"/>
        <v>3</v>
      </c>
    </row>
    <row r="39" spans="1:4" ht="13.5">
      <c r="A39" s="3">
        <v>45330</v>
      </c>
      <c r="B39" s="1">
        <f t="shared" si="0"/>
        <v>6</v>
      </c>
      <c r="C39" s="1" t="str">
        <f t="shared" si="1"/>
        <v>星期四</v>
      </c>
      <c r="D39" s="2">
        <f t="shared" si="2"/>
        <v>4</v>
      </c>
    </row>
    <row r="40" spans="1:4" ht="13.5">
      <c r="A40" s="3">
        <v>45331</v>
      </c>
      <c r="B40" s="1">
        <f t="shared" si="0"/>
        <v>6</v>
      </c>
      <c r="C40" s="1" t="str">
        <f t="shared" si="1"/>
        <v>星期五</v>
      </c>
      <c r="D40" s="2">
        <f t="shared" si="2"/>
        <v>5</v>
      </c>
    </row>
    <row r="41" spans="1:4" ht="13.5">
      <c r="A41" s="3">
        <v>45332</v>
      </c>
      <c r="B41" s="1">
        <f t="shared" si="0"/>
        <v>6</v>
      </c>
      <c r="C41" s="1" t="str">
        <f t="shared" si="1"/>
        <v>星期六</v>
      </c>
      <c r="D41" s="2">
        <f t="shared" si="2"/>
        <v>6</v>
      </c>
    </row>
    <row r="42" spans="1:4" ht="13.5">
      <c r="A42" s="3">
        <v>45333</v>
      </c>
      <c r="B42" s="1">
        <f t="shared" si="0"/>
        <v>6</v>
      </c>
      <c r="C42" s="1" t="str">
        <f t="shared" si="1"/>
        <v>星期日</v>
      </c>
      <c r="D42" s="2">
        <f t="shared" si="2"/>
        <v>7</v>
      </c>
    </row>
    <row r="43" spans="1:4" ht="13.5">
      <c r="A43" s="3">
        <v>45334</v>
      </c>
      <c r="B43" s="1">
        <f t="shared" si="0"/>
        <v>7</v>
      </c>
      <c r="C43" s="1" t="str">
        <f t="shared" si="1"/>
        <v>星期一</v>
      </c>
      <c r="D43" s="2">
        <f t="shared" si="2"/>
        <v>1</v>
      </c>
    </row>
    <row r="44" spans="1:4" ht="13.5">
      <c r="A44" s="3">
        <v>45335</v>
      </c>
      <c r="B44" s="1">
        <f t="shared" si="0"/>
        <v>7</v>
      </c>
      <c r="C44" s="1" t="str">
        <f t="shared" si="1"/>
        <v>星期二</v>
      </c>
      <c r="D44" s="2">
        <f t="shared" si="2"/>
        <v>2</v>
      </c>
    </row>
    <row r="45" spans="1:4" ht="13.5">
      <c r="A45" s="3">
        <v>45336</v>
      </c>
      <c r="B45" s="1">
        <f t="shared" si="0"/>
        <v>7</v>
      </c>
      <c r="C45" s="1" t="str">
        <f t="shared" si="1"/>
        <v>星期三</v>
      </c>
      <c r="D45" s="2">
        <f t="shared" si="2"/>
        <v>3</v>
      </c>
    </row>
    <row r="46" spans="1:4" ht="13.5">
      <c r="A46" s="3">
        <v>45337</v>
      </c>
      <c r="B46" s="1">
        <f t="shared" si="0"/>
        <v>7</v>
      </c>
      <c r="C46" s="1" t="str">
        <f t="shared" si="1"/>
        <v>星期四</v>
      </c>
      <c r="D46" s="2">
        <f t="shared" si="2"/>
        <v>4</v>
      </c>
    </row>
    <row r="47" spans="1:4" ht="13.5">
      <c r="A47" s="3">
        <v>45338</v>
      </c>
      <c r="B47" s="1">
        <f t="shared" si="0"/>
        <v>7</v>
      </c>
      <c r="C47" s="1" t="str">
        <f t="shared" si="1"/>
        <v>星期五</v>
      </c>
      <c r="D47" s="2">
        <f t="shared" si="2"/>
        <v>5</v>
      </c>
    </row>
    <row r="48" spans="1:4" ht="13.5">
      <c r="A48" s="3">
        <v>45339</v>
      </c>
      <c r="B48" s="1">
        <f t="shared" si="0"/>
        <v>7</v>
      </c>
      <c r="C48" s="1" t="str">
        <f t="shared" si="1"/>
        <v>星期六</v>
      </c>
      <c r="D48" s="2">
        <f t="shared" si="2"/>
        <v>6</v>
      </c>
    </row>
    <row r="49" spans="1:4" ht="13.5">
      <c r="A49" s="3">
        <v>45340</v>
      </c>
      <c r="B49" s="1">
        <f t="shared" si="0"/>
        <v>7</v>
      </c>
      <c r="C49" s="1" t="str">
        <f t="shared" si="1"/>
        <v>星期日</v>
      </c>
      <c r="D49" s="2">
        <f t="shared" si="2"/>
        <v>7</v>
      </c>
    </row>
    <row r="50" spans="1:4" ht="13.5">
      <c r="A50" s="3">
        <v>45341</v>
      </c>
      <c r="B50" s="1">
        <f t="shared" si="0"/>
        <v>8</v>
      </c>
      <c r="C50" s="1" t="str">
        <f t="shared" si="1"/>
        <v>星期一</v>
      </c>
      <c r="D50" s="2">
        <f t="shared" si="2"/>
        <v>1</v>
      </c>
    </row>
    <row r="51" spans="1:4" ht="13.5">
      <c r="A51" s="3">
        <v>45342</v>
      </c>
      <c r="B51" s="1">
        <f t="shared" si="0"/>
        <v>8</v>
      </c>
      <c r="C51" s="1" t="str">
        <f t="shared" si="1"/>
        <v>星期二</v>
      </c>
      <c r="D51" s="2">
        <f t="shared" si="2"/>
        <v>2</v>
      </c>
    </row>
    <row r="52" spans="1:4" ht="13.5">
      <c r="A52" s="3">
        <v>45343</v>
      </c>
      <c r="B52" s="1">
        <f t="shared" si="0"/>
        <v>8</v>
      </c>
      <c r="C52" s="1" t="str">
        <f t="shared" si="1"/>
        <v>星期三</v>
      </c>
      <c r="D52" s="2">
        <f t="shared" si="2"/>
        <v>3</v>
      </c>
    </row>
    <row r="53" spans="1:4" ht="13.5">
      <c r="A53" s="3">
        <v>45344</v>
      </c>
      <c r="B53" s="1">
        <f t="shared" si="0"/>
        <v>8</v>
      </c>
      <c r="C53" s="1" t="str">
        <f t="shared" si="1"/>
        <v>星期四</v>
      </c>
      <c r="D53" s="2">
        <f t="shared" si="2"/>
        <v>4</v>
      </c>
    </row>
    <row r="54" spans="1:4" ht="13.5">
      <c r="A54" s="3">
        <v>45345</v>
      </c>
      <c r="B54" s="1">
        <f t="shared" si="0"/>
        <v>8</v>
      </c>
      <c r="C54" s="1" t="str">
        <f t="shared" si="1"/>
        <v>星期五</v>
      </c>
      <c r="D54" s="2">
        <f t="shared" si="2"/>
        <v>5</v>
      </c>
    </row>
    <row r="55" spans="1:4" ht="13.5">
      <c r="A55" s="3">
        <v>45346</v>
      </c>
      <c r="B55" s="1">
        <f t="shared" si="0"/>
        <v>8</v>
      </c>
      <c r="C55" s="1" t="str">
        <f t="shared" si="1"/>
        <v>星期六</v>
      </c>
      <c r="D55" s="2">
        <f t="shared" si="2"/>
        <v>6</v>
      </c>
    </row>
    <row r="56" spans="1:4" ht="13.5">
      <c r="A56" s="3">
        <v>45347</v>
      </c>
      <c r="B56" s="1">
        <f t="shared" si="0"/>
        <v>8</v>
      </c>
      <c r="C56" s="1" t="str">
        <f t="shared" si="1"/>
        <v>星期日</v>
      </c>
      <c r="D56" s="2">
        <f t="shared" si="2"/>
        <v>7</v>
      </c>
    </row>
    <row r="57" spans="1:4" ht="13.5">
      <c r="A57" s="3">
        <v>45348</v>
      </c>
      <c r="B57" s="1">
        <f t="shared" si="0"/>
        <v>9</v>
      </c>
      <c r="C57" s="1" t="str">
        <f t="shared" si="1"/>
        <v>星期一</v>
      </c>
      <c r="D57" s="2">
        <f t="shared" si="2"/>
        <v>1</v>
      </c>
    </row>
    <row r="58" spans="1:4" ht="13.5">
      <c r="A58" s="3">
        <v>45349</v>
      </c>
      <c r="B58" s="1">
        <f t="shared" si="0"/>
        <v>9</v>
      </c>
      <c r="C58" s="1" t="str">
        <f t="shared" si="1"/>
        <v>星期二</v>
      </c>
      <c r="D58" s="2">
        <f t="shared" si="2"/>
        <v>2</v>
      </c>
    </row>
    <row r="59" spans="1:4" ht="13.5">
      <c r="A59" s="3">
        <v>45350</v>
      </c>
      <c r="B59" s="1">
        <f t="shared" si="0"/>
        <v>9</v>
      </c>
      <c r="C59" s="1" t="str">
        <f t="shared" si="1"/>
        <v>星期三</v>
      </c>
      <c r="D59" s="2">
        <f t="shared" si="2"/>
        <v>3</v>
      </c>
    </row>
    <row r="60" spans="1:4" ht="13.5">
      <c r="A60" s="3">
        <v>45351</v>
      </c>
      <c r="B60" s="1">
        <f t="shared" si="0"/>
        <v>9</v>
      </c>
      <c r="C60" s="1" t="str">
        <f t="shared" si="1"/>
        <v>星期四</v>
      </c>
      <c r="D60" s="2">
        <f t="shared" si="2"/>
        <v>4</v>
      </c>
    </row>
    <row r="61" spans="1:4" ht="13.5">
      <c r="A61" s="3">
        <v>45352</v>
      </c>
      <c r="B61" s="1">
        <f t="shared" si="0"/>
        <v>9</v>
      </c>
      <c r="C61" s="1" t="str">
        <f t="shared" si="1"/>
        <v>星期五</v>
      </c>
      <c r="D61" s="2">
        <f t="shared" si="2"/>
        <v>5</v>
      </c>
    </row>
    <row r="62" spans="1:4" ht="13.5">
      <c r="A62" s="3">
        <v>45353</v>
      </c>
      <c r="B62" s="1">
        <f t="shared" si="0"/>
        <v>9</v>
      </c>
      <c r="C62" s="1" t="str">
        <f t="shared" si="1"/>
        <v>星期六</v>
      </c>
      <c r="D62" s="2">
        <f t="shared" si="2"/>
        <v>6</v>
      </c>
    </row>
    <row r="63" spans="1:4" ht="13.5">
      <c r="A63" s="3">
        <v>45354</v>
      </c>
      <c r="B63" s="1">
        <f t="shared" si="0"/>
        <v>9</v>
      </c>
      <c r="C63" s="1" t="str">
        <f t="shared" si="1"/>
        <v>星期日</v>
      </c>
      <c r="D63" s="2">
        <f t="shared" si="2"/>
        <v>7</v>
      </c>
    </row>
    <row r="64" spans="1:4" ht="13.5">
      <c r="A64" s="3">
        <v>45355</v>
      </c>
      <c r="B64" s="1">
        <f t="shared" si="0"/>
        <v>10</v>
      </c>
      <c r="C64" s="1" t="str">
        <f t="shared" si="1"/>
        <v>星期一</v>
      </c>
      <c r="D64" s="2">
        <f t="shared" si="2"/>
        <v>1</v>
      </c>
    </row>
    <row r="65" spans="1:4" ht="13.5">
      <c r="A65" s="3">
        <v>45356</v>
      </c>
      <c r="B65" s="1">
        <f t="shared" si="3" ref="B65:B128">WEEKNUM(A65,2)</f>
        <v>10</v>
      </c>
      <c r="C65" s="1" t="str">
        <f t="shared" si="1"/>
        <v>星期二</v>
      </c>
      <c r="D65" s="2">
        <f t="shared" si="2"/>
        <v>2</v>
      </c>
    </row>
    <row r="66" spans="1:4" ht="13.5">
      <c r="A66" s="3">
        <v>45357</v>
      </c>
      <c r="B66" s="1">
        <f t="shared" si="3"/>
        <v>10</v>
      </c>
      <c r="C66" s="1" t="str">
        <f t="shared" si="4" ref="C66:C129">CHOOSE(WEEKDAY(A66,2),"星期一","星期二","星期三","星期四","星期五","星期六","星期日")</f>
        <v>星期三</v>
      </c>
      <c r="D66" s="2">
        <f t="shared" si="5" ref="D66:D129">WEEKDAY(A66,2)</f>
        <v>3</v>
      </c>
    </row>
    <row r="67" spans="1:4" ht="13.5">
      <c r="A67" s="3">
        <v>45358</v>
      </c>
      <c r="B67" s="1">
        <f t="shared" si="3"/>
        <v>10</v>
      </c>
      <c r="C67" s="1" t="str">
        <f t="shared" si="4"/>
        <v>星期四</v>
      </c>
      <c r="D67" s="2">
        <f t="shared" si="5"/>
        <v>4</v>
      </c>
    </row>
    <row r="68" spans="1:4" ht="13.5">
      <c r="A68" s="3">
        <v>45359</v>
      </c>
      <c r="B68" s="1">
        <f t="shared" si="3"/>
        <v>10</v>
      </c>
      <c r="C68" s="1" t="str">
        <f t="shared" si="4"/>
        <v>星期五</v>
      </c>
      <c r="D68" s="2">
        <f t="shared" si="5"/>
        <v>5</v>
      </c>
    </row>
    <row r="69" spans="1:4" ht="13.5">
      <c r="A69" s="3">
        <v>45360</v>
      </c>
      <c r="B69" s="1">
        <f t="shared" si="3"/>
        <v>10</v>
      </c>
      <c r="C69" s="1" t="str">
        <f t="shared" si="4"/>
        <v>星期六</v>
      </c>
      <c r="D69" s="2">
        <f t="shared" si="5"/>
        <v>6</v>
      </c>
    </row>
    <row r="70" spans="1:4" ht="13.5">
      <c r="A70" s="3">
        <v>45361</v>
      </c>
      <c r="B70" s="1">
        <f t="shared" si="3"/>
        <v>10</v>
      </c>
      <c r="C70" s="1" t="str">
        <f t="shared" si="4"/>
        <v>星期日</v>
      </c>
      <c r="D70" s="2">
        <f t="shared" si="5"/>
        <v>7</v>
      </c>
    </row>
    <row r="71" spans="1:4" ht="13.5">
      <c r="A71" s="3">
        <v>45362</v>
      </c>
      <c r="B71" s="1">
        <f t="shared" si="3"/>
        <v>11</v>
      </c>
      <c r="C71" s="1" t="str">
        <f t="shared" si="4"/>
        <v>星期一</v>
      </c>
      <c r="D71" s="2">
        <f t="shared" si="5"/>
        <v>1</v>
      </c>
    </row>
    <row r="72" spans="1:4" ht="13.5">
      <c r="A72" s="3">
        <v>45363</v>
      </c>
      <c r="B72" s="1">
        <f t="shared" si="3"/>
        <v>11</v>
      </c>
      <c r="C72" s="1" t="str">
        <f t="shared" si="4"/>
        <v>星期二</v>
      </c>
      <c r="D72" s="2">
        <f t="shared" si="5"/>
        <v>2</v>
      </c>
    </row>
    <row r="73" spans="1:4" ht="13.5">
      <c r="A73" s="3">
        <v>45364</v>
      </c>
      <c r="B73" s="1">
        <f t="shared" si="3"/>
        <v>11</v>
      </c>
      <c r="C73" s="1" t="str">
        <f t="shared" si="4"/>
        <v>星期三</v>
      </c>
      <c r="D73" s="2">
        <f t="shared" si="5"/>
        <v>3</v>
      </c>
    </row>
    <row r="74" spans="1:4" ht="13.5">
      <c r="A74" s="3">
        <v>45365</v>
      </c>
      <c r="B74" s="1">
        <f t="shared" si="3"/>
        <v>11</v>
      </c>
      <c r="C74" s="1" t="str">
        <f t="shared" si="4"/>
        <v>星期四</v>
      </c>
      <c r="D74" s="2">
        <f t="shared" si="5"/>
        <v>4</v>
      </c>
    </row>
    <row r="75" spans="1:4" ht="13.5">
      <c r="A75" s="3">
        <v>45366</v>
      </c>
      <c r="B75" s="1">
        <f t="shared" si="3"/>
        <v>11</v>
      </c>
      <c r="C75" s="1" t="str">
        <f t="shared" si="4"/>
        <v>星期五</v>
      </c>
      <c r="D75" s="2">
        <f t="shared" si="5"/>
        <v>5</v>
      </c>
    </row>
    <row r="76" spans="1:4" ht="13.5">
      <c r="A76" s="3">
        <v>45367</v>
      </c>
      <c r="B76" s="1">
        <f t="shared" si="3"/>
        <v>11</v>
      </c>
      <c r="C76" s="1" t="str">
        <f t="shared" si="4"/>
        <v>星期六</v>
      </c>
      <c r="D76" s="2">
        <f t="shared" si="5"/>
        <v>6</v>
      </c>
    </row>
    <row r="77" spans="1:4" ht="13.5">
      <c r="A77" s="3">
        <v>45368</v>
      </c>
      <c r="B77" s="1">
        <f t="shared" si="3"/>
        <v>11</v>
      </c>
      <c r="C77" s="1" t="str">
        <f t="shared" si="4"/>
        <v>星期日</v>
      </c>
      <c r="D77" s="2">
        <f t="shared" si="5"/>
        <v>7</v>
      </c>
    </row>
    <row r="78" spans="1:4" ht="13.5">
      <c r="A78" s="3">
        <v>45369</v>
      </c>
      <c r="B78" s="1">
        <f t="shared" si="3"/>
        <v>12</v>
      </c>
      <c r="C78" s="1" t="str">
        <f t="shared" si="4"/>
        <v>星期一</v>
      </c>
      <c r="D78" s="2">
        <f t="shared" si="5"/>
        <v>1</v>
      </c>
    </row>
    <row r="79" spans="1:4" ht="13.5">
      <c r="A79" s="3">
        <v>45370</v>
      </c>
      <c r="B79" s="1">
        <f t="shared" si="3"/>
        <v>12</v>
      </c>
      <c r="C79" s="1" t="str">
        <f t="shared" si="4"/>
        <v>星期二</v>
      </c>
      <c r="D79" s="2">
        <f t="shared" si="5"/>
        <v>2</v>
      </c>
    </row>
    <row r="80" spans="1:4" ht="13.5">
      <c r="A80" s="3">
        <v>45371</v>
      </c>
      <c r="B80" s="1">
        <f t="shared" si="3"/>
        <v>12</v>
      </c>
      <c r="C80" s="1" t="str">
        <f t="shared" si="4"/>
        <v>星期三</v>
      </c>
      <c r="D80" s="2">
        <f t="shared" si="5"/>
        <v>3</v>
      </c>
    </row>
    <row r="81" spans="1:4" ht="13.5">
      <c r="A81" s="3">
        <v>45372</v>
      </c>
      <c r="B81" s="1">
        <f t="shared" si="3"/>
        <v>12</v>
      </c>
      <c r="C81" s="1" t="str">
        <f t="shared" si="4"/>
        <v>星期四</v>
      </c>
      <c r="D81" s="2">
        <f t="shared" si="5"/>
        <v>4</v>
      </c>
    </row>
    <row r="82" spans="1:4" ht="13.5">
      <c r="A82" s="3">
        <v>45373</v>
      </c>
      <c r="B82" s="1">
        <f t="shared" si="3"/>
        <v>12</v>
      </c>
      <c r="C82" s="1" t="str">
        <f t="shared" si="4"/>
        <v>星期五</v>
      </c>
      <c r="D82" s="2">
        <f t="shared" si="5"/>
        <v>5</v>
      </c>
    </row>
    <row r="83" spans="1:4" ht="13.5">
      <c r="A83" s="3">
        <v>45374</v>
      </c>
      <c r="B83" s="1">
        <f t="shared" si="3"/>
        <v>12</v>
      </c>
      <c r="C83" s="1" t="str">
        <f t="shared" si="4"/>
        <v>星期六</v>
      </c>
      <c r="D83" s="2">
        <f t="shared" si="5"/>
        <v>6</v>
      </c>
    </row>
    <row r="84" spans="1:4" ht="13.5">
      <c r="A84" s="3">
        <v>45375</v>
      </c>
      <c r="B84" s="1">
        <f t="shared" si="3"/>
        <v>12</v>
      </c>
      <c r="C84" s="1" t="str">
        <f t="shared" si="4"/>
        <v>星期日</v>
      </c>
      <c r="D84" s="2">
        <f t="shared" si="5"/>
        <v>7</v>
      </c>
    </row>
    <row r="85" spans="1:4" ht="13.5">
      <c r="A85" s="3">
        <v>45376</v>
      </c>
      <c r="B85" s="1">
        <f t="shared" si="3"/>
        <v>13</v>
      </c>
      <c r="C85" s="1" t="str">
        <f t="shared" si="4"/>
        <v>星期一</v>
      </c>
      <c r="D85" s="2">
        <f t="shared" si="5"/>
        <v>1</v>
      </c>
    </row>
    <row r="86" spans="1:4" ht="13.5">
      <c r="A86" s="3">
        <v>45377</v>
      </c>
      <c r="B86" s="1">
        <f t="shared" si="3"/>
        <v>13</v>
      </c>
      <c r="C86" s="1" t="str">
        <f t="shared" si="4"/>
        <v>星期二</v>
      </c>
      <c r="D86" s="2">
        <f t="shared" si="5"/>
        <v>2</v>
      </c>
    </row>
    <row r="87" spans="1:4" ht="13.5">
      <c r="A87" s="3">
        <v>45378</v>
      </c>
      <c r="B87" s="1">
        <f t="shared" si="3"/>
        <v>13</v>
      </c>
      <c r="C87" s="1" t="str">
        <f t="shared" si="4"/>
        <v>星期三</v>
      </c>
      <c r="D87" s="2">
        <f t="shared" si="5"/>
        <v>3</v>
      </c>
    </row>
    <row r="88" spans="1:4" ht="13.5">
      <c r="A88" s="3">
        <v>45379</v>
      </c>
      <c r="B88" s="1">
        <f t="shared" si="3"/>
        <v>13</v>
      </c>
      <c r="C88" s="1" t="str">
        <f t="shared" si="4"/>
        <v>星期四</v>
      </c>
      <c r="D88" s="2">
        <f t="shared" si="5"/>
        <v>4</v>
      </c>
    </row>
    <row r="89" spans="1:4" ht="13.5">
      <c r="A89" s="3">
        <v>45380</v>
      </c>
      <c r="B89" s="1">
        <f t="shared" si="3"/>
        <v>13</v>
      </c>
      <c r="C89" s="1" t="str">
        <f t="shared" si="4"/>
        <v>星期五</v>
      </c>
      <c r="D89" s="2">
        <f t="shared" si="5"/>
        <v>5</v>
      </c>
    </row>
    <row r="90" spans="1:4" ht="13.5">
      <c r="A90" s="3">
        <v>45381</v>
      </c>
      <c r="B90" s="1">
        <f t="shared" si="3"/>
        <v>13</v>
      </c>
      <c r="C90" s="1" t="str">
        <f t="shared" si="4"/>
        <v>星期六</v>
      </c>
      <c r="D90" s="2">
        <f t="shared" si="5"/>
        <v>6</v>
      </c>
    </row>
    <row r="91" spans="1:4" ht="13.5">
      <c r="A91" s="3">
        <v>45382</v>
      </c>
      <c r="B91" s="1">
        <f t="shared" si="3"/>
        <v>13</v>
      </c>
      <c r="C91" s="1" t="str">
        <f t="shared" si="4"/>
        <v>星期日</v>
      </c>
      <c r="D91" s="2">
        <f t="shared" si="5"/>
        <v>7</v>
      </c>
    </row>
    <row r="92" spans="1:4" ht="13.5">
      <c r="A92" s="3">
        <v>45383</v>
      </c>
      <c r="B92" s="1">
        <f t="shared" si="3"/>
        <v>14</v>
      </c>
      <c r="C92" s="1" t="str">
        <f t="shared" si="4"/>
        <v>星期一</v>
      </c>
      <c r="D92" s="2">
        <f t="shared" si="5"/>
        <v>1</v>
      </c>
    </row>
    <row r="93" spans="1:4" ht="13.5">
      <c r="A93" s="3">
        <v>45384</v>
      </c>
      <c r="B93" s="1">
        <f t="shared" si="3"/>
        <v>14</v>
      </c>
      <c r="C93" s="1" t="str">
        <f t="shared" si="4"/>
        <v>星期二</v>
      </c>
      <c r="D93" s="2">
        <f t="shared" si="5"/>
        <v>2</v>
      </c>
    </row>
    <row r="94" spans="1:4" ht="13.5">
      <c r="A94" s="3">
        <v>45385</v>
      </c>
      <c r="B94" s="1">
        <f t="shared" si="3"/>
        <v>14</v>
      </c>
      <c r="C94" s="1" t="str">
        <f t="shared" si="4"/>
        <v>星期三</v>
      </c>
      <c r="D94" s="2">
        <f t="shared" si="5"/>
        <v>3</v>
      </c>
    </row>
    <row r="95" spans="1:4" ht="13.5">
      <c r="A95" s="3">
        <v>45386</v>
      </c>
      <c r="B95" s="1">
        <f t="shared" si="3"/>
        <v>14</v>
      </c>
      <c r="C95" s="1" t="str">
        <f t="shared" si="4"/>
        <v>星期四</v>
      </c>
      <c r="D95" s="2">
        <f t="shared" si="5"/>
        <v>4</v>
      </c>
    </row>
    <row r="96" spans="1:4" ht="13.5">
      <c r="A96" s="3">
        <v>45387</v>
      </c>
      <c r="B96" s="1">
        <f t="shared" si="3"/>
        <v>14</v>
      </c>
      <c r="C96" s="1" t="str">
        <f t="shared" si="4"/>
        <v>星期五</v>
      </c>
      <c r="D96" s="2">
        <f t="shared" si="5"/>
        <v>5</v>
      </c>
    </row>
    <row r="97" spans="1:4" ht="13.5">
      <c r="A97" s="3">
        <v>45388</v>
      </c>
      <c r="B97" s="1">
        <f t="shared" si="3"/>
        <v>14</v>
      </c>
      <c r="C97" s="1" t="str">
        <f t="shared" si="4"/>
        <v>星期六</v>
      </c>
      <c r="D97" s="2">
        <f t="shared" si="5"/>
        <v>6</v>
      </c>
    </row>
    <row r="98" spans="1:4" ht="13.5">
      <c r="A98" s="3">
        <v>45389</v>
      </c>
      <c r="B98" s="1">
        <f t="shared" si="3"/>
        <v>14</v>
      </c>
      <c r="C98" s="1" t="str">
        <f t="shared" si="4"/>
        <v>星期日</v>
      </c>
      <c r="D98" s="2">
        <f t="shared" si="5"/>
        <v>7</v>
      </c>
    </row>
    <row r="99" spans="1:4" ht="13.5">
      <c r="A99" s="3">
        <v>45390</v>
      </c>
      <c r="B99" s="1">
        <f t="shared" si="3"/>
        <v>15</v>
      </c>
      <c r="C99" s="1" t="str">
        <f t="shared" si="4"/>
        <v>星期一</v>
      </c>
      <c r="D99" s="2">
        <f t="shared" si="5"/>
        <v>1</v>
      </c>
    </row>
    <row r="100" spans="1:4" ht="13.5">
      <c r="A100" s="3">
        <v>45391</v>
      </c>
      <c r="B100" s="1">
        <f t="shared" si="3"/>
        <v>15</v>
      </c>
      <c r="C100" s="1" t="str">
        <f t="shared" si="4"/>
        <v>星期二</v>
      </c>
      <c r="D100" s="2">
        <f t="shared" si="5"/>
        <v>2</v>
      </c>
    </row>
    <row r="101" spans="1:4" ht="13.5">
      <c r="A101" s="3">
        <v>45392</v>
      </c>
      <c r="B101" s="1">
        <f t="shared" si="3"/>
        <v>15</v>
      </c>
      <c r="C101" s="1" t="str">
        <f t="shared" si="4"/>
        <v>星期三</v>
      </c>
      <c r="D101" s="2">
        <f t="shared" si="5"/>
        <v>3</v>
      </c>
    </row>
    <row r="102" spans="1:4" ht="13.5">
      <c r="A102" s="3">
        <v>45393</v>
      </c>
      <c r="B102" s="1">
        <f t="shared" si="3"/>
        <v>15</v>
      </c>
      <c r="C102" s="1" t="str">
        <f t="shared" si="4"/>
        <v>星期四</v>
      </c>
      <c r="D102" s="2">
        <f t="shared" si="5"/>
        <v>4</v>
      </c>
    </row>
    <row r="103" spans="1:4" ht="13.5">
      <c r="A103" s="3">
        <v>45394</v>
      </c>
      <c r="B103" s="1">
        <f t="shared" si="3"/>
        <v>15</v>
      </c>
      <c r="C103" s="1" t="str">
        <f t="shared" si="4"/>
        <v>星期五</v>
      </c>
      <c r="D103" s="2">
        <f t="shared" si="5"/>
        <v>5</v>
      </c>
    </row>
    <row r="104" spans="1:4" ht="13.5">
      <c r="A104" s="3">
        <v>45395</v>
      </c>
      <c r="B104" s="1">
        <f t="shared" si="3"/>
        <v>15</v>
      </c>
      <c r="C104" s="1" t="str">
        <f t="shared" si="4"/>
        <v>星期六</v>
      </c>
      <c r="D104" s="2">
        <f t="shared" si="5"/>
        <v>6</v>
      </c>
    </row>
    <row r="105" spans="1:4" ht="13.5">
      <c r="A105" s="3">
        <v>45396</v>
      </c>
      <c r="B105" s="1">
        <f t="shared" si="3"/>
        <v>15</v>
      </c>
      <c r="C105" s="1" t="str">
        <f t="shared" si="4"/>
        <v>星期日</v>
      </c>
      <c r="D105" s="2">
        <f t="shared" si="5"/>
        <v>7</v>
      </c>
    </row>
    <row r="106" spans="1:4" ht="13.5">
      <c r="A106" s="3">
        <v>45397</v>
      </c>
      <c r="B106" s="1">
        <f t="shared" si="3"/>
        <v>16</v>
      </c>
      <c r="C106" s="1" t="str">
        <f t="shared" si="4"/>
        <v>星期一</v>
      </c>
      <c r="D106" s="2">
        <f t="shared" si="5"/>
        <v>1</v>
      </c>
    </row>
    <row r="107" spans="1:4" ht="13.5">
      <c r="A107" s="3">
        <v>45398</v>
      </c>
      <c r="B107" s="1">
        <f t="shared" si="3"/>
        <v>16</v>
      </c>
      <c r="C107" s="1" t="str">
        <f t="shared" si="4"/>
        <v>星期二</v>
      </c>
      <c r="D107" s="2">
        <f t="shared" si="5"/>
        <v>2</v>
      </c>
    </row>
    <row r="108" spans="1:4" ht="13.5">
      <c r="A108" s="3">
        <v>45399</v>
      </c>
      <c r="B108" s="1">
        <f t="shared" si="3"/>
        <v>16</v>
      </c>
      <c r="C108" s="1" t="str">
        <f t="shared" si="4"/>
        <v>星期三</v>
      </c>
      <c r="D108" s="2">
        <f t="shared" si="5"/>
        <v>3</v>
      </c>
    </row>
    <row r="109" spans="1:4" ht="13.5">
      <c r="A109" s="3">
        <v>45400</v>
      </c>
      <c r="B109" s="1">
        <f t="shared" si="3"/>
        <v>16</v>
      </c>
      <c r="C109" s="1" t="str">
        <f t="shared" si="4"/>
        <v>星期四</v>
      </c>
      <c r="D109" s="2">
        <f t="shared" si="5"/>
        <v>4</v>
      </c>
    </row>
    <row r="110" spans="1:4" ht="13.5">
      <c r="A110" s="3">
        <v>45401</v>
      </c>
      <c r="B110" s="1">
        <f t="shared" si="3"/>
        <v>16</v>
      </c>
      <c r="C110" s="1" t="str">
        <f t="shared" si="4"/>
        <v>星期五</v>
      </c>
      <c r="D110" s="2">
        <f t="shared" si="5"/>
        <v>5</v>
      </c>
    </row>
    <row r="111" spans="1:4" ht="13.5">
      <c r="A111" s="3">
        <v>45402</v>
      </c>
      <c r="B111" s="1">
        <f t="shared" si="3"/>
        <v>16</v>
      </c>
      <c r="C111" s="1" t="str">
        <f t="shared" si="4"/>
        <v>星期六</v>
      </c>
      <c r="D111" s="2">
        <f t="shared" si="5"/>
        <v>6</v>
      </c>
    </row>
    <row r="112" spans="1:4" ht="13.5">
      <c r="A112" s="3">
        <v>45403</v>
      </c>
      <c r="B112" s="1">
        <f t="shared" si="3"/>
        <v>16</v>
      </c>
      <c r="C112" s="1" t="str">
        <f t="shared" si="4"/>
        <v>星期日</v>
      </c>
      <c r="D112" s="2">
        <f t="shared" si="5"/>
        <v>7</v>
      </c>
    </row>
    <row r="113" spans="1:4" ht="13.5">
      <c r="A113" s="3">
        <v>45404</v>
      </c>
      <c r="B113" s="1">
        <f t="shared" si="3"/>
        <v>17</v>
      </c>
      <c r="C113" s="1" t="str">
        <f t="shared" si="4"/>
        <v>星期一</v>
      </c>
      <c r="D113" s="2">
        <f t="shared" si="5"/>
        <v>1</v>
      </c>
    </row>
    <row r="114" spans="1:4" ht="13.5">
      <c r="A114" s="3">
        <v>45405</v>
      </c>
      <c r="B114" s="1">
        <f t="shared" si="3"/>
        <v>17</v>
      </c>
      <c r="C114" s="1" t="str">
        <f t="shared" si="4"/>
        <v>星期二</v>
      </c>
      <c r="D114" s="2">
        <f t="shared" si="5"/>
        <v>2</v>
      </c>
    </row>
    <row r="115" spans="1:4" ht="13.5">
      <c r="A115" s="3">
        <v>45406</v>
      </c>
      <c r="B115" s="1">
        <f t="shared" si="3"/>
        <v>17</v>
      </c>
      <c r="C115" s="1" t="str">
        <f t="shared" si="4"/>
        <v>星期三</v>
      </c>
      <c r="D115" s="2">
        <f t="shared" si="5"/>
        <v>3</v>
      </c>
    </row>
    <row r="116" spans="1:4" ht="13.5">
      <c r="A116" s="3">
        <v>45407</v>
      </c>
      <c r="B116" s="1">
        <f t="shared" si="3"/>
        <v>17</v>
      </c>
      <c r="C116" s="1" t="str">
        <f t="shared" si="4"/>
        <v>星期四</v>
      </c>
      <c r="D116" s="2">
        <f t="shared" si="5"/>
        <v>4</v>
      </c>
    </row>
    <row r="117" spans="1:4" ht="13.5">
      <c r="A117" s="3">
        <v>45408</v>
      </c>
      <c r="B117" s="1">
        <f t="shared" si="3"/>
        <v>17</v>
      </c>
      <c r="C117" s="1" t="str">
        <f t="shared" si="4"/>
        <v>星期五</v>
      </c>
      <c r="D117" s="2">
        <f t="shared" si="5"/>
        <v>5</v>
      </c>
    </row>
    <row r="118" spans="1:4" ht="13.5">
      <c r="A118" s="3">
        <v>45409</v>
      </c>
      <c r="B118" s="1">
        <f t="shared" si="3"/>
        <v>17</v>
      </c>
      <c r="C118" s="1" t="str">
        <f t="shared" si="4"/>
        <v>星期六</v>
      </c>
      <c r="D118" s="2">
        <f t="shared" si="5"/>
        <v>6</v>
      </c>
    </row>
    <row r="119" spans="1:4" ht="13.5">
      <c r="A119" s="3">
        <v>45410</v>
      </c>
      <c r="B119" s="1">
        <f t="shared" si="3"/>
        <v>17</v>
      </c>
      <c r="C119" s="1" t="str">
        <f t="shared" si="4"/>
        <v>星期日</v>
      </c>
      <c r="D119" s="2">
        <f t="shared" si="5"/>
        <v>7</v>
      </c>
    </row>
    <row r="120" spans="1:4" ht="13.5">
      <c r="A120" s="3">
        <v>45411</v>
      </c>
      <c r="B120" s="1">
        <f t="shared" si="3"/>
        <v>18</v>
      </c>
      <c r="C120" s="1" t="str">
        <f t="shared" si="4"/>
        <v>星期一</v>
      </c>
      <c r="D120" s="2">
        <f t="shared" si="5"/>
        <v>1</v>
      </c>
    </row>
    <row r="121" spans="1:4" ht="13.5">
      <c r="A121" s="3">
        <v>45412</v>
      </c>
      <c r="B121" s="1">
        <f t="shared" si="3"/>
        <v>18</v>
      </c>
      <c r="C121" s="1" t="str">
        <f t="shared" si="4"/>
        <v>星期二</v>
      </c>
      <c r="D121" s="2">
        <f t="shared" si="5"/>
        <v>2</v>
      </c>
    </row>
    <row r="122" spans="1:4" ht="13.5">
      <c r="A122" s="3">
        <v>45413</v>
      </c>
      <c r="B122" s="1">
        <f t="shared" si="3"/>
        <v>18</v>
      </c>
      <c r="C122" s="1" t="str">
        <f t="shared" si="4"/>
        <v>星期三</v>
      </c>
      <c r="D122" s="2">
        <f t="shared" si="5"/>
        <v>3</v>
      </c>
    </row>
    <row r="123" spans="1:4" ht="13.5">
      <c r="A123" s="3">
        <v>45414</v>
      </c>
      <c r="B123" s="1">
        <f t="shared" si="3"/>
        <v>18</v>
      </c>
      <c r="C123" s="1" t="str">
        <f t="shared" si="4"/>
        <v>星期四</v>
      </c>
      <c r="D123" s="2">
        <f t="shared" si="5"/>
        <v>4</v>
      </c>
    </row>
    <row r="124" spans="1:4" ht="13.5">
      <c r="A124" s="3">
        <v>45415</v>
      </c>
      <c r="B124" s="1">
        <f t="shared" si="3"/>
        <v>18</v>
      </c>
      <c r="C124" s="1" t="str">
        <f t="shared" si="4"/>
        <v>星期五</v>
      </c>
      <c r="D124" s="2">
        <f t="shared" si="5"/>
        <v>5</v>
      </c>
    </row>
    <row r="125" spans="1:4" ht="13.5">
      <c r="A125" s="3">
        <v>45416</v>
      </c>
      <c r="B125" s="1">
        <f t="shared" si="3"/>
        <v>18</v>
      </c>
      <c r="C125" s="1" t="str">
        <f t="shared" si="4"/>
        <v>星期六</v>
      </c>
      <c r="D125" s="2">
        <f t="shared" si="5"/>
        <v>6</v>
      </c>
    </row>
    <row r="126" spans="1:4" ht="13.5">
      <c r="A126" s="3">
        <v>45417</v>
      </c>
      <c r="B126" s="1">
        <f t="shared" si="3"/>
        <v>18</v>
      </c>
      <c r="C126" s="1" t="str">
        <f t="shared" si="4"/>
        <v>星期日</v>
      </c>
      <c r="D126" s="2">
        <f t="shared" si="5"/>
        <v>7</v>
      </c>
    </row>
    <row r="127" spans="1:4" ht="13.5">
      <c r="A127" s="3">
        <v>45418</v>
      </c>
      <c r="B127" s="1">
        <f t="shared" si="3"/>
        <v>19</v>
      </c>
      <c r="C127" s="1" t="str">
        <f t="shared" si="4"/>
        <v>星期一</v>
      </c>
      <c r="D127" s="2">
        <f t="shared" si="5"/>
        <v>1</v>
      </c>
    </row>
    <row r="128" spans="1:4" ht="13.5">
      <c r="A128" s="3">
        <v>45419</v>
      </c>
      <c r="B128" s="1">
        <f t="shared" si="3"/>
        <v>19</v>
      </c>
      <c r="C128" s="1" t="str">
        <f t="shared" si="4"/>
        <v>星期二</v>
      </c>
      <c r="D128" s="2">
        <f t="shared" si="5"/>
        <v>2</v>
      </c>
    </row>
    <row r="129" spans="1:4" ht="13.5">
      <c r="A129" s="3">
        <v>45420</v>
      </c>
      <c r="B129" s="1">
        <f t="shared" si="6" ref="B129:B192">WEEKNUM(A129,2)</f>
        <v>19</v>
      </c>
      <c r="C129" s="1" t="str">
        <f t="shared" si="4"/>
        <v>星期三</v>
      </c>
      <c r="D129" s="2">
        <f t="shared" si="5"/>
        <v>3</v>
      </c>
    </row>
    <row r="130" spans="1:4" ht="13.5">
      <c r="A130" s="3">
        <v>45421</v>
      </c>
      <c r="B130" s="1">
        <f t="shared" si="6"/>
        <v>19</v>
      </c>
      <c r="C130" s="1" t="str">
        <f t="shared" si="7" ref="C130:C193">CHOOSE(WEEKDAY(A130,2),"星期一","星期二","星期三","星期四","星期五","星期六","星期日")</f>
        <v>星期四</v>
      </c>
      <c r="D130" s="2">
        <f t="shared" si="8" ref="D130:D193">WEEKDAY(A130,2)</f>
        <v>4</v>
      </c>
    </row>
    <row r="131" spans="1:4" ht="13.5">
      <c r="A131" s="3">
        <v>45422</v>
      </c>
      <c r="B131" s="1">
        <f t="shared" si="6"/>
        <v>19</v>
      </c>
      <c r="C131" s="1" t="str">
        <f t="shared" si="7"/>
        <v>星期五</v>
      </c>
      <c r="D131" s="2">
        <f t="shared" si="8"/>
        <v>5</v>
      </c>
    </row>
    <row r="132" spans="1:4" ht="13.5">
      <c r="A132" s="3">
        <v>45423</v>
      </c>
      <c r="B132" s="1">
        <f t="shared" si="6"/>
        <v>19</v>
      </c>
      <c r="C132" s="1" t="str">
        <f t="shared" si="7"/>
        <v>星期六</v>
      </c>
      <c r="D132" s="2">
        <f t="shared" si="8"/>
        <v>6</v>
      </c>
    </row>
    <row r="133" spans="1:4" ht="13.5">
      <c r="A133" s="3">
        <v>45424</v>
      </c>
      <c r="B133" s="1">
        <f t="shared" si="6"/>
        <v>19</v>
      </c>
      <c r="C133" s="1" t="str">
        <f t="shared" si="7"/>
        <v>星期日</v>
      </c>
      <c r="D133" s="2">
        <f t="shared" si="8"/>
        <v>7</v>
      </c>
    </row>
    <row r="134" spans="1:4" ht="13.5">
      <c r="A134" s="3">
        <v>45425</v>
      </c>
      <c r="B134" s="1">
        <f t="shared" si="6"/>
        <v>20</v>
      </c>
      <c r="C134" s="1" t="str">
        <f t="shared" si="7"/>
        <v>星期一</v>
      </c>
      <c r="D134" s="2">
        <f t="shared" si="8"/>
        <v>1</v>
      </c>
    </row>
    <row r="135" spans="1:4" ht="13.5">
      <c r="A135" s="3">
        <v>45426</v>
      </c>
      <c r="B135" s="1">
        <f t="shared" si="6"/>
        <v>20</v>
      </c>
      <c r="C135" s="1" t="str">
        <f t="shared" si="7"/>
        <v>星期二</v>
      </c>
      <c r="D135" s="2">
        <f t="shared" si="8"/>
        <v>2</v>
      </c>
    </row>
    <row r="136" spans="1:4" ht="13.5">
      <c r="A136" s="3">
        <v>45427</v>
      </c>
      <c r="B136" s="1">
        <f t="shared" si="6"/>
        <v>20</v>
      </c>
      <c r="C136" s="1" t="str">
        <f t="shared" si="7"/>
        <v>星期三</v>
      </c>
      <c r="D136" s="2">
        <f t="shared" si="8"/>
        <v>3</v>
      </c>
    </row>
    <row r="137" spans="1:4" ht="13.5">
      <c r="A137" s="3">
        <v>45428</v>
      </c>
      <c r="B137" s="1">
        <f t="shared" si="6"/>
        <v>20</v>
      </c>
      <c r="C137" s="1" t="str">
        <f t="shared" si="7"/>
        <v>星期四</v>
      </c>
      <c r="D137" s="2">
        <f t="shared" si="8"/>
        <v>4</v>
      </c>
    </row>
    <row r="138" spans="1:4" ht="13.5">
      <c r="A138" s="3">
        <v>45429</v>
      </c>
      <c r="B138" s="1">
        <f t="shared" si="6"/>
        <v>20</v>
      </c>
      <c r="C138" s="1" t="str">
        <f t="shared" si="7"/>
        <v>星期五</v>
      </c>
      <c r="D138" s="2">
        <f t="shared" si="8"/>
        <v>5</v>
      </c>
    </row>
    <row r="139" spans="1:4" ht="13.5">
      <c r="A139" s="3">
        <v>45430</v>
      </c>
      <c r="B139" s="1">
        <f t="shared" si="6"/>
        <v>20</v>
      </c>
      <c r="C139" s="1" t="str">
        <f t="shared" si="7"/>
        <v>星期六</v>
      </c>
      <c r="D139" s="2">
        <f t="shared" si="8"/>
        <v>6</v>
      </c>
    </row>
    <row r="140" spans="1:4" ht="13.5">
      <c r="A140" s="3">
        <v>45431</v>
      </c>
      <c r="B140" s="1">
        <f t="shared" si="6"/>
        <v>20</v>
      </c>
      <c r="C140" s="1" t="str">
        <f t="shared" si="7"/>
        <v>星期日</v>
      </c>
      <c r="D140" s="2">
        <f t="shared" si="8"/>
        <v>7</v>
      </c>
    </row>
    <row r="141" spans="1:4" ht="13.5">
      <c r="A141" s="3">
        <v>45432</v>
      </c>
      <c r="B141" s="1">
        <f t="shared" si="6"/>
        <v>21</v>
      </c>
      <c r="C141" s="1" t="str">
        <f t="shared" si="7"/>
        <v>星期一</v>
      </c>
      <c r="D141" s="2">
        <f t="shared" si="8"/>
        <v>1</v>
      </c>
    </row>
    <row r="142" spans="1:4" ht="13.5">
      <c r="A142" s="3">
        <v>45433</v>
      </c>
      <c r="B142" s="1">
        <f t="shared" si="6"/>
        <v>21</v>
      </c>
      <c r="C142" s="1" t="str">
        <f t="shared" si="7"/>
        <v>星期二</v>
      </c>
      <c r="D142" s="2">
        <f t="shared" si="8"/>
        <v>2</v>
      </c>
    </row>
    <row r="143" spans="1:4" ht="13.5">
      <c r="A143" s="3">
        <v>45434</v>
      </c>
      <c r="B143" s="1">
        <f t="shared" si="6"/>
        <v>21</v>
      </c>
      <c r="C143" s="1" t="str">
        <f t="shared" si="7"/>
        <v>星期三</v>
      </c>
      <c r="D143" s="2">
        <f t="shared" si="8"/>
        <v>3</v>
      </c>
    </row>
    <row r="144" spans="1:4" ht="13.5">
      <c r="A144" s="3">
        <v>45435</v>
      </c>
      <c r="B144" s="1">
        <f t="shared" si="6"/>
        <v>21</v>
      </c>
      <c r="C144" s="1" t="str">
        <f t="shared" si="7"/>
        <v>星期四</v>
      </c>
      <c r="D144" s="2">
        <f t="shared" si="8"/>
        <v>4</v>
      </c>
    </row>
    <row r="145" spans="1:4" ht="13.5">
      <c r="A145" s="3">
        <v>45436</v>
      </c>
      <c r="B145" s="1">
        <f t="shared" si="6"/>
        <v>21</v>
      </c>
      <c r="C145" s="1" t="str">
        <f t="shared" si="7"/>
        <v>星期五</v>
      </c>
      <c r="D145" s="2">
        <f t="shared" si="8"/>
        <v>5</v>
      </c>
    </row>
    <row r="146" spans="1:4" ht="13.5">
      <c r="A146" s="3">
        <v>45437</v>
      </c>
      <c r="B146" s="1">
        <f t="shared" si="6"/>
        <v>21</v>
      </c>
      <c r="C146" s="1" t="str">
        <f t="shared" si="7"/>
        <v>星期六</v>
      </c>
      <c r="D146" s="2">
        <f t="shared" si="8"/>
        <v>6</v>
      </c>
    </row>
    <row r="147" spans="1:4" ht="13.5">
      <c r="A147" s="3">
        <v>45438</v>
      </c>
      <c r="B147" s="1">
        <f t="shared" si="6"/>
        <v>21</v>
      </c>
      <c r="C147" s="1" t="str">
        <f t="shared" si="7"/>
        <v>星期日</v>
      </c>
      <c r="D147" s="2">
        <f t="shared" si="8"/>
        <v>7</v>
      </c>
    </row>
    <row r="148" spans="1:4" ht="13.5">
      <c r="A148" s="3">
        <v>45439</v>
      </c>
      <c r="B148" s="1">
        <f t="shared" si="6"/>
        <v>22</v>
      </c>
      <c r="C148" s="1" t="str">
        <f t="shared" si="7"/>
        <v>星期一</v>
      </c>
      <c r="D148" s="2">
        <f t="shared" si="8"/>
        <v>1</v>
      </c>
    </row>
    <row r="149" spans="1:4" ht="13.5">
      <c r="A149" s="3">
        <v>45440</v>
      </c>
      <c r="B149" s="1">
        <f t="shared" si="6"/>
        <v>22</v>
      </c>
      <c r="C149" s="1" t="str">
        <f t="shared" si="7"/>
        <v>星期二</v>
      </c>
      <c r="D149" s="2">
        <f t="shared" si="8"/>
        <v>2</v>
      </c>
    </row>
    <row r="150" spans="1:4" ht="13.5">
      <c r="A150" s="3">
        <v>45441</v>
      </c>
      <c r="B150" s="1">
        <f t="shared" si="6"/>
        <v>22</v>
      </c>
      <c r="C150" s="1" t="str">
        <f t="shared" si="7"/>
        <v>星期三</v>
      </c>
      <c r="D150" s="2">
        <f t="shared" si="8"/>
        <v>3</v>
      </c>
    </row>
    <row r="151" spans="1:4" ht="13.5">
      <c r="A151" s="3">
        <v>45442</v>
      </c>
      <c r="B151" s="1">
        <f t="shared" si="6"/>
        <v>22</v>
      </c>
      <c r="C151" s="1" t="str">
        <f t="shared" si="7"/>
        <v>星期四</v>
      </c>
      <c r="D151" s="2">
        <f t="shared" si="8"/>
        <v>4</v>
      </c>
    </row>
    <row r="152" spans="1:4" ht="13.5">
      <c r="A152" s="3">
        <v>45443</v>
      </c>
      <c r="B152" s="1">
        <f t="shared" si="6"/>
        <v>22</v>
      </c>
      <c r="C152" s="1" t="str">
        <f t="shared" si="7"/>
        <v>星期五</v>
      </c>
      <c r="D152" s="2">
        <f t="shared" si="8"/>
        <v>5</v>
      </c>
    </row>
    <row r="153" spans="1:4" ht="13.5">
      <c r="A153" s="3">
        <v>45444</v>
      </c>
      <c r="B153" s="1">
        <f t="shared" si="6"/>
        <v>22</v>
      </c>
      <c r="C153" s="1" t="str">
        <f t="shared" si="7"/>
        <v>星期六</v>
      </c>
      <c r="D153" s="2">
        <f t="shared" si="8"/>
        <v>6</v>
      </c>
    </row>
    <row r="154" spans="1:4" ht="13.5">
      <c r="A154" s="3">
        <v>45445</v>
      </c>
      <c r="B154" s="1">
        <f t="shared" si="6"/>
        <v>22</v>
      </c>
      <c r="C154" s="1" t="str">
        <f t="shared" si="7"/>
        <v>星期日</v>
      </c>
      <c r="D154" s="2">
        <f t="shared" si="8"/>
        <v>7</v>
      </c>
    </row>
    <row r="155" spans="1:4" ht="13.5">
      <c r="A155" s="3">
        <v>45446</v>
      </c>
      <c r="B155" s="1">
        <f t="shared" si="6"/>
        <v>23</v>
      </c>
      <c r="C155" s="1" t="str">
        <f t="shared" si="7"/>
        <v>星期一</v>
      </c>
      <c r="D155" s="2">
        <f t="shared" si="8"/>
        <v>1</v>
      </c>
    </row>
    <row r="156" spans="1:4" ht="13.5">
      <c r="A156" s="3">
        <v>45447</v>
      </c>
      <c r="B156" s="1">
        <f t="shared" si="6"/>
        <v>23</v>
      </c>
      <c r="C156" s="1" t="str">
        <f t="shared" si="7"/>
        <v>星期二</v>
      </c>
      <c r="D156" s="2">
        <f t="shared" si="8"/>
        <v>2</v>
      </c>
    </row>
    <row r="157" spans="1:4" ht="13.5">
      <c r="A157" s="3">
        <v>45448</v>
      </c>
      <c r="B157" s="1">
        <f t="shared" si="6"/>
        <v>23</v>
      </c>
      <c r="C157" s="1" t="str">
        <f t="shared" si="7"/>
        <v>星期三</v>
      </c>
      <c r="D157" s="2">
        <f t="shared" si="8"/>
        <v>3</v>
      </c>
    </row>
    <row r="158" spans="1:4" ht="13.5">
      <c r="A158" s="3">
        <v>45449</v>
      </c>
      <c r="B158" s="1">
        <f t="shared" si="6"/>
        <v>23</v>
      </c>
      <c r="C158" s="1" t="str">
        <f t="shared" si="7"/>
        <v>星期四</v>
      </c>
      <c r="D158" s="2">
        <f t="shared" si="8"/>
        <v>4</v>
      </c>
    </row>
    <row r="159" spans="1:4" ht="13.5">
      <c r="A159" s="3">
        <v>45450</v>
      </c>
      <c r="B159" s="1">
        <f t="shared" si="6"/>
        <v>23</v>
      </c>
      <c r="C159" s="1" t="str">
        <f t="shared" si="7"/>
        <v>星期五</v>
      </c>
      <c r="D159" s="2">
        <f t="shared" si="8"/>
        <v>5</v>
      </c>
    </row>
    <row r="160" spans="1:4" ht="13.5">
      <c r="A160" s="3">
        <v>45451</v>
      </c>
      <c r="B160" s="1">
        <f t="shared" si="6"/>
        <v>23</v>
      </c>
      <c r="C160" s="1" t="str">
        <f t="shared" si="7"/>
        <v>星期六</v>
      </c>
      <c r="D160" s="2">
        <f t="shared" si="8"/>
        <v>6</v>
      </c>
    </row>
    <row r="161" spans="1:4" ht="13.5">
      <c r="A161" s="3">
        <v>45452</v>
      </c>
      <c r="B161" s="1">
        <f t="shared" si="6"/>
        <v>23</v>
      </c>
      <c r="C161" s="1" t="str">
        <f t="shared" si="7"/>
        <v>星期日</v>
      </c>
      <c r="D161" s="2">
        <f t="shared" si="8"/>
        <v>7</v>
      </c>
    </row>
    <row r="162" spans="1:4" ht="13.5">
      <c r="A162" s="3">
        <v>45453</v>
      </c>
      <c r="B162" s="1">
        <f t="shared" si="6"/>
        <v>24</v>
      </c>
      <c r="C162" s="1" t="str">
        <f t="shared" si="7"/>
        <v>星期一</v>
      </c>
      <c r="D162" s="2">
        <f t="shared" si="8"/>
        <v>1</v>
      </c>
    </row>
    <row r="163" spans="1:4" ht="13.5">
      <c r="A163" s="3">
        <v>45454</v>
      </c>
      <c r="B163" s="1">
        <f t="shared" si="6"/>
        <v>24</v>
      </c>
      <c r="C163" s="1" t="str">
        <f t="shared" si="7"/>
        <v>星期二</v>
      </c>
      <c r="D163" s="2">
        <f t="shared" si="8"/>
        <v>2</v>
      </c>
    </row>
    <row r="164" spans="1:4" ht="13.5">
      <c r="A164" s="3">
        <v>45455</v>
      </c>
      <c r="B164" s="1">
        <f t="shared" si="6"/>
        <v>24</v>
      </c>
      <c r="C164" s="1" t="str">
        <f t="shared" si="7"/>
        <v>星期三</v>
      </c>
      <c r="D164" s="2">
        <f t="shared" si="8"/>
        <v>3</v>
      </c>
    </row>
    <row r="165" spans="1:4" ht="13.5">
      <c r="A165" s="3">
        <v>45456</v>
      </c>
      <c r="B165" s="1">
        <f t="shared" si="6"/>
        <v>24</v>
      </c>
      <c r="C165" s="1" t="str">
        <f t="shared" si="7"/>
        <v>星期四</v>
      </c>
      <c r="D165" s="2">
        <f t="shared" si="8"/>
        <v>4</v>
      </c>
    </row>
    <row r="166" spans="1:4" ht="13.5">
      <c r="A166" s="3">
        <v>45457</v>
      </c>
      <c r="B166" s="1">
        <f t="shared" si="6"/>
        <v>24</v>
      </c>
      <c r="C166" s="1" t="str">
        <f t="shared" si="7"/>
        <v>星期五</v>
      </c>
      <c r="D166" s="2">
        <f t="shared" si="8"/>
        <v>5</v>
      </c>
    </row>
    <row r="167" spans="1:4" ht="13.5">
      <c r="A167" s="3">
        <v>45458</v>
      </c>
      <c r="B167" s="1">
        <f t="shared" si="6"/>
        <v>24</v>
      </c>
      <c r="C167" s="1" t="str">
        <f t="shared" si="7"/>
        <v>星期六</v>
      </c>
      <c r="D167" s="2">
        <f t="shared" si="8"/>
        <v>6</v>
      </c>
    </row>
    <row r="168" spans="1:4" ht="13.5">
      <c r="A168" s="3">
        <v>45459</v>
      </c>
      <c r="B168" s="1">
        <f t="shared" si="6"/>
        <v>24</v>
      </c>
      <c r="C168" s="1" t="str">
        <f t="shared" si="7"/>
        <v>星期日</v>
      </c>
      <c r="D168" s="2">
        <f t="shared" si="8"/>
        <v>7</v>
      </c>
    </row>
    <row r="169" spans="1:4" ht="13.5">
      <c r="A169" s="3">
        <v>45460</v>
      </c>
      <c r="B169" s="1">
        <f t="shared" si="6"/>
        <v>25</v>
      </c>
      <c r="C169" s="1" t="str">
        <f t="shared" si="7"/>
        <v>星期一</v>
      </c>
      <c r="D169" s="2">
        <f t="shared" si="8"/>
        <v>1</v>
      </c>
    </row>
    <row r="170" spans="1:4" ht="13.5">
      <c r="A170" s="3">
        <v>45461</v>
      </c>
      <c r="B170" s="1">
        <f t="shared" si="6"/>
        <v>25</v>
      </c>
      <c r="C170" s="1" t="str">
        <f t="shared" si="7"/>
        <v>星期二</v>
      </c>
      <c r="D170" s="2">
        <f t="shared" si="8"/>
        <v>2</v>
      </c>
    </row>
    <row r="171" spans="1:4" ht="13.5">
      <c r="A171" s="3">
        <v>45462</v>
      </c>
      <c r="B171" s="1">
        <f t="shared" si="6"/>
        <v>25</v>
      </c>
      <c r="C171" s="1" t="str">
        <f t="shared" si="7"/>
        <v>星期三</v>
      </c>
      <c r="D171" s="2">
        <f t="shared" si="8"/>
        <v>3</v>
      </c>
    </row>
    <row r="172" spans="1:4" ht="13.5">
      <c r="A172" s="3">
        <v>45463</v>
      </c>
      <c r="B172" s="1">
        <f t="shared" si="6"/>
        <v>25</v>
      </c>
      <c r="C172" s="1" t="str">
        <f t="shared" si="7"/>
        <v>星期四</v>
      </c>
      <c r="D172" s="2">
        <f t="shared" si="8"/>
        <v>4</v>
      </c>
    </row>
    <row r="173" spans="1:4" ht="13.5">
      <c r="A173" s="3">
        <v>45464</v>
      </c>
      <c r="B173" s="1">
        <f t="shared" si="6"/>
        <v>25</v>
      </c>
      <c r="C173" s="1" t="str">
        <f t="shared" si="7"/>
        <v>星期五</v>
      </c>
      <c r="D173" s="2">
        <f t="shared" si="8"/>
        <v>5</v>
      </c>
    </row>
    <row r="174" spans="1:4" ht="13.5">
      <c r="A174" s="3">
        <v>45465</v>
      </c>
      <c r="B174" s="1">
        <f t="shared" si="6"/>
        <v>25</v>
      </c>
      <c r="C174" s="1" t="str">
        <f t="shared" si="7"/>
        <v>星期六</v>
      </c>
      <c r="D174" s="2">
        <f t="shared" si="8"/>
        <v>6</v>
      </c>
    </row>
    <row r="175" spans="1:4" ht="13.5">
      <c r="A175" s="3">
        <v>45466</v>
      </c>
      <c r="B175" s="1">
        <f t="shared" si="6"/>
        <v>25</v>
      </c>
      <c r="C175" s="1" t="str">
        <f t="shared" si="7"/>
        <v>星期日</v>
      </c>
      <c r="D175" s="2">
        <f t="shared" si="8"/>
        <v>7</v>
      </c>
    </row>
    <row r="176" spans="1:4" ht="13.5">
      <c r="A176" s="3">
        <v>45467</v>
      </c>
      <c r="B176" s="1">
        <f t="shared" si="6"/>
        <v>26</v>
      </c>
      <c r="C176" s="1" t="str">
        <f t="shared" si="7"/>
        <v>星期一</v>
      </c>
      <c r="D176" s="2">
        <f t="shared" si="8"/>
        <v>1</v>
      </c>
    </row>
    <row r="177" spans="1:4" ht="13.5">
      <c r="A177" s="3">
        <v>45468</v>
      </c>
      <c r="B177" s="1">
        <f t="shared" si="6"/>
        <v>26</v>
      </c>
      <c r="C177" s="1" t="str">
        <f t="shared" si="7"/>
        <v>星期二</v>
      </c>
      <c r="D177" s="2">
        <f t="shared" si="8"/>
        <v>2</v>
      </c>
    </row>
    <row r="178" spans="1:4" ht="13.5">
      <c r="A178" s="3">
        <v>45469</v>
      </c>
      <c r="B178" s="1">
        <f t="shared" si="6"/>
        <v>26</v>
      </c>
      <c r="C178" s="1" t="str">
        <f t="shared" si="7"/>
        <v>星期三</v>
      </c>
      <c r="D178" s="2">
        <f t="shared" si="8"/>
        <v>3</v>
      </c>
    </row>
    <row r="179" spans="1:4" ht="13.5">
      <c r="A179" s="3">
        <v>45470</v>
      </c>
      <c r="B179" s="1">
        <f t="shared" si="6"/>
        <v>26</v>
      </c>
      <c r="C179" s="1" t="str">
        <f t="shared" si="7"/>
        <v>星期四</v>
      </c>
      <c r="D179" s="2">
        <f t="shared" si="8"/>
        <v>4</v>
      </c>
    </row>
    <row r="180" spans="1:4" ht="13.5">
      <c r="A180" s="3">
        <v>45471</v>
      </c>
      <c r="B180" s="1">
        <f t="shared" si="6"/>
        <v>26</v>
      </c>
      <c r="C180" s="1" t="str">
        <f t="shared" si="7"/>
        <v>星期五</v>
      </c>
      <c r="D180" s="2">
        <f t="shared" si="8"/>
        <v>5</v>
      </c>
    </row>
    <row r="181" spans="1:4" ht="13.5">
      <c r="A181" s="3">
        <v>45472</v>
      </c>
      <c r="B181" s="1">
        <f t="shared" si="6"/>
        <v>26</v>
      </c>
      <c r="C181" s="1" t="str">
        <f t="shared" si="7"/>
        <v>星期六</v>
      </c>
      <c r="D181" s="2">
        <f t="shared" si="8"/>
        <v>6</v>
      </c>
    </row>
    <row r="182" spans="1:4" ht="13.5">
      <c r="A182" s="3">
        <v>45473</v>
      </c>
      <c r="B182" s="1">
        <f t="shared" si="6"/>
        <v>26</v>
      </c>
      <c r="C182" s="1" t="str">
        <f t="shared" si="7"/>
        <v>星期日</v>
      </c>
      <c r="D182" s="2">
        <f t="shared" si="8"/>
        <v>7</v>
      </c>
    </row>
    <row r="183" spans="1:4" ht="13.5">
      <c r="A183" s="3">
        <v>45474</v>
      </c>
      <c r="B183" s="1">
        <f t="shared" si="6"/>
        <v>27</v>
      </c>
      <c r="C183" s="1" t="str">
        <f t="shared" si="7"/>
        <v>星期一</v>
      </c>
      <c r="D183" s="2">
        <f t="shared" si="8"/>
        <v>1</v>
      </c>
    </row>
    <row r="184" spans="1:4" ht="13.5">
      <c r="A184" s="3">
        <v>45475</v>
      </c>
      <c r="B184" s="1">
        <f t="shared" si="6"/>
        <v>27</v>
      </c>
      <c r="C184" s="1" t="str">
        <f t="shared" si="7"/>
        <v>星期二</v>
      </c>
      <c r="D184" s="2">
        <f t="shared" si="8"/>
        <v>2</v>
      </c>
    </row>
    <row r="185" spans="1:4" ht="13.5">
      <c r="A185" s="3">
        <v>45476</v>
      </c>
      <c r="B185" s="1">
        <f t="shared" si="6"/>
        <v>27</v>
      </c>
      <c r="C185" s="1" t="str">
        <f t="shared" si="7"/>
        <v>星期三</v>
      </c>
      <c r="D185" s="2">
        <f t="shared" si="8"/>
        <v>3</v>
      </c>
    </row>
    <row r="186" spans="1:4" ht="13.5">
      <c r="A186" s="3">
        <v>45477</v>
      </c>
      <c r="B186" s="1">
        <f t="shared" si="6"/>
        <v>27</v>
      </c>
      <c r="C186" s="1" t="str">
        <f t="shared" si="7"/>
        <v>星期四</v>
      </c>
      <c r="D186" s="2">
        <f t="shared" si="8"/>
        <v>4</v>
      </c>
    </row>
    <row r="187" spans="1:4" ht="13.5">
      <c r="A187" s="3">
        <v>45478</v>
      </c>
      <c r="B187" s="1">
        <f t="shared" si="6"/>
        <v>27</v>
      </c>
      <c r="C187" s="1" t="str">
        <f t="shared" si="7"/>
        <v>星期五</v>
      </c>
      <c r="D187" s="2">
        <f t="shared" si="8"/>
        <v>5</v>
      </c>
    </row>
    <row r="188" spans="1:4" ht="13.5">
      <c r="A188" s="3">
        <v>45479</v>
      </c>
      <c r="B188" s="1">
        <f t="shared" si="6"/>
        <v>27</v>
      </c>
      <c r="C188" s="1" t="str">
        <f t="shared" si="7"/>
        <v>星期六</v>
      </c>
      <c r="D188" s="2">
        <f t="shared" si="8"/>
        <v>6</v>
      </c>
    </row>
    <row r="189" spans="1:4" ht="13.5">
      <c r="A189" s="3">
        <v>45480</v>
      </c>
      <c r="B189" s="1">
        <f t="shared" si="6"/>
        <v>27</v>
      </c>
      <c r="C189" s="1" t="str">
        <f t="shared" si="7"/>
        <v>星期日</v>
      </c>
      <c r="D189" s="2">
        <f t="shared" si="8"/>
        <v>7</v>
      </c>
    </row>
    <row r="190" spans="1:4" ht="13.5">
      <c r="A190" s="3">
        <v>45481</v>
      </c>
      <c r="B190" s="1">
        <f t="shared" si="6"/>
        <v>28</v>
      </c>
      <c r="C190" s="1" t="str">
        <f t="shared" si="7"/>
        <v>星期一</v>
      </c>
      <c r="D190" s="2">
        <f t="shared" si="8"/>
        <v>1</v>
      </c>
    </row>
    <row r="191" spans="1:4" ht="13.5">
      <c r="A191" s="3">
        <v>45482</v>
      </c>
      <c r="B191" s="1">
        <f t="shared" si="6"/>
        <v>28</v>
      </c>
      <c r="C191" s="1" t="str">
        <f t="shared" si="7"/>
        <v>星期二</v>
      </c>
      <c r="D191" s="2">
        <f t="shared" si="8"/>
        <v>2</v>
      </c>
    </row>
    <row r="192" spans="1:4" ht="13.5">
      <c r="A192" s="3">
        <v>45483</v>
      </c>
      <c r="B192" s="1">
        <f t="shared" si="6"/>
        <v>28</v>
      </c>
      <c r="C192" s="1" t="str">
        <f t="shared" si="7"/>
        <v>星期三</v>
      </c>
      <c r="D192" s="2">
        <f t="shared" si="8"/>
        <v>3</v>
      </c>
    </row>
    <row r="193" spans="1:4" ht="13.5">
      <c r="A193" s="3">
        <v>45484</v>
      </c>
      <c r="B193" s="1">
        <f t="shared" si="9" ref="B193:B256">WEEKNUM(A193,2)</f>
        <v>28</v>
      </c>
      <c r="C193" s="1" t="str">
        <f t="shared" si="7"/>
        <v>星期四</v>
      </c>
      <c r="D193" s="2">
        <f t="shared" si="8"/>
        <v>4</v>
      </c>
    </row>
    <row r="194" spans="1:4" ht="13.5">
      <c r="A194" s="3">
        <v>45485</v>
      </c>
      <c r="B194" s="1">
        <f t="shared" si="9"/>
        <v>28</v>
      </c>
      <c r="C194" s="1" t="str">
        <f t="shared" si="10" ref="C194:C257">CHOOSE(WEEKDAY(A194,2),"星期一","星期二","星期三","星期四","星期五","星期六","星期日")</f>
        <v>星期五</v>
      </c>
      <c r="D194" s="2">
        <f t="shared" si="11" ref="D194:D257">WEEKDAY(A194,2)</f>
        <v>5</v>
      </c>
    </row>
    <row r="195" spans="1:4" ht="13.5">
      <c r="A195" s="3">
        <v>45486</v>
      </c>
      <c r="B195" s="1">
        <f t="shared" si="9"/>
        <v>28</v>
      </c>
      <c r="C195" s="1" t="str">
        <f t="shared" si="10"/>
        <v>星期六</v>
      </c>
      <c r="D195" s="2">
        <f t="shared" si="11"/>
        <v>6</v>
      </c>
    </row>
    <row r="196" spans="1:4" ht="13.5">
      <c r="A196" s="3">
        <v>45487</v>
      </c>
      <c r="B196" s="1">
        <f t="shared" si="9"/>
        <v>28</v>
      </c>
      <c r="C196" s="1" t="str">
        <f t="shared" si="10"/>
        <v>星期日</v>
      </c>
      <c r="D196" s="2">
        <f t="shared" si="11"/>
        <v>7</v>
      </c>
    </row>
    <row r="197" spans="1:4" ht="13.5">
      <c r="A197" s="3">
        <v>45488</v>
      </c>
      <c r="B197" s="1">
        <f t="shared" si="9"/>
        <v>29</v>
      </c>
      <c r="C197" s="1" t="str">
        <f t="shared" si="10"/>
        <v>星期一</v>
      </c>
      <c r="D197" s="2">
        <f t="shared" si="11"/>
        <v>1</v>
      </c>
    </row>
    <row r="198" spans="1:4" ht="13.5">
      <c r="A198" s="3">
        <v>45489</v>
      </c>
      <c r="B198" s="1">
        <f t="shared" si="9"/>
        <v>29</v>
      </c>
      <c r="C198" s="1" t="str">
        <f t="shared" si="10"/>
        <v>星期二</v>
      </c>
      <c r="D198" s="2">
        <f t="shared" si="11"/>
        <v>2</v>
      </c>
    </row>
    <row r="199" spans="1:4" ht="13.5">
      <c r="A199" s="3">
        <v>45490</v>
      </c>
      <c r="B199" s="1">
        <f t="shared" si="9"/>
        <v>29</v>
      </c>
      <c r="C199" s="1" t="str">
        <f t="shared" si="10"/>
        <v>星期三</v>
      </c>
      <c r="D199" s="2">
        <f t="shared" si="11"/>
        <v>3</v>
      </c>
    </row>
    <row r="200" spans="1:4" ht="13.5">
      <c r="A200" s="3">
        <v>45491</v>
      </c>
      <c r="B200" s="1">
        <f t="shared" si="9"/>
        <v>29</v>
      </c>
      <c r="C200" s="1" t="str">
        <f t="shared" si="10"/>
        <v>星期四</v>
      </c>
      <c r="D200" s="2">
        <f t="shared" si="11"/>
        <v>4</v>
      </c>
    </row>
    <row r="201" spans="1:4" ht="13.5">
      <c r="A201" s="3">
        <v>45492</v>
      </c>
      <c r="B201" s="1">
        <f t="shared" si="9"/>
        <v>29</v>
      </c>
      <c r="C201" s="1" t="str">
        <f t="shared" si="10"/>
        <v>星期五</v>
      </c>
      <c r="D201" s="2">
        <f t="shared" si="11"/>
        <v>5</v>
      </c>
    </row>
    <row r="202" spans="1:4" ht="13.5">
      <c r="A202" s="3">
        <v>45493</v>
      </c>
      <c r="B202" s="1">
        <f t="shared" si="9"/>
        <v>29</v>
      </c>
      <c r="C202" s="1" t="str">
        <f t="shared" si="10"/>
        <v>星期六</v>
      </c>
      <c r="D202" s="2">
        <f t="shared" si="11"/>
        <v>6</v>
      </c>
    </row>
    <row r="203" spans="1:4" ht="13.5">
      <c r="A203" s="3">
        <v>45494</v>
      </c>
      <c r="B203" s="1">
        <f t="shared" si="9"/>
        <v>29</v>
      </c>
      <c r="C203" s="1" t="str">
        <f t="shared" si="10"/>
        <v>星期日</v>
      </c>
      <c r="D203" s="2">
        <f t="shared" si="11"/>
        <v>7</v>
      </c>
    </row>
    <row r="204" spans="1:4" ht="13.5">
      <c r="A204" s="3">
        <v>45495</v>
      </c>
      <c r="B204" s="1">
        <f t="shared" si="9"/>
        <v>30</v>
      </c>
      <c r="C204" s="1" t="str">
        <f t="shared" si="10"/>
        <v>星期一</v>
      </c>
      <c r="D204" s="2">
        <f t="shared" si="11"/>
        <v>1</v>
      </c>
    </row>
    <row r="205" spans="1:4" ht="13.5">
      <c r="A205" s="3">
        <v>45496</v>
      </c>
      <c r="B205" s="1">
        <f t="shared" si="9"/>
        <v>30</v>
      </c>
      <c r="C205" s="1" t="str">
        <f t="shared" si="10"/>
        <v>星期二</v>
      </c>
      <c r="D205" s="2">
        <f t="shared" si="11"/>
        <v>2</v>
      </c>
    </row>
    <row r="206" spans="1:4" ht="13.5">
      <c r="A206" s="3">
        <v>45497</v>
      </c>
      <c r="B206" s="1">
        <f t="shared" si="9"/>
        <v>30</v>
      </c>
      <c r="C206" s="1" t="str">
        <f t="shared" si="10"/>
        <v>星期三</v>
      </c>
      <c r="D206" s="2">
        <f t="shared" si="11"/>
        <v>3</v>
      </c>
    </row>
    <row r="207" spans="1:4" ht="13.5">
      <c r="A207" s="3">
        <v>45498</v>
      </c>
      <c r="B207" s="1">
        <f t="shared" si="9"/>
        <v>30</v>
      </c>
      <c r="C207" s="1" t="str">
        <f t="shared" si="10"/>
        <v>星期四</v>
      </c>
      <c r="D207" s="2">
        <f t="shared" si="11"/>
        <v>4</v>
      </c>
    </row>
    <row r="208" spans="1:4" ht="13.5">
      <c r="A208" s="3">
        <v>45499</v>
      </c>
      <c r="B208" s="1">
        <f t="shared" si="9"/>
        <v>30</v>
      </c>
      <c r="C208" s="1" t="str">
        <f t="shared" si="10"/>
        <v>星期五</v>
      </c>
      <c r="D208" s="2">
        <f t="shared" si="11"/>
        <v>5</v>
      </c>
    </row>
    <row r="209" spans="1:4" ht="13.5">
      <c r="A209" s="3">
        <v>45500</v>
      </c>
      <c r="B209" s="1">
        <f t="shared" si="9"/>
        <v>30</v>
      </c>
      <c r="C209" s="1" t="str">
        <f t="shared" si="10"/>
        <v>星期六</v>
      </c>
      <c r="D209" s="2">
        <f t="shared" si="11"/>
        <v>6</v>
      </c>
    </row>
    <row r="210" spans="1:4" ht="13.5">
      <c r="A210" s="3">
        <v>45501</v>
      </c>
      <c r="B210" s="1">
        <f t="shared" si="9"/>
        <v>30</v>
      </c>
      <c r="C210" s="1" t="str">
        <f t="shared" si="10"/>
        <v>星期日</v>
      </c>
      <c r="D210" s="2">
        <f t="shared" si="11"/>
        <v>7</v>
      </c>
    </row>
    <row r="211" spans="1:4" ht="13.5">
      <c r="A211" s="3">
        <v>45502</v>
      </c>
      <c r="B211" s="1">
        <f t="shared" si="9"/>
        <v>31</v>
      </c>
      <c r="C211" s="1" t="str">
        <f t="shared" si="10"/>
        <v>星期一</v>
      </c>
      <c r="D211" s="2">
        <f t="shared" si="11"/>
        <v>1</v>
      </c>
    </row>
    <row r="212" spans="1:4" ht="13.5">
      <c r="A212" s="3">
        <v>45503</v>
      </c>
      <c r="B212" s="1">
        <f t="shared" si="9"/>
        <v>31</v>
      </c>
      <c r="C212" s="1" t="str">
        <f t="shared" si="10"/>
        <v>星期二</v>
      </c>
      <c r="D212" s="2">
        <f t="shared" si="11"/>
        <v>2</v>
      </c>
    </row>
    <row r="213" spans="1:4" ht="13.5">
      <c r="A213" s="3">
        <v>45504</v>
      </c>
      <c r="B213" s="1">
        <f t="shared" si="9"/>
        <v>31</v>
      </c>
      <c r="C213" s="1" t="str">
        <f t="shared" si="10"/>
        <v>星期三</v>
      </c>
      <c r="D213" s="2">
        <f t="shared" si="11"/>
        <v>3</v>
      </c>
    </row>
    <row r="214" spans="1:4" ht="13.5">
      <c r="A214" s="3">
        <v>45505</v>
      </c>
      <c r="B214" s="1">
        <f t="shared" si="9"/>
        <v>31</v>
      </c>
      <c r="C214" s="1" t="str">
        <f t="shared" si="10"/>
        <v>星期四</v>
      </c>
      <c r="D214" s="2">
        <f t="shared" si="11"/>
        <v>4</v>
      </c>
    </row>
    <row r="215" spans="1:4" ht="13.5">
      <c r="A215" s="3">
        <v>45506</v>
      </c>
      <c r="B215" s="1">
        <f t="shared" si="9"/>
        <v>31</v>
      </c>
      <c r="C215" s="1" t="str">
        <f t="shared" si="10"/>
        <v>星期五</v>
      </c>
      <c r="D215" s="2">
        <f t="shared" si="11"/>
        <v>5</v>
      </c>
    </row>
    <row r="216" spans="1:4" ht="13.5">
      <c r="A216" s="3">
        <v>45507</v>
      </c>
      <c r="B216" s="1">
        <f t="shared" si="9"/>
        <v>31</v>
      </c>
      <c r="C216" s="1" t="str">
        <f t="shared" si="10"/>
        <v>星期六</v>
      </c>
      <c r="D216" s="2">
        <f t="shared" si="11"/>
        <v>6</v>
      </c>
    </row>
    <row r="217" spans="1:4" ht="13.5">
      <c r="A217" s="3">
        <v>45508</v>
      </c>
      <c r="B217" s="1">
        <f t="shared" si="9"/>
        <v>31</v>
      </c>
      <c r="C217" s="1" t="str">
        <f t="shared" si="10"/>
        <v>星期日</v>
      </c>
      <c r="D217" s="2">
        <f t="shared" si="11"/>
        <v>7</v>
      </c>
    </row>
    <row r="218" spans="1:4" ht="13.5">
      <c r="A218" s="3">
        <v>45509</v>
      </c>
      <c r="B218" s="1">
        <f t="shared" si="9"/>
        <v>32</v>
      </c>
      <c r="C218" s="1" t="str">
        <f t="shared" si="10"/>
        <v>星期一</v>
      </c>
      <c r="D218" s="2">
        <f t="shared" si="11"/>
        <v>1</v>
      </c>
    </row>
    <row r="219" spans="1:4" ht="13.5">
      <c r="A219" s="3">
        <v>45510</v>
      </c>
      <c r="B219" s="1">
        <f t="shared" si="9"/>
        <v>32</v>
      </c>
      <c r="C219" s="1" t="str">
        <f t="shared" si="10"/>
        <v>星期二</v>
      </c>
      <c r="D219" s="2">
        <f t="shared" si="11"/>
        <v>2</v>
      </c>
    </row>
    <row r="220" spans="1:4" ht="13.5">
      <c r="A220" s="3">
        <v>45511</v>
      </c>
      <c r="B220" s="1">
        <f t="shared" si="9"/>
        <v>32</v>
      </c>
      <c r="C220" s="1" t="str">
        <f t="shared" si="10"/>
        <v>星期三</v>
      </c>
      <c r="D220" s="2">
        <f t="shared" si="11"/>
        <v>3</v>
      </c>
    </row>
    <row r="221" spans="1:4" ht="13.5">
      <c r="A221" s="3">
        <v>45512</v>
      </c>
      <c r="B221" s="1">
        <f t="shared" si="9"/>
        <v>32</v>
      </c>
      <c r="C221" s="1" t="str">
        <f t="shared" si="10"/>
        <v>星期四</v>
      </c>
      <c r="D221" s="2">
        <f t="shared" si="11"/>
        <v>4</v>
      </c>
    </row>
    <row r="222" spans="1:4" ht="13.5">
      <c r="A222" s="3">
        <v>45513</v>
      </c>
      <c r="B222" s="1">
        <f t="shared" si="9"/>
        <v>32</v>
      </c>
      <c r="C222" s="1" t="str">
        <f t="shared" si="10"/>
        <v>星期五</v>
      </c>
      <c r="D222" s="2">
        <f t="shared" si="11"/>
        <v>5</v>
      </c>
    </row>
    <row r="223" spans="1:4" ht="13.5">
      <c r="A223" s="3">
        <v>45514</v>
      </c>
      <c r="B223" s="1">
        <f t="shared" si="9"/>
        <v>32</v>
      </c>
      <c r="C223" s="1" t="str">
        <f t="shared" si="10"/>
        <v>星期六</v>
      </c>
      <c r="D223" s="2">
        <f t="shared" si="11"/>
        <v>6</v>
      </c>
    </row>
    <row r="224" spans="1:4" ht="13.5">
      <c r="A224" s="3">
        <v>45515</v>
      </c>
      <c r="B224" s="1">
        <f t="shared" si="9"/>
        <v>32</v>
      </c>
      <c r="C224" s="1" t="str">
        <f t="shared" si="10"/>
        <v>星期日</v>
      </c>
      <c r="D224" s="2">
        <f t="shared" si="11"/>
        <v>7</v>
      </c>
    </row>
    <row r="225" spans="1:4" ht="13.5">
      <c r="A225" s="3">
        <v>45516</v>
      </c>
      <c r="B225" s="1">
        <f t="shared" si="9"/>
        <v>33</v>
      </c>
      <c r="C225" s="1" t="str">
        <f t="shared" si="10"/>
        <v>星期一</v>
      </c>
      <c r="D225" s="2">
        <f t="shared" si="11"/>
        <v>1</v>
      </c>
    </row>
    <row r="226" spans="1:4" ht="13.5">
      <c r="A226" s="3">
        <v>45517</v>
      </c>
      <c r="B226" s="1">
        <f t="shared" si="9"/>
        <v>33</v>
      </c>
      <c r="C226" s="1" t="str">
        <f t="shared" si="10"/>
        <v>星期二</v>
      </c>
      <c r="D226" s="2">
        <f t="shared" si="11"/>
        <v>2</v>
      </c>
    </row>
    <row r="227" spans="1:4" ht="13.5">
      <c r="A227" s="3">
        <v>45518</v>
      </c>
      <c r="B227" s="1">
        <f t="shared" si="9"/>
        <v>33</v>
      </c>
      <c r="C227" s="1" t="str">
        <f t="shared" si="10"/>
        <v>星期三</v>
      </c>
      <c r="D227" s="2">
        <f t="shared" si="11"/>
        <v>3</v>
      </c>
    </row>
    <row r="228" spans="1:4" ht="13.5">
      <c r="A228" s="3">
        <v>45519</v>
      </c>
      <c r="B228" s="1">
        <f t="shared" si="9"/>
        <v>33</v>
      </c>
      <c r="C228" s="1" t="str">
        <f t="shared" si="10"/>
        <v>星期四</v>
      </c>
      <c r="D228" s="2">
        <f t="shared" si="11"/>
        <v>4</v>
      </c>
    </row>
    <row r="229" spans="1:4" ht="13.5">
      <c r="A229" s="3">
        <v>45520</v>
      </c>
      <c r="B229" s="1">
        <f t="shared" si="9"/>
        <v>33</v>
      </c>
      <c r="C229" s="1" t="str">
        <f t="shared" si="10"/>
        <v>星期五</v>
      </c>
      <c r="D229" s="2">
        <f t="shared" si="11"/>
        <v>5</v>
      </c>
    </row>
    <row r="230" spans="1:4" ht="13.5">
      <c r="A230" s="3">
        <v>45521</v>
      </c>
      <c r="B230" s="1">
        <f t="shared" si="9"/>
        <v>33</v>
      </c>
      <c r="C230" s="1" t="str">
        <f t="shared" si="10"/>
        <v>星期六</v>
      </c>
      <c r="D230" s="2">
        <f t="shared" si="11"/>
        <v>6</v>
      </c>
    </row>
    <row r="231" spans="1:4" ht="13.5">
      <c r="A231" s="3">
        <v>45522</v>
      </c>
      <c r="B231" s="1">
        <f t="shared" si="9"/>
        <v>33</v>
      </c>
      <c r="C231" s="1" t="str">
        <f t="shared" si="10"/>
        <v>星期日</v>
      </c>
      <c r="D231" s="2">
        <f t="shared" si="11"/>
        <v>7</v>
      </c>
    </row>
    <row r="232" spans="1:4" ht="13.5">
      <c r="A232" s="3">
        <v>45523</v>
      </c>
      <c r="B232" s="1">
        <f t="shared" si="9"/>
        <v>34</v>
      </c>
      <c r="C232" s="1" t="str">
        <f t="shared" si="10"/>
        <v>星期一</v>
      </c>
      <c r="D232" s="2">
        <f t="shared" si="11"/>
        <v>1</v>
      </c>
    </row>
    <row r="233" spans="1:4" ht="13.5">
      <c r="A233" s="3">
        <v>45524</v>
      </c>
      <c r="B233" s="1">
        <f t="shared" si="9"/>
        <v>34</v>
      </c>
      <c r="C233" s="1" t="str">
        <f t="shared" si="10"/>
        <v>星期二</v>
      </c>
      <c r="D233" s="2">
        <f t="shared" si="11"/>
        <v>2</v>
      </c>
    </row>
    <row r="234" spans="1:4" ht="13.5">
      <c r="A234" s="3">
        <v>45525</v>
      </c>
      <c r="B234" s="1">
        <f t="shared" si="9"/>
        <v>34</v>
      </c>
      <c r="C234" s="1" t="str">
        <f t="shared" si="10"/>
        <v>星期三</v>
      </c>
      <c r="D234" s="2">
        <f t="shared" si="11"/>
        <v>3</v>
      </c>
    </row>
    <row r="235" spans="1:4" ht="13.5">
      <c r="A235" s="3">
        <v>45526</v>
      </c>
      <c r="B235" s="1">
        <f t="shared" si="9"/>
        <v>34</v>
      </c>
      <c r="C235" s="1" t="str">
        <f t="shared" si="10"/>
        <v>星期四</v>
      </c>
      <c r="D235" s="2">
        <f t="shared" si="11"/>
        <v>4</v>
      </c>
    </row>
    <row r="236" spans="1:4" ht="13.5">
      <c r="A236" s="3">
        <v>45527</v>
      </c>
      <c r="B236" s="1">
        <f t="shared" si="9"/>
        <v>34</v>
      </c>
      <c r="C236" s="1" t="str">
        <f t="shared" si="10"/>
        <v>星期五</v>
      </c>
      <c r="D236" s="2">
        <f t="shared" si="11"/>
        <v>5</v>
      </c>
    </row>
    <row r="237" spans="1:4" ht="13.5">
      <c r="A237" s="3">
        <v>45528</v>
      </c>
      <c r="B237" s="1">
        <f t="shared" si="9"/>
        <v>34</v>
      </c>
      <c r="C237" s="1" t="str">
        <f t="shared" si="10"/>
        <v>星期六</v>
      </c>
      <c r="D237" s="2">
        <f t="shared" si="11"/>
        <v>6</v>
      </c>
    </row>
    <row r="238" spans="1:4" ht="13.5">
      <c r="A238" s="3">
        <v>45529</v>
      </c>
      <c r="B238" s="1">
        <f t="shared" si="9"/>
        <v>34</v>
      </c>
      <c r="C238" s="1" t="str">
        <f t="shared" si="10"/>
        <v>星期日</v>
      </c>
      <c r="D238" s="2">
        <f t="shared" si="11"/>
        <v>7</v>
      </c>
    </row>
    <row r="239" spans="1:4" ht="13.5">
      <c r="A239" s="3">
        <v>45530</v>
      </c>
      <c r="B239" s="1">
        <f t="shared" si="9"/>
        <v>35</v>
      </c>
      <c r="C239" s="1" t="str">
        <f t="shared" si="10"/>
        <v>星期一</v>
      </c>
      <c r="D239" s="2">
        <f t="shared" si="11"/>
        <v>1</v>
      </c>
    </row>
    <row r="240" spans="1:4" ht="13.5">
      <c r="A240" s="3">
        <v>45531</v>
      </c>
      <c r="B240" s="1">
        <f t="shared" si="9"/>
        <v>35</v>
      </c>
      <c r="C240" s="1" t="str">
        <f t="shared" si="10"/>
        <v>星期二</v>
      </c>
      <c r="D240" s="2">
        <f t="shared" si="11"/>
        <v>2</v>
      </c>
    </row>
    <row r="241" spans="1:4" ht="13.5">
      <c r="A241" s="3">
        <v>45532</v>
      </c>
      <c r="B241" s="1">
        <f t="shared" si="9"/>
        <v>35</v>
      </c>
      <c r="C241" s="1" t="str">
        <f t="shared" si="10"/>
        <v>星期三</v>
      </c>
      <c r="D241" s="2">
        <f t="shared" si="11"/>
        <v>3</v>
      </c>
    </row>
    <row r="242" spans="1:4" ht="13.5">
      <c r="A242" s="3">
        <v>45533</v>
      </c>
      <c r="B242" s="1">
        <f t="shared" si="9"/>
        <v>35</v>
      </c>
      <c r="C242" s="1" t="str">
        <f t="shared" si="10"/>
        <v>星期四</v>
      </c>
      <c r="D242" s="2">
        <f t="shared" si="11"/>
        <v>4</v>
      </c>
    </row>
    <row r="243" spans="1:4" ht="13.5">
      <c r="A243" s="3">
        <v>45534</v>
      </c>
      <c r="B243" s="1">
        <f t="shared" si="9"/>
        <v>35</v>
      </c>
      <c r="C243" s="1" t="str">
        <f t="shared" si="10"/>
        <v>星期五</v>
      </c>
      <c r="D243" s="2">
        <f t="shared" si="11"/>
        <v>5</v>
      </c>
    </row>
    <row r="244" spans="1:4" ht="13.5">
      <c r="A244" s="3">
        <v>45535</v>
      </c>
      <c r="B244" s="1">
        <f t="shared" si="9"/>
        <v>35</v>
      </c>
      <c r="C244" s="1" t="str">
        <f t="shared" si="10"/>
        <v>星期六</v>
      </c>
      <c r="D244" s="2">
        <f t="shared" si="11"/>
        <v>6</v>
      </c>
    </row>
    <row r="245" spans="1:4" ht="13.5">
      <c r="A245" s="3">
        <v>45536</v>
      </c>
      <c r="B245" s="1">
        <f t="shared" si="9"/>
        <v>35</v>
      </c>
      <c r="C245" s="1" t="str">
        <f t="shared" si="10"/>
        <v>星期日</v>
      </c>
      <c r="D245" s="2">
        <f t="shared" si="11"/>
        <v>7</v>
      </c>
    </row>
    <row r="246" spans="1:4" ht="13.5">
      <c r="A246" s="3">
        <v>45537</v>
      </c>
      <c r="B246" s="1">
        <f t="shared" si="9"/>
        <v>36</v>
      </c>
      <c r="C246" s="1" t="str">
        <f t="shared" si="10"/>
        <v>星期一</v>
      </c>
      <c r="D246" s="2">
        <f t="shared" si="11"/>
        <v>1</v>
      </c>
    </row>
    <row r="247" spans="1:4" ht="13.5">
      <c r="A247" s="3">
        <v>45538</v>
      </c>
      <c r="B247" s="1">
        <f t="shared" si="9"/>
        <v>36</v>
      </c>
      <c r="C247" s="1" t="str">
        <f t="shared" si="10"/>
        <v>星期二</v>
      </c>
      <c r="D247" s="2">
        <f t="shared" si="11"/>
        <v>2</v>
      </c>
    </row>
    <row r="248" spans="1:4" ht="13.5">
      <c r="A248" s="3">
        <v>45539</v>
      </c>
      <c r="B248" s="1">
        <f t="shared" si="9"/>
        <v>36</v>
      </c>
      <c r="C248" s="1" t="str">
        <f t="shared" si="10"/>
        <v>星期三</v>
      </c>
      <c r="D248" s="2">
        <f t="shared" si="11"/>
        <v>3</v>
      </c>
    </row>
    <row r="249" spans="1:4" ht="13.5">
      <c r="A249" s="3">
        <v>45540</v>
      </c>
      <c r="B249" s="1">
        <f t="shared" si="9"/>
        <v>36</v>
      </c>
      <c r="C249" s="1" t="str">
        <f t="shared" si="10"/>
        <v>星期四</v>
      </c>
      <c r="D249" s="2">
        <f t="shared" si="11"/>
        <v>4</v>
      </c>
    </row>
    <row r="250" spans="1:4" ht="13.5">
      <c r="A250" s="3">
        <v>45541</v>
      </c>
      <c r="B250" s="1">
        <f t="shared" si="9"/>
        <v>36</v>
      </c>
      <c r="C250" s="1" t="str">
        <f t="shared" si="10"/>
        <v>星期五</v>
      </c>
      <c r="D250" s="2">
        <f t="shared" si="11"/>
        <v>5</v>
      </c>
    </row>
    <row r="251" spans="1:4" ht="13.5">
      <c r="A251" s="3">
        <v>45542</v>
      </c>
      <c r="B251" s="1">
        <f t="shared" si="9"/>
        <v>36</v>
      </c>
      <c r="C251" s="1" t="str">
        <f t="shared" si="10"/>
        <v>星期六</v>
      </c>
      <c r="D251" s="2">
        <f t="shared" si="11"/>
        <v>6</v>
      </c>
    </row>
    <row r="252" spans="1:4" ht="13.5">
      <c r="A252" s="3">
        <v>45543</v>
      </c>
      <c r="B252" s="1">
        <f t="shared" si="9"/>
        <v>36</v>
      </c>
      <c r="C252" s="1" t="str">
        <f t="shared" si="10"/>
        <v>星期日</v>
      </c>
      <c r="D252" s="2">
        <f t="shared" si="11"/>
        <v>7</v>
      </c>
    </row>
    <row r="253" spans="1:4" ht="13.5">
      <c r="A253" s="3">
        <v>45544</v>
      </c>
      <c r="B253" s="1">
        <f t="shared" si="9"/>
        <v>37</v>
      </c>
      <c r="C253" s="1" t="str">
        <f t="shared" si="10"/>
        <v>星期一</v>
      </c>
      <c r="D253" s="2">
        <f t="shared" si="11"/>
        <v>1</v>
      </c>
    </row>
    <row r="254" spans="1:4" ht="13.5">
      <c r="A254" s="3">
        <v>45545</v>
      </c>
      <c r="B254" s="1">
        <f t="shared" si="9"/>
        <v>37</v>
      </c>
      <c r="C254" s="1" t="str">
        <f t="shared" si="10"/>
        <v>星期二</v>
      </c>
      <c r="D254" s="2">
        <f t="shared" si="11"/>
        <v>2</v>
      </c>
    </row>
    <row r="255" spans="1:4" ht="13.5">
      <c r="A255" s="3">
        <v>45546</v>
      </c>
      <c r="B255" s="1">
        <f t="shared" si="9"/>
        <v>37</v>
      </c>
      <c r="C255" s="1" t="str">
        <f t="shared" si="10"/>
        <v>星期三</v>
      </c>
      <c r="D255" s="2">
        <f t="shared" si="11"/>
        <v>3</v>
      </c>
    </row>
    <row r="256" spans="1:4" ht="13.5">
      <c r="A256" s="3">
        <v>45547</v>
      </c>
      <c r="B256" s="1">
        <f t="shared" si="9"/>
        <v>37</v>
      </c>
      <c r="C256" s="1" t="str">
        <f t="shared" si="10"/>
        <v>星期四</v>
      </c>
      <c r="D256" s="2">
        <f t="shared" si="11"/>
        <v>4</v>
      </c>
    </row>
    <row r="257" spans="1:4" ht="13.5">
      <c r="A257" s="3">
        <v>45548</v>
      </c>
      <c r="B257" s="1">
        <f t="shared" si="12" ref="B257:B320">WEEKNUM(A257,2)</f>
        <v>37</v>
      </c>
      <c r="C257" s="1" t="str">
        <f t="shared" si="10"/>
        <v>星期五</v>
      </c>
      <c r="D257" s="2">
        <f t="shared" si="11"/>
        <v>5</v>
      </c>
    </row>
    <row r="258" spans="1:4" ht="13.5">
      <c r="A258" s="3">
        <v>45549</v>
      </c>
      <c r="B258" s="1">
        <f t="shared" si="12"/>
        <v>37</v>
      </c>
      <c r="C258" s="1" t="str">
        <f t="shared" si="13" ref="C258:C321">CHOOSE(WEEKDAY(A258,2),"星期一","星期二","星期三","星期四","星期五","星期六","星期日")</f>
        <v>星期六</v>
      </c>
      <c r="D258" s="2">
        <f t="shared" si="14" ref="D258:D321">WEEKDAY(A258,2)</f>
        <v>6</v>
      </c>
    </row>
    <row r="259" spans="1:4" ht="13.5">
      <c r="A259" s="3">
        <v>45550</v>
      </c>
      <c r="B259" s="1">
        <f t="shared" si="12"/>
        <v>37</v>
      </c>
      <c r="C259" s="1" t="str">
        <f t="shared" si="13"/>
        <v>星期日</v>
      </c>
      <c r="D259" s="2">
        <f t="shared" si="14"/>
        <v>7</v>
      </c>
    </row>
    <row r="260" spans="1:4" ht="13.5">
      <c r="A260" s="3">
        <v>45551</v>
      </c>
      <c r="B260" s="1">
        <f t="shared" si="12"/>
        <v>38</v>
      </c>
      <c r="C260" s="1" t="str">
        <f t="shared" si="13"/>
        <v>星期一</v>
      </c>
      <c r="D260" s="2">
        <f t="shared" si="14"/>
        <v>1</v>
      </c>
    </row>
    <row r="261" spans="1:4" ht="13.5">
      <c r="A261" s="3">
        <v>45552</v>
      </c>
      <c r="B261" s="1">
        <f t="shared" si="12"/>
        <v>38</v>
      </c>
      <c r="C261" s="1" t="str">
        <f t="shared" si="13"/>
        <v>星期二</v>
      </c>
      <c r="D261" s="2">
        <f t="shared" si="14"/>
        <v>2</v>
      </c>
    </row>
    <row r="262" spans="1:4" ht="13.5">
      <c r="A262" s="3">
        <v>45553</v>
      </c>
      <c r="B262" s="1">
        <f t="shared" si="12"/>
        <v>38</v>
      </c>
      <c r="C262" s="1" t="str">
        <f t="shared" si="13"/>
        <v>星期三</v>
      </c>
      <c r="D262" s="2">
        <f t="shared" si="14"/>
        <v>3</v>
      </c>
    </row>
    <row r="263" spans="1:4" ht="13.5">
      <c r="A263" s="3">
        <v>45554</v>
      </c>
      <c r="B263" s="1">
        <f t="shared" si="12"/>
        <v>38</v>
      </c>
      <c r="C263" s="1" t="str">
        <f t="shared" si="13"/>
        <v>星期四</v>
      </c>
      <c r="D263" s="2">
        <f t="shared" si="14"/>
        <v>4</v>
      </c>
    </row>
    <row r="264" spans="1:4" ht="13.5">
      <c r="A264" s="3">
        <v>45555</v>
      </c>
      <c r="B264" s="1">
        <f t="shared" si="12"/>
        <v>38</v>
      </c>
      <c r="C264" s="1" t="str">
        <f t="shared" si="13"/>
        <v>星期五</v>
      </c>
      <c r="D264" s="2">
        <f t="shared" si="14"/>
        <v>5</v>
      </c>
    </row>
    <row r="265" spans="1:4" ht="13.5">
      <c r="A265" s="3">
        <v>45556</v>
      </c>
      <c r="B265" s="1">
        <f t="shared" si="12"/>
        <v>38</v>
      </c>
      <c r="C265" s="1" t="str">
        <f t="shared" si="13"/>
        <v>星期六</v>
      </c>
      <c r="D265" s="2">
        <f t="shared" si="14"/>
        <v>6</v>
      </c>
    </row>
    <row r="266" spans="1:4" ht="13.5">
      <c r="A266" s="3">
        <v>45557</v>
      </c>
      <c r="B266" s="1">
        <f t="shared" si="12"/>
        <v>38</v>
      </c>
      <c r="C266" s="1" t="str">
        <f t="shared" si="13"/>
        <v>星期日</v>
      </c>
      <c r="D266" s="2">
        <f t="shared" si="14"/>
        <v>7</v>
      </c>
    </row>
    <row r="267" spans="1:4" ht="13.5">
      <c r="A267" s="3">
        <v>45558</v>
      </c>
      <c r="B267" s="1">
        <f t="shared" si="12"/>
        <v>39</v>
      </c>
      <c r="C267" s="1" t="str">
        <f t="shared" si="13"/>
        <v>星期一</v>
      </c>
      <c r="D267" s="2">
        <f t="shared" si="14"/>
        <v>1</v>
      </c>
    </row>
    <row r="268" spans="1:4" ht="13.5">
      <c r="A268" s="3">
        <v>45559</v>
      </c>
      <c r="B268" s="1">
        <f t="shared" si="12"/>
        <v>39</v>
      </c>
      <c r="C268" s="1" t="str">
        <f t="shared" si="13"/>
        <v>星期二</v>
      </c>
      <c r="D268" s="2">
        <f t="shared" si="14"/>
        <v>2</v>
      </c>
    </row>
    <row r="269" spans="1:4" ht="13.5">
      <c r="A269" s="3">
        <v>45560</v>
      </c>
      <c r="B269" s="1">
        <f t="shared" si="12"/>
        <v>39</v>
      </c>
      <c r="C269" s="1" t="str">
        <f t="shared" si="13"/>
        <v>星期三</v>
      </c>
      <c r="D269" s="2">
        <f t="shared" si="14"/>
        <v>3</v>
      </c>
    </row>
    <row r="270" spans="1:4" ht="13.5">
      <c r="A270" s="3">
        <v>45561</v>
      </c>
      <c r="B270" s="1">
        <f t="shared" si="12"/>
        <v>39</v>
      </c>
      <c r="C270" s="1" t="str">
        <f t="shared" si="13"/>
        <v>星期四</v>
      </c>
      <c r="D270" s="2">
        <f t="shared" si="14"/>
        <v>4</v>
      </c>
    </row>
    <row r="271" spans="1:4" ht="13.5">
      <c r="A271" s="3">
        <v>45562</v>
      </c>
      <c r="B271" s="1">
        <f t="shared" si="12"/>
        <v>39</v>
      </c>
      <c r="C271" s="1" t="str">
        <f t="shared" si="13"/>
        <v>星期五</v>
      </c>
      <c r="D271" s="2">
        <f t="shared" si="14"/>
        <v>5</v>
      </c>
    </row>
    <row r="272" spans="1:4" ht="13.5">
      <c r="A272" s="3">
        <v>45563</v>
      </c>
      <c r="B272" s="1">
        <f t="shared" si="12"/>
        <v>39</v>
      </c>
      <c r="C272" s="1" t="str">
        <f t="shared" si="13"/>
        <v>星期六</v>
      </c>
      <c r="D272" s="2">
        <f t="shared" si="14"/>
        <v>6</v>
      </c>
    </row>
    <row r="273" spans="1:4" ht="13.5">
      <c r="A273" s="3">
        <v>45564</v>
      </c>
      <c r="B273" s="1">
        <f t="shared" si="12"/>
        <v>39</v>
      </c>
      <c r="C273" s="1" t="str">
        <f t="shared" si="13"/>
        <v>星期日</v>
      </c>
      <c r="D273" s="2">
        <f t="shared" si="14"/>
        <v>7</v>
      </c>
    </row>
    <row r="274" spans="1:4" ht="13.5">
      <c r="A274" s="3">
        <v>45565</v>
      </c>
      <c r="B274" s="1">
        <f t="shared" si="12"/>
        <v>40</v>
      </c>
      <c r="C274" s="1" t="str">
        <f t="shared" si="13"/>
        <v>星期一</v>
      </c>
      <c r="D274" s="2">
        <f t="shared" si="14"/>
        <v>1</v>
      </c>
    </row>
    <row r="275" spans="1:4" ht="13.5">
      <c r="A275" s="3">
        <v>45566</v>
      </c>
      <c r="B275" s="1">
        <f t="shared" si="12"/>
        <v>40</v>
      </c>
      <c r="C275" s="1" t="str">
        <f t="shared" si="13"/>
        <v>星期二</v>
      </c>
      <c r="D275" s="2">
        <f t="shared" si="14"/>
        <v>2</v>
      </c>
    </row>
    <row r="276" spans="1:4" ht="13.5">
      <c r="A276" s="3">
        <v>45567</v>
      </c>
      <c r="B276" s="1">
        <f t="shared" si="12"/>
        <v>40</v>
      </c>
      <c r="C276" s="1" t="str">
        <f t="shared" si="13"/>
        <v>星期三</v>
      </c>
      <c r="D276" s="2">
        <f t="shared" si="14"/>
        <v>3</v>
      </c>
    </row>
    <row r="277" spans="1:4" ht="13.5">
      <c r="A277" s="3">
        <v>45568</v>
      </c>
      <c r="B277" s="1">
        <f t="shared" si="12"/>
        <v>40</v>
      </c>
      <c r="C277" s="1" t="str">
        <f t="shared" si="13"/>
        <v>星期四</v>
      </c>
      <c r="D277" s="2">
        <f t="shared" si="14"/>
        <v>4</v>
      </c>
    </row>
    <row r="278" spans="1:4" ht="13.5">
      <c r="A278" s="3">
        <v>45569</v>
      </c>
      <c r="B278" s="1">
        <f t="shared" si="12"/>
        <v>40</v>
      </c>
      <c r="C278" s="1" t="str">
        <f t="shared" si="13"/>
        <v>星期五</v>
      </c>
      <c r="D278" s="2">
        <f t="shared" si="14"/>
        <v>5</v>
      </c>
    </row>
    <row r="279" spans="1:4" ht="13.5">
      <c r="A279" s="3">
        <v>45570</v>
      </c>
      <c r="B279" s="1">
        <f t="shared" si="12"/>
        <v>40</v>
      </c>
      <c r="C279" s="1" t="str">
        <f t="shared" si="13"/>
        <v>星期六</v>
      </c>
      <c r="D279" s="2">
        <f t="shared" si="14"/>
        <v>6</v>
      </c>
    </row>
    <row r="280" spans="1:4" ht="13.5">
      <c r="A280" s="3">
        <v>45571</v>
      </c>
      <c r="B280" s="1">
        <f t="shared" si="12"/>
        <v>40</v>
      </c>
      <c r="C280" s="1" t="str">
        <f t="shared" si="13"/>
        <v>星期日</v>
      </c>
      <c r="D280" s="2">
        <f t="shared" si="14"/>
        <v>7</v>
      </c>
    </row>
    <row r="281" spans="1:4" ht="13.5">
      <c r="A281" s="3">
        <v>45572</v>
      </c>
      <c r="B281" s="1">
        <f t="shared" si="12"/>
        <v>41</v>
      </c>
      <c r="C281" s="1" t="str">
        <f t="shared" si="13"/>
        <v>星期一</v>
      </c>
      <c r="D281" s="2">
        <f t="shared" si="14"/>
        <v>1</v>
      </c>
    </row>
    <row r="282" spans="1:4" ht="13.5">
      <c r="A282" s="3">
        <v>45573</v>
      </c>
      <c r="B282" s="1">
        <f t="shared" si="12"/>
        <v>41</v>
      </c>
      <c r="C282" s="1" t="str">
        <f t="shared" si="13"/>
        <v>星期二</v>
      </c>
      <c r="D282" s="2">
        <f t="shared" si="14"/>
        <v>2</v>
      </c>
    </row>
    <row r="283" spans="1:4" ht="13.5">
      <c r="A283" s="3">
        <v>45574</v>
      </c>
      <c r="B283" s="1">
        <f t="shared" si="12"/>
        <v>41</v>
      </c>
      <c r="C283" s="1" t="str">
        <f t="shared" si="13"/>
        <v>星期三</v>
      </c>
      <c r="D283" s="2">
        <f t="shared" si="14"/>
        <v>3</v>
      </c>
    </row>
    <row r="284" spans="1:4" ht="13.5">
      <c r="A284" s="3">
        <v>45575</v>
      </c>
      <c r="B284" s="1">
        <f t="shared" si="12"/>
        <v>41</v>
      </c>
      <c r="C284" s="1" t="str">
        <f t="shared" si="13"/>
        <v>星期四</v>
      </c>
      <c r="D284" s="2">
        <f t="shared" si="14"/>
        <v>4</v>
      </c>
    </row>
    <row r="285" spans="1:4" ht="13.5">
      <c r="A285" s="3">
        <v>45576</v>
      </c>
      <c r="B285" s="1">
        <f t="shared" si="12"/>
        <v>41</v>
      </c>
      <c r="C285" s="1" t="str">
        <f t="shared" si="13"/>
        <v>星期五</v>
      </c>
      <c r="D285" s="2">
        <f t="shared" si="14"/>
        <v>5</v>
      </c>
    </row>
    <row r="286" spans="1:4" ht="13.5">
      <c r="A286" s="3">
        <v>45577</v>
      </c>
      <c r="B286" s="1">
        <f t="shared" si="12"/>
        <v>41</v>
      </c>
      <c r="C286" s="1" t="str">
        <f t="shared" si="13"/>
        <v>星期六</v>
      </c>
      <c r="D286" s="2">
        <f t="shared" si="14"/>
        <v>6</v>
      </c>
    </row>
    <row r="287" spans="1:4" ht="13.5">
      <c r="A287" s="3">
        <v>45578</v>
      </c>
      <c r="B287" s="1">
        <f t="shared" si="12"/>
        <v>41</v>
      </c>
      <c r="C287" s="1" t="str">
        <f t="shared" si="13"/>
        <v>星期日</v>
      </c>
      <c r="D287" s="2">
        <f t="shared" si="14"/>
        <v>7</v>
      </c>
    </row>
    <row r="288" spans="1:4" ht="13.5">
      <c r="A288" s="3">
        <v>45579</v>
      </c>
      <c r="B288" s="1">
        <f t="shared" si="12"/>
        <v>42</v>
      </c>
      <c r="C288" s="1" t="str">
        <f t="shared" si="13"/>
        <v>星期一</v>
      </c>
      <c r="D288" s="2">
        <f t="shared" si="14"/>
        <v>1</v>
      </c>
    </row>
    <row r="289" spans="1:4" ht="13.5">
      <c r="A289" s="3">
        <v>45580</v>
      </c>
      <c r="B289" s="1">
        <f t="shared" si="12"/>
        <v>42</v>
      </c>
      <c r="C289" s="1" t="str">
        <f t="shared" si="13"/>
        <v>星期二</v>
      </c>
      <c r="D289" s="2">
        <f t="shared" si="14"/>
        <v>2</v>
      </c>
    </row>
    <row r="290" spans="1:4" ht="13.5">
      <c r="A290" s="3">
        <v>45581</v>
      </c>
      <c r="B290" s="1">
        <f t="shared" si="12"/>
        <v>42</v>
      </c>
      <c r="C290" s="1" t="str">
        <f t="shared" si="13"/>
        <v>星期三</v>
      </c>
      <c r="D290" s="2">
        <f t="shared" si="14"/>
        <v>3</v>
      </c>
    </row>
    <row r="291" spans="1:4" ht="13.5">
      <c r="A291" s="3">
        <v>45582</v>
      </c>
      <c r="B291" s="1">
        <f t="shared" si="12"/>
        <v>42</v>
      </c>
      <c r="C291" s="1" t="str">
        <f t="shared" si="13"/>
        <v>星期四</v>
      </c>
      <c r="D291" s="2">
        <f t="shared" si="14"/>
        <v>4</v>
      </c>
    </row>
    <row r="292" spans="1:4" ht="13.5">
      <c r="A292" s="3">
        <v>45583</v>
      </c>
      <c r="B292" s="1">
        <f t="shared" si="12"/>
        <v>42</v>
      </c>
      <c r="C292" s="1" t="str">
        <f t="shared" si="13"/>
        <v>星期五</v>
      </c>
      <c r="D292" s="2">
        <f t="shared" si="14"/>
        <v>5</v>
      </c>
    </row>
    <row r="293" spans="1:4" ht="13.5">
      <c r="A293" s="3">
        <v>45584</v>
      </c>
      <c r="B293" s="1">
        <f t="shared" si="12"/>
        <v>42</v>
      </c>
      <c r="C293" s="1" t="str">
        <f t="shared" si="13"/>
        <v>星期六</v>
      </c>
      <c r="D293" s="2">
        <f t="shared" si="14"/>
        <v>6</v>
      </c>
    </row>
    <row r="294" spans="1:4" ht="13.5">
      <c r="A294" s="3">
        <v>45585</v>
      </c>
      <c r="B294" s="1">
        <f t="shared" si="12"/>
        <v>42</v>
      </c>
      <c r="C294" s="1" t="str">
        <f t="shared" si="13"/>
        <v>星期日</v>
      </c>
      <c r="D294" s="2">
        <f t="shared" si="14"/>
        <v>7</v>
      </c>
    </row>
    <row r="295" spans="1:4" ht="13.5">
      <c r="A295" s="3">
        <v>45586</v>
      </c>
      <c r="B295" s="1">
        <f t="shared" si="12"/>
        <v>43</v>
      </c>
      <c r="C295" s="1" t="str">
        <f t="shared" si="13"/>
        <v>星期一</v>
      </c>
      <c r="D295" s="2">
        <f t="shared" si="14"/>
        <v>1</v>
      </c>
    </row>
    <row r="296" spans="1:4" ht="13.5">
      <c r="A296" s="3">
        <v>45587</v>
      </c>
      <c r="B296" s="1">
        <f t="shared" si="12"/>
        <v>43</v>
      </c>
      <c r="C296" s="1" t="str">
        <f t="shared" si="13"/>
        <v>星期二</v>
      </c>
      <c r="D296" s="2">
        <f t="shared" si="14"/>
        <v>2</v>
      </c>
    </row>
    <row r="297" spans="1:4" ht="13.5">
      <c r="A297" s="3">
        <v>45588</v>
      </c>
      <c r="B297" s="1">
        <f t="shared" si="12"/>
        <v>43</v>
      </c>
      <c r="C297" s="1" t="str">
        <f t="shared" si="13"/>
        <v>星期三</v>
      </c>
      <c r="D297" s="2">
        <f t="shared" si="14"/>
        <v>3</v>
      </c>
    </row>
    <row r="298" spans="1:4" ht="13.5">
      <c r="A298" s="3">
        <v>45589</v>
      </c>
      <c r="B298" s="1">
        <f t="shared" si="12"/>
        <v>43</v>
      </c>
      <c r="C298" s="1" t="str">
        <f t="shared" si="13"/>
        <v>星期四</v>
      </c>
      <c r="D298" s="2">
        <f t="shared" si="14"/>
        <v>4</v>
      </c>
    </row>
    <row r="299" spans="1:4" ht="13.5">
      <c r="A299" s="3">
        <v>45590</v>
      </c>
      <c r="B299" s="1">
        <f t="shared" si="12"/>
        <v>43</v>
      </c>
      <c r="C299" s="1" t="str">
        <f t="shared" si="13"/>
        <v>星期五</v>
      </c>
      <c r="D299" s="2">
        <f t="shared" si="14"/>
        <v>5</v>
      </c>
    </row>
    <row r="300" spans="1:4" ht="13.5">
      <c r="A300" s="3">
        <v>45591</v>
      </c>
      <c r="B300" s="1">
        <f t="shared" si="12"/>
        <v>43</v>
      </c>
      <c r="C300" s="1" t="str">
        <f t="shared" si="13"/>
        <v>星期六</v>
      </c>
      <c r="D300" s="2">
        <f t="shared" si="14"/>
        <v>6</v>
      </c>
    </row>
    <row r="301" spans="1:4" ht="13.5">
      <c r="A301" s="3">
        <v>45592</v>
      </c>
      <c r="B301" s="1">
        <f t="shared" si="12"/>
        <v>43</v>
      </c>
      <c r="C301" s="1" t="str">
        <f t="shared" si="13"/>
        <v>星期日</v>
      </c>
      <c r="D301" s="2">
        <f t="shared" si="14"/>
        <v>7</v>
      </c>
    </row>
    <row r="302" spans="1:4" ht="13.5">
      <c r="A302" s="3">
        <v>45593</v>
      </c>
      <c r="B302" s="1">
        <f t="shared" si="12"/>
        <v>44</v>
      </c>
      <c r="C302" s="1" t="str">
        <f t="shared" si="13"/>
        <v>星期一</v>
      </c>
      <c r="D302" s="2">
        <f t="shared" si="14"/>
        <v>1</v>
      </c>
    </row>
    <row r="303" spans="1:4" ht="13.5">
      <c r="A303" s="3">
        <v>45594</v>
      </c>
      <c r="B303" s="1">
        <f t="shared" si="12"/>
        <v>44</v>
      </c>
      <c r="C303" s="1" t="str">
        <f t="shared" si="13"/>
        <v>星期二</v>
      </c>
      <c r="D303" s="2">
        <f t="shared" si="14"/>
        <v>2</v>
      </c>
    </row>
    <row r="304" spans="1:4" ht="13.5">
      <c r="A304" s="3">
        <v>45595</v>
      </c>
      <c r="B304" s="1">
        <f t="shared" si="12"/>
        <v>44</v>
      </c>
      <c r="C304" s="1" t="str">
        <f t="shared" si="13"/>
        <v>星期三</v>
      </c>
      <c r="D304" s="2">
        <f t="shared" si="14"/>
        <v>3</v>
      </c>
    </row>
    <row r="305" spans="1:4" ht="13.5">
      <c r="A305" s="3">
        <v>45596</v>
      </c>
      <c r="B305" s="1">
        <f t="shared" si="12"/>
        <v>44</v>
      </c>
      <c r="C305" s="1" t="str">
        <f t="shared" si="13"/>
        <v>星期四</v>
      </c>
      <c r="D305" s="2">
        <f t="shared" si="14"/>
        <v>4</v>
      </c>
    </row>
    <row r="306" spans="1:4" ht="13.5">
      <c r="A306" s="3">
        <v>45597</v>
      </c>
      <c r="B306" s="1">
        <f t="shared" si="12"/>
        <v>44</v>
      </c>
      <c r="C306" s="1" t="str">
        <f t="shared" si="13"/>
        <v>星期五</v>
      </c>
      <c r="D306" s="2">
        <f t="shared" si="14"/>
        <v>5</v>
      </c>
    </row>
    <row r="307" spans="1:4" ht="13.5">
      <c r="A307" s="3">
        <v>45598</v>
      </c>
      <c r="B307" s="1">
        <f t="shared" si="12"/>
        <v>44</v>
      </c>
      <c r="C307" s="1" t="str">
        <f t="shared" si="13"/>
        <v>星期六</v>
      </c>
      <c r="D307" s="2">
        <f t="shared" si="14"/>
        <v>6</v>
      </c>
    </row>
    <row r="308" spans="1:4" ht="13.5">
      <c r="A308" s="3">
        <v>45599</v>
      </c>
      <c r="B308" s="1">
        <f t="shared" si="12"/>
        <v>44</v>
      </c>
      <c r="C308" s="1" t="str">
        <f t="shared" si="13"/>
        <v>星期日</v>
      </c>
      <c r="D308" s="2">
        <f t="shared" si="14"/>
        <v>7</v>
      </c>
    </row>
    <row r="309" spans="1:4" ht="13.5">
      <c r="A309" s="3">
        <v>45600</v>
      </c>
      <c r="B309" s="1">
        <f t="shared" si="12"/>
        <v>45</v>
      </c>
      <c r="C309" s="1" t="str">
        <f t="shared" si="13"/>
        <v>星期一</v>
      </c>
      <c r="D309" s="2">
        <f t="shared" si="14"/>
        <v>1</v>
      </c>
    </row>
    <row r="310" spans="1:4" ht="13.5">
      <c r="A310" s="3">
        <v>45601</v>
      </c>
      <c r="B310" s="1">
        <f t="shared" si="12"/>
        <v>45</v>
      </c>
      <c r="C310" s="1" t="str">
        <f t="shared" si="13"/>
        <v>星期二</v>
      </c>
      <c r="D310" s="2">
        <f t="shared" si="14"/>
        <v>2</v>
      </c>
    </row>
    <row r="311" spans="1:4" ht="13.5">
      <c r="A311" s="3">
        <v>45602</v>
      </c>
      <c r="B311" s="1">
        <f t="shared" si="12"/>
        <v>45</v>
      </c>
      <c r="C311" s="1" t="str">
        <f t="shared" si="13"/>
        <v>星期三</v>
      </c>
      <c r="D311" s="2">
        <f t="shared" si="14"/>
        <v>3</v>
      </c>
    </row>
    <row r="312" spans="1:4" ht="13.5">
      <c r="A312" s="3">
        <v>45603</v>
      </c>
      <c r="B312" s="1">
        <f t="shared" si="12"/>
        <v>45</v>
      </c>
      <c r="C312" s="1" t="str">
        <f t="shared" si="13"/>
        <v>星期四</v>
      </c>
      <c r="D312" s="2">
        <f t="shared" si="14"/>
        <v>4</v>
      </c>
    </row>
    <row r="313" spans="1:4" ht="13.5">
      <c r="A313" s="3">
        <v>45604</v>
      </c>
      <c r="B313" s="1">
        <f t="shared" si="12"/>
        <v>45</v>
      </c>
      <c r="C313" s="1" t="str">
        <f t="shared" si="13"/>
        <v>星期五</v>
      </c>
      <c r="D313" s="2">
        <f t="shared" si="14"/>
        <v>5</v>
      </c>
    </row>
    <row r="314" spans="1:4" ht="13.5">
      <c r="A314" s="3">
        <v>45605</v>
      </c>
      <c r="B314" s="1">
        <f t="shared" si="12"/>
        <v>45</v>
      </c>
      <c r="C314" s="1" t="str">
        <f t="shared" si="13"/>
        <v>星期六</v>
      </c>
      <c r="D314" s="2">
        <f t="shared" si="14"/>
        <v>6</v>
      </c>
    </row>
    <row r="315" spans="1:4" ht="13.5">
      <c r="A315" s="3">
        <v>45606</v>
      </c>
      <c r="B315" s="1">
        <f t="shared" si="12"/>
        <v>45</v>
      </c>
      <c r="C315" s="1" t="str">
        <f t="shared" si="13"/>
        <v>星期日</v>
      </c>
      <c r="D315" s="2">
        <f t="shared" si="14"/>
        <v>7</v>
      </c>
    </row>
    <row r="316" spans="1:4" ht="13.5">
      <c r="A316" s="3">
        <v>45607</v>
      </c>
      <c r="B316" s="1">
        <f t="shared" si="12"/>
        <v>46</v>
      </c>
      <c r="C316" s="1" t="str">
        <f t="shared" si="13"/>
        <v>星期一</v>
      </c>
      <c r="D316" s="2">
        <f t="shared" si="14"/>
        <v>1</v>
      </c>
    </row>
    <row r="317" spans="1:4" ht="13.5">
      <c r="A317" s="3">
        <v>45608</v>
      </c>
      <c r="B317" s="1">
        <f t="shared" si="12"/>
        <v>46</v>
      </c>
      <c r="C317" s="1" t="str">
        <f t="shared" si="13"/>
        <v>星期二</v>
      </c>
      <c r="D317" s="2">
        <f t="shared" si="14"/>
        <v>2</v>
      </c>
    </row>
    <row r="318" spans="1:4" ht="13.5">
      <c r="A318" s="3">
        <v>45609</v>
      </c>
      <c r="B318" s="1">
        <f t="shared" si="12"/>
        <v>46</v>
      </c>
      <c r="C318" s="1" t="str">
        <f t="shared" si="13"/>
        <v>星期三</v>
      </c>
      <c r="D318" s="2">
        <f t="shared" si="14"/>
        <v>3</v>
      </c>
    </row>
    <row r="319" spans="1:4" ht="13.5">
      <c r="A319" s="3">
        <v>45610</v>
      </c>
      <c r="B319" s="1">
        <f t="shared" si="12"/>
        <v>46</v>
      </c>
      <c r="C319" s="1" t="str">
        <f t="shared" si="13"/>
        <v>星期四</v>
      </c>
      <c r="D319" s="2">
        <f t="shared" si="14"/>
        <v>4</v>
      </c>
    </row>
    <row r="320" spans="1:4" ht="13.5">
      <c r="A320" s="3">
        <v>45611</v>
      </c>
      <c r="B320" s="1">
        <f t="shared" si="12"/>
        <v>46</v>
      </c>
      <c r="C320" s="1" t="str">
        <f t="shared" si="13"/>
        <v>星期五</v>
      </c>
      <c r="D320" s="2">
        <f t="shared" si="14"/>
        <v>5</v>
      </c>
    </row>
    <row r="321" spans="1:4" ht="13.5">
      <c r="A321" s="3">
        <v>45612</v>
      </c>
      <c r="B321" s="1">
        <f t="shared" si="15" ref="B321:B366">WEEKNUM(A321,2)</f>
        <v>46</v>
      </c>
      <c r="C321" s="1" t="str">
        <f t="shared" si="13"/>
        <v>星期六</v>
      </c>
      <c r="D321" s="2">
        <f t="shared" si="14"/>
        <v>6</v>
      </c>
    </row>
    <row r="322" spans="1:4" ht="13.5">
      <c r="A322" s="3">
        <v>45613</v>
      </c>
      <c r="B322" s="1">
        <f t="shared" si="15"/>
        <v>46</v>
      </c>
      <c r="C322" s="1" t="str">
        <f t="shared" si="16" ref="C322:C366">CHOOSE(WEEKDAY(A322,2),"星期一","星期二","星期三","星期四","星期五","星期六","星期日")</f>
        <v>星期日</v>
      </c>
      <c r="D322" s="2">
        <f t="shared" si="17" ref="D322:D366">WEEKDAY(A322,2)</f>
        <v>7</v>
      </c>
    </row>
    <row r="323" spans="1:4" ht="13.5">
      <c r="A323" s="3">
        <v>45614</v>
      </c>
      <c r="B323" s="1">
        <f t="shared" si="15"/>
        <v>47</v>
      </c>
      <c r="C323" s="1" t="str">
        <f t="shared" si="16"/>
        <v>星期一</v>
      </c>
      <c r="D323" s="2">
        <f t="shared" si="17"/>
        <v>1</v>
      </c>
    </row>
    <row r="324" spans="1:4" ht="13.5">
      <c r="A324" s="3">
        <v>45615</v>
      </c>
      <c r="B324" s="1">
        <f t="shared" si="15"/>
        <v>47</v>
      </c>
      <c r="C324" s="1" t="str">
        <f t="shared" si="16"/>
        <v>星期二</v>
      </c>
      <c r="D324" s="2">
        <f t="shared" si="17"/>
        <v>2</v>
      </c>
    </row>
    <row r="325" spans="1:4" ht="13.5">
      <c r="A325" s="3">
        <v>45616</v>
      </c>
      <c r="B325" s="1">
        <f t="shared" si="15"/>
        <v>47</v>
      </c>
      <c r="C325" s="1" t="str">
        <f t="shared" si="16"/>
        <v>星期三</v>
      </c>
      <c r="D325" s="2">
        <f t="shared" si="17"/>
        <v>3</v>
      </c>
    </row>
    <row r="326" spans="1:4" ht="13.5">
      <c r="A326" s="3">
        <v>45617</v>
      </c>
      <c r="B326" s="1">
        <f t="shared" si="15"/>
        <v>47</v>
      </c>
      <c r="C326" s="1" t="str">
        <f t="shared" si="16"/>
        <v>星期四</v>
      </c>
      <c r="D326" s="2">
        <f t="shared" si="17"/>
        <v>4</v>
      </c>
    </row>
    <row r="327" spans="1:4" ht="13.5">
      <c r="A327" s="3">
        <v>45618</v>
      </c>
      <c r="B327" s="1">
        <f t="shared" si="15"/>
        <v>47</v>
      </c>
      <c r="C327" s="1" t="str">
        <f t="shared" si="16"/>
        <v>星期五</v>
      </c>
      <c r="D327" s="2">
        <f t="shared" si="17"/>
        <v>5</v>
      </c>
    </row>
    <row r="328" spans="1:4" ht="13.5">
      <c r="A328" s="3">
        <v>45619</v>
      </c>
      <c r="B328" s="1">
        <f t="shared" si="15"/>
        <v>47</v>
      </c>
      <c r="C328" s="1" t="str">
        <f t="shared" si="16"/>
        <v>星期六</v>
      </c>
      <c r="D328" s="2">
        <f t="shared" si="17"/>
        <v>6</v>
      </c>
    </row>
    <row r="329" spans="1:4" ht="13.5">
      <c r="A329" s="3">
        <v>45620</v>
      </c>
      <c r="B329" s="1">
        <f t="shared" si="15"/>
        <v>47</v>
      </c>
      <c r="C329" s="1" t="str">
        <f t="shared" si="16"/>
        <v>星期日</v>
      </c>
      <c r="D329" s="2">
        <f t="shared" si="17"/>
        <v>7</v>
      </c>
    </row>
    <row r="330" spans="1:4" ht="13.5">
      <c r="A330" s="3">
        <v>45621</v>
      </c>
      <c r="B330" s="1">
        <f t="shared" si="15"/>
        <v>48</v>
      </c>
      <c r="C330" s="1" t="str">
        <f t="shared" si="16"/>
        <v>星期一</v>
      </c>
      <c r="D330" s="2">
        <f t="shared" si="17"/>
        <v>1</v>
      </c>
    </row>
    <row r="331" spans="1:4" ht="13.5">
      <c r="A331" s="3">
        <v>45622</v>
      </c>
      <c r="B331" s="1">
        <f t="shared" si="15"/>
        <v>48</v>
      </c>
      <c r="C331" s="1" t="str">
        <f t="shared" si="16"/>
        <v>星期二</v>
      </c>
      <c r="D331" s="2">
        <f t="shared" si="17"/>
        <v>2</v>
      </c>
    </row>
    <row r="332" spans="1:4" ht="13.5">
      <c r="A332" s="3">
        <v>45623</v>
      </c>
      <c r="B332" s="1">
        <f t="shared" si="15"/>
        <v>48</v>
      </c>
      <c r="C332" s="1" t="str">
        <f t="shared" si="16"/>
        <v>星期三</v>
      </c>
      <c r="D332" s="2">
        <f t="shared" si="17"/>
        <v>3</v>
      </c>
    </row>
    <row r="333" spans="1:4" ht="13.5">
      <c r="A333" s="3">
        <v>45624</v>
      </c>
      <c r="B333" s="1">
        <f t="shared" si="15"/>
        <v>48</v>
      </c>
      <c r="C333" s="1" t="str">
        <f t="shared" si="16"/>
        <v>星期四</v>
      </c>
      <c r="D333" s="2">
        <f t="shared" si="17"/>
        <v>4</v>
      </c>
    </row>
    <row r="334" spans="1:4" ht="13.5">
      <c r="A334" s="3">
        <v>45625</v>
      </c>
      <c r="B334" s="1">
        <f t="shared" si="15"/>
        <v>48</v>
      </c>
      <c r="C334" s="1" t="str">
        <f t="shared" si="16"/>
        <v>星期五</v>
      </c>
      <c r="D334" s="2">
        <f t="shared" si="17"/>
        <v>5</v>
      </c>
    </row>
    <row r="335" spans="1:4" ht="13.5">
      <c r="A335" s="3">
        <v>45626</v>
      </c>
      <c r="B335" s="1">
        <f t="shared" si="15"/>
        <v>48</v>
      </c>
      <c r="C335" s="1" t="str">
        <f t="shared" si="16"/>
        <v>星期六</v>
      </c>
      <c r="D335" s="2">
        <f t="shared" si="17"/>
        <v>6</v>
      </c>
    </row>
    <row r="336" spans="1:4" ht="13.5">
      <c r="A336" s="3">
        <v>45627</v>
      </c>
      <c r="B336" s="1">
        <f t="shared" si="15"/>
        <v>48</v>
      </c>
      <c r="C336" s="1" t="str">
        <f t="shared" si="16"/>
        <v>星期日</v>
      </c>
      <c r="D336" s="2">
        <f t="shared" si="17"/>
        <v>7</v>
      </c>
    </row>
    <row r="337" spans="1:4" ht="13.5">
      <c r="A337" s="3">
        <v>45628</v>
      </c>
      <c r="B337" s="1">
        <f t="shared" si="15"/>
        <v>49</v>
      </c>
      <c r="C337" s="1" t="str">
        <f t="shared" si="16"/>
        <v>星期一</v>
      </c>
      <c r="D337" s="2">
        <f t="shared" si="17"/>
        <v>1</v>
      </c>
    </row>
    <row r="338" spans="1:4" ht="13.5">
      <c r="A338" s="3">
        <v>45629</v>
      </c>
      <c r="B338" s="1">
        <f t="shared" si="15"/>
        <v>49</v>
      </c>
      <c r="C338" s="1" t="str">
        <f t="shared" si="16"/>
        <v>星期二</v>
      </c>
      <c r="D338" s="2">
        <f t="shared" si="17"/>
        <v>2</v>
      </c>
    </row>
    <row r="339" spans="1:4" ht="13.5">
      <c r="A339" s="3">
        <v>45630</v>
      </c>
      <c r="B339" s="1">
        <f t="shared" si="15"/>
        <v>49</v>
      </c>
      <c r="C339" s="1" t="str">
        <f t="shared" si="16"/>
        <v>星期三</v>
      </c>
      <c r="D339" s="2">
        <f t="shared" si="17"/>
        <v>3</v>
      </c>
    </row>
    <row r="340" spans="1:4" ht="13.5">
      <c r="A340" s="3">
        <v>45631</v>
      </c>
      <c r="B340" s="1">
        <f t="shared" si="15"/>
        <v>49</v>
      </c>
      <c r="C340" s="1" t="str">
        <f t="shared" si="16"/>
        <v>星期四</v>
      </c>
      <c r="D340" s="2">
        <f t="shared" si="17"/>
        <v>4</v>
      </c>
    </row>
    <row r="341" spans="1:4" ht="13.5">
      <c r="A341" s="3">
        <v>45632</v>
      </c>
      <c r="B341" s="1">
        <f t="shared" si="15"/>
        <v>49</v>
      </c>
      <c r="C341" s="1" t="str">
        <f t="shared" si="16"/>
        <v>星期五</v>
      </c>
      <c r="D341" s="2">
        <f t="shared" si="17"/>
        <v>5</v>
      </c>
    </row>
    <row r="342" spans="1:4" ht="13.5">
      <c r="A342" s="3">
        <v>45633</v>
      </c>
      <c r="B342" s="1">
        <f t="shared" si="15"/>
        <v>49</v>
      </c>
      <c r="C342" s="1" t="str">
        <f t="shared" si="16"/>
        <v>星期六</v>
      </c>
      <c r="D342" s="2">
        <f t="shared" si="17"/>
        <v>6</v>
      </c>
    </row>
    <row r="343" spans="1:4" ht="13.5">
      <c r="A343" s="3">
        <v>45634</v>
      </c>
      <c r="B343" s="1">
        <f t="shared" si="15"/>
        <v>49</v>
      </c>
      <c r="C343" s="1" t="str">
        <f t="shared" si="16"/>
        <v>星期日</v>
      </c>
      <c r="D343" s="2">
        <f t="shared" si="17"/>
        <v>7</v>
      </c>
    </row>
    <row r="344" spans="1:4" ht="13.5">
      <c r="A344" s="3">
        <v>45635</v>
      </c>
      <c r="B344" s="1">
        <f t="shared" si="15"/>
        <v>50</v>
      </c>
      <c r="C344" s="1" t="str">
        <f t="shared" si="16"/>
        <v>星期一</v>
      </c>
      <c r="D344" s="2">
        <f t="shared" si="17"/>
        <v>1</v>
      </c>
    </row>
    <row r="345" spans="1:4" ht="13.5">
      <c r="A345" s="3">
        <v>45636</v>
      </c>
      <c r="B345" s="1">
        <f t="shared" si="15"/>
        <v>50</v>
      </c>
      <c r="C345" s="1" t="str">
        <f t="shared" si="16"/>
        <v>星期二</v>
      </c>
      <c r="D345" s="2">
        <f t="shared" si="17"/>
        <v>2</v>
      </c>
    </row>
    <row r="346" spans="1:4" ht="13.5">
      <c r="A346" s="3">
        <v>45637</v>
      </c>
      <c r="B346" s="1">
        <f t="shared" si="15"/>
        <v>50</v>
      </c>
      <c r="C346" s="1" t="str">
        <f t="shared" si="16"/>
        <v>星期三</v>
      </c>
      <c r="D346" s="2">
        <f t="shared" si="17"/>
        <v>3</v>
      </c>
    </row>
    <row r="347" spans="1:4" ht="13.5">
      <c r="A347" s="3">
        <v>45638</v>
      </c>
      <c r="B347" s="1">
        <f t="shared" si="15"/>
        <v>50</v>
      </c>
      <c r="C347" s="1" t="str">
        <f t="shared" si="16"/>
        <v>星期四</v>
      </c>
      <c r="D347" s="2">
        <f t="shared" si="17"/>
        <v>4</v>
      </c>
    </row>
    <row r="348" spans="1:4" ht="13.5">
      <c r="A348" s="3">
        <v>45639</v>
      </c>
      <c r="B348" s="1">
        <f t="shared" si="15"/>
        <v>50</v>
      </c>
      <c r="C348" s="1" t="str">
        <f t="shared" si="16"/>
        <v>星期五</v>
      </c>
      <c r="D348" s="2">
        <f t="shared" si="17"/>
        <v>5</v>
      </c>
    </row>
    <row r="349" spans="1:4" ht="13.5">
      <c r="A349" s="3">
        <v>45640</v>
      </c>
      <c r="B349" s="1">
        <f t="shared" si="15"/>
        <v>50</v>
      </c>
      <c r="C349" s="1" t="str">
        <f t="shared" si="16"/>
        <v>星期六</v>
      </c>
      <c r="D349" s="2">
        <f t="shared" si="17"/>
        <v>6</v>
      </c>
    </row>
    <row r="350" spans="1:4" ht="13.5">
      <c r="A350" s="3">
        <v>45641</v>
      </c>
      <c r="B350" s="1">
        <f t="shared" si="15"/>
        <v>50</v>
      </c>
      <c r="C350" s="1" t="str">
        <f t="shared" si="16"/>
        <v>星期日</v>
      </c>
      <c r="D350" s="2">
        <f t="shared" si="17"/>
        <v>7</v>
      </c>
    </row>
    <row r="351" spans="1:4" ht="13.5">
      <c r="A351" s="3">
        <v>45642</v>
      </c>
      <c r="B351" s="1">
        <f t="shared" si="15"/>
        <v>51</v>
      </c>
      <c r="C351" s="1" t="str">
        <f t="shared" si="16"/>
        <v>星期一</v>
      </c>
      <c r="D351" s="2">
        <f t="shared" si="17"/>
        <v>1</v>
      </c>
    </row>
    <row r="352" spans="1:4" ht="13.5">
      <c r="A352" s="3">
        <v>45643</v>
      </c>
      <c r="B352" s="1">
        <f t="shared" si="15"/>
        <v>51</v>
      </c>
      <c r="C352" s="1" t="str">
        <f t="shared" si="16"/>
        <v>星期二</v>
      </c>
      <c r="D352" s="2">
        <f t="shared" si="17"/>
        <v>2</v>
      </c>
    </row>
    <row r="353" spans="1:4" ht="13.5">
      <c r="A353" s="3">
        <v>45644</v>
      </c>
      <c r="B353" s="1">
        <f t="shared" si="15"/>
        <v>51</v>
      </c>
      <c r="C353" s="1" t="str">
        <f t="shared" si="16"/>
        <v>星期三</v>
      </c>
      <c r="D353" s="2">
        <f t="shared" si="17"/>
        <v>3</v>
      </c>
    </row>
    <row r="354" spans="1:4" ht="13.5">
      <c r="A354" s="3">
        <v>45645</v>
      </c>
      <c r="B354" s="1">
        <f t="shared" si="15"/>
        <v>51</v>
      </c>
      <c r="C354" s="1" t="str">
        <f t="shared" si="16"/>
        <v>星期四</v>
      </c>
      <c r="D354" s="2">
        <f t="shared" si="17"/>
        <v>4</v>
      </c>
    </row>
    <row r="355" spans="1:4" ht="13.5">
      <c r="A355" s="3">
        <v>45646</v>
      </c>
      <c r="B355" s="1">
        <f t="shared" si="15"/>
        <v>51</v>
      </c>
      <c r="C355" s="1" t="str">
        <f t="shared" si="16"/>
        <v>星期五</v>
      </c>
      <c r="D355" s="2">
        <f t="shared" si="17"/>
        <v>5</v>
      </c>
    </row>
    <row r="356" spans="1:4" ht="13.5">
      <c r="A356" s="3">
        <v>45647</v>
      </c>
      <c r="B356" s="1">
        <f t="shared" si="15"/>
        <v>51</v>
      </c>
      <c r="C356" s="1" t="str">
        <f t="shared" si="16"/>
        <v>星期六</v>
      </c>
      <c r="D356" s="2">
        <f t="shared" si="17"/>
        <v>6</v>
      </c>
    </row>
    <row r="357" spans="1:4" ht="13.5">
      <c r="A357" s="3">
        <v>45648</v>
      </c>
      <c r="B357" s="1">
        <f t="shared" si="15"/>
        <v>51</v>
      </c>
      <c r="C357" s="1" t="str">
        <f t="shared" si="16"/>
        <v>星期日</v>
      </c>
      <c r="D357" s="2">
        <f t="shared" si="17"/>
        <v>7</v>
      </c>
    </row>
    <row r="358" spans="1:4" ht="13.5">
      <c r="A358" s="3">
        <v>45649</v>
      </c>
      <c r="B358" s="1">
        <f t="shared" si="15"/>
        <v>52</v>
      </c>
      <c r="C358" s="1" t="str">
        <f t="shared" si="16"/>
        <v>星期一</v>
      </c>
      <c r="D358" s="2">
        <f t="shared" si="17"/>
        <v>1</v>
      </c>
    </row>
    <row r="359" spans="1:4" ht="13.5">
      <c r="A359" s="3">
        <v>45650</v>
      </c>
      <c r="B359" s="1">
        <f t="shared" si="15"/>
        <v>52</v>
      </c>
      <c r="C359" s="1" t="str">
        <f t="shared" si="16"/>
        <v>星期二</v>
      </c>
      <c r="D359" s="2">
        <f t="shared" si="17"/>
        <v>2</v>
      </c>
    </row>
    <row r="360" spans="1:4" ht="13.5">
      <c r="A360" s="3">
        <v>45651</v>
      </c>
      <c r="B360" s="1">
        <f t="shared" si="15"/>
        <v>52</v>
      </c>
      <c r="C360" s="1" t="str">
        <f t="shared" si="16"/>
        <v>星期三</v>
      </c>
      <c r="D360" s="2">
        <f t="shared" si="17"/>
        <v>3</v>
      </c>
    </row>
    <row r="361" spans="1:4" ht="13.5">
      <c r="A361" s="3">
        <v>45652</v>
      </c>
      <c r="B361" s="1">
        <f t="shared" si="15"/>
        <v>52</v>
      </c>
      <c r="C361" s="1" t="str">
        <f t="shared" si="16"/>
        <v>星期四</v>
      </c>
      <c r="D361" s="2">
        <f t="shared" si="17"/>
        <v>4</v>
      </c>
    </row>
    <row r="362" spans="1:4" ht="13.5">
      <c r="A362" s="3">
        <v>45653</v>
      </c>
      <c r="B362" s="1">
        <f t="shared" si="15"/>
        <v>52</v>
      </c>
      <c r="C362" s="1" t="str">
        <f t="shared" si="16"/>
        <v>星期五</v>
      </c>
      <c r="D362" s="2">
        <f t="shared" si="17"/>
        <v>5</v>
      </c>
    </row>
    <row r="363" spans="1:4" ht="13.5">
      <c r="A363" s="3">
        <v>45654</v>
      </c>
      <c r="B363" s="1">
        <f t="shared" si="15"/>
        <v>52</v>
      </c>
      <c r="C363" s="1" t="str">
        <f t="shared" si="16"/>
        <v>星期六</v>
      </c>
      <c r="D363" s="2">
        <f t="shared" si="17"/>
        <v>6</v>
      </c>
    </row>
    <row r="364" spans="1:4" ht="13.5">
      <c r="A364" s="3">
        <v>45655</v>
      </c>
      <c r="B364" s="1">
        <f t="shared" si="15"/>
        <v>52</v>
      </c>
      <c r="C364" s="1" t="str">
        <f t="shared" si="16"/>
        <v>星期日</v>
      </c>
      <c r="D364" s="2">
        <f t="shared" si="17"/>
        <v>7</v>
      </c>
    </row>
    <row r="365" spans="1:4" ht="13.5">
      <c r="A365" s="3">
        <v>45656</v>
      </c>
      <c r="B365" s="1">
        <f t="shared" si="15"/>
        <v>53</v>
      </c>
      <c r="C365" s="1" t="str">
        <f t="shared" si="16"/>
        <v>星期一</v>
      </c>
      <c r="D365" s="2">
        <f t="shared" si="17"/>
        <v>1</v>
      </c>
    </row>
    <row r="366" spans="1:4" ht="13.5">
      <c r="A366" s="3">
        <v>45657</v>
      </c>
      <c r="B366" s="1">
        <f t="shared" si="15"/>
        <v>53</v>
      </c>
      <c r="C366" s="1" t="str">
        <f t="shared" si="16"/>
        <v>星期二</v>
      </c>
      <c r="D366" s="2">
        <f t="shared" si="17"/>
        <v>2</v>
      </c>
    </row>
  </sheetData>
  <pageMargins left="0.75" right="0.75" top="1" bottom="1" header="0.511805555555556" footer="0.511805555555556"/>
</worksheet>
</file>

<file path=xl/worksheets/sheet6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4300-000000000000}">
  <dimension ref="A1:D366"/>
  <sheetViews>
    <sheetView workbookViewId="0" topLeftCell="A1">
      <selection pane="topLeft" activeCell="D1" sqref="D1"/>
    </sheetView>
  </sheetViews>
  <sheetFormatPr defaultColWidth="9" defaultRowHeight="13.5" outlineLevelCol="3"/>
  <cols>
    <col min="1" max="1" width="12.1" style="1" customWidth="1"/>
    <col min="2" max="2" width="3.6" style="1" customWidth="1"/>
    <col min="3" max="3" width="11.4" style="1" customWidth="1"/>
    <col min="4" max="16343" width="9" style="2"/>
  </cols>
  <sheetData>
    <row r="1" spans="1:4" ht="13.5">
      <c r="A1" s="3">
        <v>45658</v>
      </c>
      <c r="B1" s="1">
        <f t="shared" si="0" ref="B1:B64">WEEKNUM(A1,2)</f>
        <v>1</v>
      </c>
      <c r="C1" s="1" t="str">
        <f>CHOOSE(WEEKDAY(A1,2),"星期一","星期二","星期三","星期四","星期五","星期六","星期日")</f>
        <v>星期三</v>
      </c>
      <c r="D1" s="2">
        <f>WEEKDAY(A1,2)</f>
        <v>3</v>
      </c>
    </row>
    <row r="2" spans="1:4" ht="13.5">
      <c r="A2" s="3">
        <v>45659</v>
      </c>
      <c r="B2" s="1">
        <f t="shared" si="0"/>
        <v>1</v>
      </c>
      <c r="C2" s="1" t="str">
        <f t="shared" si="1" ref="C2:C65">CHOOSE(WEEKDAY(A2,2),"星期一","星期二","星期三","星期四","星期五","星期六","星期日")</f>
        <v>星期四</v>
      </c>
      <c r="D2" s="2">
        <f t="shared" si="2" ref="D2:D65">WEEKDAY(A2,2)</f>
        <v>4</v>
      </c>
    </row>
    <row r="3" spans="1:4" ht="13.5">
      <c r="A3" s="3">
        <v>45660</v>
      </c>
      <c r="B3" s="1">
        <f t="shared" si="0"/>
        <v>1</v>
      </c>
      <c r="C3" s="1" t="str">
        <f t="shared" si="1"/>
        <v>星期五</v>
      </c>
      <c r="D3" s="2">
        <f t="shared" si="2"/>
        <v>5</v>
      </c>
    </row>
    <row r="4" spans="1:4" ht="13.5">
      <c r="A4" s="3">
        <v>45661</v>
      </c>
      <c r="B4" s="1">
        <f t="shared" si="0"/>
        <v>1</v>
      </c>
      <c r="C4" s="1" t="str">
        <f t="shared" si="1"/>
        <v>星期六</v>
      </c>
      <c r="D4" s="2">
        <f t="shared" si="2"/>
        <v>6</v>
      </c>
    </row>
    <row r="5" spans="1:4" ht="13.5">
      <c r="A5" s="3">
        <v>45662</v>
      </c>
      <c r="B5" s="1">
        <f t="shared" si="0"/>
        <v>1</v>
      </c>
      <c r="C5" s="1" t="str">
        <f t="shared" si="1"/>
        <v>星期日</v>
      </c>
      <c r="D5" s="2">
        <f t="shared" si="2"/>
        <v>7</v>
      </c>
    </row>
    <row r="6" spans="1:4" ht="13.5">
      <c r="A6" s="3">
        <v>45663</v>
      </c>
      <c r="B6" s="1">
        <f t="shared" si="0"/>
        <v>2</v>
      </c>
      <c r="C6" s="1" t="str">
        <f t="shared" si="1"/>
        <v>星期一</v>
      </c>
      <c r="D6" s="2">
        <f t="shared" si="2"/>
        <v>1</v>
      </c>
    </row>
    <row r="7" spans="1:4" ht="13.5">
      <c r="A7" s="3">
        <v>45664</v>
      </c>
      <c r="B7" s="1">
        <f t="shared" si="0"/>
        <v>2</v>
      </c>
      <c r="C7" s="1" t="str">
        <f t="shared" si="1"/>
        <v>星期二</v>
      </c>
      <c r="D7" s="2">
        <f t="shared" si="2"/>
        <v>2</v>
      </c>
    </row>
    <row r="8" spans="1:4" ht="13.5">
      <c r="A8" s="3">
        <v>45665</v>
      </c>
      <c r="B8" s="1">
        <f t="shared" si="0"/>
        <v>2</v>
      </c>
      <c r="C8" s="1" t="str">
        <f t="shared" si="1"/>
        <v>星期三</v>
      </c>
      <c r="D8" s="2">
        <f t="shared" si="2"/>
        <v>3</v>
      </c>
    </row>
    <row r="9" spans="1:4" ht="13.5">
      <c r="A9" s="3">
        <v>45666</v>
      </c>
      <c r="B9" s="1">
        <f t="shared" si="0"/>
        <v>2</v>
      </c>
      <c r="C9" s="1" t="str">
        <f t="shared" si="1"/>
        <v>星期四</v>
      </c>
      <c r="D9" s="2">
        <f t="shared" si="2"/>
        <v>4</v>
      </c>
    </row>
    <row r="10" spans="1:4" ht="13.5">
      <c r="A10" s="3">
        <v>45667</v>
      </c>
      <c r="B10" s="1">
        <f t="shared" si="0"/>
        <v>2</v>
      </c>
      <c r="C10" s="1" t="str">
        <f t="shared" si="1"/>
        <v>星期五</v>
      </c>
      <c r="D10" s="2">
        <f t="shared" si="2"/>
        <v>5</v>
      </c>
    </row>
    <row r="11" spans="1:4" ht="13.5">
      <c r="A11" s="3">
        <v>45668</v>
      </c>
      <c r="B11" s="1">
        <f t="shared" si="0"/>
        <v>2</v>
      </c>
      <c r="C11" s="1" t="str">
        <f t="shared" si="1"/>
        <v>星期六</v>
      </c>
      <c r="D11" s="2">
        <f t="shared" si="2"/>
        <v>6</v>
      </c>
    </row>
    <row r="12" spans="1:4" ht="13.5">
      <c r="A12" s="3">
        <v>45669</v>
      </c>
      <c r="B12" s="1">
        <f t="shared" si="0"/>
        <v>2</v>
      </c>
      <c r="C12" s="1" t="str">
        <f t="shared" si="1"/>
        <v>星期日</v>
      </c>
      <c r="D12" s="2">
        <f t="shared" si="2"/>
        <v>7</v>
      </c>
    </row>
    <row r="13" spans="1:4" ht="13.5">
      <c r="A13" s="3">
        <v>45670</v>
      </c>
      <c r="B13" s="1">
        <f t="shared" si="0"/>
        <v>3</v>
      </c>
      <c r="C13" s="1" t="str">
        <f t="shared" si="1"/>
        <v>星期一</v>
      </c>
      <c r="D13" s="2">
        <f t="shared" si="2"/>
        <v>1</v>
      </c>
    </row>
    <row r="14" spans="1:4" ht="13.5">
      <c r="A14" s="3">
        <v>45671</v>
      </c>
      <c r="B14" s="1">
        <f t="shared" si="0"/>
        <v>3</v>
      </c>
      <c r="C14" s="1" t="str">
        <f t="shared" si="1"/>
        <v>星期二</v>
      </c>
      <c r="D14" s="2">
        <f t="shared" si="2"/>
        <v>2</v>
      </c>
    </row>
    <row r="15" spans="1:4" ht="13.5">
      <c r="A15" s="3">
        <v>45672</v>
      </c>
      <c r="B15" s="1">
        <f t="shared" si="0"/>
        <v>3</v>
      </c>
      <c r="C15" s="1" t="str">
        <f t="shared" si="1"/>
        <v>星期三</v>
      </c>
      <c r="D15" s="2">
        <f t="shared" si="2"/>
        <v>3</v>
      </c>
    </row>
    <row r="16" spans="1:4" ht="13.5">
      <c r="A16" s="3">
        <v>45673</v>
      </c>
      <c r="B16" s="1">
        <f t="shared" si="0"/>
        <v>3</v>
      </c>
      <c r="C16" s="1" t="str">
        <f t="shared" si="1"/>
        <v>星期四</v>
      </c>
      <c r="D16" s="2">
        <f t="shared" si="2"/>
        <v>4</v>
      </c>
    </row>
    <row r="17" spans="1:4" ht="13.5">
      <c r="A17" s="3">
        <v>45674</v>
      </c>
      <c r="B17" s="1">
        <f t="shared" si="0"/>
        <v>3</v>
      </c>
      <c r="C17" s="1" t="str">
        <f t="shared" si="1"/>
        <v>星期五</v>
      </c>
      <c r="D17" s="2">
        <f t="shared" si="2"/>
        <v>5</v>
      </c>
    </row>
    <row r="18" spans="1:4" ht="13.5">
      <c r="A18" s="3">
        <v>45675</v>
      </c>
      <c r="B18" s="1">
        <f t="shared" si="0"/>
        <v>3</v>
      </c>
      <c r="C18" s="1" t="str">
        <f t="shared" si="1"/>
        <v>星期六</v>
      </c>
      <c r="D18" s="2">
        <f t="shared" si="2"/>
        <v>6</v>
      </c>
    </row>
    <row r="19" spans="1:4" ht="13.5">
      <c r="A19" s="3">
        <v>45676</v>
      </c>
      <c r="B19" s="1">
        <f t="shared" si="0"/>
        <v>3</v>
      </c>
      <c r="C19" s="1" t="str">
        <f t="shared" si="1"/>
        <v>星期日</v>
      </c>
      <c r="D19" s="2">
        <f t="shared" si="2"/>
        <v>7</v>
      </c>
    </row>
    <row r="20" spans="1:4" ht="13.5">
      <c r="A20" s="3">
        <v>45677</v>
      </c>
      <c r="B20" s="1">
        <f t="shared" si="0"/>
        <v>4</v>
      </c>
      <c r="C20" s="1" t="str">
        <f t="shared" si="1"/>
        <v>星期一</v>
      </c>
      <c r="D20" s="2">
        <f t="shared" si="2"/>
        <v>1</v>
      </c>
    </row>
    <row r="21" spans="1:4" ht="13.5">
      <c r="A21" s="3">
        <v>45678</v>
      </c>
      <c r="B21" s="1">
        <f t="shared" si="0"/>
        <v>4</v>
      </c>
      <c r="C21" s="1" t="str">
        <f t="shared" si="1"/>
        <v>星期二</v>
      </c>
      <c r="D21" s="2">
        <f t="shared" si="2"/>
        <v>2</v>
      </c>
    </row>
    <row r="22" spans="1:4" ht="13.5">
      <c r="A22" s="3">
        <v>45679</v>
      </c>
      <c r="B22" s="1">
        <f t="shared" si="0"/>
        <v>4</v>
      </c>
      <c r="C22" s="1" t="str">
        <f t="shared" si="1"/>
        <v>星期三</v>
      </c>
      <c r="D22" s="2">
        <f t="shared" si="2"/>
        <v>3</v>
      </c>
    </row>
    <row r="23" spans="1:4" ht="13.5">
      <c r="A23" s="3">
        <v>45680</v>
      </c>
      <c r="B23" s="1">
        <f t="shared" si="0"/>
        <v>4</v>
      </c>
      <c r="C23" s="1" t="str">
        <f t="shared" si="1"/>
        <v>星期四</v>
      </c>
      <c r="D23" s="2">
        <f t="shared" si="2"/>
        <v>4</v>
      </c>
    </row>
    <row r="24" spans="1:4" ht="13.5">
      <c r="A24" s="3">
        <v>45681</v>
      </c>
      <c r="B24" s="1">
        <f t="shared" si="0"/>
        <v>4</v>
      </c>
      <c r="C24" s="1" t="str">
        <f t="shared" si="1"/>
        <v>星期五</v>
      </c>
      <c r="D24" s="2">
        <f t="shared" si="2"/>
        <v>5</v>
      </c>
    </row>
    <row r="25" spans="1:4" ht="13.5">
      <c r="A25" s="3">
        <v>45682</v>
      </c>
      <c r="B25" s="1">
        <f t="shared" si="0"/>
        <v>4</v>
      </c>
      <c r="C25" s="1" t="str">
        <f t="shared" si="1"/>
        <v>星期六</v>
      </c>
      <c r="D25" s="2">
        <f t="shared" si="2"/>
        <v>6</v>
      </c>
    </row>
    <row r="26" spans="1:4" ht="13.5">
      <c r="A26" s="3">
        <v>45683</v>
      </c>
      <c r="B26" s="1">
        <f t="shared" si="0"/>
        <v>4</v>
      </c>
      <c r="C26" s="1" t="str">
        <f t="shared" si="1"/>
        <v>星期日</v>
      </c>
      <c r="D26" s="2">
        <f t="shared" si="2"/>
        <v>7</v>
      </c>
    </row>
    <row r="27" spans="1:4" ht="13.5">
      <c r="A27" s="3">
        <v>45684</v>
      </c>
      <c r="B27" s="1">
        <f t="shared" si="0"/>
        <v>5</v>
      </c>
      <c r="C27" s="1" t="str">
        <f t="shared" si="1"/>
        <v>星期一</v>
      </c>
      <c r="D27" s="2">
        <f t="shared" si="2"/>
        <v>1</v>
      </c>
    </row>
    <row r="28" spans="1:4" ht="13.5">
      <c r="A28" s="3">
        <v>45685</v>
      </c>
      <c r="B28" s="1">
        <f t="shared" si="0"/>
        <v>5</v>
      </c>
      <c r="C28" s="1" t="str">
        <f t="shared" si="1"/>
        <v>星期二</v>
      </c>
      <c r="D28" s="2">
        <f t="shared" si="2"/>
        <v>2</v>
      </c>
    </row>
    <row r="29" spans="1:4" ht="13.5">
      <c r="A29" s="3">
        <v>45686</v>
      </c>
      <c r="B29" s="1">
        <f t="shared" si="0"/>
        <v>5</v>
      </c>
      <c r="C29" s="1" t="str">
        <f t="shared" si="1"/>
        <v>星期三</v>
      </c>
      <c r="D29" s="2">
        <f t="shared" si="2"/>
        <v>3</v>
      </c>
    </row>
    <row r="30" spans="1:4" ht="13.5">
      <c r="A30" s="3">
        <v>45687</v>
      </c>
      <c r="B30" s="1">
        <f t="shared" si="0"/>
        <v>5</v>
      </c>
      <c r="C30" s="1" t="str">
        <f t="shared" si="1"/>
        <v>星期四</v>
      </c>
      <c r="D30" s="2">
        <f t="shared" si="2"/>
        <v>4</v>
      </c>
    </row>
    <row r="31" spans="1:4" ht="13.5">
      <c r="A31" s="3">
        <v>45688</v>
      </c>
      <c r="B31" s="1">
        <f t="shared" si="0"/>
        <v>5</v>
      </c>
      <c r="C31" s="1" t="str">
        <f t="shared" si="1"/>
        <v>星期五</v>
      </c>
      <c r="D31" s="2">
        <f t="shared" si="2"/>
        <v>5</v>
      </c>
    </row>
    <row r="32" spans="1:4" ht="13.5">
      <c r="A32" s="3">
        <v>45689</v>
      </c>
      <c r="B32" s="1">
        <f t="shared" si="0"/>
        <v>5</v>
      </c>
      <c r="C32" s="1" t="str">
        <f t="shared" si="1"/>
        <v>星期六</v>
      </c>
      <c r="D32" s="2">
        <f t="shared" si="2"/>
        <v>6</v>
      </c>
    </row>
    <row r="33" spans="1:4" ht="13.5">
      <c r="A33" s="3">
        <v>45690</v>
      </c>
      <c r="B33" s="1">
        <f t="shared" si="0"/>
        <v>5</v>
      </c>
      <c r="C33" s="1" t="str">
        <f t="shared" si="1"/>
        <v>星期日</v>
      </c>
      <c r="D33" s="2">
        <f t="shared" si="2"/>
        <v>7</v>
      </c>
    </row>
    <row r="34" spans="1:4" ht="13.5">
      <c r="A34" s="3">
        <v>45691</v>
      </c>
      <c r="B34" s="1">
        <f t="shared" si="0"/>
        <v>6</v>
      </c>
      <c r="C34" s="1" t="str">
        <f t="shared" si="1"/>
        <v>星期一</v>
      </c>
      <c r="D34" s="2">
        <f t="shared" si="2"/>
        <v>1</v>
      </c>
    </row>
    <row r="35" spans="1:4" ht="13.5">
      <c r="A35" s="3">
        <v>45692</v>
      </c>
      <c r="B35" s="1">
        <f t="shared" si="0"/>
        <v>6</v>
      </c>
      <c r="C35" s="1" t="str">
        <f t="shared" si="1"/>
        <v>星期二</v>
      </c>
      <c r="D35" s="2">
        <f t="shared" si="2"/>
        <v>2</v>
      </c>
    </row>
    <row r="36" spans="1:4" ht="13.5">
      <c r="A36" s="3">
        <v>45693</v>
      </c>
      <c r="B36" s="1">
        <f t="shared" si="0"/>
        <v>6</v>
      </c>
      <c r="C36" s="1" t="str">
        <f t="shared" si="1"/>
        <v>星期三</v>
      </c>
      <c r="D36" s="2">
        <f t="shared" si="2"/>
        <v>3</v>
      </c>
    </row>
    <row r="37" spans="1:4" ht="13.5">
      <c r="A37" s="3">
        <v>45694</v>
      </c>
      <c r="B37" s="1">
        <f t="shared" si="0"/>
        <v>6</v>
      </c>
      <c r="C37" s="1" t="str">
        <f t="shared" si="1"/>
        <v>星期四</v>
      </c>
      <c r="D37" s="2">
        <f t="shared" si="2"/>
        <v>4</v>
      </c>
    </row>
    <row r="38" spans="1:4" ht="13.5">
      <c r="A38" s="3">
        <v>45695</v>
      </c>
      <c r="B38" s="1">
        <f t="shared" si="0"/>
        <v>6</v>
      </c>
      <c r="C38" s="1" t="str">
        <f t="shared" si="1"/>
        <v>星期五</v>
      </c>
      <c r="D38" s="2">
        <f t="shared" si="2"/>
        <v>5</v>
      </c>
    </row>
    <row r="39" spans="1:4" ht="13.5">
      <c r="A39" s="3">
        <v>45696</v>
      </c>
      <c r="B39" s="1">
        <f t="shared" si="0"/>
        <v>6</v>
      </c>
      <c r="C39" s="1" t="str">
        <f t="shared" si="1"/>
        <v>星期六</v>
      </c>
      <c r="D39" s="2">
        <f t="shared" si="2"/>
        <v>6</v>
      </c>
    </row>
    <row r="40" spans="1:4" ht="13.5">
      <c r="A40" s="3">
        <v>45697</v>
      </c>
      <c r="B40" s="1">
        <f t="shared" si="0"/>
        <v>6</v>
      </c>
      <c r="C40" s="1" t="str">
        <f t="shared" si="1"/>
        <v>星期日</v>
      </c>
      <c r="D40" s="2">
        <f t="shared" si="2"/>
        <v>7</v>
      </c>
    </row>
    <row r="41" spans="1:4" ht="13.5">
      <c r="A41" s="3">
        <v>45698</v>
      </c>
      <c r="B41" s="1">
        <f t="shared" si="0"/>
        <v>7</v>
      </c>
      <c r="C41" s="1" t="str">
        <f t="shared" si="1"/>
        <v>星期一</v>
      </c>
      <c r="D41" s="2">
        <f t="shared" si="2"/>
        <v>1</v>
      </c>
    </row>
    <row r="42" spans="1:4" ht="13.5">
      <c r="A42" s="3">
        <v>45699</v>
      </c>
      <c r="B42" s="1">
        <f t="shared" si="0"/>
        <v>7</v>
      </c>
      <c r="C42" s="1" t="str">
        <f t="shared" si="1"/>
        <v>星期二</v>
      </c>
      <c r="D42" s="2">
        <f t="shared" si="2"/>
        <v>2</v>
      </c>
    </row>
    <row r="43" spans="1:4" ht="13.5">
      <c r="A43" s="3">
        <v>45700</v>
      </c>
      <c r="B43" s="1">
        <f t="shared" si="0"/>
        <v>7</v>
      </c>
      <c r="C43" s="1" t="str">
        <f t="shared" si="1"/>
        <v>星期三</v>
      </c>
      <c r="D43" s="2">
        <f t="shared" si="2"/>
        <v>3</v>
      </c>
    </row>
    <row r="44" spans="1:4" ht="13.5">
      <c r="A44" s="3">
        <v>45701</v>
      </c>
      <c r="B44" s="1">
        <f t="shared" si="0"/>
        <v>7</v>
      </c>
      <c r="C44" s="1" t="str">
        <f t="shared" si="1"/>
        <v>星期四</v>
      </c>
      <c r="D44" s="2">
        <f t="shared" si="2"/>
        <v>4</v>
      </c>
    </row>
    <row r="45" spans="1:4" ht="13.5">
      <c r="A45" s="3">
        <v>45702</v>
      </c>
      <c r="B45" s="1">
        <f t="shared" si="0"/>
        <v>7</v>
      </c>
      <c r="C45" s="1" t="str">
        <f t="shared" si="1"/>
        <v>星期五</v>
      </c>
      <c r="D45" s="2">
        <f t="shared" si="2"/>
        <v>5</v>
      </c>
    </row>
    <row r="46" spans="1:4" ht="13.5">
      <c r="A46" s="3">
        <v>45703</v>
      </c>
      <c r="B46" s="1">
        <f t="shared" si="0"/>
        <v>7</v>
      </c>
      <c r="C46" s="1" t="str">
        <f t="shared" si="1"/>
        <v>星期六</v>
      </c>
      <c r="D46" s="2">
        <f t="shared" si="2"/>
        <v>6</v>
      </c>
    </row>
    <row r="47" spans="1:4" ht="13.5">
      <c r="A47" s="3">
        <v>45704</v>
      </c>
      <c r="B47" s="1">
        <f t="shared" si="0"/>
        <v>7</v>
      </c>
      <c r="C47" s="1" t="str">
        <f t="shared" si="1"/>
        <v>星期日</v>
      </c>
      <c r="D47" s="2">
        <f t="shared" si="2"/>
        <v>7</v>
      </c>
    </row>
    <row r="48" spans="1:4" ht="13.5">
      <c r="A48" s="3">
        <v>45705</v>
      </c>
      <c r="B48" s="1">
        <f t="shared" si="0"/>
        <v>8</v>
      </c>
      <c r="C48" s="1" t="str">
        <f t="shared" si="1"/>
        <v>星期一</v>
      </c>
      <c r="D48" s="2">
        <f t="shared" si="2"/>
        <v>1</v>
      </c>
    </row>
    <row r="49" spans="1:4" ht="13.5">
      <c r="A49" s="3">
        <v>45706</v>
      </c>
      <c r="B49" s="1">
        <f t="shared" si="0"/>
        <v>8</v>
      </c>
      <c r="C49" s="1" t="str">
        <f t="shared" si="1"/>
        <v>星期二</v>
      </c>
      <c r="D49" s="2">
        <f t="shared" si="2"/>
        <v>2</v>
      </c>
    </row>
    <row r="50" spans="1:4" ht="13.5">
      <c r="A50" s="3">
        <v>45707</v>
      </c>
      <c r="B50" s="1">
        <f t="shared" si="0"/>
        <v>8</v>
      </c>
      <c r="C50" s="1" t="str">
        <f t="shared" si="1"/>
        <v>星期三</v>
      </c>
      <c r="D50" s="2">
        <f t="shared" si="2"/>
        <v>3</v>
      </c>
    </row>
    <row r="51" spans="1:4" ht="13.5">
      <c r="A51" s="3">
        <v>45708</v>
      </c>
      <c r="B51" s="1">
        <f t="shared" si="0"/>
        <v>8</v>
      </c>
      <c r="C51" s="1" t="str">
        <f t="shared" si="1"/>
        <v>星期四</v>
      </c>
      <c r="D51" s="2">
        <f t="shared" si="2"/>
        <v>4</v>
      </c>
    </row>
    <row r="52" spans="1:4" ht="13.5">
      <c r="A52" s="3">
        <v>45709</v>
      </c>
      <c r="B52" s="1">
        <f t="shared" si="0"/>
        <v>8</v>
      </c>
      <c r="C52" s="1" t="str">
        <f t="shared" si="1"/>
        <v>星期五</v>
      </c>
      <c r="D52" s="2">
        <f t="shared" si="2"/>
        <v>5</v>
      </c>
    </row>
    <row r="53" spans="1:4" ht="13.5">
      <c r="A53" s="3">
        <v>45710</v>
      </c>
      <c r="B53" s="1">
        <f t="shared" si="0"/>
        <v>8</v>
      </c>
      <c r="C53" s="1" t="str">
        <f t="shared" si="1"/>
        <v>星期六</v>
      </c>
      <c r="D53" s="2">
        <f t="shared" si="2"/>
        <v>6</v>
      </c>
    </row>
    <row r="54" spans="1:4" ht="13.5">
      <c r="A54" s="3">
        <v>45711</v>
      </c>
      <c r="B54" s="1">
        <f t="shared" si="0"/>
        <v>8</v>
      </c>
      <c r="C54" s="1" t="str">
        <f t="shared" si="1"/>
        <v>星期日</v>
      </c>
      <c r="D54" s="2">
        <f t="shared" si="2"/>
        <v>7</v>
      </c>
    </row>
    <row r="55" spans="1:4" ht="13.5">
      <c r="A55" s="3">
        <v>45712</v>
      </c>
      <c r="B55" s="1">
        <f t="shared" si="0"/>
        <v>9</v>
      </c>
      <c r="C55" s="1" t="str">
        <f t="shared" si="1"/>
        <v>星期一</v>
      </c>
      <c r="D55" s="2">
        <f t="shared" si="2"/>
        <v>1</v>
      </c>
    </row>
    <row r="56" spans="1:4" ht="13.5">
      <c r="A56" s="3">
        <v>45713</v>
      </c>
      <c r="B56" s="1">
        <f t="shared" si="0"/>
        <v>9</v>
      </c>
      <c r="C56" s="1" t="str">
        <f t="shared" si="1"/>
        <v>星期二</v>
      </c>
      <c r="D56" s="2">
        <f t="shared" si="2"/>
        <v>2</v>
      </c>
    </row>
    <row r="57" spans="1:4" ht="13.5">
      <c r="A57" s="3">
        <v>45714</v>
      </c>
      <c r="B57" s="1">
        <f t="shared" si="0"/>
        <v>9</v>
      </c>
      <c r="C57" s="1" t="str">
        <f t="shared" si="1"/>
        <v>星期三</v>
      </c>
      <c r="D57" s="2">
        <f t="shared" si="2"/>
        <v>3</v>
      </c>
    </row>
    <row r="58" spans="1:4" ht="13.5">
      <c r="A58" s="3">
        <v>45715</v>
      </c>
      <c r="B58" s="1">
        <f t="shared" si="0"/>
        <v>9</v>
      </c>
      <c r="C58" s="1" t="str">
        <f t="shared" si="1"/>
        <v>星期四</v>
      </c>
      <c r="D58" s="2">
        <f t="shared" si="2"/>
        <v>4</v>
      </c>
    </row>
    <row r="59" spans="1:4" ht="13.5">
      <c r="A59" s="3">
        <v>45716</v>
      </c>
      <c r="B59" s="1">
        <f t="shared" si="0"/>
        <v>9</v>
      </c>
      <c r="C59" s="1" t="str">
        <f t="shared" si="1"/>
        <v>星期五</v>
      </c>
      <c r="D59" s="2">
        <f t="shared" si="2"/>
        <v>5</v>
      </c>
    </row>
    <row r="60" spans="1:4" ht="13.5">
      <c r="A60" s="3">
        <v>45717</v>
      </c>
      <c r="B60" s="1">
        <f t="shared" si="0"/>
        <v>9</v>
      </c>
      <c r="C60" s="1" t="str">
        <f t="shared" si="1"/>
        <v>星期六</v>
      </c>
      <c r="D60" s="2">
        <f t="shared" si="2"/>
        <v>6</v>
      </c>
    </row>
    <row r="61" spans="1:4" ht="13.5">
      <c r="A61" s="3">
        <v>45718</v>
      </c>
      <c r="B61" s="1">
        <f t="shared" si="0"/>
        <v>9</v>
      </c>
      <c r="C61" s="1" t="str">
        <f t="shared" si="1"/>
        <v>星期日</v>
      </c>
      <c r="D61" s="2">
        <f t="shared" si="2"/>
        <v>7</v>
      </c>
    </row>
    <row r="62" spans="1:4" ht="13.5">
      <c r="A62" s="3">
        <v>45719</v>
      </c>
      <c r="B62" s="1">
        <f t="shared" si="0"/>
        <v>10</v>
      </c>
      <c r="C62" s="1" t="str">
        <f t="shared" si="1"/>
        <v>星期一</v>
      </c>
      <c r="D62" s="2">
        <f t="shared" si="2"/>
        <v>1</v>
      </c>
    </row>
    <row r="63" spans="1:4" ht="13.5">
      <c r="A63" s="3">
        <v>45720</v>
      </c>
      <c r="B63" s="1">
        <f t="shared" si="0"/>
        <v>10</v>
      </c>
      <c r="C63" s="1" t="str">
        <f t="shared" si="1"/>
        <v>星期二</v>
      </c>
      <c r="D63" s="2">
        <f t="shared" si="2"/>
        <v>2</v>
      </c>
    </row>
    <row r="64" spans="1:4" ht="13.5">
      <c r="A64" s="3">
        <v>45721</v>
      </c>
      <c r="B64" s="1">
        <f t="shared" si="0"/>
        <v>10</v>
      </c>
      <c r="C64" s="1" t="str">
        <f t="shared" si="1"/>
        <v>星期三</v>
      </c>
      <c r="D64" s="2">
        <f t="shared" si="2"/>
        <v>3</v>
      </c>
    </row>
    <row r="65" spans="1:4" ht="13.5">
      <c r="A65" s="3">
        <v>45722</v>
      </c>
      <c r="B65" s="1">
        <f t="shared" si="3" ref="B65:B128">WEEKNUM(A65,2)</f>
        <v>10</v>
      </c>
      <c r="C65" s="1" t="str">
        <f t="shared" si="1"/>
        <v>星期四</v>
      </c>
      <c r="D65" s="2">
        <f t="shared" si="2"/>
        <v>4</v>
      </c>
    </row>
    <row r="66" spans="1:4" ht="13.5">
      <c r="A66" s="3">
        <v>45723</v>
      </c>
      <c r="B66" s="1">
        <f t="shared" si="3"/>
        <v>10</v>
      </c>
      <c r="C66" s="1" t="str">
        <f t="shared" si="4" ref="C66:C129">CHOOSE(WEEKDAY(A66,2),"星期一","星期二","星期三","星期四","星期五","星期六","星期日")</f>
        <v>星期五</v>
      </c>
      <c r="D66" s="2">
        <f t="shared" si="5" ref="D66:D129">WEEKDAY(A66,2)</f>
        <v>5</v>
      </c>
    </row>
    <row r="67" spans="1:4" ht="13.5">
      <c r="A67" s="3">
        <v>45724</v>
      </c>
      <c r="B67" s="1">
        <f t="shared" si="3"/>
        <v>10</v>
      </c>
      <c r="C67" s="1" t="str">
        <f t="shared" si="4"/>
        <v>星期六</v>
      </c>
      <c r="D67" s="2">
        <f t="shared" si="5"/>
        <v>6</v>
      </c>
    </row>
    <row r="68" spans="1:4" ht="13.5">
      <c r="A68" s="3">
        <v>45725</v>
      </c>
      <c r="B68" s="1">
        <f t="shared" si="3"/>
        <v>10</v>
      </c>
      <c r="C68" s="1" t="str">
        <f t="shared" si="4"/>
        <v>星期日</v>
      </c>
      <c r="D68" s="2">
        <f t="shared" si="5"/>
        <v>7</v>
      </c>
    </row>
    <row r="69" spans="1:4" ht="13.5">
      <c r="A69" s="3">
        <v>45726</v>
      </c>
      <c r="B69" s="1">
        <f t="shared" si="3"/>
        <v>11</v>
      </c>
      <c r="C69" s="1" t="str">
        <f t="shared" si="4"/>
        <v>星期一</v>
      </c>
      <c r="D69" s="2">
        <f t="shared" si="5"/>
        <v>1</v>
      </c>
    </row>
    <row r="70" spans="1:4" ht="13.5">
      <c r="A70" s="3">
        <v>45727</v>
      </c>
      <c r="B70" s="1">
        <f t="shared" si="3"/>
        <v>11</v>
      </c>
      <c r="C70" s="1" t="str">
        <f t="shared" si="4"/>
        <v>星期二</v>
      </c>
      <c r="D70" s="2">
        <f t="shared" si="5"/>
        <v>2</v>
      </c>
    </row>
    <row r="71" spans="1:4" ht="13.5">
      <c r="A71" s="3">
        <v>45728</v>
      </c>
      <c r="B71" s="1">
        <f t="shared" si="3"/>
        <v>11</v>
      </c>
      <c r="C71" s="1" t="str">
        <f t="shared" si="4"/>
        <v>星期三</v>
      </c>
      <c r="D71" s="2">
        <f t="shared" si="5"/>
        <v>3</v>
      </c>
    </row>
    <row r="72" spans="1:4" ht="13.5">
      <c r="A72" s="3">
        <v>45729</v>
      </c>
      <c r="B72" s="1">
        <f t="shared" si="3"/>
        <v>11</v>
      </c>
      <c r="C72" s="1" t="str">
        <f t="shared" si="4"/>
        <v>星期四</v>
      </c>
      <c r="D72" s="2">
        <f t="shared" si="5"/>
        <v>4</v>
      </c>
    </row>
    <row r="73" spans="1:4" ht="13.5">
      <c r="A73" s="3">
        <v>45730</v>
      </c>
      <c r="B73" s="1">
        <f t="shared" si="3"/>
        <v>11</v>
      </c>
      <c r="C73" s="1" t="str">
        <f t="shared" si="4"/>
        <v>星期五</v>
      </c>
      <c r="D73" s="2">
        <f t="shared" si="5"/>
        <v>5</v>
      </c>
    </row>
    <row r="74" spans="1:4" ht="13.5">
      <c r="A74" s="3">
        <v>45731</v>
      </c>
      <c r="B74" s="1">
        <f t="shared" si="3"/>
        <v>11</v>
      </c>
      <c r="C74" s="1" t="str">
        <f t="shared" si="4"/>
        <v>星期六</v>
      </c>
      <c r="D74" s="2">
        <f t="shared" si="5"/>
        <v>6</v>
      </c>
    </row>
    <row r="75" spans="1:4" ht="13.5">
      <c r="A75" s="3">
        <v>45732</v>
      </c>
      <c r="B75" s="1">
        <f t="shared" si="3"/>
        <v>11</v>
      </c>
      <c r="C75" s="1" t="str">
        <f t="shared" si="4"/>
        <v>星期日</v>
      </c>
      <c r="D75" s="2">
        <f t="shared" si="5"/>
        <v>7</v>
      </c>
    </row>
    <row r="76" spans="1:4" ht="13.5">
      <c r="A76" s="3">
        <v>45733</v>
      </c>
      <c r="B76" s="1">
        <f t="shared" si="3"/>
        <v>12</v>
      </c>
      <c r="C76" s="1" t="str">
        <f t="shared" si="4"/>
        <v>星期一</v>
      </c>
      <c r="D76" s="2">
        <f t="shared" si="5"/>
        <v>1</v>
      </c>
    </row>
    <row r="77" spans="1:4" ht="13.5">
      <c r="A77" s="3">
        <v>45734</v>
      </c>
      <c r="B77" s="1">
        <f t="shared" si="3"/>
        <v>12</v>
      </c>
      <c r="C77" s="1" t="str">
        <f t="shared" si="4"/>
        <v>星期二</v>
      </c>
      <c r="D77" s="2">
        <f t="shared" si="5"/>
        <v>2</v>
      </c>
    </row>
    <row r="78" spans="1:4" ht="13.5">
      <c r="A78" s="3">
        <v>45735</v>
      </c>
      <c r="B78" s="1">
        <f t="shared" si="3"/>
        <v>12</v>
      </c>
      <c r="C78" s="1" t="str">
        <f t="shared" si="4"/>
        <v>星期三</v>
      </c>
      <c r="D78" s="2">
        <f t="shared" si="5"/>
        <v>3</v>
      </c>
    </row>
    <row r="79" spans="1:4" ht="13.5">
      <c r="A79" s="3">
        <v>45736</v>
      </c>
      <c r="B79" s="1">
        <f t="shared" si="3"/>
        <v>12</v>
      </c>
      <c r="C79" s="1" t="str">
        <f t="shared" si="4"/>
        <v>星期四</v>
      </c>
      <c r="D79" s="2">
        <f t="shared" si="5"/>
        <v>4</v>
      </c>
    </row>
    <row r="80" spans="1:4" ht="13.5">
      <c r="A80" s="3">
        <v>45737</v>
      </c>
      <c r="B80" s="1">
        <f t="shared" si="3"/>
        <v>12</v>
      </c>
      <c r="C80" s="1" t="str">
        <f t="shared" si="4"/>
        <v>星期五</v>
      </c>
      <c r="D80" s="2">
        <f t="shared" si="5"/>
        <v>5</v>
      </c>
    </row>
    <row r="81" spans="1:4" ht="13.5">
      <c r="A81" s="3">
        <v>45738</v>
      </c>
      <c r="B81" s="1">
        <f t="shared" si="3"/>
        <v>12</v>
      </c>
      <c r="C81" s="1" t="str">
        <f t="shared" si="4"/>
        <v>星期六</v>
      </c>
      <c r="D81" s="2">
        <f t="shared" si="5"/>
        <v>6</v>
      </c>
    </row>
    <row r="82" spans="1:4" ht="13.5">
      <c r="A82" s="3">
        <v>45739</v>
      </c>
      <c r="B82" s="1">
        <f t="shared" si="3"/>
        <v>12</v>
      </c>
      <c r="C82" s="1" t="str">
        <f t="shared" si="4"/>
        <v>星期日</v>
      </c>
      <c r="D82" s="2">
        <f t="shared" si="5"/>
        <v>7</v>
      </c>
    </row>
    <row r="83" spans="1:4" ht="13.5">
      <c r="A83" s="3">
        <v>45740</v>
      </c>
      <c r="B83" s="1">
        <f t="shared" si="3"/>
        <v>13</v>
      </c>
      <c r="C83" s="1" t="str">
        <f t="shared" si="4"/>
        <v>星期一</v>
      </c>
      <c r="D83" s="2">
        <f t="shared" si="5"/>
        <v>1</v>
      </c>
    </row>
    <row r="84" spans="1:4" ht="13.5">
      <c r="A84" s="3">
        <v>45741</v>
      </c>
      <c r="B84" s="1">
        <f t="shared" si="3"/>
        <v>13</v>
      </c>
      <c r="C84" s="1" t="str">
        <f t="shared" si="4"/>
        <v>星期二</v>
      </c>
      <c r="D84" s="2">
        <f t="shared" si="5"/>
        <v>2</v>
      </c>
    </row>
    <row r="85" spans="1:4" ht="13.5">
      <c r="A85" s="3">
        <v>45742</v>
      </c>
      <c r="B85" s="1">
        <f t="shared" si="3"/>
        <v>13</v>
      </c>
      <c r="C85" s="1" t="str">
        <f t="shared" si="4"/>
        <v>星期三</v>
      </c>
      <c r="D85" s="2">
        <f t="shared" si="5"/>
        <v>3</v>
      </c>
    </row>
    <row r="86" spans="1:4" ht="13.5">
      <c r="A86" s="3">
        <v>45743</v>
      </c>
      <c r="B86" s="1">
        <f t="shared" si="3"/>
        <v>13</v>
      </c>
      <c r="C86" s="1" t="str">
        <f t="shared" si="4"/>
        <v>星期四</v>
      </c>
      <c r="D86" s="2">
        <f t="shared" si="5"/>
        <v>4</v>
      </c>
    </row>
    <row r="87" spans="1:4" ht="13.5">
      <c r="A87" s="3">
        <v>45744</v>
      </c>
      <c r="B87" s="1">
        <f t="shared" si="3"/>
        <v>13</v>
      </c>
      <c r="C87" s="1" t="str">
        <f t="shared" si="4"/>
        <v>星期五</v>
      </c>
      <c r="D87" s="2">
        <f t="shared" si="5"/>
        <v>5</v>
      </c>
    </row>
    <row r="88" spans="1:4" ht="13.5">
      <c r="A88" s="3">
        <v>45745</v>
      </c>
      <c r="B88" s="1">
        <f t="shared" si="3"/>
        <v>13</v>
      </c>
      <c r="C88" s="1" t="str">
        <f t="shared" si="4"/>
        <v>星期六</v>
      </c>
      <c r="D88" s="2">
        <f t="shared" si="5"/>
        <v>6</v>
      </c>
    </row>
    <row r="89" spans="1:4" ht="13.5">
      <c r="A89" s="3">
        <v>45746</v>
      </c>
      <c r="B89" s="1">
        <f t="shared" si="3"/>
        <v>13</v>
      </c>
      <c r="C89" s="1" t="str">
        <f t="shared" si="4"/>
        <v>星期日</v>
      </c>
      <c r="D89" s="2">
        <f t="shared" si="5"/>
        <v>7</v>
      </c>
    </row>
    <row r="90" spans="1:4" ht="13.5">
      <c r="A90" s="3">
        <v>45747</v>
      </c>
      <c r="B90" s="1">
        <f t="shared" si="3"/>
        <v>14</v>
      </c>
      <c r="C90" s="1" t="str">
        <f t="shared" si="4"/>
        <v>星期一</v>
      </c>
      <c r="D90" s="2">
        <f t="shared" si="5"/>
        <v>1</v>
      </c>
    </row>
    <row r="91" spans="1:4" ht="13.5">
      <c r="A91" s="3">
        <v>45748</v>
      </c>
      <c r="B91" s="1">
        <f t="shared" si="3"/>
        <v>14</v>
      </c>
      <c r="C91" s="1" t="str">
        <f t="shared" si="4"/>
        <v>星期二</v>
      </c>
      <c r="D91" s="2">
        <f t="shared" si="5"/>
        <v>2</v>
      </c>
    </row>
    <row r="92" spans="1:4" ht="13.5">
      <c r="A92" s="3">
        <v>45749</v>
      </c>
      <c r="B92" s="1">
        <f t="shared" si="3"/>
        <v>14</v>
      </c>
      <c r="C92" s="1" t="str">
        <f t="shared" si="4"/>
        <v>星期三</v>
      </c>
      <c r="D92" s="2">
        <f t="shared" si="5"/>
        <v>3</v>
      </c>
    </row>
    <row r="93" spans="1:4" ht="13.5">
      <c r="A93" s="3">
        <v>45750</v>
      </c>
      <c r="B93" s="1">
        <f t="shared" si="3"/>
        <v>14</v>
      </c>
      <c r="C93" s="1" t="str">
        <f t="shared" si="4"/>
        <v>星期四</v>
      </c>
      <c r="D93" s="2">
        <f t="shared" si="5"/>
        <v>4</v>
      </c>
    </row>
    <row r="94" spans="1:4" ht="13.5">
      <c r="A94" s="3">
        <v>45751</v>
      </c>
      <c r="B94" s="1">
        <f t="shared" si="3"/>
        <v>14</v>
      </c>
      <c r="C94" s="1" t="str">
        <f t="shared" si="4"/>
        <v>星期五</v>
      </c>
      <c r="D94" s="2">
        <f t="shared" si="5"/>
        <v>5</v>
      </c>
    </row>
    <row r="95" spans="1:4" ht="13.5">
      <c r="A95" s="3">
        <v>45752</v>
      </c>
      <c r="B95" s="1">
        <f t="shared" si="3"/>
        <v>14</v>
      </c>
      <c r="C95" s="1" t="str">
        <f t="shared" si="4"/>
        <v>星期六</v>
      </c>
      <c r="D95" s="2">
        <f t="shared" si="5"/>
        <v>6</v>
      </c>
    </row>
    <row r="96" spans="1:4" ht="13.5">
      <c r="A96" s="3">
        <v>45753</v>
      </c>
      <c r="B96" s="1">
        <f t="shared" si="3"/>
        <v>14</v>
      </c>
      <c r="C96" s="1" t="str">
        <f t="shared" si="4"/>
        <v>星期日</v>
      </c>
      <c r="D96" s="2">
        <f t="shared" si="5"/>
        <v>7</v>
      </c>
    </row>
    <row r="97" spans="1:4" ht="13.5">
      <c r="A97" s="3">
        <v>45754</v>
      </c>
      <c r="B97" s="1">
        <f t="shared" si="3"/>
        <v>15</v>
      </c>
      <c r="C97" s="1" t="str">
        <f t="shared" si="4"/>
        <v>星期一</v>
      </c>
      <c r="D97" s="2">
        <f t="shared" si="5"/>
        <v>1</v>
      </c>
    </row>
    <row r="98" spans="1:4" ht="13.5">
      <c r="A98" s="3">
        <v>45755</v>
      </c>
      <c r="B98" s="1">
        <f t="shared" si="3"/>
        <v>15</v>
      </c>
      <c r="C98" s="1" t="str">
        <f t="shared" si="4"/>
        <v>星期二</v>
      </c>
      <c r="D98" s="2">
        <f t="shared" si="5"/>
        <v>2</v>
      </c>
    </row>
    <row r="99" spans="1:4" ht="13.5">
      <c r="A99" s="3">
        <v>45756</v>
      </c>
      <c r="B99" s="1">
        <f t="shared" si="3"/>
        <v>15</v>
      </c>
      <c r="C99" s="1" t="str">
        <f t="shared" si="4"/>
        <v>星期三</v>
      </c>
      <c r="D99" s="2">
        <f t="shared" si="5"/>
        <v>3</v>
      </c>
    </row>
    <row r="100" spans="1:4" ht="13.5">
      <c r="A100" s="3">
        <v>45757</v>
      </c>
      <c r="B100" s="1">
        <f t="shared" si="3"/>
        <v>15</v>
      </c>
      <c r="C100" s="1" t="str">
        <f t="shared" si="4"/>
        <v>星期四</v>
      </c>
      <c r="D100" s="2">
        <f t="shared" si="5"/>
        <v>4</v>
      </c>
    </row>
    <row r="101" spans="1:4" ht="13.5">
      <c r="A101" s="3">
        <v>45758</v>
      </c>
      <c r="B101" s="1">
        <f t="shared" si="3"/>
        <v>15</v>
      </c>
      <c r="C101" s="1" t="str">
        <f t="shared" si="4"/>
        <v>星期五</v>
      </c>
      <c r="D101" s="2">
        <f t="shared" si="5"/>
        <v>5</v>
      </c>
    </row>
    <row r="102" spans="1:4" ht="13.5">
      <c r="A102" s="3">
        <v>45759</v>
      </c>
      <c r="B102" s="1">
        <f t="shared" si="3"/>
        <v>15</v>
      </c>
      <c r="C102" s="1" t="str">
        <f t="shared" si="4"/>
        <v>星期六</v>
      </c>
      <c r="D102" s="2">
        <f t="shared" si="5"/>
        <v>6</v>
      </c>
    </row>
    <row r="103" spans="1:4" ht="13.5">
      <c r="A103" s="3">
        <v>45760</v>
      </c>
      <c r="B103" s="1">
        <f t="shared" si="3"/>
        <v>15</v>
      </c>
      <c r="C103" s="1" t="str">
        <f t="shared" si="4"/>
        <v>星期日</v>
      </c>
      <c r="D103" s="2">
        <f t="shared" si="5"/>
        <v>7</v>
      </c>
    </row>
    <row r="104" spans="1:4" ht="13.5">
      <c r="A104" s="3">
        <v>45761</v>
      </c>
      <c r="B104" s="1">
        <f t="shared" si="3"/>
        <v>16</v>
      </c>
      <c r="C104" s="1" t="str">
        <f t="shared" si="4"/>
        <v>星期一</v>
      </c>
      <c r="D104" s="2">
        <f t="shared" si="5"/>
        <v>1</v>
      </c>
    </row>
    <row r="105" spans="1:4" ht="13.5">
      <c r="A105" s="3">
        <v>45762</v>
      </c>
      <c r="B105" s="1">
        <f t="shared" si="3"/>
        <v>16</v>
      </c>
      <c r="C105" s="1" t="str">
        <f t="shared" si="4"/>
        <v>星期二</v>
      </c>
      <c r="D105" s="2">
        <f t="shared" si="5"/>
        <v>2</v>
      </c>
    </row>
    <row r="106" spans="1:4" ht="13.5">
      <c r="A106" s="3">
        <v>45763</v>
      </c>
      <c r="B106" s="1">
        <f t="shared" si="3"/>
        <v>16</v>
      </c>
      <c r="C106" s="1" t="str">
        <f t="shared" si="4"/>
        <v>星期三</v>
      </c>
      <c r="D106" s="2">
        <f t="shared" si="5"/>
        <v>3</v>
      </c>
    </row>
    <row r="107" spans="1:4" ht="13.5">
      <c r="A107" s="3">
        <v>45764</v>
      </c>
      <c r="B107" s="1">
        <f t="shared" si="3"/>
        <v>16</v>
      </c>
      <c r="C107" s="1" t="str">
        <f t="shared" si="4"/>
        <v>星期四</v>
      </c>
      <c r="D107" s="2">
        <f t="shared" si="5"/>
        <v>4</v>
      </c>
    </row>
    <row r="108" spans="1:4" ht="13.5">
      <c r="A108" s="3">
        <v>45765</v>
      </c>
      <c r="B108" s="1">
        <f t="shared" si="3"/>
        <v>16</v>
      </c>
      <c r="C108" s="1" t="str">
        <f t="shared" si="4"/>
        <v>星期五</v>
      </c>
      <c r="D108" s="2">
        <f t="shared" si="5"/>
        <v>5</v>
      </c>
    </row>
    <row r="109" spans="1:4" ht="13.5">
      <c r="A109" s="3">
        <v>45766</v>
      </c>
      <c r="B109" s="1">
        <f t="shared" si="3"/>
        <v>16</v>
      </c>
      <c r="C109" s="1" t="str">
        <f t="shared" si="4"/>
        <v>星期六</v>
      </c>
      <c r="D109" s="2">
        <f t="shared" si="5"/>
        <v>6</v>
      </c>
    </row>
    <row r="110" spans="1:4" ht="13.5">
      <c r="A110" s="3">
        <v>45767</v>
      </c>
      <c r="B110" s="1">
        <f t="shared" si="3"/>
        <v>16</v>
      </c>
      <c r="C110" s="1" t="str">
        <f t="shared" si="4"/>
        <v>星期日</v>
      </c>
      <c r="D110" s="2">
        <f t="shared" si="5"/>
        <v>7</v>
      </c>
    </row>
    <row r="111" spans="1:4" ht="13.5">
      <c r="A111" s="3">
        <v>45768</v>
      </c>
      <c r="B111" s="1">
        <f t="shared" si="3"/>
        <v>17</v>
      </c>
      <c r="C111" s="1" t="str">
        <f t="shared" si="4"/>
        <v>星期一</v>
      </c>
      <c r="D111" s="2">
        <f t="shared" si="5"/>
        <v>1</v>
      </c>
    </row>
    <row r="112" spans="1:4" ht="13.5">
      <c r="A112" s="3">
        <v>45769</v>
      </c>
      <c r="B112" s="1">
        <f t="shared" si="3"/>
        <v>17</v>
      </c>
      <c r="C112" s="1" t="str">
        <f t="shared" si="4"/>
        <v>星期二</v>
      </c>
      <c r="D112" s="2">
        <f t="shared" si="5"/>
        <v>2</v>
      </c>
    </row>
    <row r="113" spans="1:4" ht="13.5">
      <c r="A113" s="3">
        <v>45770</v>
      </c>
      <c r="B113" s="1">
        <f t="shared" si="3"/>
        <v>17</v>
      </c>
      <c r="C113" s="1" t="str">
        <f t="shared" si="4"/>
        <v>星期三</v>
      </c>
      <c r="D113" s="2">
        <f t="shared" si="5"/>
        <v>3</v>
      </c>
    </row>
    <row r="114" spans="1:4" ht="13.5">
      <c r="A114" s="3">
        <v>45771</v>
      </c>
      <c r="B114" s="1">
        <f t="shared" si="3"/>
        <v>17</v>
      </c>
      <c r="C114" s="1" t="str">
        <f t="shared" si="4"/>
        <v>星期四</v>
      </c>
      <c r="D114" s="2">
        <f t="shared" si="5"/>
        <v>4</v>
      </c>
    </row>
    <row r="115" spans="1:4" ht="13.5">
      <c r="A115" s="3">
        <v>45772</v>
      </c>
      <c r="B115" s="1">
        <f t="shared" si="3"/>
        <v>17</v>
      </c>
      <c r="C115" s="1" t="str">
        <f t="shared" si="4"/>
        <v>星期五</v>
      </c>
      <c r="D115" s="2">
        <f t="shared" si="5"/>
        <v>5</v>
      </c>
    </row>
    <row r="116" spans="1:4" ht="13.5">
      <c r="A116" s="3">
        <v>45773</v>
      </c>
      <c r="B116" s="1">
        <f t="shared" si="3"/>
        <v>17</v>
      </c>
      <c r="C116" s="1" t="str">
        <f t="shared" si="4"/>
        <v>星期六</v>
      </c>
      <c r="D116" s="2">
        <f t="shared" si="5"/>
        <v>6</v>
      </c>
    </row>
    <row r="117" spans="1:4" ht="13.5">
      <c r="A117" s="3">
        <v>45774</v>
      </c>
      <c r="B117" s="1">
        <f t="shared" si="3"/>
        <v>17</v>
      </c>
      <c r="C117" s="1" t="str">
        <f t="shared" si="4"/>
        <v>星期日</v>
      </c>
      <c r="D117" s="2">
        <f t="shared" si="5"/>
        <v>7</v>
      </c>
    </row>
    <row r="118" spans="1:4" ht="13.5">
      <c r="A118" s="3">
        <v>45775</v>
      </c>
      <c r="B118" s="1">
        <f t="shared" si="3"/>
        <v>18</v>
      </c>
      <c r="C118" s="1" t="str">
        <f t="shared" si="4"/>
        <v>星期一</v>
      </c>
      <c r="D118" s="2">
        <f t="shared" si="5"/>
        <v>1</v>
      </c>
    </row>
    <row r="119" spans="1:4" ht="13.5">
      <c r="A119" s="3">
        <v>45776</v>
      </c>
      <c r="B119" s="1">
        <f t="shared" si="3"/>
        <v>18</v>
      </c>
      <c r="C119" s="1" t="str">
        <f t="shared" si="4"/>
        <v>星期二</v>
      </c>
      <c r="D119" s="2">
        <f t="shared" si="5"/>
        <v>2</v>
      </c>
    </row>
    <row r="120" spans="1:4" ht="13.5">
      <c r="A120" s="3">
        <v>45777</v>
      </c>
      <c r="B120" s="1">
        <f t="shared" si="3"/>
        <v>18</v>
      </c>
      <c r="C120" s="1" t="str">
        <f t="shared" si="4"/>
        <v>星期三</v>
      </c>
      <c r="D120" s="2">
        <f t="shared" si="5"/>
        <v>3</v>
      </c>
    </row>
    <row r="121" spans="1:4" ht="13.5">
      <c r="A121" s="3">
        <v>45778</v>
      </c>
      <c r="B121" s="1">
        <f t="shared" si="3"/>
        <v>18</v>
      </c>
      <c r="C121" s="1" t="str">
        <f t="shared" si="4"/>
        <v>星期四</v>
      </c>
      <c r="D121" s="2">
        <f t="shared" si="5"/>
        <v>4</v>
      </c>
    </row>
    <row r="122" spans="1:4" ht="13.5">
      <c r="A122" s="3">
        <v>45779</v>
      </c>
      <c r="B122" s="1">
        <f t="shared" si="3"/>
        <v>18</v>
      </c>
      <c r="C122" s="1" t="str">
        <f t="shared" si="4"/>
        <v>星期五</v>
      </c>
      <c r="D122" s="2">
        <f t="shared" si="5"/>
        <v>5</v>
      </c>
    </row>
    <row r="123" spans="1:4" ht="13.5">
      <c r="A123" s="3">
        <v>45780</v>
      </c>
      <c r="B123" s="1">
        <f t="shared" si="3"/>
        <v>18</v>
      </c>
      <c r="C123" s="1" t="str">
        <f t="shared" si="4"/>
        <v>星期六</v>
      </c>
      <c r="D123" s="2">
        <f t="shared" si="5"/>
        <v>6</v>
      </c>
    </row>
    <row r="124" spans="1:4" ht="13.5">
      <c r="A124" s="3">
        <v>45781</v>
      </c>
      <c r="B124" s="1">
        <f t="shared" si="3"/>
        <v>18</v>
      </c>
      <c r="C124" s="1" t="str">
        <f t="shared" si="4"/>
        <v>星期日</v>
      </c>
      <c r="D124" s="2">
        <f t="shared" si="5"/>
        <v>7</v>
      </c>
    </row>
    <row r="125" spans="1:4" ht="13.5">
      <c r="A125" s="3">
        <v>45782</v>
      </c>
      <c r="B125" s="1">
        <f t="shared" si="3"/>
        <v>19</v>
      </c>
      <c r="C125" s="1" t="str">
        <f t="shared" si="4"/>
        <v>星期一</v>
      </c>
      <c r="D125" s="2">
        <f t="shared" si="5"/>
        <v>1</v>
      </c>
    </row>
    <row r="126" spans="1:4" ht="13.5">
      <c r="A126" s="3">
        <v>45783</v>
      </c>
      <c r="B126" s="1">
        <f t="shared" si="3"/>
        <v>19</v>
      </c>
      <c r="C126" s="1" t="str">
        <f t="shared" si="4"/>
        <v>星期二</v>
      </c>
      <c r="D126" s="2">
        <f t="shared" si="5"/>
        <v>2</v>
      </c>
    </row>
    <row r="127" spans="1:4" ht="13.5">
      <c r="A127" s="3">
        <v>45784</v>
      </c>
      <c r="B127" s="1">
        <f t="shared" si="3"/>
        <v>19</v>
      </c>
      <c r="C127" s="1" t="str">
        <f t="shared" si="4"/>
        <v>星期三</v>
      </c>
      <c r="D127" s="2">
        <f t="shared" si="5"/>
        <v>3</v>
      </c>
    </row>
    <row r="128" spans="1:4" ht="13.5">
      <c r="A128" s="3">
        <v>45785</v>
      </c>
      <c r="B128" s="1">
        <f t="shared" si="3"/>
        <v>19</v>
      </c>
      <c r="C128" s="1" t="str">
        <f t="shared" si="4"/>
        <v>星期四</v>
      </c>
      <c r="D128" s="2">
        <f t="shared" si="5"/>
        <v>4</v>
      </c>
    </row>
    <row r="129" spans="1:4" ht="13.5">
      <c r="A129" s="3">
        <v>45786</v>
      </c>
      <c r="B129" s="1">
        <f t="shared" si="6" ref="B129:B192">WEEKNUM(A129,2)</f>
        <v>19</v>
      </c>
      <c r="C129" s="1" t="str">
        <f t="shared" si="4"/>
        <v>星期五</v>
      </c>
      <c r="D129" s="2">
        <f t="shared" si="5"/>
        <v>5</v>
      </c>
    </row>
    <row r="130" spans="1:4" ht="13.5">
      <c r="A130" s="3">
        <v>45787</v>
      </c>
      <c r="B130" s="1">
        <f t="shared" si="6"/>
        <v>19</v>
      </c>
      <c r="C130" s="1" t="str">
        <f t="shared" si="7" ref="C130:C193">CHOOSE(WEEKDAY(A130,2),"星期一","星期二","星期三","星期四","星期五","星期六","星期日")</f>
        <v>星期六</v>
      </c>
      <c r="D130" s="2">
        <f t="shared" si="8" ref="D130:D193">WEEKDAY(A130,2)</f>
        <v>6</v>
      </c>
    </row>
    <row r="131" spans="1:4" ht="13.5">
      <c r="A131" s="3">
        <v>45788</v>
      </c>
      <c r="B131" s="1">
        <f t="shared" si="6"/>
        <v>19</v>
      </c>
      <c r="C131" s="1" t="str">
        <f t="shared" si="7"/>
        <v>星期日</v>
      </c>
      <c r="D131" s="2">
        <f t="shared" si="8"/>
        <v>7</v>
      </c>
    </row>
    <row r="132" spans="1:4" ht="13.5">
      <c r="A132" s="3">
        <v>45789</v>
      </c>
      <c r="B132" s="1">
        <f t="shared" si="6"/>
        <v>20</v>
      </c>
      <c r="C132" s="1" t="str">
        <f t="shared" si="7"/>
        <v>星期一</v>
      </c>
      <c r="D132" s="2">
        <f t="shared" si="8"/>
        <v>1</v>
      </c>
    </row>
    <row r="133" spans="1:4" ht="13.5">
      <c r="A133" s="3">
        <v>45790</v>
      </c>
      <c r="B133" s="1">
        <f t="shared" si="6"/>
        <v>20</v>
      </c>
      <c r="C133" s="1" t="str">
        <f t="shared" si="7"/>
        <v>星期二</v>
      </c>
      <c r="D133" s="2">
        <f t="shared" si="8"/>
        <v>2</v>
      </c>
    </row>
    <row r="134" spans="1:4" ht="13.5">
      <c r="A134" s="3">
        <v>45791</v>
      </c>
      <c r="B134" s="1">
        <f t="shared" si="6"/>
        <v>20</v>
      </c>
      <c r="C134" s="1" t="str">
        <f t="shared" si="7"/>
        <v>星期三</v>
      </c>
      <c r="D134" s="2">
        <f t="shared" si="8"/>
        <v>3</v>
      </c>
    </row>
    <row r="135" spans="1:4" ht="13.5">
      <c r="A135" s="3">
        <v>45792</v>
      </c>
      <c r="B135" s="1">
        <f t="shared" si="6"/>
        <v>20</v>
      </c>
      <c r="C135" s="1" t="str">
        <f t="shared" si="7"/>
        <v>星期四</v>
      </c>
      <c r="D135" s="2">
        <f t="shared" si="8"/>
        <v>4</v>
      </c>
    </row>
    <row r="136" spans="1:4" ht="13.5">
      <c r="A136" s="3">
        <v>45793</v>
      </c>
      <c r="B136" s="1">
        <f t="shared" si="6"/>
        <v>20</v>
      </c>
      <c r="C136" s="1" t="str">
        <f t="shared" si="7"/>
        <v>星期五</v>
      </c>
      <c r="D136" s="2">
        <f t="shared" si="8"/>
        <v>5</v>
      </c>
    </row>
    <row r="137" spans="1:4" ht="13.5">
      <c r="A137" s="3">
        <v>45794</v>
      </c>
      <c r="B137" s="1">
        <f t="shared" si="6"/>
        <v>20</v>
      </c>
      <c r="C137" s="1" t="str">
        <f t="shared" si="7"/>
        <v>星期六</v>
      </c>
      <c r="D137" s="2">
        <f t="shared" si="8"/>
        <v>6</v>
      </c>
    </row>
    <row r="138" spans="1:4" ht="13.5">
      <c r="A138" s="3">
        <v>45795</v>
      </c>
      <c r="B138" s="1">
        <f t="shared" si="6"/>
        <v>20</v>
      </c>
      <c r="C138" s="1" t="str">
        <f t="shared" si="7"/>
        <v>星期日</v>
      </c>
      <c r="D138" s="2">
        <f t="shared" si="8"/>
        <v>7</v>
      </c>
    </row>
    <row r="139" spans="1:4" ht="13.5">
      <c r="A139" s="3">
        <v>45796</v>
      </c>
      <c r="B139" s="1">
        <f t="shared" si="6"/>
        <v>21</v>
      </c>
      <c r="C139" s="1" t="str">
        <f t="shared" si="7"/>
        <v>星期一</v>
      </c>
      <c r="D139" s="2">
        <f t="shared" si="8"/>
        <v>1</v>
      </c>
    </row>
    <row r="140" spans="1:4" ht="13.5">
      <c r="A140" s="3">
        <v>45797</v>
      </c>
      <c r="B140" s="1">
        <f t="shared" si="6"/>
        <v>21</v>
      </c>
      <c r="C140" s="1" t="str">
        <f t="shared" si="7"/>
        <v>星期二</v>
      </c>
      <c r="D140" s="2">
        <f t="shared" si="8"/>
        <v>2</v>
      </c>
    </row>
    <row r="141" spans="1:4" ht="13.5">
      <c r="A141" s="3">
        <v>45798</v>
      </c>
      <c r="B141" s="1">
        <f t="shared" si="6"/>
        <v>21</v>
      </c>
      <c r="C141" s="1" t="str">
        <f t="shared" si="7"/>
        <v>星期三</v>
      </c>
      <c r="D141" s="2">
        <f t="shared" si="8"/>
        <v>3</v>
      </c>
    </row>
    <row r="142" spans="1:4" ht="13.5">
      <c r="A142" s="3">
        <v>45799</v>
      </c>
      <c r="B142" s="1">
        <f t="shared" si="6"/>
        <v>21</v>
      </c>
      <c r="C142" s="1" t="str">
        <f t="shared" si="7"/>
        <v>星期四</v>
      </c>
      <c r="D142" s="2">
        <f t="shared" si="8"/>
        <v>4</v>
      </c>
    </row>
    <row r="143" spans="1:4" ht="13.5">
      <c r="A143" s="3">
        <v>45800</v>
      </c>
      <c r="B143" s="1">
        <f t="shared" si="6"/>
        <v>21</v>
      </c>
      <c r="C143" s="1" t="str">
        <f t="shared" si="7"/>
        <v>星期五</v>
      </c>
      <c r="D143" s="2">
        <f t="shared" si="8"/>
        <v>5</v>
      </c>
    </row>
    <row r="144" spans="1:4" ht="13.5">
      <c r="A144" s="3">
        <v>45801</v>
      </c>
      <c r="B144" s="1">
        <f t="shared" si="6"/>
        <v>21</v>
      </c>
      <c r="C144" s="1" t="str">
        <f t="shared" si="7"/>
        <v>星期六</v>
      </c>
      <c r="D144" s="2">
        <f t="shared" si="8"/>
        <v>6</v>
      </c>
    </row>
    <row r="145" spans="1:4" ht="13.5">
      <c r="A145" s="3">
        <v>45802</v>
      </c>
      <c r="B145" s="1">
        <f t="shared" si="6"/>
        <v>21</v>
      </c>
      <c r="C145" s="1" t="str">
        <f t="shared" si="7"/>
        <v>星期日</v>
      </c>
      <c r="D145" s="2">
        <f t="shared" si="8"/>
        <v>7</v>
      </c>
    </row>
    <row r="146" spans="1:4" ht="13.5">
      <c r="A146" s="3">
        <v>45803</v>
      </c>
      <c r="B146" s="1">
        <f t="shared" si="6"/>
        <v>22</v>
      </c>
      <c r="C146" s="1" t="str">
        <f t="shared" si="7"/>
        <v>星期一</v>
      </c>
      <c r="D146" s="2">
        <f t="shared" si="8"/>
        <v>1</v>
      </c>
    </row>
    <row r="147" spans="1:4" ht="13.5">
      <c r="A147" s="3">
        <v>45804</v>
      </c>
      <c r="B147" s="1">
        <f t="shared" si="6"/>
        <v>22</v>
      </c>
      <c r="C147" s="1" t="str">
        <f t="shared" si="7"/>
        <v>星期二</v>
      </c>
      <c r="D147" s="2">
        <f t="shared" si="8"/>
        <v>2</v>
      </c>
    </row>
    <row r="148" spans="1:4" ht="13.5">
      <c r="A148" s="3">
        <v>45805</v>
      </c>
      <c r="B148" s="1">
        <f t="shared" si="6"/>
        <v>22</v>
      </c>
      <c r="C148" s="1" t="str">
        <f t="shared" si="7"/>
        <v>星期三</v>
      </c>
      <c r="D148" s="2">
        <f t="shared" si="8"/>
        <v>3</v>
      </c>
    </row>
    <row r="149" spans="1:4" ht="13.5">
      <c r="A149" s="3">
        <v>45806</v>
      </c>
      <c r="B149" s="1">
        <f t="shared" si="6"/>
        <v>22</v>
      </c>
      <c r="C149" s="1" t="str">
        <f t="shared" si="7"/>
        <v>星期四</v>
      </c>
      <c r="D149" s="2">
        <f t="shared" si="8"/>
        <v>4</v>
      </c>
    </row>
    <row r="150" spans="1:4" ht="13.5">
      <c r="A150" s="3">
        <v>45807</v>
      </c>
      <c r="B150" s="1">
        <f t="shared" si="6"/>
        <v>22</v>
      </c>
      <c r="C150" s="1" t="str">
        <f t="shared" si="7"/>
        <v>星期五</v>
      </c>
      <c r="D150" s="2">
        <f t="shared" si="8"/>
        <v>5</v>
      </c>
    </row>
    <row r="151" spans="1:4" ht="13.5">
      <c r="A151" s="3">
        <v>45808</v>
      </c>
      <c r="B151" s="1">
        <f t="shared" si="6"/>
        <v>22</v>
      </c>
      <c r="C151" s="1" t="str">
        <f t="shared" si="7"/>
        <v>星期六</v>
      </c>
      <c r="D151" s="2">
        <f t="shared" si="8"/>
        <v>6</v>
      </c>
    </row>
    <row r="152" spans="1:4" ht="13.5">
      <c r="A152" s="3">
        <v>45809</v>
      </c>
      <c r="B152" s="1">
        <f t="shared" si="6"/>
        <v>22</v>
      </c>
      <c r="C152" s="1" t="str">
        <f t="shared" si="7"/>
        <v>星期日</v>
      </c>
      <c r="D152" s="2">
        <f t="shared" si="8"/>
        <v>7</v>
      </c>
    </row>
    <row r="153" spans="1:4" ht="13.5">
      <c r="A153" s="3">
        <v>45810</v>
      </c>
      <c r="B153" s="1">
        <f t="shared" si="6"/>
        <v>23</v>
      </c>
      <c r="C153" s="1" t="str">
        <f t="shared" si="7"/>
        <v>星期一</v>
      </c>
      <c r="D153" s="2">
        <f t="shared" si="8"/>
        <v>1</v>
      </c>
    </row>
    <row r="154" spans="1:4" ht="13.5">
      <c r="A154" s="3">
        <v>45811</v>
      </c>
      <c r="B154" s="1">
        <f t="shared" si="6"/>
        <v>23</v>
      </c>
      <c r="C154" s="1" t="str">
        <f t="shared" si="7"/>
        <v>星期二</v>
      </c>
      <c r="D154" s="2">
        <f t="shared" si="8"/>
        <v>2</v>
      </c>
    </row>
    <row r="155" spans="1:4" ht="13.5">
      <c r="A155" s="3">
        <v>45812</v>
      </c>
      <c r="B155" s="1">
        <f t="shared" si="6"/>
        <v>23</v>
      </c>
      <c r="C155" s="1" t="str">
        <f t="shared" si="7"/>
        <v>星期三</v>
      </c>
      <c r="D155" s="2">
        <f t="shared" si="8"/>
        <v>3</v>
      </c>
    </row>
    <row r="156" spans="1:4" ht="13.5">
      <c r="A156" s="3">
        <v>45813</v>
      </c>
      <c r="B156" s="1">
        <f t="shared" si="6"/>
        <v>23</v>
      </c>
      <c r="C156" s="1" t="str">
        <f t="shared" si="7"/>
        <v>星期四</v>
      </c>
      <c r="D156" s="2">
        <f t="shared" si="8"/>
        <v>4</v>
      </c>
    </row>
    <row r="157" spans="1:4" ht="13.5">
      <c r="A157" s="3">
        <v>45814</v>
      </c>
      <c r="B157" s="1">
        <f t="shared" si="6"/>
        <v>23</v>
      </c>
      <c r="C157" s="1" t="str">
        <f t="shared" si="7"/>
        <v>星期五</v>
      </c>
      <c r="D157" s="2">
        <f t="shared" si="8"/>
        <v>5</v>
      </c>
    </row>
    <row r="158" spans="1:4" ht="13.5">
      <c r="A158" s="3">
        <v>45815</v>
      </c>
      <c r="B158" s="1">
        <f t="shared" si="6"/>
        <v>23</v>
      </c>
      <c r="C158" s="1" t="str">
        <f t="shared" si="7"/>
        <v>星期六</v>
      </c>
      <c r="D158" s="2">
        <f t="shared" si="8"/>
        <v>6</v>
      </c>
    </row>
    <row r="159" spans="1:4" ht="13.5">
      <c r="A159" s="3">
        <v>45816</v>
      </c>
      <c r="B159" s="1">
        <f t="shared" si="6"/>
        <v>23</v>
      </c>
      <c r="C159" s="1" t="str">
        <f t="shared" si="7"/>
        <v>星期日</v>
      </c>
      <c r="D159" s="2">
        <f t="shared" si="8"/>
        <v>7</v>
      </c>
    </row>
    <row r="160" spans="1:4" ht="13.5">
      <c r="A160" s="3">
        <v>45817</v>
      </c>
      <c r="B160" s="1">
        <f t="shared" si="6"/>
        <v>24</v>
      </c>
      <c r="C160" s="1" t="str">
        <f t="shared" si="7"/>
        <v>星期一</v>
      </c>
      <c r="D160" s="2">
        <f t="shared" si="8"/>
        <v>1</v>
      </c>
    </row>
    <row r="161" spans="1:4" ht="13.5">
      <c r="A161" s="3">
        <v>45818</v>
      </c>
      <c r="B161" s="1">
        <f t="shared" si="6"/>
        <v>24</v>
      </c>
      <c r="C161" s="1" t="str">
        <f t="shared" si="7"/>
        <v>星期二</v>
      </c>
      <c r="D161" s="2">
        <f t="shared" si="8"/>
        <v>2</v>
      </c>
    </row>
    <row r="162" spans="1:4" ht="13.5">
      <c r="A162" s="3">
        <v>45819</v>
      </c>
      <c r="B162" s="1">
        <f t="shared" si="6"/>
        <v>24</v>
      </c>
      <c r="C162" s="1" t="str">
        <f t="shared" si="7"/>
        <v>星期三</v>
      </c>
      <c r="D162" s="2">
        <f t="shared" si="8"/>
        <v>3</v>
      </c>
    </row>
    <row r="163" spans="1:4" ht="13.5">
      <c r="A163" s="3">
        <v>45820</v>
      </c>
      <c r="B163" s="1">
        <f t="shared" si="6"/>
        <v>24</v>
      </c>
      <c r="C163" s="1" t="str">
        <f t="shared" si="7"/>
        <v>星期四</v>
      </c>
      <c r="D163" s="2">
        <f t="shared" si="8"/>
        <v>4</v>
      </c>
    </row>
    <row r="164" spans="1:4" ht="13.5">
      <c r="A164" s="3">
        <v>45821</v>
      </c>
      <c r="B164" s="1">
        <f t="shared" si="6"/>
        <v>24</v>
      </c>
      <c r="C164" s="1" t="str">
        <f t="shared" si="7"/>
        <v>星期五</v>
      </c>
      <c r="D164" s="2">
        <f t="shared" si="8"/>
        <v>5</v>
      </c>
    </row>
    <row r="165" spans="1:4" ht="13.5">
      <c r="A165" s="3">
        <v>45822</v>
      </c>
      <c r="B165" s="1">
        <f t="shared" si="6"/>
        <v>24</v>
      </c>
      <c r="C165" s="1" t="str">
        <f t="shared" si="7"/>
        <v>星期六</v>
      </c>
      <c r="D165" s="2">
        <f t="shared" si="8"/>
        <v>6</v>
      </c>
    </row>
    <row r="166" spans="1:4" ht="13.5">
      <c r="A166" s="3">
        <v>45823</v>
      </c>
      <c r="B166" s="1">
        <f t="shared" si="6"/>
        <v>24</v>
      </c>
      <c r="C166" s="1" t="str">
        <f t="shared" si="7"/>
        <v>星期日</v>
      </c>
      <c r="D166" s="2">
        <f t="shared" si="8"/>
        <v>7</v>
      </c>
    </row>
    <row r="167" spans="1:4" ht="13.5">
      <c r="A167" s="3">
        <v>45824</v>
      </c>
      <c r="B167" s="1">
        <f t="shared" si="6"/>
        <v>25</v>
      </c>
      <c r="C167" s="1" t="str">
        <f t="shared" si="7"/>
        <v>星期一</v>
      </c>
      <c r="D167" s="2">
        <f t="shared" si="8"/>
        <v>1</v>
      </c>
    </row>
    <row r="168" spans="1:4" ht="13.5">
      <c r="A168" s="3">
        <v>45825</v>
      </c>
      <c r="B168" s="1">
        <f t="shared" si="6"/>
        <v>25</v>
      </c>
      <c r="C168" s="1" t="str">
        <f t="shared" si="7"/>
        <v>星期二</v>
      </c>
      <c r="D168" s="2">
        <f t="shared" si="8"/>
        <v>2</v>
      </c>
    </row>
    <row r="169" spans="1:4" ht="13.5">
      <c r="A169" s="3">
        <v>45826</v>
      </c>
      <c r="B169" s="1">
        <f t="shared" si="6"/>
        <v>25</v>
      </c>
      <c r="C169" s="1" t="str">
        <f t="shared" si="7"/>
        <v>星期三</v>
      </c>
      <c r="D169" s="2">
        <f t="shared" si="8"/>
        <v>3</v>
      </c>
    </row>
    <row r="170" spans="1:4" ht="13.5">
      <c r="A170" s="3">
        <v>45827</v>
      </c>
      <c r="B170" s="1">
        <f t="shared" si="6"/>
        <v>25</v>
      </c>
      <c r="C170" s="1" t="str">
        <f t="shared" si="7"/>
        <v>星期四</v>
      </c>
      <c r="D170" s="2">
        <f t="shared" si="8"/>
        <v>4</v>
      </c>
    </row>
    <row r="171" spans="1:4" ht="13.5">
      <c r="A171" s="3">
        <v>45828</v>
      </c>
      <c r="B171" s="1">
        <f t="shared" si="6"/>
        <v>25</v>
      </c>
      <c r="C171" s="1" t="str">
        <f t="shared" si="7"/>
        <v>星期五</v>
      </c>
      <c r="D171" s="2">
        <f t="shared" si="8"/>
        <v>5</v>
      </c>
    </row>
    <row r="172" spans="1:4" ht="13.5">
      <c r="A172" s="3">
        <v>45829</v>
      </c>
      <c r="B172" s="1">
        <f t="shared" si="6"/>
        <v>25</v>
      </c>
      <c r="C172" s="1" t="str">
        <f t="shared" si="7"/>
        <v>星期六</v>
      </c>
      <c r="D172" s="2">
        <f t="shared" si="8"/>
        <v>6</v>
      </c>
    </row>
    <row r="173" spans="1:4" ht="13.5">
      <c r="A173" s="3">
        <v>45830</v>
      </c>
      <c r="B173" s="1">
        <f t="shared" si="6"/>
        <v>25</v>
      </c>
      <c r="C173" s="1" t="str">
        <f t="shared" si="7"/>
        <v>星期日</v>
      </c>
      <c r="D173" s="2">
        <f t="shared" si="8"/>
        <v>7</v>
      </c>
    </row>
    <row r="174" spans="1:4" ht="13.5">
      <c r="A174" s="3">
        <v>45831</v>
      </c>
      <c r="B174" s="1">
        <f t="shared" si="6"/>
        <v>26</v>
      </c>
      <c r="C174" s="1" t="str">
        <f t="shared" si="7"/>
        <v>星期一</v>
      </c>
      <c r="D174" s="2">
        <f t="shared" si="8"/>
        <v>1</v>
      </c>
    </row>
    <row r="175" spans="1:4" ht="13.5">
      <c r="A175" s="3">
        <v>45832</v>
      </c>
      <c r="B175" s="1">
        <f t="shared" si="6"/>
        <v>26</v>
      </c>
      <c r="C175" s="1" t="str">
        <f t="shared" si="7"/>
        <v>星期二</v>
      </c>
      <c r="D175" s="2">
        <f t="shared" si="8"/>
        <v>2</v>
      </c>
    </row>
    <row r="176" spans="1:4" ht="13.5">
      <c r="A176" s="3">
        <v>45833</v>
      </c>
      <c r="B176" s="1">
        <f t="shared" si="6"/>
        <v>26</v>
      </c>
      <c r="C176" s="1" t="str">
        <f t="shared" si="7"/>
        <v>星期三</v>
      </c>
      <c r="D176" s="2">
        <f t="shared" si="8"/>
        <v>3</v>
      </c>
    </row>
    <row r="177" spans="1:4" ht="13.5">
      <c r="A177" s="3">
        <v>45834</v>
      </c>
      <c r="B177" s="1">
        <f t="shared" si="6"/>
        <v>26</v>
      </c>
      <c r="C177" s="1" t="str">
        <f t="shared" si="7"/>
        <v>星期四</v>
      </c>
      <c r="D177" s="2">
        <f t="shared" si="8"/>
        <v>4</v>
      </c>
    </row>
    <row r="178" spans="1:4" ht="13.5">
      <c r="A178" s="3">
        <v>45835</v>
      </c>
      <c r="B178" s="1">
        <f t="shared" si="6"/>
        <v>26</v>
      </c>
      <c r="C178" s="1" t="str">
        <f t="shared" si="7"/>
        <v>星期五</v>
      </c>
      <c r="D178" s="2">
        <f t="shared" si="8"/>
        <v>5</v>
      </c>
    </row>
    <row r="179" spans="1:4" ht="13.5">
      <c r="A179" s="3">
        <v>45836</v>
      </c>
      <c r="B179" s="1">
        <f t="shared" si="6"/>
        <v>26</v>
      </c>
      <c r="C179" s="1" t="str">
        <f t="shared" si="7"/>
        <v>星期六</v>
      </c>
      <c r="D179" s="2">
        <f t="shared" si="8"/>
        <v>6</v>
      </c>
    </row>
    <row r="180" spans="1:4" ht="13.5">
      <c r="A180" s="3">
        <v>45837</v>
      </c>
      <c r="B180" s="1">
        <f t="shared" si="6"/>
        <v>26</v>
      </c>
      <c r="C180" s="1" t="str">
        <f t="shared" si="7"/>
        <v>星期日</v>
      </c>
      <c r="D180" s="2">
        <f t="shared" si="8"/>
        <v>7</v>
      </c>
    </row>
    <row r="181" spans="1:4" ht="13.5">
      <c r="A181" s="3">
        <v>45838</v>
      </c>
      <c r="B181" s="1">
        <f t="shared" si="6"/>
        <v>27</v>
      </c>
      <c r="C181" s="1" t="str">
        <f t="shared" si="7"/>
        <v>星期一</v>
      </c>
      <c r="D181" s="2">
        <f t="shared" si="8"/>
        <v>1</v>
      </c>
    </row>
    <row r="182" spans="1:4" ht="13.5">
      <c r="A182" s="3">
        <v>45839</v>
      </c>
      <c r="B182" s="1">
        <f t="shared" si="6"/>
        <v>27</v>
      </c>
      <c r="C182" s="1" t="str">
        <f t="shared" si="7"/>
        <v>星期二</v>
      </c>
      <c r="D182" s="2">
        <f t="shared" si="8"/>
        <v>2</v>
      </c>
    </row>
    <row r="183" spans="1:4" ht="13.5">
      <c r="A183" s="3">
        <v>45840</v>
      </c>
      <c r="B183" s="1">
        <f t="shared" si="6"/>
        <v>27</v>
      </c>
      <c r="C183" s="1" t="str">
        <f t="shared" si="7"/>
        <v>星期三</v>
      </c>
      <c r="D183" s="2">
        <f t="shared" si="8"/>
        <v>3</v>
      </c>
    </row>
    <row r="184" spans="1:4" ht="13.5">
      <c r="A184" s="3">
        <v>45841</v>
      </c>
      <c r="B184" s="1">
        <f t="shared" si="6"/>
        <v>27</v>
      </c>
      <c r="C184" s="1" t="str">
        <f t="shared" si="7"/>
        <v>星期四</v>
      </c>
      <c r="D184" s="2">
        <f t="shared" si="8"/>
        <v>4</v>
      </c>
    </row>
    <row r="185" spans="1:4" ht="13.5">
      <c r="A185" s="3">
        <v>45842</v>
      </c>
      <c r="B185" s="1">
        <f t="shared" si="6"/>
        <v>27</v>
      </c>
      <c r="C185" s="1" t="str">
        <f t="shared" si="7"/>
        <v>星期五</v>
      </c>
      <c r="D185" s="2">
        <f t="shared" si="8"/>
        <v>5</v>
      </c>
    </row>
    <row r="186" spans="1:4" ht="13.5">
      <c r="A186" s="3">
        <v>45843</v>
      </c>
      <c r="B186" s="1">
        <f t="shared" si="6"/>
        <v>27</v>
      </c>
      <c r="C186" s="1" t="str">
        <f t="shared" si="7"/>
        <v>星期六</v>
      </c>
      <c r="D186" s="2">
        <f t="shared" si="8"/>
        <v>6</v>
      </c>
    </row>
    <row r="187" spans="1:4" ht="13.5">
      <c r="A187" s="3">
        <v>45844</v>
      </c>
      <c r="B187" s="1">
        <f t="shared" si="6"/>
        <v>27</v>
      </c>
      <c r="C187" s="1" t="str">
        <f t="shared" si="7"/>
        <v>星期日</v>
      </c>
      <c r="D187" s="2">
        <f t="shared" si="8"/>
        <v>7</v>
      </c>
    </row>
    <row r="188" spans="1:4" ht="13.5">
      <c r="A188" s="3">
        <v>45845</v>
      </c>
      <c r="B188" s="1">
        <f t="shared" si="6"/>
        <v>28</v>
      </c>
      <c r="C188" s="1" t="str">
        <f t="shared" si="7"/>
        <v>星期一</v>
      </c>
      <c r="D188" s="2">
        <f t="shared" si="8"/>
        <v>1</v>
      </c>
    </row>
    <row r="189" spans="1:4" ht="13.5">
      <c r="A189" s="3">
        <v>45846</v>
      </c>
      <c r="B189" s="1">
        <f t="shared" si="6"/>
        <v>28</v>
      </c>
      <c r="C189" s="1" t="str">
        <f t="shared" si="7"/>
        <v>星期二</v>
      </c>
      <c r="D189" s="2">
        <f t="shared" si="8"/>
        <v>2</v>
      </c>
    </row>
    <row r="190" spans="1:4" ht="13.5">
      <c r="A190" s="3">
        <v>45847</v>
      </c>
      <c r="B190" s="1">
        <f t="shared" si="6"/>
        <v>28</v>
      </c>
      <c r="C190" s="1" t="str">
        <f t="shared" si="7"/>
        <v>星期三</v>
      </c>
      <c r="D190" s="2">
        <f t="shared" si="8"/>
        <v>3</v>
      </c>
    </row>
    <row r="191" spans="1:4" ht="13.5">
      <c r="A191" s="3">
        <v>45848</v>
      </c>
      <c r="B191" s="1">
        <f t="shared" si="6"/>
        <v>28</v>
      </c>
      <c r="C191" s="1" t="str">
        <f t="shared" si="7"/>
        <v>星期四</v>
      </c>
      <c r="D191" s="2">
        <f t="shared" si="8"/>
        <v>4</v>
      </c>
    </row>
    <row r="192" spans="1:4" ht="13.5">
      <c r="A192" s="3">
        <v>45849</v>
      </c>
      <c r="B192" s="1">
        <f t="shared" si="6"/>
        <v>28</v>
      </c>
      <c r="C192" s="1" t="str">
        <f t="shared" si="7"/>
        <v>星期五</v>
      </c>
      <c r="D192" s="2">
        <f t="shared" si="8"/>
        <v>5</v>
      </c>
    </row>
    <row r="193" spans="1:4" ht="13.5">
      <c r="A193" s="3">
        <v>45850</v>
      </c>
      <c r="B193" s="1">
        <f t="shared" si="9" ref="B193:B256">WEEKNUM(A193,2)</f>
        <v>28</v>
      </c>
      <c r="C193" s="1" t="str">
        <f t="shared" si="7"/>
        <v>星期六</v>
      </c>
      <c r="D193" s="2">
        <f t="shared" si="8"/>
        <v>6</v>
      </c>
    </row>
    <row r="194" spans="1:4" ht="13.5">
      <c r="A194" s="3">
        <v>45851</v>
      </c>
      <c r="B194" s="1">
        <f t="shared" si="9"/>
        <v>28</v>
      </c>
      <c r="C194" s="1" t="str">
        <f t="shared" si="10" ref="C194:C257">CHOOSE(WEEKDAY(A194,2),"星期一","星期二","星期三","星期四","星期五","星期六","星期日")</f>
        <v>星期日</v>
      </c>
      <c r="D194" s="2">
        <f t="shared" si="11" ref="D194:D257">WEEKDAY(A194,2)</f>
        <v>7</v>
      </c>
    </row>
    <row r="195" spans="1:4" ht="13.5">
      <c r="A195" s="3">
        <v>45852</v>
      </c>
      <c r="B195" s="1">
        <f t="shared" si="9"/>
        <v>29</v>
      </c>
      <c r="C195" s="1" t="str">
        <f t="shared" si="10"/>
        <v>星期一</v>
      </c>
      <c r="D195" s="2">
        <f t="shared" si="11"/>
        <v>1</v>
      </c>
    </row>
    <row r="196" spans="1:4" ht="13.5">
      <c r="A196" s="3">
        <v>45853</v>
      </c>
      <c r="B196" s="1">
        <f t="shared" si="9"/>
        <v>29</v>
      </c>
      <c r="C196" s="1" t="str">
        <f t="shared" si="10"/>
        <v>星期二</v>
      </c>
      <c r="D196" s="2">
        <f t="shared" si="11"/>
        <v>2</v>
      </c>
    </row>
    <row r="197" spans="1:4" ht="13.5">
      <c r="A197" s="3">
        <v>45854</v>
      </c>
      <c r="B197" s="1">
        <f t="shared" si="9"/>
        <v>29</v>
      </c>
      <c r="C197" s="1" t="str">
        <f t="shared" si="10"/>
        <v>星期三</v>
      </c>
      <c r="D197" s="2">
        <f t="shared" si="11"/>
        <v>3</v>
      </c>
    </row>
    <row r="198" spans="1:4" ht="13.5">
      <c r="A198" s="3">
        <v>45855</v>
      </c>
      <c r="B198" s="1">
        <f t="shared" si="9"/>
        <v>29</v>
      </c>
      <c r="C198" s="1" t="str">
        <f t="shared" si="10"/>
        <v>星期四</v>
      </c>
      <c r="D198" s="2">
        <f t="shared" si="11"/>
        <v>4</v>
      </c>
    </row>
    <row r="199" spans="1:4" ht="13.5">
      <c r="A199" s="3">
        <v>45856</v>
      </c>
      <c r="B199" s="1">
        <f t="shared" si="9"/>
        <v>29</v>
      </c>
      <c r="C199" s="1" t="str">
        <f t="shared" si="10"/>
        <v>星期五</v>
      </c>
      <c r="D199" s="2">
        <f t="shared" si="11"/>
        <v>5</v>
      </c>
    </row>
    <row r="200" spans="1:4" ht="13.5">
      <c r="A200" s="3">
        <v>45857</v>
      </c>
      <c r="B200" s="1">
        <f t="shared" si="9"/>
        <v>29</v>
      </c>
      <c r="C200" s="1" t="str">
        <f t="shared" si="10"/>
        <v>星期六</v>
      </c>
      <c r="D200" s="2">
        <f t="shared" si="11"/>
        <v>6</v>
      </c>
    </row>
    <row r="201" spans="1:4" ht="13.5">
      <c r="A201" s="3">
        <v>45858</v>
      </c>
      <c r="B201" s="1">
        <f t="shared" si="9"/>
        <v>29</v>
      </c>
      <c r="C201" s="1" t="str">
        <f t="shared" si="10"/>
        <v>星期日</v>
      </c>
      <c r="D201" s="2">
        <f t="shared" si="11"/>
        <v>7</v>
      </c>
    </row>
    <row r="202" spans="1:4" ht="13.5">
      <c r="A202" s="3">
        <v>45859</v>
      </c>
      <c r="B202" s="1">
        <f t="shared" si="9"/>
        <v>30</v>
      </c>
      <c r="C202" s="1" t="str">
        <f t="shared" si="10"/>
        <v>星期一</v>
      </c>
      <c r="D202" s="2">
        <f t="shared" si="11"/>
        <v>1</v>
      </c>
    </row>
    <row r="203" spans="1:4" ht="13.5">
      <c r="A203" s="3">
        <v>45860</v>
      </c>
      <c r="B203" s="1">
        <f t="shared" si="9"/>
        <v>30</v>
      </c>
      <c r="C203" s="1" t="str">
        <f t="shared" si="10"/>
        <v>星期二</v>
      </c>
      <c r="D203" s="2">
        <f t="shared" si="11"/>
        <v>2</v>
      </c>
    </row>
    <row r="204" spans="1:4" ht="13.5">
      <c r="A204" s="3">
        <v>45861</v>
      </c>
      <c r="B204" s="1">
        <f t="shared" si="9"/>
        <v>30</v>
      </c>
      <c r="C204" s="1" t="str">
        <f t="shared" si="10"/>
        <v>星期三</v>
      </c>
      <c r="D204" s="2">
        <f t="shared" si="11"/>
        <v>3</v>
      </c>
    </row>
    <row r="205" spans="1:4" ht="13.5">
      <c r="A205" s="3">
        <v>45862</v>
      </c>
      <c r="B205" s="1">
        <f t="shared" si="9"/>
        <v>30</v>
      </c>
      <c r="C205" s="1" t="str">
        <f t="shared" si="10"/>
        <v>星期四</v>
      </c>
      <c r="D205" s="2">
        <f t="shared" si="11"/>
        <v>4</v>
      </c>
    </row>
    <row r="206" spans="1:4" ht="13.5">
      <c r="A206" s="3">
        <v>45863</v>
      </c>
      <c r="B206" s="1">
        <f t="shared" si="9"/>
        <v>30</v>
      </c>
      <c r="C206" s="1" t="str">
        <f t="shared" si="10"/>
        <v>星期五</v>
      </c>
      <c r="D206" s="2">
        <f t="shared" si="11"/>
        <v>5</v>
      </c>
    </row>
    <row r="207" spans="1:4" ht="13.5">
      <c r="A207" s="3">
        <v>45864</v>
      </c>
      <c r="B207" s="1">
        <f t="shared" si="9"/>
        <v>30</v>
      </c>
      <c r="C207" s="1" t="str">
        <f t="shared" si="10"/>
        <v>星期六</v>
      </c>
      <c r="D207" s="2">
        <f t="shared" si="11"/>
        <v>6</v>
      </c>
    </row>
    <row r="208" spans="1:4" ht="13.5">
      <c r="A208" s="3">
        <v>45865</v>
      </c>
      <c r="B208" s="1">
        <f t="shared" si="9"/>
        <v>30</v>
      </c>
      <c r="C208" s="1" t="str">
        <f t="shared" si="10"/>
        <v>星期日</v>
      </c>
      <c r="D208" s="2">
        <f t="shared" si="11"/>
        <v>7</v>
      </c>
    </row>
    <row r="209" spans="1:4" ht="13.5">
      <c r="A209" s="3">
        <v>45866</v>
      </c>
      <c r="B209" s="1">
        <f t="shared" si="9"/>
        <v>31</v>
      </c>
      <c r="C209" s="1" t="str">
        <f t="shared" si="10"/>
        <v>星期一</v>
      </c>
      <c r="D209" s="2">
        <f t="shared" si="11"/>
        <v>1</v>
      </c>
    </row>
    <row r="210" spans="1:4" ht="13.5">
      <c r="A210" s="3">
        <v>45867</v>
      </c>
      <c r="B210" s="1">
        <f t="shared" si="9"/>
        <v>31</v>
      </c>
      <c r="C210" s="1" t="str">
        <f t="shared" si="10"/>
        <v>星期二</v>
      </c>
      <c r="D210" s="2">
        <f t="shared" si="11"/>
        <v>2</v>
      </c>
    </row>
    <row r="211" spans="1:4" ht="13.5">
      <c r="A211" s="3">
        <v>45868</v>
      </c>
      <c r="B211" s="1">
        <f t="shared" si="9"/>
        <v>31</v>
      </c>
      <c r="C211" s="1" t="str">
        <f t="shared" si="10"/>
        <v>星期三</v>
      </c>
      <c r="D211" s="2">
        <f t="shared" si="11"/>
        <v>3</v>
      </c>
    </row>
    <row r="212" spans="1:4" ht="13.5">
      <c r="A212" s="3">
        <v>45869</v>
      </c>
      <c r="B212" s="1">
        <f t="shared" si="9"/>
        <v>31</v>
      </c>
      <c r="C212" s="1" t="str">
        <f t="shared" si="10"/>
        <v>星期四</v>
      </c>
      <c r="D212" s="2">
        <f t="shared" si="11"/>
        <v>4</v>
      </c>
    </row>
    <row r="213" spans="1:4" ht="13.5">
      <c r="A213" s="3">
        <v>45870</v>
      </c>
      <c r="B213" s="1">
        <f t="shared" si="9"/>
        <v>31</v>
      </c>
      <c r="C213" s="1" t="str">
        <f t="shared" si="10"/>
        <v>星期五</v>
      </c>
      <c r="D213" s="2">
        <f t="shared" si="11"/>
        <v>5</v>
      </c>
    </row>
    <row r="214" spans="1:4" ht="13.5">
      <c r="A214" s="3">
        <v>45871</v>
      </c>
      <c r="B214" s="1">
        <f t="shared" si="9"/>
        <v>31</v>
      </c>
      <c r="C214" s="1" t="str">
        <f t="shared" si="10"/>
        <v>星期六</v>
      </c>
      <c r="D214" s="2">
        <f t="shared" si="11"/>
        <v>6</v>
      </c>
    </row>
    <row r="215" spans="1:4" ht="13.5">
      <c r="A215" s="3">
        <v>45872</v>
      </c>
      <c r="B215" s="1">
        <f t="shared" si="9"/>
        <v>31</v>
      </c>
      <c r="C215" s="1" t="str">
        <f t="shared" si="10"/>
        <v>星期日</v>
      </c>
      <c r="D215" s="2">
        <f t="shared" si="11"/>
        <v>7</v>
      </c>
    </row>
    <row r="216" spans="1:4" ht="13.5">
      <c r="A216" s="3">
        <v>45873</v>
      </c>
      <c r="B216" s="1">
        <f t="shared" si="9"/>
        <v>32</v>
      </c>
      <c r="C216" s="1" t="str">
        <f t="shared" si="10"/>
        <v>星期一</v>
      </c>
      <c r="D216" s="2">
        <f t="shared" si="11"/>
        <v>1</v>
      </c>
    </row>
    <row r="217" spans="1:4" ht="13.5">
      <c r="A217" s="3">
        <v>45874</v>
      </c>
      <c r="B217" s="1">
        <f t="shared" si="9"/>
        <v>32</v>
      </c>
      <c r="C217" s="1" t="str">
        <f t="shared" si="10"/>
        <v>星期二</v>
      </c>
      <c r="D217" s="2">
        <f t="shared" si="11"/>
        <v>2</v>
      </c>
    </row>
    <row r="218" spans="1:4" ht="13.5">
      <c r="A218" s="3">
        <v>45875</v>
      </c>
      <c r="B218" s="1">
        <f t="shared" si="9"/>
        <v>32</v>
      </c>
      <c r="C218" s="1" t="str">
        <f t="shared" si="10"/>
        <v>星期三</v>
      </c>
      <c r="D218" s="2">
        <f t="shared" si="11"/>
        <v>3</v>
      </c>
    </row>
    <row r="219" spans="1:4" ht="13.5">
      <c r="A219" s="3">
        <v>45876</v>
      </c>
      <c r="B219" s="1">
        <f t="shared" si="9"/>
        <v>32</v>
      </c>
      <c r="C219" s="1" t="str">
        <f t="shared" si="10"/>
        <v>星期四</v>
      </c>
      <c r="D219" s="2">
        <f t="shared" si="11"/>
        <v>4</v>
      </c>
    </row>
    <row r="220" spans="1:4" ht="13.5">
      <c r="A220" s="3">
        <v>45877</v>
      </c>
      <c r="B220" s="1">
        <f t="shared" si="9"/>
        <v>32</v>
      </c>
      <c r="C220" s="1" t="str">
        <f t="shared" si="10"/>
        <v>星期五</v>
      </c>
      <c r="D220" s="2">
        <f t="shared" si="11"/>
        <v>5</v>
      </c>
    </row>
    <row r="221" spans="1:4" ht="13.5">
      <c r="A221" s="3">
        <v>45878</v>
      </c>
      <c r="B221" s="1">
        <f t="shared" si="9"/>
        <v>32</v>
      </c>
      <c r="C221" s="1" t="str">
        <f t="shared" si="10"/>
        <v>星期六</v>
      </c>
      <c r="D221" s="2">
        <f t="shared" si="11"/>
        <v>6</v>
      </c>
    </row>
    <row r="222" spans="1:4" ht="13.5">
      <c r="A222" s="3">
        <v>45879</v>
      </c>
      <c r="B222" s="1">
        <f t="shared" si="9"/>
        <v>32</v>
      </c>
      <c r="C222" s="1" t="str">
        <f t="shared" si="10"/>
        <v>星期日</v>
      </c>
      <c r="D222" s="2">
        <f t="shared" si="11"/>
        <v>7</v>
      </c>
    </row>
    <row r="223" spans="1:4" ht="13.5">
      <c r="A223" s="3">
        <v>45880</v>
      </c>
      <c r="B223" s="1">
        <f t="shared" si="9"/>
        <v>33</v>
      </c>
      <c r="C223" s="1" t="str">
        <f t="shared" si="10"/>
        <v>星期一</v>
      </c>
      <c r="D223" s="2">
        <f t="shared" si="11"/>
        <v>1</v>
      </c>
    </row>
    <row r="224" spans="1:4" ht="13.5">
      <c r="A224" s="3">
        <v>45881</v>
      </c>
      <c r="B224" s="1">
        <f t="shared" si="9"/>
        <v>33</v>
      </c>
      <c r="C224" s="1" t="str">
        <f t="shared" si="10"/>
        <v>星期二</v>
      </c>
      <c r="D224" s="2">
        <f t="shared" si="11"/>
        <v>2</v>
      </c>
    </row>
    <row r="225" spans="1:4" ht="13.5">
      <c r="A225" s="3">
        <v>45882</v>
      </c>
      <c r="B225" s="1">
        <f t="shared" si="9"/>
        <v>33</v>
      </c>
      <c r="C225" s="1" t="str">
        <f t="shared" si="10"/>
        <v>星期三</v>
      </c>
      <c r="D225" s="2">
        <f t="shared" si="11"/>
        <v>3</v>
      </c>
    </row>
    <row r="226" spans="1:4" ht="13.5">
      <c r="A226" s="3">
        <v>45883</v>
      </c>
      <c r="B226" s="1">
        <f t="shared" si="9"/>
        <v>33</v>
      </c>
      <c r="C226" s="1" t="str">
        <f t="shared" si="10"/>
        <v>星期四</v>
      </c>
      <c r="D226" s="2">
        <f t="shared" si="11"/>
        <v>4</v>
      </c>
    </row>
    <row r="227" spans="1:4" ht="13.5">
      <c r="A227" s="3">
        <v>45884</v>
      </c>
      <c r="B227" s="1">
        <f t="shared" si="9"/>
        <v>33</v>
      </c>
      <c r="C227" s="1" t="str">
        <f t="shared" si="10"/>
        <v>星期五</v>
      </c>
      <c r="D227" s="2">
        <f t="shared" si="11"/>
        <v>5</v>
      </c>
    </row>
    <row r="228" spans="1:4" ht="13.5">
      <c r="A228" s="3">
        <v>45885</v>
      </c>
      <c r="B228" s="1">
        <f t="shared" si="9"/>
        <v>33</v>
      </c>
      <c r="C228" s="1" t="str">
        <f t="shared" si="10"/>
        <v>星期六</v>
      </c>
      <c r="D228" s="2">
        <f t="shared" si="11"/>
        <v>6</v>
      </c>
    </row>
    <row r="229" spans="1:4" ht="13.5">
      <c r="A229" s="3">
        <v>45886</v>
      </c>
      <c r="B229" s="1">
        <f t="shared" si="9"/>
        <v>33</v>
      </c>
      <c r="C229" s="1" t="str">
        <f t="shared" si="10"/>
        <v>星期日</v>
      </c>
      <c r="D229" s="2">
        <f t="shared" si="11"/>
        <v>7</v>
      </c>
    </row>
    <row r="230" spans="1:4" ht="13.5">
      <c r="A230" s="3">
        <v>45887</v>
      </c>
      <c r="B230" s="1">
        <f t="shared" si="9"/>
        <v>34</v>
      </c>
      <c r="C230" s="1" t="str">
        <f t="shared" si="10"/>
        <v>星期一</v>
      </c>
      <c r="D230" s="2">
        <f t="shared" si="11"/>
        <v>1</v>
      </c>
    </row>
    <row r="231" spans="1:4" ht="13.5">
      <c r="A231" s="3">
        <v>45888</v>
      </c>
      <c r="B231" s="1">
        <f t="shared" si="9"/>
        <v>34</v>
      </c>
      <c r="C231" s="1" t="str">
        <f t="shared" si="10"/>
        <v>星期二</v>
      </c>
      <c r="D231" s="2">
        <f t="shared" si="11"/>
        <v>2</v>
      </c>
    </row>
    <row r="232" spans="1:4" ht="13.5">
      <c r="A232" s="3">
        <v>45889</v>
      </c>
      <c r="B232" s="1">
        <f t="shared" si="9"/>
        <v>34</v>
      </c>
      <c r="C232" s="1" t="str">
        <f t="shared" si="10"/>
        <v>星期三</v>
      </c>
      <c r="D232" s="2">
        <f t="shared" si="11"/>
        <v>3</v>
      </c>
    </row>
    <row r="233" spans="1:4" ht="13.5">
      <c r="A233" s="3">
        <v>45890</v>
      </c>
      <c r="B233" s="1">
        <f t="shared" si="9"/>
        <v>34</v>
      </c>
      <c r="C233" s="1" t="str">
        <f t="shared" si="10"/>
        <v>星期四</v>
      </c>
      <c r="D233" s="2">
        <f t="shared" si="11"/>
        <v>4</v>
      </c>
    </row>
    <row r="234" spans="1:4" ht="13.5">
      <c r="A234" s="3">
        <v>45891</v>
      </c>
      <c r="B234" s="1">
        <f t="shared" si="9"/>
        <v>34</v>
      </c>
      <c r="C234" s="1" t="str">
        <f t="shared" si="10"/>
        <v>星期五</v>
      </c>
      <c r="D234" s="2">
        <f t="shared" si="11"/>
        <v>5</v>
      </c>
    </row>
    <row r="235" spans="1:4" ht="13.5">
      <c r="A235" s="3">
        <v>45892</v>
      </c>
      <c r="B235" s="1">
        <f t="shared" si="9"/>
        <v>34</v>
      </c>
      <c r="C235" s="1" t="str">
        <f t="shared" si="10"/>
        <v>星期六</v>
      </c>
      <c r="D235" s="2">
        <f t="shared" si="11"/>
        <v>6</v>
      </c>
    </row>
    <row r="236" spans="1:4" ht="13.5">
      <c r="A236" s="3">
        <v>45893</v>
      </c>
      <c r="B236" s="1">
        <f t="shared" si="9"/>
        <v>34</v>
      </c>
      <c r="C236" s="1" t="str">
        <f t="shared" si="10"/>
        <v>星期日</v>
      </c>
      <c r="D236" s="2">
        <f t="shared" si="11"/>
        <v>7</v>
      </c>
    </row>
    <row r="237" spans="1:4" ht="13.5">
      <c r="A237" s="3">
        <v>45894</v>
      </c>
      <c r="B237" s="1">
        <f t="shared" si="9"/>
        <v>35</v>
      </c>
      <c r="C237" s="1" t="str">
        <f t="shared" si="10"/>
        <v>星期一</v>
      </c>
      <c r="D237" s="2">
        <f t="shared" si="11"/>
        <v>1</v>
      </c>
    </row>
    <row r="238" spans="1:4" ht="13.5">
      <c r="A238" s="3">
        <v>45895</v>
      </c>
      <c r="B238" s="1">
        <f t="shared" si="9"/>
        <v>35</v>
      </c>
      <c r="C238" s="1" t="str">
        <f t="shared" si="10"/>
        <v>星期二</v>
      </c>
      <c r="D238" s="2">
        <f t="shared" si="11"/>
        <v>2</v>
      </c>
    </row>
    <row r="239" spans="1:4" ht="13.5">
      <c r="A239" s="3">
        <v>45896</v>
      </c>
      <c r="B239" s="1">
        <f t="shared" si="9"/>
        <v>35</v>
      </c>
      <c r="C239" s="1" t="str">
        <f t="shared" si="10"/>
        <v>星期三</v>
      </c>
      <c r="D239" s="2">
        <f t="shared" si="11"/>
        <v>3</v>
      </c>
    </row>
    <row r="240" spans="1:4" ht="13.5">
      <c r="A240" s="3">
        <v>45897</v>
      </c>
      <c r="B240" s="1">
        <f t="shared" si="9"/>
        <v>35</v>
      </c>
      <c r="C240" s="1" t="str">
        <f t="shared" si="10"/>
        <v>星期四</v>
      </c>
      <c r="D240" s="2">
        <f t="shared" si="11"/>
        <v>4</v>
      </c>
    </row>
    <row r="241" spans="1:4" ht="13.5">
      <c r="A241" s="3">
        <v>45898</v>
      </c>
      <c r="B241" s="1">
        <f t="shared" si="9"/>
        <v>35</v>
      </c>
      <c r="C241" s="1" t="str">
        <f t="shared" si="10"/>
        <v>星期五</v>
      </c>
      <c r="D241" s="2">
        <f t="shared" si="11"/>
        <v>5</v>
      </c>
    </row>
    <row r="242" spans="1:4" ht="13.5">
      <c r="A242" s="3">
        <v>45899</v>
      </c>
      <c r="B242" s="1">
        <f t="shared" si="9"/>
        <v>35</v>
      </c>
      <c r="C242" s="1" t="str">
        <f t="shared" si="10"/>
        <v>星期六</v>
      </c>
      <c r="D242" s="2">
        <f t="shared" si="11"/>
        <v>6</v>
      </c>
    </row>
    <row r="243" spans="1:4" ht="13.5">
      <c r="A243" s="3">
        <v>45900</v>
      </c>
      <c r="B243" s="1">
        <f t="shared" si="9"/>
        <v>35</v>
      </c>
      <c r="C243" s="1" t="str">
        <f t="shared" si="10"/>
        <v>星期日</v>
      </c>
      <c r="D243" s="2">
        <f t="shared" si="11"/>
        <v>7</v>
      </c>
    </row>
    <row r="244" spans="1:4" ht="13.5">
      <c r="A244" s="3">
        <v>45901</v>
      </c>
      <c r="B244" s="1">
        <f t="shared" si="9"/>
        <v>36</v>
      </c>
      <c r="C244" s="1" t="str">
        <f t="shared" si="10"/>
        <v>星期一</v>
      </c>
      <c r="D244" s="2">
        <f t="shared" si="11"/>
        <v>1</v>
      </c>
    </row>
    <row r="245" spans="1:4" ht="13.5">
      <c r="A245" s="3">
        <v>45902</v>
      </c>
      <c r="B245" s="1">
        <f t="shared" si="9"/>
        <v>36</v>
      </c>
      <c r="C245" s="1" t="str">
        <f t="shared" si="10"/>
        <v>星期二</v>
      </c>
      <c r="D245" s="2">
        <f t="shared" si="11"/>
        <v>2</v>
      </c>
    </row>
    <row r="246" spans="1:4" ht="13.5">
      <c r="A246" s="3">
        <v>45903</v>
      </c>
      <c r="B246" s="1">
        <f t="shared" si="9"/>
        <v>36</v>
      </c>
      <c r="C246" s="1" t="str">
        <f t="shared" si="10"/>
        <v>星期三</v>
      </c>
      <c r="D246" s="2">
        <f t="shared" si="11"/>
        <v>3</v>
      </c>
    </row>
    <row r="247" spans="1:4" ht="13.5">
      <c r="A247" s="3">
        <v>45904</v>
      </c>
      <c r="B247" s="1">
        <f t="shared" si="9"/>
        <v>36</v>
      </c>
      <c r="C247" s="1" t="str">
        <f t="shared" si="10"/>
        <v>星期四</v>
      </c>
      <c r="D247" s="2">
        <f t="shared" si="11"/>
        <v>4</v>
      </c>
    </row>
    <row r="248" spans="1:4" ht="13.5">
      <c r="A248" s="3">
        <v>45905</v>
      </c>
      <c r="B248" s="1">
        <f t="shared" si="9"/>
        <v>36</v>
      </c>
      <c r="C248" s="1" t="str">
        <f t="shared" si="10"/>
        <v>星期五</v>
      </c>
      <c r="D248" s="2">
        <f t="shared" si="11"/>
        <v>5</v>
      </c>
    </row>
    <row r="249" spans="1:4" ht="13.5">
      <c r="A249" s="3">
        <v>45906</v>
      </c>
      <c r="B249" s="1">
        <f t="shared" si="9"/>
        <v>36</v>
      </c>
      <c r="C249" s="1" t="str">
        <f t="shared" si="10"/>
        <v>星期六</v>
      </c>
      <c r="D249" s="2">
        <f t="shared" si="11"/>
        <v>6</v>
      </c>
    </row>
    <row r="250" spans="1:4" ht="13.5">
      <c r="A250" s="3">
        <v>45907</v>
      </c>
      <c r="B250" s="1">
        <f t="shared" si="9"/>
        <v>36</v>
      </c>
      <c r="C250" s="1" t="str">
        <f t="shared" si="10"/>
        <v>星期日</v>
      </c>
      <c r="D250" s="2">
        <f t="shared" si="11"/>
        <v>7</v>
      </c>
    </row>
    <row r="251" spans="1:4" ht="13.5">
      <c r="A251" s="3">
        <v>45908</v>
      </c>
      <c r="B251" s="1">
        <f t="shared" si="9"/>
        <v>37</v>
      </c>
      <c r="C251" s="1" t="str">
        <f t="shared" si="10"/>
        <v>星期一</v>
      </c>
      <c r="D251" s="2">
        <f t="shared" si="11"/>
        <v>1</v>
      </c>
    </row>
    <row r="252" spans="1:4" ht="13.5">
      <c r="A252" s="3">
        <v>45909</v>
      </c>
      <c r="B252" s="1">
        <f t="shared" si="9"/>
        <v>37</v>
      </c>
      <c r="C252" s="1" t="str">
        <f t="shared" si="10"/>
        <v>星期二</v>
      </c>
      <c r="D252" s="2">
        <f t="shared" si="11"/>
        <v>2</v>
      </c>
    </row>
    <row r="253" spans="1:4" ht="13.5">
      <c r="A253" s="3">
        <v>45910</v>
      </c>
      <c r="B253" s="1">
        <f t="shared" si="9"/>
        <v>37</v>
      </c>
      <c r="C253" s="1" t="str">
        <f t="shared" si="10"/>
        <v>星期三</v>
      </c>
      <c r="D253" s="2">
        <f t="shared" si="11"/>
        <v>3</v>
      </c>
    </row>
    <row r="254" spans="1:4" ht="13.5">
      <c r="A254" s="3">
        <v>45911</v>
      </c>
      <c r="B254" s="1">
        <f t="shared" si="9"/>
        <v>37</v>
      </c>
      <c r="C254" s="1" t="str">
        <f t="shared" si="10"/>
        <v>星期四</v>
      </c>
      <c r="D254" s="2">
        <f t="shared" si="11"/>
        <v>4</v>
      </c>
    </row>
    <row r="255" spans="1:4" ht="13.5">
      <c r="A255" s="3">
        <v>45912</v>
      </c>
      <c r="B255" s="1">
        <f t="shared" si="9"/>
        <v>37</v>
      </c>
      <c r="C255" s="1" t="str">
        <f t="shared" si="10"/>
        <v>星期五</v>
      </c>
      <c r="D255" s="2">
        <f t="shared" si="11"/>
        <v>5</v>
      </c>
    </row>
    <row r="256" spans="1:4" ht="13.5">
      <c r="A256" s="3">
        <v>45913</v>
      </c>
      <c r="B256" s="1">
        <f t="shared" si="9"/>
        <v>37</v>
      </c>
      <c r="C256" s="1" t="str">
        <f t="shared" si="10"/>
        <v>星期六</v>
      </c>
      <c r="D256" s="2">
        <f t="shared" si="11"/>
        <v>6</v>
      </c>
    </row>
    <row r="257" spans="1:4" ht="13.5">
      <c r="A257" s="3">
        <v>45914</v>
      </c>
      <c r="B257" s="1">
        <f t="shared" si="12" ref="B257:B320">WEEKNUM(A257,2)</f>
        <v>37</v>
      </c>
      <c r="C257" s="1" t="str">
        <f t="shared" si="10"/>
        <v>星期日</v>
      </c>
      <c r="D257" s="2">
        <f t="shared" si="11"/>
        <v>7</v>
      </c>
    </row>
    <row r="258" spans="1:4" ht="13.5">
      <c r="A258" s="3">
        <v>45915</v>
      </c>
      <c r="B258" s="1">
        <f t="shared" si="12"/>
        <v>38</v>
      </c>
      <c r="C258" s="1" t="str">
        <f t="shared" si="13" ref="C258:C321">CHOOSE(WEEKDAY(A258,2),"星期一","星期二","星期三","星期四","星期五","星期六","星期日")</f>
        <v>星期一</v>
      </c>
      <c r="D258" s="2">
        <f t="shared" si="14" ref="D258:D321">WEEKDAY(A258,2)</f>
        <v>1</v>
      </c>
    </row>
    <row r="259" spans="1:4" ht="13.5">
      <c r="A259" s="3">
        <v>45916</v>
      </c>
      <c r="B259" s="1">
        <f t="shared" si="12"/>
        <v>38</v>
      </c>
      <c r="C259" s="1" t="str">
        <f t="shared" si="13"/>
        <v>星期二</v>
      </c>
      <c r="D259" s="2">
        <f t="shared" si="14"/>
        <v>2</v>
      </c>
    </row>
    <row r="260" spans="1:4" ht="13.5">
      <c r="A260" s="3">
        <v>45917</v>
      </c>
      <c r="B260" s="1">
        <f t="shared" si="12"/>
        <v>38</v>
      </c>
      <c r="C260" s="1" t="str">
        <f t="shared" si="13"/>
        <v>星期三</v>
      </c>
      <c r="D260" s="2">
        <f t="shared" si="14"/>
        <v>3</v>
      </c>
    </row>
    <row r="261" spans="1:4" ht="13.5">
      <c r="A261" s="3">
        <v>45918</v>
      </c>
      <c r="B261" s="1">
        <f t="shared" si="12"/>
        <v>38</v>
      </c>
      <c r="C261" s="1" t="str">
        <f t="shared" si="13"/>
        <v>星期四</v>
      </c>
      <c r="D261" s="2">
        <f t="shared" si="14"/>
        <v>4</v>
      </c>
    </row>
    <row r="262" spans="1:4" ht="13.5">
      <c r="A262" s="3">
        <v>45919</v>
      </c>
      <c r="B262" s="1">
        <f t="shared" si="12"/>
        <v>38</v>
      </c>
      <c r="C262" s="1" t="str">
        <f t="shared" si="13"/>
        <v>星期五</v>
      </c>
      <c r="D262" s="2">
        <f t="shared" si="14"/>
        <v>5</v>
      </c>
    </row>
    <row r="263" spans="1:4" ht="13.5">
      <c r="A263" s="3">
        <v>45920</v>
      </c>
      <c r="B263" s="1">
        <f t="shared" si="12"/>
        <v>38</v>
      </c>
      <c r="C263" s="1" t="str">
        <f t="shared" si="13"/>
        <v>星期六</v>
      </c>
      <c r="D263" s="2">
        <f t="shared" si="14"/>
        <v>6</v>
      </c>
    </row>
    <row r="264" spans="1:4" ht="13.5">
      <c r="A264" s="3">
        <v>45921</v>
      </c>
      <c r="B264" s="1">
        <f t="shared" si="12"/>
        <v>38</v>
      </c>
      <c r="C264" s="1" t="str">
        <f t="shared" si="13"/>
        <v>星期日</v>
      </c>
      <c r="D264" s="2">
        <f t="shared" si="14"/>
        <v>7</v>
      </c>
    </row>
    <row r="265" spans="1:4" ht="13.5">
      <c r="A265" s="3">
        <v>45922</v>
      </c>
      <c r="B265" s="1">
        <f t="shared" si="12"/>
        <v>39</v>
      </c>
      <c r="C265" s="1" t="str">
        <f t="shared" si="13"/>
        <v>星期一</v>
      </c>
      <c r="D265" s="2">
        <f t="shared" si="14"/>
        <v>1</v>
      </c>
    </row>
    <row r="266" spans="1:4" ht="13.5">
      <c r="A266" s="3">
        <v>45923</v>
      </c>
      <c r="B266" s="1">
        <f t="shared" si="12"/>
        <v>39</v>
      </c>
      <c r="C266" s="1" t="str">
        <f t="shared" si="13"/>
        <v>星期二</v>
      </c>
      <c r="D266" s="2">
        <f t="shared" si="14"/>
        <v>2</v>
      </c>
    </row>
    <row r="267" spans="1:4" ht="13.5">
      <c r="A267" s="3">
        <v>45924</v>
      </c>
      <c r="B267" s="1">
        <f t="shared" si="12"/>
        <v>39</v>
      </c>
      <c r="C267" s="1" t="str">
        <f t="shared" si="13"/>
        <v>星期三</v>
      </c>
      <c r="D267" s="2">
        <f t="shared" si="14"/>
        <v>3</v>
      </c>
    </row>
    <row r="268" spans="1:4" ht="13.5">
      <c r="A268" s="3">
        <v>45925</v>
      </c>
      <c r="B268" s="1">
        <f t="shared" si="12"/>
        <v>39</v>
      </c>
      <c r="C268" s="1" t="str">
        <f t="shared" si="13"/>
        <v>星期四</v>
      </c>
      <c r="D268" s="2">
        <f t="shared" si="14"/>
        <v>4</v>
      </c>
    </row>
    <row r="269" spans="1:4" ht="13.5">
      <c r="A269" s="3">
        <v>45926</v>
      </c>
      <c r="B269" s="1">
        <f t="shared" si="12"/>
        <v>39</v>
      </c>
      <c r="C269" s="1" t="str">
        <f t="shared" si="13"/>
        <v>星期五</v>
      </c>
      <c r="D269" s="2">
        <f t="shared" si="14"/>
        <v>5</v>
      </c>
    </row>
    <row r="270" spans="1:4" ht="13.5">
      <c r="A270" s="3">
        <v>45927</v>
      </c>
      <c r="B270" s="1">
        <f t="shared" si="12"/>
        <v>39</v>
      </c>
      <c r="C270" s="1" t="str">
        <f t="shared" si="13"/>
        <v>星期六</v>
      </c>
      <c r="D270" s="2">
        <f t="shared" si="14"/>
        <v>6</v>
      </c>
    </row>
    <row r="271" spans="1:4" ht="13.5">
      <c r="A271" s="3">
        <v>45928</v>
      </c>
      <c r="B271" s="1">
        <f t="shared" si="12"/>
        <v>39</v>
      </c>
      <c r="C271" s="1" t="str">
        <f t="shared" si="13"/>
        <v>星期日</v>
      </c>
      <c r="D271" s="2">
        <f t="shared" si="14"/>
        <v>7</v>
      </c>
    </row>
    <row r="272" spans="1:4" ht="13.5">
      <c r="A272" s="3">
        <v>45929</v>
      </c>
      <c r="B272" s="1">
        <f t="shared" si="12"/>
        <v>40</v>
      </c>
      <c r="C272" s="1" t="str">
        <f t="shared" si="13"/>
        <v>星期一</v>
      </c>
      <c r="D272" s="2">
        <f t="shared" si="14"/>
        <v>1</v>
      </c>
    </row>
    <row r="273" spans="1:4" ht="13.5">
      <c r="A273" s="3">
        <v>45930</v>
      </c>
      <c r="B273" s="1">
        <f t="shared" si="12"/>
        <v>40</v>
      </c>
      <c r="C273" s="1" t="str">
        <f t="shared" si="13"/>
        <v>星期二</v>
      </c>
      <c r="D273" s="2">
        <f t="shared" si="14"/>
        <v>2</v>
      </c>
    </row>
    <row r="274" spans="1:4" ht="13.5">
      <c r="A274" s="3">
        <v>45931</v>
      </c>
      <c r="B274" s="1">
        <f t="shared" si="12"/>
        <v>40</v>
      </c>
      <c r="C274" s="1" t="str">
        <f t="shared" si="13"/>
        <v>星期三</v>
      </c>
      <c r="D274" s="2">
        <f t="shared" si="14"/>
        <v>3</v>
      </c>
    </row>
    <row r="275" spans="1:4" ht="13.5">
      <c r="A275" s="3">
        <v>45932</v>
      </c>
      <c r="B275" s="1">
        <f t="shared" si="12"/>
        <v>40</v>
      </c>
      <c r="C275" s="1" t="str">
        <f t="shared" si="13"/>
        <v>星期四</v>
      </c>
      <c r="D275" s="2">
        <f t="shared" si="14"/>
        <v>4</v>
      </c>
    </row>
    <row r="276" spans="1:4" ht="13.5">
      <c r="A276" s="3">
        <v>45933</v>
      </c>
      <c r="B276" s="1">
        <f t="shared" si="12"/>
        <v>40</v>
      </c>
      <c r="C276" s="1" t="str">
        <f t="shared" si="13"/>
        <v>星期五</v>
      </c>
      <c r="D276" s="2">
        <f t="shared" si="14"/>
        <v>5</v>
      </c>
    </row>
    <row r="277" spans="1:4" ht="13.5">
      <c r="A277" s="3">
        <v>45934</v>
      </c>
      <c r="B277" s="1">
        <f t="shared" si="12"/>
        <v>40</v>
      </c>
      <c r="C277" s="1" t="str">
        <f t="shared" si="13"/>
        <v>星期六</v>
      </c>
      <c r="D277" s="2">
        <f t="shared" si="14"/>
        <v>6</v>
      </c>
    </row>
    <row r="278" spans="1:4" ht="13.5">
      <c r="A278" s="3">
        <v>45935</v>
      </c>
      <c r="B278" s="1">
        <f t="shared" si="12"/>
        <v>40</v>
      </c>
      <c r="C278" s="1" t="str">
        <f t="shared" si="13"/>
        <v>星期日</v>
      </c>
      <c r="D278" s="2">
        <f t="shared" si="14"/>
        <v>7</v>
      </c>
    </row>
    <row r="279" spans="1:4" ht="13.5">
      <c r="A279" s="3">
        <v>45936</v>
      </c>
      <c r="B279" s="1">
        <f t="shared" si="12"/>
        <v>41</v>
      </c>
      <c r="C279" s="1" t="str">
        <f t="shared" si="13"/>
        <v>星期一</v>
      </c>
      <c r="D279" s="2">
        <f t="shared" si="14"/>
        <v>1</v>
      </c>
    </row>
    <row r="280" spans="1:4" ht="13.5">
      <c r="A280" s="3">
        <v>45937</v>
      </c>
      <c r="B280" s="1">
        <f t="shared" si="12"/>
        <v>41</v>
      </c>
      <c r="C280" s="1" t="str">
        <f t="shared" si="13"/>
        <v>星期二</v>
      </c>
      <c r="D280" s="2">
        <f t="shared" si="14"/>
        <v>2</v>
      </c>
    </row>
    <row r="281" spans="1:4" ht="13.5">
      <c r="A281" s="3">
        <v>45938</v>
      </c>
      <c r="B281" s="1">
        <f t="shared" si="12"/>
        <v>41</v>
      </c>
      <c r="C281" s="1" t="str">
        <f t="shared" si="13"/>
        <v>星期三</v>
      </c>
      <c r="D281" s="2">
        <f t="shared" si="14"/>
        <v>3</v>
      </c>
    </row>
    <row r="282" spans="1:4" ht="13.5">
      <c r="A282" s="3">
        <v>45939</v>
      </c>
      <c r="B282" s="1">
        <f t="shared" si="12"/>
        <v>41</v>
      </c>
      <c r="C282" s="1" t="str">
        <f t="shared" si="13"/>
        <v>星期四</v>
      </c>
      <c r="D282" s="2">
        <f t="shared" si="14"/>
        <v>4</v>
      </c>
    </row>
    <row r="283" spans="1:4" ht="13.5">
      <c r="A283" s="3">
        <v>45940</v>
      </c>
      <c r="B283" s="1">
        <f t="shared" si="12"/>
        <v>41</v>
      </c>
      <c r="C283" s="1" t="str">
        <f t="shared" si="13"/>
        <v>星期五</v>
      </c>
      <c r="D283" s="2">
        <f t="shared" si="14"/>
        <v>5</v>
      </c>
    </row>
    <row r="284" spans="1:4" ht="13.5">
      <c r="A284" s="3">
        <v>45941</v>
      </c>
      <c r="B284" s="1">
        <f t="shared" si="12"/>
        <v>41</v>
      </c>
      <c r="C284" s="1" t="str">
        <f t="shared" si="13"/>
        <v>星期六</v>
      </c>
      <c r="D284" s="2">
        <f t="shared" si="14"/>
        <v>6</v>
      </c>
    </row>
    <row r="285" spans="1:4" ht="13.5">
      <c r="A285" s="3">
        <v>45942</v>
      </c>
      <c r="B285" s="1">
        <f t="shared" si="12"/>
        <v>41</v>
      </c>
      <c r="C285" s="1" t="str">
        <f t="shared" si="13"/>
        <v>星期日</v>
      </c>
      <c r="D285" s="2">
        <f t="shared" si="14"/>
        <v>7</v>
      </c>
    </row>
    <row r="286" spans="1:4" ht="13.5">
      <c r="A286" s="3">
        <v>45943</v>
      </c>
      <c r="B286" s="1">
        <f t="shared" si="12"/>
        <v>42</v>
      </c>
      <c r="C286" s="1" t="str">
        <f t="shared" si="13"/>
        <v>星期一</v>
      </c>
      <c r="D286" s="2">
        <f t="shared" si="14"/>
        <v>1</v>
      </c>
    </row>
    <row r="287" spans="1:4" ht="13.5">
      <c r="A287" s="3">
        <v>45944</v>
      </c>
      <c r="B287" s="1">
        <f t="shared" si="12"/>
        <v>42</v>
      </c>
      <c r="C287" s="1" t="str">
        <f t="shared" si="13"/>
        <v>星期二</v>
      </c>
      <c r="D287" s="2">
        <f t="shared" si="14"/>
        <v>2</v>
      </c>
    </row>
    <row r="288" spans="1:4" ht="13.5">
      <c r="A288" s="3">
        <v>45945</v>
      </c>
      <c r="B288" s="1">
        <f t="shared" si="12"/>
        <v>42</v>
      </c>
      <c r="C288" s="1" t="str">
        <f t="shared" si="13"/>
        <v>星期三</v>
      </c>
      <c r="D288" s="2">
        <f t="shared" si="14"/>
        <v>3</v>
      </c>
    </row>
    <row r="289" spans="1:4" ht="13.5">
      <c r="A289" s="3">
        <v>45946</v>
      </c>
      <c r="B289" s="1">
        <f t="shared" si="12"/>
        <v>42</v>
      </c>
      <c r="C289" s="1" t="str">
        <f t="shared" si="13"/>
        <v>星期四</v>
      </c>
      <c r="D289" s="2">
        <f t="shared" si="14"/>
        <v>4</v>
      </c>
    </row>
    <row r="290" spans="1:4" ht="13.5">
      <c r="A290" s="3">
        <v>45947</v>
      </c>
      <c r="B290" s="1">
        <f t="shared" si="12"/>
        <v>42</v>
      </c>
      <c r="C290" s="1" t="str">
        <f t="shared" si="13"/>
        <v>星期五</v>
      </c>
      <c r="D290" s="2">
        <f t="shared" si="14"/>
        <v>5</v>
      </c>
    </row>
    <row r="291" spans="1:4" ht="13.5">
      <c r="A291" s="3">
        <v>45948</v>
      </c>
      <c r="B291" s="1">
        <f t="shared" si="12"/>
        <v>42</v>
      </c>
      <c r="C291" s="1" t="str">
        <f t="shared" si="13"/>
        <v>星期六</v>
      </c>
      <c r="D291" s="2">
        <f t="shared" si="14"/>
        <v>6</v>
      </c>
    </row>
    <row r="292" spans="1:4" ht="13.5">
      <c r="A292" s="3">
        <v>45949</v>
      </c>
      <c r="B292" s="1">
        <f t="shared" si="12"/>
        <v>42</v>
      </c>
      <c r="C292" s="1" t="str">
        <f t="shared" si="13"/>
        <v>星期日</v>
      </c>
      <c r="D292" s="2">
        <f t="shared" si="14"/>
        <v>7</v>
      </c>
    </row>
    <row r="293" spans="1:4" ht="13.5">
      <c r="A293" s="3">
        <v>45950</v>
      </c>
      <c r="B293" s="1">
        <f t="shared" si="12"/>
        <v>43</v>
      </c>
      <c r="C293" s="1" t="str">
        <f t="shared" si="13"/>
        <v>星期一</v>
      </c>
      <c r="D293" s="2">
        <f t="shared" si="14"/>
        <v>1</v>
      </c>
    </row>
    <row r="294" spans="1:4" ht="13.5">
      <c r="A294" s="3">
        <v>45951</v>
      </c>
      <c r="B294" s="1">
        <f t="shared" si="12"/>
        <v>43</v>
      </c>
      <c r="C294" s="1" t="str">
        <f t="shared" si="13"/>
        <v>星期二</v>
      </c>
      <c r="D294" s="2">
        <f t="shared" si="14"/>
        <v>2</v>
      </c>
    </row>
    <row r="295" spans="1:4" ht="13.5">
      <c r="A295" s="3">
        <v>45952</v>
      </c>
      <c r="B295" s="1">
        <f t="shared" si="12"/>
        <v>43</v>
      </c>
      <c r="C295" s="1" t="str">
        <f t="shared" si="13"/>
        <v>星期三</v>
      </c>
      <c r="D295" s="2">
        <f t="shared" si="14"/>
        <v>3</v>
      </c>
    </row>
    <row r="296" spans="1:4" ht="13.5">
      <c r="A296" s="3">
        <v>45953</v>
      </c>
      <c r="B296" s="1">
        <f t="shared" si="12"/>
        <v>43</v>
      </c>
      <c r="C296" s="1" t="str">
        <f t="shared" si="13"/>
        <v>星期四</v>
      </c>
      <c r="D296" s="2">
        <f t="shared" si="14"/>
        <v>4</v>
      </c>
    </row>
    <row r="297" spans="1:4" ht="13.5">
      <c r="A297" s="3">
        <v>45954</v>
      </c>
      <c r="B297" s="1">
        <f t="shared" si="12"/>
        <v>43</v>
      </c>
      <c r="C297" s="1" t="str">
        <f t="shared" si="13"/>
        <v>星期五</v>
      </c>
      <c r="D297" s="2">
        <f t="shared" si="14"/>
        <v>5</v>
      </c>
    </row>
    <row r="298" spans="1:4" ht="13.5">
      <c r="A298" s="3">
        <v>45955</v>
      </c>
      <c r="B298" s="1">
        <f t="shared" si="12"/>
        <v>43</v>
      </c>
      <c r="C298" s="1" t="str">
        <f t="shared" si="13"/>
        <v>星期六</v>
      </c>
      <c r="D298" s="2">
        <f t="shared" si="14"/>
        <v>6</v>
      </c>
    </row>
    <row r="299" spans="1:4" ht="13.5">
      <c r="A299" s="3">
        <v>45956</v>
      </c>
      <c r="B299" s="1">
        <f t="shared" si="12"/>
        <v>43</v>
      </c>
      <c r="C299" s="1" t="str">
        <f t="shared" si="13"/>
        <v>星期日</v>
      </c>
      <c r="D299" s="2">
        <f t="shared" si="14"/>
        <v>7</v>
      </c>
    </row>
    <row r="300" spans="1:4" ht="13.5">
      <c r="A300" s="3">
        <v>45957</v>
      </c>
      <c r="B300" s="1">
        <f t="shared" si="12"/>
        <v>44</v>
      </c>
      <c r="C300" s="1" t="str">
        <f t="shared" si="13"/>
        <v>星期一</v>
      </c>
      <c r="D300" s="2">
        <f t="shared" si="14"/>
        <v>1</v>
      </c>
    </row>
    <row r="301" spans="1:4" ht="13.5">
      <c r="A301" s="3">
        <v>45958</v>
      </c>
      <c r="B301" s="1">
        <f t="shared" si="12"/>
        <v>44</v>
      </c>
      <c r="C301" s="1" t="str">
        <f t="shared" si="13"/>
        <v>星期二</v>
      </c>
      <c r="D301" s="2">
        <f t="shared" si="14"/>
        <v>2</v>
      </c>
    </row>
    <row r="302" spans="1:4" ht="13.5">
      <c r="A302" s="3">
        <v>45959</v>
      </c>
      <c r="B302" s="1">
        <f t="shared" si="12"/>
        <v>44</v>
      </c>
      <c r="C302" s="1" t="str">
        <f t="shared" si="13"/>
        <v>星期三</v>
      </c>
      <c r="D302" s="2">
        <f t="shared" si="14"/>
        <v>3</v>
      </c>
    </row>
    <row r="303" spans="1:4" ht="13.5">
      <c r="A303" s="3">
        <v>45960</v>
      </c>
      <c r="B303" s="1">
        <f t="shared" si="12"/>
        <v>44</v>
      </c>
      <c r="C303" s="1" t="str">
        <f t="shared" si="13"/>
        <v>星期四</v>
      </c>
      <c r="D303" s="2">
        <f t="shared" si="14"/>
        <v>4</v>
      </c>
    </row>
    <row r="304" spans="1:4" ht="13.5">
      <c r="A304" s="3">
        <v>45961</v>
      </c>
      <c r="B304" s="1">
        <f t="shared" si="12"/>
        <v>44</v>
      </c>
      <c r="C304" s="1" t="str">
        <f t="shared" si="13"/>
        <v>星期五</v>
      </c>
      <c r="D304" s="2">
        <f t="shared" si="14"/>
        <v>5</v>
      </c>
    </row>
    <row r="305" spans="1:4" ht="13.5">
      <c r="A305" s="3">
        <v>45962</v>
      </c>
      <c r="B305" s="1">
        <f t="shared" si="12"/>
        <v>44</v>
      </c>
      <c r="C305" s="1" t="str">
        <f t="shared" si="13"/>
        <v>星期六</v>
      </c>
      <c r="D305" s="2">
        <f t="shared" si="14"/>
        <v>6</v>
      </c>
    </row>
    <row r="306" spans="1:4" ht="13.5">
      <c r="A306" s="3">
        <v>45963</v>
      </c>
      <c r="B306" s="1">
        <f t="shared" si="12"/>
        <v>44</v>
      </c>
      <c r="C306" s="1" t="str">
        <f t="shared" si="13"/>
        <v>星期日</v>
      </c>
      <c r="D306" s="2">
        <f t="shared" si="14"/>
        <v>7</v>
      </c>
    </row>
    <row r="307" spans="1:4" ht="13.5">
      <c r="A307" s="3">
        <v>45964</v>
      </c>
      <c r="B307" s="1">
        <f t="shared" si="12"/>
        <v>45</v>
      </c>
      <c r="C307" s="1" t="str">
        <f t="shared" si="13"/>
        <v>星期一</v>
      </c>
      <c r="D307" s="2">
        <f t="shared" si="14"/>
        <v>1</v>
      </c>
    </row>
    <row r="308" spans="1:4" ht="13.5">
      <c r="A308" s="3">
        <v>45965</v>
      </c>
      <c r="B308" s="1">
        <f t="shared" si="12"/>
        <v>45</v>
      </c>
      <c r="C308" s="1" t="str">
        <f t="shared" si="13"/>
        <v>星期二</v>
      </c>
      <c r="D308" s="2">
        <f t="shared" si="14"/>
        <v>2</v>
      </c>
    </row>
    <row r="309" spans="1:4" ht="13.5">
      <c r="A309" s="3">
        <v>45966</v>
      </c>
      <c r="B309" s="1">
        <f t="shared" si="12"/>
        <v>45</v>
      </c>
      <c r="C309" s="1" t="str">
        <f t="shared" si="13"/>
        <v>星期三</v>
      </c>
      <c r="D309" s="2">
        <f t="shared" si="14"/>
        <v>3</v>
      </c>
    </row>
    <row r="310" spans="1:4" ht="13.5">
      <c r="A310" s="3">
        <v>45967</v>
      </c>
      <c r="B310" s="1">
        <f t="shared" si="12"/>
        <v>45</v>
      </c>
      <c r="C310" s="1" t="str">
        <f t="shared" si="13"/>
        <v>星期四</v>
      </c>
      <c r="D310" s="2">
        <f t="shared" si="14"/>
        <v>4</v>
      </c>
    </row>
    <row r="311" spans="1:4" ht="13.5">
      <c r="A311" s="3">
        <v>45968</v>
      </c>
      <c r="B311" s="1">
        <f t="shared" si="12"/>
        <v>45</v>
      </c>
      <c r="C311" s="1" t="str">
        <f t="shared" si="13"/>
        <v>星期五</v>
      </c>
      <c r="D311" s="2">
        <f t="shared" si="14"/>
        <v>5</v>
      </c>
    </row>
    <row r="312" spans="1:4" ht="13.5">
      <c r="A312" s="3">
        <v>45969</v>
      </c>
      <c r="B312" s="1">
        <f t="shared" si="12"/>
        <v>45</v>
      </c>
      <c r="C312" s="1" t="str">
        <f t="shared" si="13"/>
        <v>星期六</v>
      </c>
      <c r="D312" s="2">
        <f t="shared" si="14"/>
        <v>6</v>
      </c>
    </row>
    <row r="313" spans="1:4" ht="13.5">
      <c r="A313" s="3">
        <v>45970</v>
      </c>
      <c r="B313" s="1">
        <f t="shared" si="12"/>
        <v>45</v>
      </c>
      <c r="C313" s="1" t="str">
        <f t="shared" si="13"/>
        <v>星期日</v>
      </c>
      <c r="D313" s="2">
        <f t="shared" si="14"/>
        <v>7</v>
      </c>
    </row>
    <row r="314" spans="1:4" ht="13.5">
      <c r="A314" s="3">
        <v>45971</v>
      </c>
      <c r="B314" s="1">
        <f t="shared" si="12"/>
        <v>46</v>
      </c>
      <c r="C314" s="1" t="str">
        <f t="shared" si="13"/>
        <v>星期一</v>
      </c>
      <c r="D314" s="2">
        <f t="shared" si="14"/>
        <v>1</v>
      </c>
    </row>
    <row r="315" spans="1:4" ht="13.5">
      <c r="A315" s="3">
        <v>45972</v>
      </c>
      <c r="B315" s="1">
        <f t="shared" si="12"/>
        <v>46</v>
      </c>
      <c r="C315" s="1" t="str">
        <f t="shared" si="13"/>
        <v>星期二</v>
      </c>
      <c r="D315" s="2">
        <f t="shared" si="14"/>
        <v>2</v>
      </c>
    </row>
    <row r="316" spans="1:4" ht="13.5">
      <c r="A316" s="3">
        <v>45973</v>
      </c>
      <c r="B316" s="1">
        <f t="shared" si="12"/>
        <v>46</v>
      </c>
      <c r="C316" s="1" t="str">
        <f t="shared" si="13"/>
        <v>星期三</v>
      </c>
      <c r="D316" s="2">
        <f t="shared" si="14"/>
        <v>3</v>
      </c>
    </row>
    <row r="317" spans="1:4" ht="13.5">
      <c r="A317" s="3">
        <v>45974</v>
      </c>
      <c r="B317" s="1">
        <f t="shared" si="12"/>
        <v>46</v>
      </c>
      <c r="C317" s="1" t="str">
        <f t="shared" si="13"/>
        <v>星期四</v>
      </c>
      <c r="D317" s="2">
        <f t="shared" si="14"/>
        <v>4</v>
      </c>
    </row>
    <row r="318" spans="1:4" ht="13.5">
      <c r="A318" s="3">
        <v>45975</v>
      </c>
      <c r="B318" s="1">
        <f t="shared" si="12"/>
        <v>46</v>
      </c>
      <c r="C318" s="1" t="str">
        <f t="shared" si="13"/>
        <v>星期五</v>
      </c>
      <c r="D318" s="2">
        <f t="shared" si="14"/>
        <v>5</v>
      </c>
    </row>
    <row r="319" spans="1:4" ht="13.5">
      <c r="A319" s="3">
        <v>45976</v>
      </c>
      <c r="B319" s="1">
        <f t="shared" si="12"/>
        <v>46</v>
      </c>
      <c r="C319" s="1" t="str">
        <f t="shared" si="13"/>
        <v>星期六</v>
      </c>
      <c r="D319" s="2">
        <f t="shared" si="14"/>
        <v>6</v>
      </c>
    </row>
    <row r="320" spans="1:4" ht="13.5">
      <c r="A320" s="3">
        <v>45977</v>
      </c>
      <c r="B320" s="1">
        <f t="shared" si="12"/>
        <v>46</v>
      </c>
      <c r="C320" s="1" t="str">
        <f t="shared" si="13"/>
        <v>星期日</v>
      </c>
      <c r="D320" s="2">
        <f t="shared" si="14"/>
        <v>7</v>
      </c>
    </row>
    <row r="321" spans="1:4" ht="13.5">
      <c r="A321" s="3">
        <v>45978</v>
      </c>
      <c r="B321" s="1">
        <f t="shared" si="15" ref="B321:B365">WEEKNUM(A321,2)</f>
        <v>47</v>
      </c>
      <c r="C321" s="1" t="str">
        <f t="shared" si="13"/>
        <v>星期一</v>
      </c>
      <c r="D321" s="2">
        <f t="shared" si="14"/>
        <v>1</v>
      </c>
    </row>
    <row r="322" spans="1:4" ht="13.5">
      <c r="A322" s="3">
        <v>45979</v>
      </c>
      <c r="B322" s="1">
        <f t="shared" si="15"/>
        <v>47</v>
      </c>
      <c r="C322" s="1" t="str">
        <f t="shared" si="16" ref="C322:C365">CHOOSE(WEEKDAY(A322,2),"星期一","星期二","星期三","星期四","星期五","星期六","星期日")</f>
        <v>星期二</v>
      </c>
      <c r="D322" s="2">
        <f t="shared" si="17" ref="D322:D365">WEEKDAY(A322,2)</f>
        <v>2</v>
      </c>
    </row>
    <row r="323" spans="1:4" ht="13.5">
      <c r="A323" s="3">
        <v>45980</v>
      </c>
      <c r="B323" s="1">
        <f t="shared" si="15"/>
        <v>47</v>
      </c>
      <c r="C323" s="1" t="str">
        <f t="shared" si="16"/>
        <v>星期三</v>
      </c>
      <c r="D323" s="2">
        <f t="shared" si="17"/>
        <v>3</v>
      </c>
    </row>
    <row r="324" spans="1:4" ht="13.5">
      <c r="A324" s="3">
        <v>45981</v>
      </c>
      <c r="B324" s="1">
        <f t="shared" si="15"/>
        <v>47</v>
      </c>
      <c r="C324" s="1" t="str">
        <f t="shared" si="16"/>
        <v>星期四</v>
      </c>
      <c r="D324" s="2">
        <f t="shared" si="17"/>
        <v>4</v>
      </c>
    </row>
    <row r="325" spans="1:4" ht="13.5">
      <c r="A325" s="3">
        <v>45982</v>
      </c>
      <c r="B325" s="1">
        <f t="shared" si="15"/>
        <v>47</v>
      </c>
      <c r="C325" s="1" t="str">
        <f t="shared" si="16"/>
        <v>星期五</v>
      </c>
      <c r="D325" s="2">
        <f t="shared" si="17"/>
        <v>5</v>
      </c>
    </row>
    <row r="326" spans="1:4" ht="13.5">
      <c r="A326" s="3">
        <v>45983</v>
      </c>
      <c r="B326" s="1">
        <f t="shared" si="15"/>
        <v>47</v>
      </c>
      <c r="C326" s="1" t="str">
        <f t="shared" si="16"/>
        <v>星期六</v>
      </c>
      <c r="D326" s="2">
        <f t="shared" si="17"/>
        <v>6</v>
      </c>
    </row>
    <row r="327" spans="1:4" ht="13.5">
      <c r="A327" s="3">
        <v>45984</v>
      </c>
      <c r="B327" s="1">
        <f t="shared" si="15"/>
        <v>47</v>
      </c>
      <c r="C327" s="1" t="str">
        <f t="shared" si="16"/>
        <v>星期日</v>
      </c>
      <c r="D327" s="2">
        <f t="shared" si="17"/>
        <v>7</v>
      </c>
    </row>
    <row r="328" spans="1:4" ht="13.5">
      <c r="A328" s="3">
        <v>45985</v>
      </c>
      <c r="B328" s="1">
        <f t="shared" si="15"/>
        <v>48</v>
      </c>
      <c r="C328" s="1" t="str">
        <f t="shared" si="16"/>
        <v>星期一</v>
      </c>
      <c r="D328" s="2">
        <f t="shared" si="17"/>
        <v>1</v>
      </c>
    </row>
    <row r="329" spans="1:4" ht="13.5">
      <c r="A329" s="3">
        <v>45986</v>
      </c>
      <c r="B329" s="1">
        <f t="shared" si="15"/>
        <v>48</v>
      </c>
      <c r="C329" s="1" t="str">
        <f t="shared" si="16"/>
        <v>星期二</v>
      </c>
      <c r="D329" s="2">
        <f t="shared" si="17"/>
        <v>2</v>
      </c>
    </row>
    <row r="330" spans="1:4" ht="13.5">
      <c r="A330" s="3">
        <v>45987</v>
      </c>
      <c r="B330" s="1">
        <f t="shared" si="15"/>
        <v>48</v>
      </c>
      <c r="C330" s="1" t="str">
        <f t="shared" si="16"/>
        <v>星期三</v>
      </c>
      <c r="D330" s="2">
        <f t="shared" si="17"/>
        <v>3</v>
      </c>
    </row>
    <row r="331" spans="1:4" ht="13.5">
      <c r="A331" s="3">
        <v>45988</v>
      </c>
      <c r="B331" s="1">
        <f t="shared" si="15"/>
        <v>48</v>
      </c>
      <c r="C331" s="1" t="str">
        <f t="shared" si="16"/>
        <v>星期四</v>
      </c>
      <c r="D331" s="2">
        <f t="shared" si="17"/>
        <v>4</v>
      </c>
    </row>
    <row r="332" spans="1:4" ht="13.5">
      <c r="A332" s="3">
        <v>45989</v>
      </c>
      <c r="B332" s="1">
        <f t="shared" si="15"/>
        <v>48</v>
      </c>
      <c r="C332" s="1" t="str">
        <f t="shared" si="16"/>
        <v>星期五</v>
      </c>
      <c r="D332" s="2">
        <f t="shared" si="17"/>
        <v>5</v>
      </c>
    </row>
    <row r="333" spans="1:4" ht="13.5">
      <c r="A333" s="3">
        <v>45990</v>
      </c>
      <c r="B333" s="1">
        <f t="shared" si="15"/>
        <v>48</v>
      </c>
      <c r="C333" s="1" t="str">
        <f t="shared" si="16"/>
        <v>星期六</v>
      </c>
      <c r="D333" s="2">
        <f t="shared" si="17"/>
        <v>6</v>
      </c>
    </row>
    <row r="334" spans="1:4" ht="13.5">
      <c r="A334" s="3">
        <v>45991</v>
      </c>
      <c r="B334" s="1">
        <f t="shared" si="15"/>
        <v>48</v>
      </c>
      <c r="C334" s="1" t="str">
        <f t="shared" si="16"/>
        <v>星期日</v>
      </c>
      <c r="D334" s="2">
        <f t="shared" si="17"/>
        <v>7</v>
      </c>
    </row>
    <row r="335" spans="1:4" ht="13.5">
      <c r="A335" s="3">
        <v>45992</v>
      </c>
      <c r="B335" s="1">
        <f t="shared" si="15"/>
        <v>49</v>
      </c>
      <c r="C335" s="1" t="str">
        <f t="shared" si="16"/>
        <v>星期一</v>
      </c>
      <c r="D335" s="2">
        <f t="shared" si="17"/>
        <v>1</v>
      </c>
    </row>
    <row r="336" spans="1:4" ht="13.5">
      <c r="A336" s="3">
        <v>45993</v>
      </c>
      <c r="B336" s="1">
        <f t="shared" si="15"/>
        <v>49</v>
      </c>
      <c r="C336" s="1" t="str">
        <f t="shared" si="16"/>
        <v>星期二</v>
      </c>
      <c r="D336" s="2">
        <f t="shared" si="17"/>
        <v>2</v>
      </c>
    </row>
    <row r="337" spans="1:4" ht="13.5">
      <c r="A337" s="3">
        <v>45994</v>
      </c>
      <c r="B337" s="1">
        <f t="shared" si="15"/>
        <v>49</v>
      </c>
      <c r="C337" s="1" t="str">
        <f t="shared" si="16"/>
        <v>星期三</v>
      </c>
      <c r="D337" s="2">
        <f t="shared" si="17"/>
        <v>3</v>
      </c>
    </row>
    <row r="338" spans="1:4" ht="13.5">
      <c r="A338" s="3">
        <v>45995</v>
      </c>
      <c r="B338" s="1">
        <f t="shared" si="15"/>
        <v>49</v>
      </c>
      <c r="C338" s="1" t="str">
        <f t="shared" si="16"/>
        <v>星期四</v>
      </c>
      <c r="D338" s="2">
        <f t="shared" si="17"/>
        <v>4</v>
      </c>
    </row>
    <row r="339" spans="1:4" ht="13.5">
      <c r="A339" s="3">
        <v>45996</v>
      </c>
      <c r="B339" s="1">
        <f t="shared" si="15"/>
        <v>49</v>
      </c>
      <c r="C339" s="1" t="str">
        <f t="shared" si="16"/>
        <v>星期五</v>
      </c>
      <c r="D339" s="2">
        <f t="shared" si="17"/>
        <v>5</v>
      </c>
    </row>
    <row r="340" spans="1:4" ht="13.5">
      <c r="A340" s="3">
        <v>45997</v>
      </c>
      <c r="B340" s="1">
        <f t="shared" si="15"/>
        <v>49</v>
      </c>
      <c r="C340" s="1" t="str">
        <f t="shared" si="16"/>
        <v>星期六</v>
      </c>
      <c r="D340" s="2">
        <f t="shared" si="17"/>
        <v>6</v>
      </c>
    </row>
    <row r="341" spans="1:4" ht="13.5">
      <c r="A341" s="3">
        <v>45998</v>
      </c>
      <c r="B341" s="1">
        <f t="shared" si="15"/>
        <v>49</v>
      </c>
      <c r="C341" s="1" t="str">
        <f t="shared" si="16"/>
        <v>星期日</v>
      </c>
      <c r="D341" s="2">
        <f t="shared" si="17"/>
        <v>7</v>
      </c>
    </row>
    <row r="342" spans="1:4" ht="13.5">
      <c r="A342" s="3">
        <v>45999</v>
      </c>
      <c r="B342" s="1">
        <f t="shared" si="15"/>
        <v>50</v>
      </c>
      <c r="C342" s="1" t="str">
        <f t="shared" si="16"/>
        <v>星期一</v>
      </c>
      <c r="D342" s="2">
        <f t="shared" si="17"/>
        <v>1</v>
      </c>
    </row>
    <row r="343" spans="1:4" ht="13.5">
      <c r="A343" s="3">
        <v>46000</v>
      </c>
      <c r="B343" s="1">
        <f t="shared" si="15"/>
        <v>50</v>
      </c>
      <c r="C343" s="1" t="str">
        <f t="shared" si="16"/>
        <v>星期二</v>
      </c>
      <c r="D343" s="2">
        <f t="shared" si="17"/>
        <v>2</v>
      </c>
    </row>
    <row r="344" spans="1:4" ht="13.5">
      <c r="A344" s="3">
        <v>46001</v>
      </c>
      <c r="B344" s="1">
        <f t="shared" si="15"/>
        <v>50</v>
      </c>
      <c r="C344" s="1" t="str">
        <f t="shared" si="16"/>
        <v>星期三</v>
      </c>
      <c r="D344" s="2">
        <f t="shared" si="17"/>
        <v>3</v>
      </c>
    </row>
    <row r="345" spans="1:4" ht="13.5">
      <c r="A345" s="3">
        <v>46002</v>
      </c>
      <c r="B345" s="1">
        <f t="shared" si="15"/>
        <v>50</v>
      </c>
      <c r="C345" s="1" t="str">
        <f t="shared" si="16"/>
        <v>星期四</v>
      </c>
      <c r="D345" s="2">
        <f t="shared" si="17"/>
        <v>4</v>
      </c>
    </row>
    <row r="346" spans="1:4" ht="13.5">
      <c r="A346" s="3">
        <v>46003</v>
      </c>
      <c r="B346" s="1">
        <f t="shared" si="15"/>
        <v>50</v>
      </c>
      <c r="C346" s="1" t="str">
        <f t="shared" si="16"/>
        <v>星期五</v>
      </c>
      <c r="D346" s="2">
        <f t="shared" si="17"/>
        <v>5</v>
      </c>
    </row>
    <row r="347" spans="1:4" ht="13.5">
      <c r="A347" s="3">
        <v>46004</v>
      </c>
      <c r="B347" s="1">
        <f t="shared" si="15"/>
        <v>50</v>
      </c>
      <c r="C347" s="1" t="str">
        <f t="shared" si="16"/>
        <v>星期六</v>
      </c>
      <c r="D347" s="2">
        <f t="shared" si="17"/>
        <v>6</v>
      </c>
    </row>
    <row r="348" spans="1:4" ht="13.5">
      <c r="A348" s="3">
        <v>46005</v>
      </c>
      <c r="B348" s="1">
        <f t="shared" si="15"/>
        <v>50</v>
      </c>
      <c r="C348" s="1" t="str">
        <f t="shared" si="16"/>
        <v>星期日</v>
      </c>
      <c r="D348" s="2">
        <f t="shared" si="17"/>
        <v>7</v>
      </c>
    </row>
    <row r="349" spans="1:4" ht="13.5">
      <c r="A349" s="3">
        <v>46006</v>
      </c>
      <c r="B349" s="1">
        <f t="shared" si="15"/>
        <v>51</v>
      </c>
      <c r="C349" s="1" t="str">
        <f t="shared" si="16"/>
        <v>星期一</v>
      </c>
      <c r="D349" s="2">
        <f t="shared" si="17"/>
        <v>1</v>
      </c>
    </row>
    <row r="350" spans="1:4" ht="13.5">
      <c r="A350" s="3">
        <v>46007</v>
      </c>
      <c r="B350" s="1">
        <f t="shared" si="15"/>
        <v>51</v>
      </c>
      <c r="C350" s="1" t="str">
        <f t="shared" si="16"/>
        <v>星期二</v>
      </c>
      <c r="D350" s="2">
        <f t="shared" si="17"/>
        <v>2</v>
      </c>
    </row>
    <row r="351" spans="1:4" ht="13.5">
      <c r="A351" s="3">
        <v>46008</v>
      </c>
      <c r="B351" s="1">
        <f t="shared" si="15"/>
        <v>51</v>
      </c>
      <c r="C351" s="1" t="str">
        <f t="shared" si="16"/>
        <v>星期三</v>
      </c>
      <c r="D351" s="2">
        <f t="shared" si="17"/>
        <v>3</v>
      </c>
    </row>
    <row r="352" spans="1:4" ht="13.5">
      <c r="A352" s="3">
        <v>46009</v>
      </c>
      <c r="B352" s="1">
        <f t="shared" si="15"/>
        <v>51</v>
      </c>
      <c r="C352" s="1" t="str">
        <f t="shared" si="16"/>
        <v>星期四</v>
      </c>
      <c r="D352" s="2">
        <f t="shared" si="17"/>
        <v>4</v>
      </c>
    </row>
    <row r="353" spans="1:4" ht="13.5">
      <c r="A353" s="3">
        <v>46010</v>
      </c>
      <c r="B353" s="1">
        <f t="shared" si="15"/>
        <v>51</v>
      </c>
      <c r="C353" s="1" t="str">
        <f t="shared" si="16"/>
        <v>星期五</v>
      </c>
      <c r="D353" s="2">
        <f t="shared" si="17"/>
        <v>5</v>
      </c>
    </row>
    <row r="354" spans="1:4" ht="13.5">
      <c r="A354" s="3">
        <v>46011</v>
      </c>
      <c r="B354" s="1">
        <f t="shared" si="15"/>
        <v>51</v>
      </c>
      <c r="C354" s="1" t="str">
        <f t="shared" si="16"/>
        <v>星期六</v>
      </c>
      <c r="D354" s="2">
        <f t="shared" si="17"/>
        <v>6</v>
      </c>
    </row>
    <row r="355" spans="1:4" ht="13.5">
      <c r="A355" s="3">
        <v>46012</v>
      </c>
      <c r="B355" s="1">
        <f t="shared" si="15"/>
        <v>51</v>
      </c>
      <c r="C355" s="1" t="str">
        <f t="shared" si="16"/>
        <v>星期日</v>
      </c>
      <c r="D355" s="2">
        <f t="shared" si="17"/>
        <v>7</v>
      </c>
    </row>
    <row r="356" spans="1:4" ht="13.5">
      <c r="A356" s="3">
        <v>46013</v>
      </c>
      <c r="B356" s="1">
        <f t="shared" si="15"/>
        <v>52</v>
      </c>
      <c r="C356" s="1" t="str">
        <f t="shared" si="16"/>
        <v>星期一</v>
      </c>
      <c r="D356" s="2">
        <f t="shared" si="17"/>
        <v>1</v>
      </c>
    </row>
    <row r="357" spans="1:4" ht="13.5">
      <c r="A357" s="3">
        <v>46014</v>
      </c>
      <c r="B357" s="1">
        <f t="shared" si="15"/>
        <v>52</v>
      </c>
      <c r="C357" s="1" t="str">
        <f t="shared" si="16"/>
        <v>星期二</v>
      </c>
      <c r="D357" s="2">
        <f t="shared" si="17"/>
        <v>2</v>
      </c>
    </row>
    <row r="358" spans="1:4" ht="13.5">
      <c r="A358" s="3">
        <v>46015</v>
      </c>
      <c r="B358" s="1">
        <f t="shared" si="15"/>
        <v>52</v>
      </c>
      <c r="C358" s="1" t="str">
        <f t="shared" si="16"/>
        <v>星期三</v>
      </c>
      <c r="D358" s="2">
        <f t="shared" si="17"/>
        <v>3</v>
      </c>
    </row>
    <row r="359" spans="1:4" ht="13.5">
      <c r="A359" s="3">
        <v>46016</v>
      </c>
      <c r="B359" s="1">
        <f t="shared" si="15"/>
        <v>52</v>
      </c>
      <c r="C359" s="1" t="str">
        <f t="shared" si="16"/>
        <v>星期四</v>
      </c>
      <c r="D359" s="2">
        <f t="shared" si="17"/>
        <v>4</v>
      </c>
    </row>
    <row r="360" spans="1:4" ht="13.5">
      <c r="A360" s="3">
        <v>46017</v>
      </c>
      <c r="B360" s="1">
        <f t="shared" si="15"/>
        <v>52</v>
      </c>
      <c r="C360" s="1" t="str">
        <f t="shared" si="16"/>
        <v>星期五</v>
      </c>
      <c r="D360" s="2">
        <f t="shared" si="17"/>
        <v>5</v>
      </c>
    </row>
    <row r="361" spans="1:4" ht="13.5">
      <c r="A361" s="3">
        <v>46018</v>
      </c>
      <c r="B361" s="1">
        <f t="shared" si="15"/>
        <v>52</v>
      </c>
      <c r="C361" s="1" t="str">
        <f t="shared" si="16"/>
        <v>星期六</v>
      </c>
      <c r="D361" s="2">
        <f t="shared" si="17"/>
        <v>6</v>
      </c>
    </row>
    <row r="362" spans="1:4" ht="13.5">
      <c r="A362" s="3">
        <v>46019</v>
      </c>
      <c r="B362" s="1">
        <f t="shared" si="15"/>
        <v>52</v>
      </c>
      <c r="C362" s="1" t="str">
        <f t="shared" si="16"/>
        <v>星期日</v>
      </c>
      <c r="D362" s="2">
        <f t="shared" si="17"/>
        <v>7</v>
      </c>
    </row>
    <row r="363" spans="1:4" ht="13.5">
      <c r="A363" s="3">
        <v>46020</v>
      </c>
      <c r="B363" s="1">
        <f t="shared" si="15"/>
        <v>53</v>
      </c>
      <c r="C363" s="1" t="str">
        <f t="shared" si="16"/>
        <v>星期一</v>
      </c>
      <c r="D363" s="2">
        <f t="shared" si="17"/>
        <v>1</v>
      </c>
    </row>
    <row r="364" spans="1:4" ht="13.5">
      <c r="A364" s="3">
        <v>46021</v>
      </c>
      <c r="B364" s="1">
        <f t="shared" si="15"/>
        <v>53</v>
      </c>
      <c r="C364" s="1" t="str">
        <f t="shared" si="16"/>
        <v>星期二</v>
      </c>
      <c r="D364" s="2">
        <f t="shared" si="17"/>
        <v>2</v>
      </c>
    </row>
    <row r="365" spans="1:4" ht="13.5">
      <c r="A365" s="3">
        <v>46022</v>
      </c>
      <c r="B365" s="1">
        <f t="shared" si="15"/>
        <v>53</v>
      </c>
      <c r="C365" s="1" t="str">
        <f t="shared" si="16"/>
        <v>星期三</v>
      </c>
      <c r="D365" s="2">
        <f t="shared" si="17"/>
        <v>3</v>
      </c>
    </row>
    <row r="366" spans="1:1" ht="13.5">
      <c r="A366" s="3"/>
    </row>
  </sheetData>
  <pageMargins left="0.75" right="0.75" top="1" bottom="1" header="0.511805555555556" footer="0.51180555555555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69</vt:i4>
      </vt:variant>
    </vt:vector>
  </HeadingPairs>
  <TitlesOfParts>
    <vt:vector size="69" baseType="lpstr">
      <vt:lpstr>首页</vt:lpstr>
      <vt:lpstr>HR在线人才测评系统</vt:lpstr>
      <vt:lpstr>系统设置</vt:lpstr>
      <vt:lpstr>每月考勤记录</vt:lpstr>
      <vt:lpstr>个人全年考勤记录</vt:lpstr>
      <vt:lpstr>员工信息表</vt:lpstr>
      <vt:lpstr>第1周</vt:lpstr>
      <vt:lpstr>第2周</vt:lpstr>
      <vt:lpstr>第3周</vt:lpstr>
      <vt:lpstr>第4周</vt:lpstr>
      <vt:lpstr>第5周</vt:lpstr>
      <vt:lpstr>第6周</vt:lpstr>
      <vt:lpstr>第7周</vt:lpstr>
      <vt:lpstr>第8周</vt:lpstr>
      <vt:lpstr>第9周</vt:lpstr>
      <vt:lpstr>第10周</vt:lpstr>
      <vt:lpstr>第11周</vt:lpstr>
      <vt:lpstr>第12周</vt:lpstr>
      <vt:lpstr>第13周</vt:lpstr>
      <vt:lpstr>第14周</vt:lpstr>
      <vt:lpstr>第15周</vt:lpstr>
      <vt:lpstr>第16周</vt:lpstr>
      <vt:lpstr>第17周</vt:lpstr>
      <vt:lpstr>第18周</vt:lpstr>
      <vt:lpstr>第19周</vt:lpstr>
      <vt:lpstr>第20周</vt:lpstr>
      <vt:lpstr>第21周</vt:lpstr>
      <vt:lpstr>第22周</vt:lpstr>
      <vt:lpstr>第23周</vt:lpstr>
      <vt:lpstr>第24周</vt:lpstr>
      <vt:lpstr>第25周</vt:lpstr>
      <vt:lpstr>第26周</vt:lpstr>
      <vt:lpstr>第27周</vt:lpstr>
      <vt:lpstr>第28周</vt:lpstr>
      <vt:lpstr>第29周</vt:lpstr>
      <vt:lpstr>第30周</vt:lpstr>
      <vt:lpstr>第31周</vt:lpstr>
      <vt:lpstr>第32周</vt:lpstr>
      <vt:lpstr>第33周</vt:lpstr>
      <vt:lpstr>第34周</vt:lpstr>
      <vt:lpstr>第35周</vt:lpstr>
      <vt:lpstr>第36周</vt:lpstr>
      <vt:lpstr>第37周</vt:lpstr>
      <vt:lpstr>第38周</vt:lpstr>
      <vt:lpstr>第39周</vt:lpstr>
      <vt:lpstr>第40周</vt:lpstr>
      <vt:lpstr>第41周</vt:lpstr>
      <vt:lpstr>第42周</vt:lpstr>
      <vt:lpstr>第43周</vt:lpstr>
      <vt:lpstr>第44周</vt:lpstr>
      <vt:lpstr>第45周</vt:lpstr>
      <vt:lpstr>第46周</vt:lpstr>
      <vt:lpstr>第47周</vt:lpstr>
      <vt:lpstr>第48周</vt:lpstr>
      <vt:lpstr>第49周</vt:lpstr>
      <vt:lpstr>第50周</vt:lpstr>
      <vt:lpstr>第51周</vt:lpstr>
      <vt:lpstr>第52周</vt:lpstr>
      <vt:lpstr>第53周</vt:lpstr>
      <vt:lpstr>参数表</vt:lpstr>
      <vt:lpstr>Sheet1</vt:lpstr>
      <vt:lpstr>2018</vt:lpstr>
      <vt:lpstr>2019</vt:lpstr>
      <vt:lpstr>2020</vt:lpstr>
      <vt:lpstr>2021</vt:lpstr>
      <vt:lpstr>2022</vt:lpstr>
      <vt:lpstr>2023</vt:lpstr>
      <vt:lpstr>2024</vt:lpstr>
      <vt:lpstr>2025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八不戒</dc:creator>
  <cp:keywords/>
  <dc:description/>
  <cp:lastModifiedBy>kingsoft</cp:lastModifiedBy>
  <cp:lastPrinted>2018-05-04T14:27:00Z</cp:lastPrinted>
  <dcterms:created xsi:type="dcterms:W3CDTF">2018-02-27T11:14:00Z</dcterms:created>
  <dcterms:modified xsi:type="dcterms:W3CDTF">2022-10-20T03:38:44Z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2052-11.1.0.11158</vt:lpwstr>
  </property>
  <property fmtid="{D5CDD505-2E9C-101B-9397-08002B2CF9AE}" pid="3" name="ICV">
    <vt:lpwstr>02A7F19D33F0424AA0F446CCC9BDE922</vt:lpwstr>
  </property>
  <property fmtid="{D5CDD505-2E9C-101B-9397-08002B2CF9AE}" pid="4" name="KSOTemplateUUID">
    <vt:lpwstr>v1.0_mb_fTYXmx6BsOszSFZMN5/heA==</vt:lpwstr>
  </property>
</Properties>
</file>