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Default Extension="jpeg" ContentType="image/jpeg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sharedStrings.xml" ContentType="application/vnd.openxmlformats-officedocument.spreadsheetml.sharedStrings+xml"/>
  <Default Extension="jpg" ContentType="image/.jpg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tabRatio="708" activeTab="0"/>
  </bookViews>
  <sheets>
    <sheet name="首页" sheetId="10" r:id="rId3"/>
    <sheet name="HR在线人才测评系统" sheetId="22" r:id="rId4"/>
    <sheet name="型号管理" sheetId="1" r:id="rId5"/>
    <sheet name="采购明细" sheetId="8" r:id="rId6"/>
    <sheet name="领用明细" sheetId="11" r:id="rId7"/>
    <sheet name="库存报表" sheetId="9" r:id="rId8"/>
    <sheet name="部门列表" sheetId="12" r:id="rId9"/>
    <sheet name="部门耗费" sheetId="13" r:id="rId10"/>
    <sheet name="采购申请表" sheetId="14" r:id="rId11"/>
    <sheet name="需求汇总表" sheetId="15" r:id="rId12"/>
    <sheet name="采购量分析" sheetId="21" r:id="rId13"/>
    <sheet name="领用登记表" sheetId="17" r:id="rId14"/>
    <sheet name="盘点表" sheetId="20" r:id="rId15"/>
  </sheets>
  <definedNames/>
  <calcPr calcId="144525"/>
</workbook>
</file>

<file path=xl/calcChain.xml><?xml version="1.0" encoding="utf-8"?>
<calcChain xmlns="http://schemas.openxmlformats.org/spreadsheetml/2006/main">
  <c r="I3" i="9" l="1"/>
</calcChain>
</file>

<file path=xl/sharedStrings.xml><?xml version="1.0" encoding="utf-8"?>
<sst xmlns="http://schemas.openxmlformats.org/spreadsheetml/2006/main" count="618" uniqueCount="341">
  <si>
    <t>行政办公用品管理系统</t>
  </si>
  <si>
    <t>❖更多作品❖</t>
  </si>
  <si>
    <t>密码：xdcw888</t>
  </si>
  <si>
    <t>编码</t>
  </si>
  <si>
    <t>名称</t>
  </si>
  <si>
    <t>规格型号</t>
  </si>
  <si>
    <t>单位</t>
  </si>
  <si>
    <t>品类</t>
  </si>
  <si>
    <t>单价</t>
  </si>
  <si>
    <t>订购网址</t>
  </si>
  <si>
    <t>备注</t>
  </si>
  <si>
    <t>BG00001</t>
  </si>
  <si>
    <t>A4打印纸</t>
  </si>
  <si>
    <t>500张/包 5包/箱</t>
  </si>
  <si>
    <t>箱</t>
  </si>
  <si>
    <t>纸制</t>
  </si>
  <si>
    <t>BG00002</t>
  </si>
  <si>
    <t>A5凭证打印纸</t>
  </si>
  <si>
    <t>500张/包 10包/箱</t>
  </si>
  <si>
    <t>BG00003</t>
  </si>
  <si>
    <t>凭证封面封底/封底/包角</t>
  </si>
  <si>
    <t>适配A5尺寸凭证 40套/包</t>
  </si>
  <si>
    <t>包</t>
  </si>
  <si>
    <t>BG00004</t>
  </si>
  <si>
    <t>凭证包装盒</t>
  </si>
  <si>
    <t>适配A5尺寸凭证 10个/包</t>
  </si>
  <si>
    <t>BG00005</t>
  </si>
  <si>
    <t>牛皮纸档案袋</t>
  </si>
  <si>
    <t>A4尺寸 50个/包</t>
  </si>
  <si>
    <t>BG00006</t>
  </si>
  <si>
    <t>A3打印纸*</t>
  </si>
  <si>
    <t>500张/包</t>
  </si>
  <si>
    <t>BG00007</t>
  </si>
  <si>
    <t>A4牛皮纸</t>
  </si>
  <si>
    <t>100张/包</t>
  </si>
  <si>
    <t>BG00008</t>
  </si>
  <si>
    <t>笔记本</t>
  </si>
  <si>
    <t>A5尺寸 60页/本 10本/包</t>
  </si>
  <si>
    <t>BG00009</t>
  </si>
  <si>
    <t>大号便利贴</t>
  </si>
  <si>
    <t>76mmm×76mm 100页/本 4本/袋 4色</t>
  </si>
  <si>
    <t>袋</t>
  </si>
  <si>
    <t>BG00010</t>
  </si>
  <si>
    <t>小号便利贴</t>
  </si>
  <si>
    <t>76mm×19mm 100页/本 4本/袋 4色</t>
  </si>
  <si>
    <t>BG00011</t>
  </si>
  <si>
    <t>针式打印纸</t>
  </si>
  <si>
    <t>一联二等分 白色 可撕边 1000页/箱</t>
  </si>
  <si>
    <t>BG00012</t>
  </si>
  <si>
    <t>二联二等分 彩色 可撕边 1000页/箱</t>
  </si>
  <si>
    <t>BG00013</t>
  </si>
  <si>
    <t>三联二等分 彩色 可撕边 1000页/箱</t>
  </si>
  <si>
    <t>BG00014</t>
  </si>
  <si>
    <t>四联二等分 彩色 可撕边 1000页/箱</t>
  </si>
  <si>
    <t>BG00015</t>
  </si>
  <si>
    <t>五联二等分 彩色 可撕边 1000页/箱</t>
  </si>
  <si>
    <t>BG00016</t>
  </si>
  <si>
    <t>移动硬盘</t>
  </si>
  <si>
    <t>西部数据 1TB USB3.0 2.5英寸</t>
  </si>
  <si>
    <t>个</t>
  </si>
  <si>
    <t>设备</t>
  </si>
  <si>
    <t>BG00017</t>
  </si>
  <si>
    <t>西部数据 2TB USB3.0 2.5英寸</t>
  </si>
  <si>
    <t>BG00018</t>
  </si>
  <si>
    <t>西部数据 4TB USB3.0 2.5英寸</t>
  </si>
  <si>
    <t>BG00019</t>
  </si>
  <si>
    <t>U盘</t>
  </si>
  <si>
    <t>闪迪 16G USB3.0 银色 读速130MB/s 金属外壳 内含安全加密软件</t>
  </si>
  <si>
    <t>BG00020</t>
  </si>
  <si>
    <t>闪迪 32GB USB3.0 银色 读速150MB/s 金属外壳 内含安全加密软件</t>
  </si>
  <si>
    <t>BG00021</t>
  </si>
  <si>
    <t>闪迪 64GB USB3.0 银色 读速150MB/s 金属外壳 内含安全加密软件</t>
  </si>
  <si>
    <t>BG00022</t>
  </si>
  <si>
    <t>惠普打印复印扫描传真一体机*</t>
  </si>
  <si>
    <t>M227fdw 自动双面；可无线打印；带输稿器；鼓粉分离式硒鼓，可单独加粉，硒鼓重复利用</t>
  </si>
  <si>
    <t>台</t>
  </si>
  <si>
    <t>BG00023</t>
  </si>
  <si>
    <t>惠普M227fdw硒鼓</t>
  </si>
  <si>
    <t>鼓粉分离式硒鼓，可单独加粉，硒鼓重复利用</t>
  </si>
  <si>
    <t>支</t>
  </si>
  <si>
    <t>BG00024</t>
  </si>
  <si>
    <t>打印机碳粉</t>
  </si>
  <si>
    <t>150g/瓶 打印量2500页/瓶；惠普M227fdw是M226df的升级款，该碳粉适用；该碳粉还适用于惠普hp78A 88A m1136 p1108 M126a M226DW M1216 p1007 p1008 p1106</t>
  </si>
  <si>
    <t>瓶</t>
  </si>
  <si>
    <t>BG00025</t>
  </si>
  <si>
    <t>凭证装订机</t>
  </si>
  <si>
    <t>得力 3880 激光定位自动型</t>
  </si>
  <si>
    <t>BG00026</t>
  </si>
  <si>
    <t>凭证装订铆管</t>
  </si>
  <si>
    <t>500mm/支 100支/盒</t>
  </si>
  <si>
    <t>盒</t>
  </si>
  <si>
    <t>BG00027</t>
  </si>
  <si>
    <t>凭证装订机针头</t>
  </si>
  <si>
    <t>得力 3880 针头 φ6.0*50mm</t>
  </si>
  <si>
    <t>BG00028</t>
  </si>
  <si>
    <t>验钞机</t>
  </si>
  <si>
    <t>得力 智能语音 双屏</t>
  </si>
  <si>
    <t>BG00029</t>
  </si>
  <si>
    <t>计算器</t>
  </si>
  <si>
    <t>得力 双电源 通用宽屏</t>
  </si>
  <si>
    <t>BG00030</t>
  </si>
  <si>
    <t>碎纸机</t>
  </si>
  <si>
    <t>得力 5级保密，单次碎8张，20升大容量，支持碎纸、碎卡、碎光盘</t>
  </si>
  <si>
    <t>BG00031</t>
  </si>
  <si>
    <t>插板</t>
  </si>
  <si>
    <t>公牛 6孔位排插 3m长线</t>
  </si>
  <si>
    <t>BG00032</t>
  </si>
  <si>
    <t>针式打印机</t>
  </si>
  <si>
    <t>得力DE-620K 24针 85列 A4纵向前后进纸 7联打印</t>
  </si>
  <si>
    <t>BG00033</t>
  </si>
  <si>
    <t>色带</t>
  </si>
  <si>
    <t>黑色 适用得力DE-620K、DE-628K、DL-625K、DL-930K</t>
  </si>
  <si>
    <t>BG00034</t>
  </si>
  <si>
    <t>螺丝刀</t>
  </si>
  <si>
    <t>赛托 26螺丝批头套装</t>
  </si>
  <si>
    <t>套</t>
  </si>
  <si>
    <t>BG00035</t>
  </si>
  <si>
    <t>台灯</t>
  </si>
  <si>
    <t>小米LED台灯 职能调光 APP控制</t>
  </si>
  <si>
    <t>BG00036</t>
  </si>
  <si>
    <t>美的 金属长臂LED工作学习台灯</t>
  </si>
  <si>
    <t>BG00037</t>
  </si>
  <si>
    <t>笔记本电脑散热支架</t>
  </si>
  <si>
    <t>金属材质 5档调节</t>
  </si>
  <si>
    <t>BG00038</t>
  </si>
  <si>
    <t>投影仪</t>
  </si>
  <si>
    <t>明基 3300流明 HDMI</t>
  </si>
  <si>
    <t>BG00039</t>
  </si>
  <si>
    <t>中性笔</t>
  </si>
  <si>
    <t>0.5mm 12支/盒 黑色</t>
  </si>
  <si>
    <t>书写</t>
  </si>
  <si>
    <t>BG00040</t>
  </si>
  <si>
    <t>中性笔笔芯</t>
  </si>
  <si>
    <t>0.5mm 20支/盒 黑色</t>
  </si>
  <si>
    <t>BG00041</t>
  </si>
  <si>
    <t>0.35mm 20支/盒 黑色</t>
  </si>
  <si>
    <t>BG00042</t>
  </si>
  <si>
    <t>铅笔</t>
  </si>
  <si>
    <t>2B 原木铅笔 50支/盒</t>
  </si>
  <si>
    <t>BG00043</t>
  </si>
  <si>
    <t>卷笔刀</t>
  </si>
  <si>
    <t xml:space="preserve">不折笔芯 金属滚刀 支架固定 轻巧耐用 </t>
  </si>
  <si>
    <t>BG00044</t>
  </si>
  <si>
    <t>橡皮擦</t>
  </si>
  <si>
    <t>2块/袋 42*26*17mm/块</t>
  </si>
  <si>
    <t>BG00045</t>
  </si>
  <si>
    <t>记号笔</t>
  </si>
  <si>
    <t>速干油性大头笔记号笔 10支/盒 7黑2蓝1红</t>
  </si>
  <si>
    <t>BG00046</t>
  </si>
  <si>
    <t>印台印泥</t>
  </si>
  <si>
    <t>φ80mm圆形 快干印台 红色</t>
  </si>
  <si>
    <t>BG00047</t>
  </si>
  <si>
    <t>印油</t>
  </si>
  <si>
    <t>10ml 红色</t>
  </si>
  <si>
    <t>BG00048</t>
  </si>
  <si>
    <t>直尺</t>
  </si>
  <si>
    <t>30cm 塑料透明</t>
  </si>
  <si>
    <t>把</t>
  </si>
  <si>
    <t>BG00049</t>
  </si>
  <si>
    <t>订书机起钉器套装</t>
  </si>
  <si>
    <t>适配12#订书钉</t>
  </si>
  <si>
    <t>装订</t>
  </si>
  <si>
    <t>BG00050</t>
  </si>
  <si>
    <t>订书钉</t>
  </si>
  <si>
    <t>12#规格 10盒装/包 可订25页厚度 1000枚/盒</t>
  </si>
  <si>
    <t>BG00051</t>
  </si>
  <si>
    <t>回形针</t>
  </si>
  <si>
    <t>29mm 镀镍防锈 200枚/筒</t>
  </si>
  <si>
    <t>筒</t>
  </si>
  <si>
    <t>BG00052</t>
  </si>
  <si>
    <t>固体胶</t>
  </si>
  <si>
    <t>36g/支 12支/盒</t>
  </si>
  <si>
    <t>BG00053</t>
  </si>
  <si>
    <t>液体胶</t>
  </si>
  <si>
    <t>50ml/支 高粘度</t>
  </si>
  <si>
    <t>BG00054</t>
  </si>
  <si>
    <t>窄透明胶</t>
  </si>
  <si>
    <t>18mm*18m/卷 4卷/筒</t>
  </si>
  <si>
    <t>BG00055</t>
  </si>
  <si>
    <t>宽透明胶</t>
  </si>
  <si>
    <t xml:space="preserve">60mm*91.44m/卷 加厚 </t>
  </si>
  <si>
    <t>卷</t>
  </si>
  <si>
    <t>BG00056</t>
  </si>
  <si>
    <t>双面胶</t>
  </si>
  <si>
    <t>24mm*9.1m/卷 12卷/筒</t>
  </si>
  <si>
    <t>BG00057</t>
  </si>
  <si>
    <t>剪刀</t>
  </si>
  <si>
    <t>170mm 中号</t>
  </si>
  <si>
    <t>BG00058</t>
  </si>
  <si>
    <t>橡皮筋</t>
  </si>
  <si>
    <t xml:space="preserve">100g/盒 </t>
  </si>
  <si>
    <t>BG00059</t>
  </si>
  <si>
    <t>美工刀</t>
  </si>
  <si>
    <t>金属外壳 可伸缩</t>
  </si>
  <si>
    <t>BG00060</t>
  </si>
  <si>
    <t>切纸器</t>
  </si>
  <si>
    <t>钢质底座 可切A4纸</t>
  </si>
  <si>
    <t>BG00061</t>
  </si>
  <si>
    <t>凭证装订夹</t>
  </si>
  <si>
    <t>145mm山形夹子 4只装</t>
  </si>
  <si>
    <t>BG00062</t>
  </si>
  <si>
    <t>小号长尾夹</t>
  </si>
  <si>
    <t>15mm规格 60只装</t>
  </si>
  <si>
    <t>BG00063</t>
  </si>
  <si>
    <t>中号长尾夹</t>
  </si>
  <si>
    <t>32mm规格 24只装</t>
  </si>
  <si>
    <t>BG00064</t>
  </si>
  <si>
    <t>大号长尾夹</t>
  </si>
  <si>
    <t>50mm规格 12只装</t>
  </si>
  <si>
    <t>BG00065</t>
  </si>
  <si>
    <t>大号收纳箱*</t>
  </si>
  <si>
    <t>60L 54*39*32cm 塑料 带轮子</t>
  </si>
  <si>
    <t>收纳</t>
  </si>
  <si>
    <t>BG00066</t>
  </si>
  <si>
    <t>小号收纳箱*</t>
  </si>
  <si>
    <t>35L 46*34*27cm 塑料 带轮子</t>
  </si>
  <si>
    <t>BG00067</t>
  </si>
  <si>
    <t>三层文件筐</t>
  </si>
  <si>
    <t>加厚加固 蓝色</t>
  </si>
  <si>
    <t>BG00068</t>
  </si>
  <si>
    <t>四联文件筐</t>
  </si>
  <si>
    <t>纵向4栏 蓝色</t>
  </si>
  <si>
    <t>BG00069</t>
  </si>
  <si>
    <t>笔筒</t>
  </si>
  <si>
    <t>金属网纹 圆形 简约黑色</t>
  </si>
  <si>
    <t>BG00070</t>
  </si>
  <si>
    <t>财务凭证柜</t>
  </si>
  <si>
    <t>钢制 8层隔板可调 平开门 85cm*39cm*180cm</t>
  </si>
  <si>
    <t>BG00071</t>
  </si>
  <si>
    <t>透明文件袋</t>
  </si>
  <si>
    <t>20只装 A4 透明按扣</t>
  </si>
  <si>
    <t>BG00072</t>
  </si>
  <si>
    <t>双强力文件夹</t>
  </si>
  <si>
    <t>A4 蓝色</t>
  </si>
  <si>
    <t>BG00073</t>
  </si>
  <si>
    <t>透明抽杆夹</t>
  </si>
  <si>
    <t>A4 透明 10个装</t>
  </si>
  <si>
    <t>BG00074</t>
  </si>
  <si>
    <t>资料册</t>
  </si>
  <si>
    <t>60页 A4规格 蓝色</t>
  </si>
  <si>
    <t>BG00075</t>
  </si>
  <si>
    <t>垃圾桶</t>
  </si>
  <si>
    <t>金属网格 9L</t>
  </si>
  <si>
    <t>BG00076</t>
  </si>
  <si>
    <t>垃圾袋</t>
  </si>
  <si>
    <t>150只/包 45*50cm</t>
  </si>
  <si>
    <t>BG00077</t>
  </si>
  <si>
    <t>5号电池</t>
  </si>
  <si>
    <t>4支装</t>
  </si>
  <si>
    <t>其他</t>
  </si>
  <si>
    <t>BG00078</t>
  </si>
  <si>
    <t>7号电池</t>
  </si>
  <si>
    <t>BG00079</t>
  </si>
  <si>
    <t>抽纸</t>
  </si>
  <si>
    <t>洁柔 M号 柔韧3层 120抽 20包 无香</t>
  </si>
  <si>
    <t>BG00080</t>
  </si>
  <si>
    <t>一次性纸杯</t>
  </si>
  <si>
    <t>妙洁 100只装 228ml 加厚型</t>
  </si>
  <si>
    <t>日期</t>
  </si>
  <si>
    <t>物料编码</t>
  </si>
  <si>
    <t>物料名称</t>
  </si>
  <si>
    <t>入库数量</t>
  </si>
  <si>
    <t>入库金额</t>
  </si>
  <si>
    <t>领用数量</t>
  </si>
  <si>
    <t>出库金额</t>
  </si>
  <si>
    <t>领用部门代码</t>
  </si>
  <si>
    <t>领用部门名称</t>
  </si>
  <si>
    <t>BM001</t>
  </si>
  <si>
    <t>BM002</t>
  </si>
  <si>
    <t>BM003</t>
  </si>
  <si>
    <t>BM004</t>
  </si>
  <si>
    <t>BM005</t>
  </si>
  <si>
    <t>BM006</t>
  </si>
  <si>
    <t>BM007</t>
  </si>
  <si>
    <t>BM008</t>
  </si>
  <si>
    <t>BM009</t>
  </si>
  <si>
    <t>BM010</t>
  </si>
  <si>
    <t>办 公 用 品 库 存 报 表</t>
  </si>
  <si>
    <t>开始日期</t>
  </si>
  <si>
    <t>结束日期</t>
  </si>
  <si>
    <t>序号</t>
  </si>
  <si>
    <t>期初结存</t>
  </si>
  <si>
    <t>本期采购</t>
  </si>
  <si>
    <t>本期领用</t>
  </si>
  <si>
    <t>期末结存</t>
  </si>
  <si>
    <t>结存单价</t>
  </si>
  <si>
    <t>结存金额</t>
  </si>
  <si>
    <t>部门代码</t>
  </si>
  <si>
    <t>部门名称</t>
  </si>
  <si>
    <t>部门类型</t>
  </si>
  <si>
    <t>采购部</t>
  </si>
  <si>
    <t>管理类</t>
  </si>
  <si>
    <t>仓储部</t>
  </si>
  <si>
    <t>物流部</t>
  </si>
  <si>
    <t>销售类</t>
  </si>
  <si>
    <t>研发部</t>
  </si>
  <si>
    <t>研发类</t>
  </si>
  <si>
    <t>生产部</t>
  </si>
  <si>
    <t>生产类</t>
  </si>
  <si>
    <t>销售部</t>
  </si>
  <si>
    <t>财务部</t>
  </si>
  <si>
    <t>人事部</t>
  </si>
  <si>
    <t>行政部</t>
  </si>
  <si>
    <t>总经办</t>
  </si>
  <si>
    <t>部 门 费 用 分 摊 表</t>
  </si>
  <si>
    <t>耗费总额</t>
  </si>
  <si>
    <t>办 公 用 品 采 购 申 请 表</t>
  </si>
  <si>
    <t>申请人</t>
  </si>
  <si>
    <t>申请部门</t>
  </si>
  <si>
    <t>需求月份</t>
  </si>
  <si>
    <t>申请日期</t>
  </si>
  <si>
    <t>数量</t>
  </si>
  <si>
    <t>金额</t>
  </si>
  <si>
    <t>京东链接
（新物料填写）</t>
  </si>
  <si>
    <t>合计</t>
  </si>
  <si>
    <t>部门主管审批</t>
  </si>
  <si>
    <t>部门经理审批</t>
  </si>
  <si>
    <t>行政部门审批</t>
  </si>
  <si>
    <t>备注：
    1.每月X日前提报本部门下月采购需求，电子表和经签批的纸质表均需提供至行政部
    2.办公用品优先从“型号管理”表选择，“型号管理”表中没有时上京东进行查找，并将链接填写在“京东链接”单元格</t>
  </si>
  <si>
    <t>需求总量</t>
  </si>
  <si>
    <t>费用总额</t>
  </si>
  <si>
    <t>空位</t>
  </si>
  <si>
    <t>采 购 统 计 表</t>
  </si>
  <si>
    <t>采购数量</t>
  </si>
  <si>
    <t>采购金额</t>
  </si>
  <si>
    <t>平均单价</t>
  </si>
  <si>
    <t>办 公 用 品 领 用 登 记 表</t>
  </si>
  <si>
    <t>领用部门</t>
  </si>
  <si>
    <t>领取人</t>
  </si>
  <si>
    <t>办 公 用 品 盘 点 表</t>
  </si>
  <si>
    <t>截止日期</t>
  </si>
  <si>
    <t>盘点人</t>
  </si>
  <si>
    <t>账面结存</t>
  </si>
  <si>
    <t>实盘数量</t>
  </si>
  <si>
    <t>盘盈盘亏</t>
  </si>
  <si>
    <t>原因分析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</si>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</sst>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;[Red]\-#,##0.00\ "/>
  </numFmts>
  <fonts count="4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9"/>
      <color theme="1"/>
      <name val="宋体"/>
      <family val="2"/>
      <charset val="134"/>
      <scheme val="minor"/>
    </font>
    <font>
      <sz val="22"/>
      <color theme="1"/>
      <name val="方正小标宋_GBK"/>
      <family val="2"/>
      <charset val="134"/>
    </font>
    <font>
      <b/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40"/>
      <color theme="0"/>
      <name val="方正小标宋_GBK"/>
      <family val="2"/>
      <charset val="134"/>
    </font>
    <font>
      <sz val="11"/>
      <color theme="0"/>
      <name val="宋体"/>
      <family val="2"/>
      <charset val="134"/>
      <scheme val="minor"/>
    </font>
    <font>
      <sz val="11"/>
      <color rgb="FF9C0006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u val="single"/>
      <sz val="11"/>
      <color theme="10"/>
      <name val="宋体"/>
      <family val="2"/>
      <charset val="134"/>
      <scheme val="minor"/>
    </font>
    <font>
      <b/>
      <sz val="11"/>
      <color rgb="FFFFFFFF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sz val="11"/>
      <color rgb="FF9C65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006100"/>
      <name val="宋体"/>
      <family val="2"/>
      <scheme val="minor"/>
    </font>
    <font>
      <u val="single"/>
      <sz val="11"/>
      <color theme="10"/>
      <name val="宋体"/>
      <family val="2"/>
      <charset val="134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FFFFFF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40"/>
      <color rgb="FFFFFFFF"/>
      <name val="方正小标宋_GBK"/>
      <family val="2"/>
      <charset val="134"/>
    </font>
    <font>
      <sz val="9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sz val="22"/>
      <color rgb="FF000000"/>
      <name val="方正小标宋_GBK"/>
      <family val="2"/>
      <charset val="134"/>
    </font>
    <font>
      <u val="single"/>
      <sz val="11"/>
      <color rgb="FF0000FF"/>
      <name val="宋体"/>
      <family val="2"/>
      <charset val="134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</border>
    <border>
      <left style="thin">
        <color auto="1"/>
      </left>
      <right style="dotted">
        <color auto="1"/>
      </right>
      <top/>
      <bottom style="dotted">
        <color auto="1"/>
      </bottom>
    </border>
    <border>
      <left style="dotted">
        <color auto="1"/>
      </left>
      <right style="dotted">
        <color auto="1"/>
      </right>
      <top/>
      <bottom style="dotted">
        <color auto="1"/>
      </bottom>
    </border>
    <border>
      <left style="dotted">
        <color auto="1"/>
      </left>
      <right style="thin">
        <color auto="1"/>
      </right>
      <top/>
      <bottom style="dotted">
        <color auto="1"/>
      </bottom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</border>
    <border>
      <left style="thin">
        <color auto="1"/>
      </left>
      <right style="dotted">
        <color auto="1"/>
      </right>
      <top style="thin">
        <color auto="1"/>
      </top>
      <bottom/>
    </border>
    <border>
      <left style="dotted">
        <color auto="1"/>
      </left>
      <right style="dotted">
        <color auto="1"/>
      </right>
      <top style="thin">
        <color auto="1"/>
      </top>
      <bottom/>
    </border>
    <border>
      <left style="thin">
        <color auto="1"/>
      </left>
      <right style="dotted">
        <color auto="1"/>
      </right>
      <top/>
      <bottom style="thin">
        <color auto="1"/>
      </bottom>
    </border>
    <border>
      <left style="dotted">
        <color auto="1"/>
      </left>
      <right style="dotted">
        <color auto="1"/>
      </right>
      <top/>
      <bottom style="thin">
        <color auto="1"/>
      </bottom>
    </border>
    <border>
      <left style="dotted">
        <color auto="1"/>
      </left>
      <right style="thin">
        <color auto="1"/>
      </right>
      <top style="thin">
        <color auto="1"/>
      </top>
      <bottom/>
    </border>
    <border>
      <left style="dotted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/>
      <right/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</borders>
  <cellStyleXfs count="71">
    <xf numFmtId="0" fontId="31" fillId="0" borderId="0">
      <alignment/>
      <protection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9" fontId="42" fillId="0" borderId="0" applyFill="0" applyBorder="0" applyAlignment="0" applyProtection="0"/>
    <xf numFmtId="44" fontId="42" fillId="0" borderId="0" applyFill="0" applyBorder="0" applyAlignment="0" applyProtection="0"/>
    <xf numFmtId="42" fontId="42" fillId="0" borderId="0" applyFill="0" applyBorder="0" applyAlignment="0" applyProtection="0"/>
    <xf numFmtId="43" fontId="42" fillId="0" borderId="0" applyFill="0" applyBorder="0" applyAlignment="0" applyProtection="0"/>
    <xf numFmtId="41" fontId="42" fillId="0" borderId="0" applyFill="0" applyBorder="0" applyAlignment="0" applyProtection="0"/>
    <xf numFmtId="42" fontId="31" fillId="0" borderId="0" applyFill="0" applyBorder="0" applyProtection="0">
      <alignment/>
    </xf>
    <xf numFmtId="0" fontId="31" fillId="2" borderId="0" applyNumberFormat="0" applyBorder="0" applyProtection="0">
      <alignment/>
    </xf>
    <xf numFmtId="0" fontId="13" fillId="3" borderId="1" applyNumberFormat="0" applyProtection="0">
      <alignment/>
    </xf>
    <xf numFmtId="44" fontId="31" fillId="0" borderId="0" applyFill="0" applyBorder="0" applyProtection="0">
      <alignment/>
    </xf>
    <xf numFmtId="41" fontId="31" fillId="0" borderId="0" applyFill="0" applyBorder="0" applyProtection="0">
      <alignment/>
    </xf>
    <xf numFmtId="0" fontId="31" fillId="4" borderId="0" applyNumberFormat="0" applyBorder="0" applyProtection="0">
      <alignment/>
    </xf>
    <xf numFmtId="0" fontId="9" fillId="5" borderId="0" applyNumberFormat="0" applyBorder="0" applyProtection="0">
      <alignment/>
    </xf>
    <xf numFmtId="43" fontId="31" fillId="0" borderId="0" applyFill="0" applyBorder="0" applyProtection="0">
      <alignment/>
    </xf>
    <xf numFmtId="0" fontId="30" fillId="6" borderId="0" applyNumberFormat="0" applyBorder="0" applyProtection="0">
      <alignment/>
    </xf>
    <xf numFmtId="0" fontId="41" fillId="0" borderId="0" applyNumberFormat="0" applyFill="0" applyBorder="0" applyAlignment="0" applyProtection="0"/>
    <xf numFmtId="9" fontId="31" fillId="0" borderId="0" applyFill="0" applyBorder="0" applyProtection="0">
      <alignment/>
    </xf>
    <xf numFmtId="0" fontId="10" fillId="0" borderId="0" applyNumberFormat="0" applyFill="0" applyBorder="0" applyProtection="0">
      <alignment/>
    </xf>
    <xf numFmtId="0" fontId="31" fillId="7" borderId="2" applyNumberFormat="0" applyProtection="0">
      <alignment/>
    </xf>
    <xf numFmtId="0" fontId="30" fillId="8" borderId="0" applyNumberFormat="0" applyBorder="0" applyProtection="0">
      <alignment/>
    </xf>
    <xf numFmtId="0" fontId="37" fillId="0" borderId="0" applyNumberFormat="0" applyFill="0" applyBorder="0" applyProtection="0">
      <alignment/>
    </xf>
    <xf numFmtId="0" fontId="5" fillId="0" borderId="0" applyNumberFormat="0" applyFill="0" applyBorder="0" applyProtection="0">
      <alignment/>
    </xf>
    <xf numFmtId="0" fontId="40" fillId="0" borderId="0" applyNumberFormat="0" applyFill="0" applyBorder="0" applyProtection="0">
      <alignment/>
    </xf>
    <xf numFmtId="0" fontId="18" fillId="0" borderId="0" applyNumberFormat="0" applyFill="0" applyBorder="0" applyProtection="0">
      <alignment/>
    </xf>
    <xf numFmtId="0" fontId="39" fillId="0" borderId="3" applyNumberFormat="0" applyFill="0" applyProtection="0">
      <alignment/>
    </xf>
    <xf numFmtId="0" fontId="38" fillId="0" borderId="3" applyNumberFormat="0" applyFill="0" applyProtection="0">
      <alignment/>
    </xf>
    <xf numFmtId="0" fontId="30" fillId="9" borderId="0" applyNumberFormat="0" applyBorder="0" applyProtection="0">
      <alignment/>
    </xf>
    <xf numFmtId="0" fontId="37" fillId="0" borderId="4" applyNumberFormat="0" applyFill="0" applyProtection="0">
      <alignment/>
    </xf>
    <xf numFmtId="0" fontId="30" fillId="10" borderId="0" applyNumberFormat="0" applyBorder="0" applyProtection="0">
      <alignment/>
    </xf>
    <xf numFmtId="0" fontId="21" fillId="11" borderId="5" applyNumberFormat="0" applyProtection="0">
      <alignment/>
    </xf>
    <xf numFmtId="0" fontId="22" fillId="11" borderId="1" applyNumberFormat="0" applyProtection="0">
      <alignment/>
    </xf>
    <xf numFmtId="0" fontId="15" fillId="12" borderId="6" applyNumberFormat="0" applyProtection="0">
      <alignment/>
    </xf>
    <xf numFmtId="0" fontId="31" fillId="13" borderId="0" applyNumberFormat="0" applyBorder="0" applyProtection="0">
      <alignment/>
    </xf>
    <xf numFmtId="0" fontId="30" fillId="14" borderId="0" applyNumberFormat="0" applyBorder="0" applyProtection="0">
      <alignment/>
    </xf>
    <xf numFmtId="0" fontId="11" fillId="0" borderId="7" applyNumberFormat="0" applyFill="0" applyProtection="0">
      <alignment/>
    </xf>
    <xf numFmtId="0" fontId="34" fillId="0" borderId="8" applyNumberFormat="0" applyFill="0" applyProtection="0">
      <alignment/>
    </xf>
    <xf numFmtId="0" fontId="23" fillId="15" borderId="0" applyNumberFormat="0" applyBorder="0" applyProtection="0">
      <alignment/>
    </xf>
    <xf numFmtId="0" fontId="17" fillId="16" borderId="0" applyNumberFormat="0" applyBorder="0" applyProtection="0">
      <alignment/>
    </xf>
    <xf numFmtId="0" fontId="31" fillId="17" borderId="0" applyNumberFormat="0" applyBorder="0" applyProtection="0">
      <alignment/>
    </xf>
    <xf numFmtId="0" fontId="30" fillId="18" borderId="0" applyNumberFormat="0" applyBorder="0" applyProtection="0">
      <alignment/>
    </xf>
    <xf numFmtId="0" fontId="31" fillId="19" borderId="0" applyNumberFormat="0" applyBorder="0" applyProtection="0">
      <alignment/>
    </xf>
    <xf numFmtId="0" fontId="31" fillId="20" borderId="0" applyNumberFormat="0" applyBorder="0" applyProtection="0">
      <alignment/>
    </xf>
    <xf numFmtId="0" fontId="31" fillId="21" borderId="0" applyNumberFormat="0" applyBorder="0" applyProtection="0">
      <alignment/>
    </xf>
    <xf numFmtId="0" fontId="31" fillId="22" borderId="0" applyNumberFormat="0" applyBorder="0" applyProtection="0">
      <alignment/>
    </xf>
    <xf numFmtId="0" fontId="30" fillId="23" borderId="0" applyNumberFormat="0" applyBorder="0" applyProtection="0">
      <alignment/>
    </xf>
    <xf numFmtId="0" fontId="30" fillId="24" borderId="0" applyNumberFormat="0" applyBorder="0" applyProtection="0">
      <alignment/>
    </xf>
    <xf numFmtId="0" fontId="31" fillId="25" borderId="0" applyNumberFormat="0" applyBorder="0" applyProtection="0">
      <alignment/>
    </xf>
    <xf numFmtId="0" fontId="31" fillId="26" borderId="0" applyNumberFormat="0" applyBorder="0" applyProtection="0">
      <alignment/>
    </xf>
    <xf numFmtId="0" fontId="30" fillId="27" borderId="0" applyNumberFormat="0" applyBorder="0" applyProtection="0">
      <alignment/>
    </xf>
    <xf numFmtId="0" fontId="31" fillId="0" borderId="0">
      <alignment vertical="center"/>
      <protection/>
    </xf>
    <xf numFmtId="0" fontId="31" fillId="28" borderId="0" applyNumberFormat="0" applyBorder="0" applyProtection="0">
      <alignment/>
    </xf>
    <xf numFmtId="0" fontId="30" fillId="29" borderId="0" applyNumberFormat="0" applyBorder="0" applyProtection="0">
      <alignment/>
    </xf>
    <xf numFmtId="0" fontId="30" fillId="30" borderId="0" applyNumberFormat="0" applyBorder="0" applyProtection="0">
      <alignment/>
    </xf>
    <xf numFmtId="0" fontId="31" fillId="31" borderId="0" applyNumberFormat="0" applyBorder="0" applyProtection="0">
      <alignment/>
    </xf>
    <xf numFmtId="0" fontId="30" fillId="32" borderId="0" applyNumberFormat="0" applyBorder="0" applyProtection="0">
      <alignment/>
    </xf>
    <xf numFmtId="0" fontId="31" fillId="0" borderId="0">
      <alignment vertical="center"/>
      <protection/>
    </xf>
    <xf numFmtId="0" fontId="36" fillId="0" borderId="0" applyNumberFormat="0" applyFill="0" applyBorder="0">
      <alignment/>
      <protection locked="0"/>
    </xf>
  </cellStyleXfs>
  <cellXfs count="155">
    <xf numFmtId="0" fontId="31" fillId="0" borderId="0" xfId="0" applyFont="1"/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14" fontId="33" fillId="0" borderId="11" xfId="0" applyNumberFormat="1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14" fontId="33" fillId="0" borderId="9" xfId="0" applyNumberFormat="1" applyFont="1" applyBorder="1" applyAlignment="1">
      <alignment horizontal="left" vertical="center"/>
    </xf>
    <xf numFmtId="14" fontId="33" fillId="0" borderId="12" xfId="0" applyNumberFormat="1" applyFont="1" applyBorder="1" applyAlignment="1">
      <alignment horizontal="left" vertical="center"/>
    </xf>
    <xf numFmtId="14" fontId="33" fillId="0" borderId="10" xfId="0" applyNumberFormat="1" applyFont="1" applyBorder="1" applyAlignment="1">
      <alignment horizontal="left" vertical="center"/>
    </xf>
    <xf numFmtId="0" fontId="33" fillId="17" borderId="11" xfId="0" applyFont="1" applyFill="1" applyBorder="1" applyAlignment="1">
      <alignment horizontal="left" vertical="center"/>
    </xf>
    <xf numFmtId="43" fontId="33" fillId="17" borderId="11" xfId="27" applyFont="1" applyFill="1" applyBorder="1" applyAlignment="1">
      <alignment horizontal="left" vertical="center"/>
    </xf>
    <xf numFmtId="43" fontId="33" fillId="0" borderId="11" xfId="27" applyFont="1" applyFill="1" applyBorder="1" applyAlignment="1">
      <alignment horizontal="left" vertical="center"/>
    </xf>
    <xf numFmtId="0" fontId="33" fillId="17" borderId="9" xfId="0" applyFont="1" applyFill="1" applyBorder="1" applyAlignment="1">
      <alignment horizontal="center" vertical="center"/>
    </xf>
    <xf numFmtId="0" fontId="33" fillId="17" borderId="10" xfId="0" applyFont="1" applyFill="1" applyBorder="1" applyAlignment="1">
      <alignment horizontal="center" vertical="center"/>
    </xf>
    <xf numFmtId="0" fontId="33" fillId="0" borderId="11" xfId="0" applyFont="1" applyFill="1" applyBorder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1" fillId="0" borderId="11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1" xfId="0" applyFont="1" applyBorder="1" applyAlignment="1">
      <alignment horizontal="left" vertical="center"/>
    </xf>
    <xf numFmtId="0" fontId="33" fillId="0" borderId="11" xfId="0" applyFont="1" applyFill="1" applyBorder="1" applyAlignment="1">
      <alignment horizontal="center" vertical="center"/>
    </xf>
    <xf numFmtId="0" fontId="33" fillId="17" borderId="11" xfId="0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49" fontId="33" fillId="0" borderId="13" xfId="0" applyNumberFormat="1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49" fontId="33" fillId="0" borderId="14" xfId="0" applyNumberFormat="1" applyFont="1" applyBorder="1" applyAlignment="1">
      <alignment horizontal="center" vertical="center"/>
    </xf>
    <xf numFmtId="43" fontId="33" fillId="0" borderId="14" xfId="27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49" fontId="33" fillId="0" borderId="16" xfId="0" applyNumberFormat="1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49" fontId="33" fillId="0" borderId="17" xfId="0" applyNumberFormat="1" applyFont="1" applyBorder="1" applyAlignment="1">
      <alignment horizontal="center" vertical="center"/>
    </xf>
    <xf numFmtId="43" fontId="33" fillId="0" borderId="17" xfId="27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17" borderId="19" xfId="0" applyFont="1" applyFill="1" applyBorder="1" applyAlignment="1">
      <alignment vertical="center"/>
    </xf>
    <xf numFmtId="0" fontId="33" fillId="17" borderId="20" xfId="0" applyFont="1" applyFill="1" applyBorder="1" applyAlignment="1">
      <alignment vertical="center"/>
    </xf>
    <xf numFmtId="43" fontId="33" fillId="17" borderId="20" xfId="27" applyFont="1" applyFill="1" applyBorder="1" applyAlignment="1">
      <alignment vertical="center"/>
    </xf>
    <xf numFmtId="43" fontId="33" fillId="17" borderId="21" xfId="27" applyFont="1" applyFill="1" applyBorder="1" applyAlignment="1">
      <alignment vertical="center"/>
    </xf>
    <xf numFmtId="0" fontId="33" fillId="17" borderId="22" xfId="0" applyFont="1" applyFill="1" applyBorder="1" applyAlignment="1">
      <alignment vertical="center"/>
    </xf>
    <xf numFmtId="0" fontId="33" fillId="17" borderId="23" xfId="0" applyFont="1" applyFill="1" applyBorder="1" applyAlignment="1">
      <alignment vertical="center"/>
    </xf>
    <xf numFmtId="43" fontId="33" fillId="17" borderId="23" xfId="27" applyFont="1" applyFill="1" applyBorder="1" applyAlignment="1">
      <alignment vertical="center"/>
    </xf>
    <xf numFmtId="43" fontId="33" fillId="17" borderId="24" xfId="27" applyFont="1" applyFill="1" applyBorder="1" applyAlignment="1">
      <alignment vertical="center"/>
    </xf>
    <xf numFmtId="0" fontId="33" fillId="0" borderId="25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33" fillId="0" borderId="27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33" fillId="0" borderId="19" xfId="0" applyFont="1" applyBorder="1" applyAlignment="1">
      <alignment vertical="center"/>
    </xf>
    <xf numFmtId="0" fontId="33" fillId="0" borderId="20" xfId="0" applyFont="1" applyBorder="1" applyAlignment="1">
      <alignment vertical="center"/>
    </xf>
    <xf numFmtId="0" fontId="33" fillId="0" borderId="22" xfId="0" applyFont="1" applyBorder="1" applyAlignment="1">
      <alignment vertical="center"/>
    </xf>
    <xf numFmtId="0" fontId="33" fillId="0" borderId="23" xfId="0" applyFont="1" applyBorder="1" applyAlignment="1">
      <alignment vertical="center"/>
    </xf>
    <xf numFmtId="0" fontId="33" fillId="0" borderId="29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3" fillId="0" borderId="21" xfId="0" applyFont="1" applyBorder="1" applyAlignment="1">
      <alignment vertical="center"/>
    </xf>
    <xf numFmtId="0" fontId="33" fillId="0" borderId="24" xfId="0" applyFont="1" applyBorder="1" applyAlignment="1">
      <alignment vertical="center"/>
    </xf>
    <xf numFmtId="0" fontId="33" fillId="17" borderId="16" xfId="0" applyFont="1" applyFill="1" applyBorder="1" applyAlignment="1">
      <alignment vertical="center"/>
    </xf>
    <xf numFmtId="0" fontId="33" fillId="17" borderId="17" xfId="0" applyFont="1" applyFill="1" applyBorder="1" applyAlignment="1">
      <alignment vertical="center"/>
    </xf>
    <xf numFmtId="43" fontId="33" fillId="17" borderId="17" xfId="27" applyFont="1" applyFill="1" applyBorder="1" applyAlignment="1">
      <alignment vertical="center"/>
    </xf>
    <xf numFmtId="43" fontId="33" fillId="17" borderId="18" xfId="27" applyFont="1" applyFill="1" applyBorder="1" applyAlignment="1">
      <alignment vertical="center"/>
    </xf>
    <xf numFmtId="0" fontId="33" fillId="0" borderId="16" xfId="0" applyFont="1" applyBorder="1" applyAlignment="1">
      <alignment vertical="center"/>
    </xf>
    <xf numFmtId="0" fontId="33" fillId="0" borderId="17" xfId="0" applyFont="1" applyBorder="1" applyAlignment="1">
      <alignment vertical="center"/>
    </xf>
    <xf numFmtId="0" fontId="33" fillId="0" borderId="18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9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11" xfId="0" applyFont="1" applyBorder="1" applyAlignment="1">
      <alignment vertical="center"/>
    </xf>
    <xf numFmtId="43" fontId="31" fillId="0" borderId="11" xfId="27" applyFont="1" applyBorder="1" applyAlignment="1">
      <alignment vertical="center"/>
    </xf>
    <xf numFmtId="43" fontId="31" fillId="17" borderId="11" xfId="27" applyFont="1" applyFill="1" applyBorder="1" applyAlignment="1">
      <alignment vertical="center"/>
    </xf>
    <xf numFmtId="0" fontId="34" fillId="0" borderId="9" xfId="0" applyFont="1" applyBorder="1" applyAlignment="1">
      <alignment horizontal="center" vertical="center"/>
    </xf>
    <xf numFmtId="0" fontId="34" fillId="0" borderId="12" xfId="0" applyFont="1" applyBorder="1" applyAlignment="1">
      <alignment vertical="center"/>
    </xf>
    <xf numFmtId="43" fontId="34" fillId="17" borderId="12" xfId="0" applyNumberFormat="1" applyFont="1" applyFill="1" applyBorder="1" applyAlignment="1">
      <alignment vertical="center"/>
    </xf>
    <xf numFmtId="0" fontId="31" fillId="0" borderId="31" xfId="0" applyFont="1" applyBorder="1" applyAlignment="1">
      <alignment horizontal="center" vertical="center"/>
    </xf>
    <xf numFmtId="0" fontId="31" fillId="0" borderId="32" xfId="0" applyFont="1" applyBorder="1" applyAlignment="1">
      <alignment horizontal="center" vertical="center"/>
    </xf>
    <xf numFmtId="0" fontId="31" fillId="0" borderId="31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 vertical="center"/>
    </xf>
    <xf numFmtId="0" fontId="31" fillId="0" borderId="34" xfId="0" applyFont="1" applyBorder="1" applyAlignment="1">
      <alignment horizontal="center" vertical="center"/>
    </xf>
    <xf numFmtId="0" fontId="31" fillId="0" borderId="35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36" xfId="0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/>
    </xf>
    <xf numFmtId="0" fontId="31" fillId="0" borderId="38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31" fillId="0" borderId="11" xfId="0" applyFont="1" applyBorder="1" applyAlignment="1">
      <alignment horizontal="center" vertical="center" wrapText="1"/>
    </xf>
    <xf numFmtId="0" fontId="34" fillId="0" borderId="10" xfId="0" applyFont="1" applyBorder="1" applyAlignment="1">
      <alignment vertical="center"/>
    </xf>
    <xf numFmtId="0" fontId="31" fillId="0" borderId="39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0" fontId="31" fillId="0" borderId="40" xfId="0" applyFont="1" applyBorder="1" applyAlignment="1">
      <alignment horizontal="center" vertical="center"/>
    </xf>
    <xf numFmtId="0" fontId="31" fillId="0" borderId="41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49" fontId="33" fillId="0" borderId="0" xfId="0" applyNumberFormat="1" applyFont="1" applyAlignment="1">
      <alignment vertical="center"/>
    </xf>
    <xf numFmtId="49" fontId="33" fillId="0" borderId="11" xfId="0" applyNumberFormat="1" applyFont="1" applyBorder="1" applyAlignment="1">
      <alignment horizontal="center" vertical="center"/>
    </xf>
    <xf numFmtId="49" fontId="33" fillId="0" borderId="11" xfId="0" applyNumberFormat="1" applyFont="1" applyBorder="1" applyAlignment="1">
      <alignment vertical="center"/>
    </xf>
    <xf numFmtId="0" fontId="33" fillId="0" borderId="11" xfId="0" applyFont="1" applyBorder="1" applyAlignment="1">
      <alignment vertical="center"/>
    </xf>
    <xf numFmtId="0" fontId="33" fillId="0" borderId="11" xfId="29" applyFont="1" applyBorder="1" applyAlignment="1">
      <alignment horizontal="left" vertical="center"/>
    </xf>
    <xf numFmtId="0" fontId="33" fillId="0" borderId="11" xfId="0" applyFont="1" applyBorder="1" applyAlignment="1">
      <alignment horizontal="left" vertical="center"/>
    </xf>
    <xf numFmtId="0" fontId="33" fillId="0" borderId="11" xfId="0" applyFont="1" applyBorder="1" applyAlignment="1" applyProtection="1">
      <alignment vertical="center"/>
      <protection/>
    </xf>
    <xf numFmtId="14" fontId="33" fillId="0" borderId="9" xfId="0" applyNumberFormat="1" applyFont="1" applyBorder="1" applyAlignment="1">
      <alignment horizontal="center" vertical="center"/>
    </xf>
    <xf numFmtId="14" fontId="33" fillId="0" borderId="12" xfId="0" applyNumberFormat="1" applyFont="1" applyBorder="1" applyAlignment="1">
      <alignment horizontal="center" vertical="center"/>
    </xf>
    <xf numFmtId="14" fontId="33" fillId="0" borderId="10" xfId="0" applyNumberFormat="1" applyFont="1" applyBorder="1" applyAlignment="1">
      <alignment horizontal="center" vertical="center"/>
    </xf>
    <xf numFmtId="0" fontId="33" fillId="17" borderId="12" xfId="0" applyFont="1" applyFill="1" applyBorder="1" applyAlignment="1">
      <alignment horizontal="center" vertical="center"/>
    </xf>
    <xf numFmtId="0" fontId="33" fillId="0" borderId="11" xfId="0" applyFont="1" applyBorder="1" applyAlignment="1">
      <alignment horizontal="left" vertical="center"/>
    </xf>
    <xf numFmtId="0" fontId="33" fillId="0" borderId="0" xfId="0" applyNumberFormat="1" applyFont="1" applyBorder="1" applyAlignment="1">
      <alignment horizontal="center" vertical="center"/>
    </xf>
    <xf numFmtId="0" fontId="33" fillId="0" borderId="0" xfId="0" applyFont="1" applyBorder="1" applyAlignment="1">
      <alignment horizontal="left" vertical="center"/>
    </xf>
    <xf numFmtId="14" fontId="33" fillId="0" borderId="0" xfId="0" applyNumberFormat="1" applyFont="1" applyFill="1" applyBorder="1" applyAlignment="1">
      <alignment horizontal="left" vertical="center"/>
    </xf>
    <xf numFmtId="0" fontId="33" fillId="0" borderId="0" xfId="0" applyNumberFormat="1" applyFont="1" applyFill="1" applyBorder="1" applyAlignment="1">
      <alignment horizontal="left" vertical="center"/>
    </xf>
    <xf numFmtId="176" fontId="33" fillId="0" borderId="0" xfId="0" applyNumberFormat="1" applyFont="1" applyFill="1" applyBorder="1" applyAlignment="1">
      <alignment horizontal="left" vertical="center"/>
    </xf>
    <xf numFmtId="43" fontId="33" fillId="0" borderId="0" xfId="27" applyFont="1" applyFill="1" applyBorder="1" applyAlignment="1">
      <alignment horizontal="left" vertical="center"/>
    </xf>
    <xf numFmtId="49" fontId="33" fillId="0" borderId="0" xfId="0" applyNumberFormat="1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left" vertical="center"/>
    </xf>
    <xf numFmtId="0" fontId="33" fillId="0" borderId="11" xfId="0" applyNumberFormat="1" applyFont="1" applyBorder="1" applyAlignment="1">
      <alignment horizontal="center" vertical="center"/>
    </xf>
    <xf numFmtId="0" fontId="33" fillId="0" borderId="11" xfId="0" applyNumberFormat="1" applyFont="1" applyFill="1" applyBorder="1" applyAlignment="1">
      <alignment horizontal="center" vertical="center" wrapText="1"/>
    </xf>
    <xf numFmtId="0" fontId="33" fillId="0" borderId="11" xfId="27" applyNumberFormat="1" applyFont="1" applyBorder="1" applyAlignment="1">
      <alignment horizontal="center" vertical="center"/>
    </xf>
    <xf numFmtId="14" fontId="33" fillId="0" borderId="11" xfId="0" applyNumberFormat="1" applyFont="1" applyBorder="1" applyAlignment="1">
      <alignment horizontal="left" vertical="center"/>
    </xf>
    <xf numFmtId="0" fontId="33" fillId="0" borderId="11" xfId="0" applyNumberFormat="1" applyFont="1" applyFill="1" applyBorder="1" applyAlignment="1">
      <alignment horizontal="left" vertical="center"/>
    </xf>
    <xf numFmtId="0" fontId="33" fillId="17" borderId="11" xfId="0" applyNumberFormat="1" applyFont="1" applyFill="1" applyBorder="1" applyAlignment="1">
      <alignment horizontal="left" vertical="center"/>
    </xf>
    <xf numFmtId="176" fontId="33" fillId="0" borderId="11" xfId="0" applyNumberFormat="1" applyFont="1" applyFill="1" applyBorder="1" applyAlignment="1">
      <alignment horizontal="right" vertical="center"/>
    </xf>
    <xf numFmtId="43" fontId="33" fillId="17" borderId="11" xfId="27" applyFont="1" applyFill="1" applyBorder="1" applyAlignment="1">
      <alignment horizontal="right" vertical="center"/>
    </xf>
    <xf numFmtId="0" fontId="33" fillId="0" borderId="11" xfId="0" applyNumberFormat="1" applyFont="1" applyFill="1" applyBorder="1" applyAlignment="1">
      <alignment horizontal="center" vertical="center"/>
    </xf>
    <xf numFmtId="14" fontId="33" fillId="0" borderId="11" xfId="0" applyNumberFormat="1" applyFont="1" applyFill="1" applyBorder="1" applyAlignment="1">
      <alignment horizontal="left" vertical="center"/>
    </xf>
    <xf numFmtId="176" fontId="33" fillId="0" borderId="11" xfId="0" applyNumberFormat="1" applyFont="1" applyFill="1" applyBorder="1" applyAlignment="1">
      <alignment horizontal="left" vertical="center"/>
    </xf>
    <xf numFmtId="49" fontId="33" fillId="0" borderId="11" xfId="0" applyNumberFormat="1" applyFont="1" applyFill="1" applyBorder="1" applyAlignment="1">
      <alignment horizontal="left" vertical="center"/>
    </xf>
    <xf numFmtId="43" fontId="33" fillId="0" borderId="11" xfId="27" applyFont="1" applyFill="1" applyBorder="1" applyAlignment="1">
      <alignment horizontal="right" vertical="center"/>
    </xf>
    <xf numFmtId="49" fontId="33" fillId="0" borderId="0" xfId="0" applyNumberFormat="1" applyFont="1" applyAlignment="1">
      <alignment horizontal="center" vertical="center"/>
    </xf>
    <xf numFmtId="43" fontId="33" fillId="0" borderId="0" xfId="27" applyFont="1" applyAlignment="1">
      <alignment vertical="center"/>
    </xf>
    <xf numFmtId="43" fontId="33" fillId="0" borderId="11" xfId="27" applyFont="1" applyBorder="1" applyAlignment="1">
      <alignment horizontal="center" vertical="center"/>
    </xf>
    <xf numFmtId="43" fontId="33" fillId="0" borderId="11" xfId="27" applyFont="1" applyBorder="1" applyAlignment="1">
      <alignment vertical="center"/>
    </xf>
    <xf numFmtId="0" fontId="33" fillId="0" borderId="11" xfId="29" applyFont="1" applyBorder="1" applyAlignment="1">
      <alignment horizontal="center" vertical="center"/>
    </xf>
    <xf numFmtId="0" fontId="33" fillId="0" borderId="11" xfId="29" applyFont="1" applyBorder="1" applyAlignment="1" applyProtection="1">
      <alignment horizontal="center" vertical="center"/>
      <protection/>
    </xf>
    <xf numFmtId="0" fontId="33" fillId="0" borderId="11" xfId="0" applyFont="1" applyBorder="1" applyAlignment="1" applyProtection="1">
      <alignment horizontal="center" vertical="center"/>
      <protection/>
    </xf>
    <xf numFmtId="49" fontId="33" fillId="0" borderId="11" xfId="0" applyNumberFormat="1" applyFont="1" applyBorder="1" applyAlignment="1" applyProtection="1">
      <alignment horizontal="center" vertical="center"/>
      <protection/>
    </xf>
    <xf numFmtId="0" fontId="33" fillId="0" borderId="11" xfId="0" applyFont="1" applyFill="1" applyBorder="1" applyAlignment="1">
      <alignment vertical="center"/>
    </xf>
    <xf numFmtId="0" fontId="31" fillId="33" borderId="0" xfId="63" applyFont="1" applyFill="1" applyAlignment="1">
      <alignment/>
      <protection/>
    </xf>
    <xf numFmtId="0" fontId="31" fillId="33" borderId="0" xfId="69" applyFont="1" applyFill="1" applyAlignment="1">
      <alignment/>
      <protection/>
    </xf>
    <xf numFmtId="0" fontId="32" fillId="0" borderId="0" xfId="63" applyFont="1" applyFill="1" applyBorder="1" applyAlignment="1">
      <alignment horizontal="center" vertical="center"/>
      <protection/>
    </xf>
    <xf numFmtId="0" fontId="31" fillId="0" borderId="0" xfId="63" applyFont="1" applyFill="1" applyAlignment="1">
      <alignment/>
      <protection/>
    </xf>
    <xf numFmtId="0" fontId="31" fillId="0" borderId="0" xfId="0" applyFont="1" applyFill="1"/>
    <xf numFmtId="0" fontId="30" fillId="0" borderId="0" xfId="63" applyFont="1" applyFill="1" applyAlignment="1">
      <alignment horizontal="right" vertical="center"/>
      <protection/>
    </xf>
    <xf numFmtId="0" fontId="29" fillId="0" borderId="31" xfId="0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34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center" vertical="center" wrapText="1"/>
    </xf>
    <xf numFmtId="0" fontId="29" fillId="0" borderId="36" xfId="0" applyFont="1" applyBorder="1" applyAlignment="1">
      <alignment horizontal="center" vertical="center" wrapText="1"/>
    </xf>
    <xf numFmtId="0" fontId="29" fillId="0" borderId="37" xfId="0" applyFont="1" applyBorder="1" applyAlignment="1">
      <alignment horizontal="center" vertical="center" wrapText="1"/>
    </xf>
    <xf numFmtId="0" fontId="28" fillId="0" borderId="11" xfId="0" applyFont="1" applyBorder="1" applyAlignment="1">
      <alignment vertical="center"/>
    </xf>
    <xf numFmtId="0" fontId="27" fillId="0" borderId="11" xfId="29" applyFont="1" applyBorder="1" applyAlignment="1" applyProtection="1">
      <alignment vertical="center"/>
      <protection/>
    </xf>
    <xf numFmtId="0" fontId="26" fillId="0" borderId="11" xfId="0" applyFont="1" applyBorder="1" applyAlignment="1">
      <alignment vertical="center"/>
    </xf>
    <xf numFmtId="0" fontId="25" fillId="0" borderId="0" xfId="0" applyFont="1" applyAlignment="1">
      <alignment vertical="center"/>
    </xf>
  </cellXfs>
  <cellStyles count="5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常规 2 2" xfId="63"/>
    <cellStyle name="40% - 强调文字颜色 5" xfId="64" builtinId="47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  <cellStyle name="常规 2" xfId="69"/>
    <cellStyle name="超链接 2" xfId="7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sharedStrings" Target="sharedStrings.xml" /><Relationship Id="rId17" Type="http://schemas.openxmlformats.org/officeDocument/2006/relationships/calcChain" Target="calcChain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3" Type="http://schemas.openxmlformats.org/officeDocument/2006/relationships/worksheet" Target="worksheets/sheet11.xml" /></Relationships>
</file>

<file path=xl/drawings/_rels/drawing1.xml.rels><?xml version="1.0" encoding="UTF-8" standalone="yes"?><Relationships xmlns="http://schemas.openxmlformats.org/package/2006/relationships"><Relationship Id="rId5" Type="http://schemas.openxmlformats.org/officeDocument/2006/relationships/hyperlink" Target="#&#37096;&#38376;&#32791;&#36153;!A1" /><Relationship Id="rId1" Type="http://schemas.openxmlformats.org/officeDocument/2006/relationships/hyperlink" Target="#&#37319;&#36141;&#26126;&#32454;!A1" /><Relationship Id="rId2" Type="http://schemas.openxmlformats.org/officeDocument/2006/relationships/hyperlink" Target="#&#24211;&#23384;&#25253;&#34920;!A1" /><Relationship Id="rId8" Type="http://schemas.openxmlformats.org/officeDocument/2006/relationships/hyperlink" Target="#&#38656;&#27714;&#27719;&#24635;&#34920;!A1" /><Relationship Id="rId4" Type="http://schemas.openxmlformats.org/officeDocument/2006/relationships/hyperlink" Target="#&#37096;&#38376;&#21015;&#34920;!A1" /><Relationship Id="rId9" Type="http://schemas.openxmlformats.org/officeDocument/2006/relationships/hyperlink" Target="#&#37319;&#36141;&#30003;&#35831;&#34920;!A1" /><Relationship Id="rId6" Type="http://schemas.openxmlformats.org/officeDocument/2006/relationships/hyperlink" Target="#&#39046;&#29992;&#30331;&#35760;&#34920;!A1" /><Relationship Id="rId10" Type="http://schemas.openxmlformats.org/officeDocument/2006/relationships/hyperlink" Target="#&#30424;&#28857;&#34920;!A1" /><Relationship Id="rId12" Type="http://schemas.openxmlformats.org/officeDocument/2006/relationships/hyperlink" Target="#&#22411;&#21495;&#31649;&#29702;!A1" /><Relationship Id="rId11" Type="http://schemas.openxmlformats.org/officeDocument/2006/relationships/image" Target="../media/image1.png" /><Relationship Id="rId3" Type="http://schemas.openxmlformats.org/officeDocument/2006/relationships/hyperlink" Target="#&#39046;&#29992;&#26126;&#32454;!A1" /><Relationship Id="rId7" Type="http://schemas.openxmlformats.org/officeDocument/2006/relationships/hyperlink" Target="#&#37319;&#36141;&#37327;&#20998;&#26512;!A1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</xdr:col>
      <xdr:colOff>485140</xdr:colOff>
      <xdr:row>12</xdr:row>
      <xdr:rowOff>153035</xdr:rowOff>
    </xdr:from>
    <xdr:to>
      <xdr:col>6</xdr:col>
      <xdr:colOff>227965</xdr:colOff>
      <xdr:row>14</xdr:row>
      <xdr:rowOff>153035</xdr:rowOff>
    </xdr:to>
    <xdr:sp>
      <xdr:nvSpPr>
        <xdr:cNvPr id="3" name="圆角矩形 2">
          <a:hlinkClick r:id="rId1"/>
          <a:extLst>
            <a:ext uri="{FF2B5EF4-FFF2-40B4-BE49-F238E27FC236}">
              <a16:creationId xmlns:a16="http://schemas.microsoft.com/office/drawing/2014/main" id="{4cd21e2a-5841-4e19-9497-3c96ff222158}"/>
            </a:ext>
          </a:extLst>
        </xdr:cNvPr>
        <xdr:cNvSpPr/>
      </xdr:nvSpPr>
      <xdr:spPr>
        <a:xfrm>
          <a:off x="3230880" y="216408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购买明细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628650</xdr:colOff>
      <xdr:row>9</xdr:row>
      <xdr:rowOff>64770</xdr:rowOff>
    </xdr:from>
    <xdr:to>
      <xdr:col>9</xdr:col>
      <xdr:colOff>371476</xdr:colOff>
      <xdr:row>11</xdr:row>
      <xdr:rowOff>64770</xdr:rowOff>
    </xdr:to>
    <xdr:sp>
      <xdr:nvSpPr>
        <xdr:cNvPr id="4" name="圆角矩形 3">
          <a:hlinkClick r:id="rId2"/>
          <a:extLst>
            <a:ext uri="{FF2B5EF4-FFF2-40B4-BE49-F238E27FC236}">
              <a16:creationId xmlns:a16="http://schemas.microsoft.com/office/drawing/2014/main" id="{cb2613f7-f5d6-4550-8a68-050b3f612d17}"/>
            </a:ext>
          </a:extLst>
        </xdr:cNvPr>
        <xdr:cNvSpPr/>
      </xdr:nvSpPr>
      <xdr:spPr>
        <a:xfrm>
          <a:off x="5433060" y="157734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库存结余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495935</xdr:colOff>
      <xdr:row>16</xdr:row>
      <xdr:rowOff>107950</xdr:rowOff>
    </xdr:from>
    <xdr:to>
      <xdr:col>6</xdr:col>
      <xdr:colOff>238760</xdr:colOff>
      <xdr:row>18</xdr:row>
      <xdr:rowOff>107950</xdr:rowOff>
    </xdr:to>
    <xdr:sp>
      <xdr:nvSpPr>
        <xdr:cNvPr id="2" name="圆角矩形 1">
          <a:hlinkClick r:id="rId3"/>
          <a:extLst>
            <a:ext uri="{FF2B5EF4-FFF2-40B4-BE49-F238E27FC236}">
              <a16:creationId xmlns:a16="http://schemas.microsoft.com/office/drawing/2014/main" id="{b1445d83-0bb1-4d99-a25c-3216577e70d7}"/>
            </a:ext>
          </a:extLst>
        </xdr:cNvPr>
        <xdr:cNvSpPr/>
      </xdr:nvSpPr>
      <xdr:spPr>
        <a:xfrm>
          <a:off x="3238500" y="278892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耗用明细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370840</xdr:colOff>
      <xdr:row>12</xdr:row>
      <xdr:rowOff>162560</xdr:rowOff>
    </xdr:from>
    <xdr:to>
      <xdr:col>3</xdr:col>
      <xdr:colOff>113665</xdr:colOff>
      <xdr:row>14</xdr:row>
      <xdr:rowOff>162560</xdr:rowOff>
    </xdr:to>
    <xdr:sp>
      <xdr:nvSpPr>
        <xdr:cNvPr id="31" name="圆角矩形 30">
          <a:hlinkClick r:id="rId4"/>
          <a:extLst>
            <a:ext uri="{FF2B5EF4-FFF2-40B4-BE49-F238E27FC236}">
              <a16:creationId xmlns:a16="http://schemas.microsoft.com/office/drawing/2014/main" id="{0bfd5589-4235-4671-a209-2cf80656bc12}"/>
            </a:ext>
          </a:extLst>
        </xdr:cNvPr>
        <xdr:cNvSpPr/>
      </xdr:nvSpPr>
      <xdr:spPr>
        <a:xfrm>
          <a:off x="1059180" y="217170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部门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608965</xdr:colOff>
      <xdr:row>12</xdr:row>
      <xdr:rowOff>143510</xdr:rowOff>
    </xdr:from>
    <xdr:to>
      <xdr:col>9</xdr:col>
      <xdr:colOff>351790</xdr:colOff>
      <xdr:row>14</xdr:row>
      <xdr:rowOff>143510</xdr:rowOff>
    </xdr:to>
    <xdr:sp>
      <xdr:nvSpPr>
        <xdr:cNvPr id="43" name="圆角矩形 42">
          <a:hlinkClick r:id="rId5"/>
          <a:extLst>
            <a:ext uri="{FF2B5EF4-FFF2-40B4-BE49-F238E27FC236}">
              <a16:creationId xmlns:a16="http://schemas.microsoft.com/office/drawing/2014/main" id="{d5dfb9dd-54d1-4695-a121-92097bad23d4}"/>
            </a:ext>
          </a:extLst>
        </xdr:cNvPr>
        <xdr:cNvSpPr/>
      </xdr:nvSpPr>
      <xdr:spPr>
        <a:xfrm>
          <a:off x="5410200" y="215646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费用分摊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490855</xdr:colOff>
      <xdr:row>9</xdr:row>
      <xdr:rowOff>71755</xdr:rowOff>
    </xdr:from>
    <xdr:to>
      <xdr:col>6</xdr:col>
      <xdr:colOff>233680</xdr:colOff>
      <xdr:row>11</xdr:row>
      <xdr:rowOff>71755</xdr:rowOff>
    </xdr:to>
    <xdr:sp>
      <xdr:nvSpPr>
        <xdr:cNvPr id="44" name="圆角矩形 43">
          <a:hlinkClick r:id="rId6"/>
          <a:extLst>
            <a:ext uri="{FF2B5EF4-FFF2-40B4-BE49-F238E27FC236}">
              <a16:creationId xmlns:a16="http://schemas.microsoft.com/office/drawing/2014/main" id="{10e1cdb7-37b9-4316-89a5-35f249f0f0bd}"/>
            </a:ext>
          </a:extLst>
        </xdr:cNvPr>
        <xdr:cNvSpPr/>
      </xdr:nvSpPr>
      <xdr:spPr>
        <a:xfrm>
          <a:off x="3230880" y="157734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领用登记表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618490</xdr:colOff>
      <xdr:row>16</xdr:row>
      <xdr:rowOff>106045</xdr:rowOff>
    </xdr:from>
    <xdr:to>
      <xdr:col>9</xdr:col>
      <xdr:colOff>361315</xdr:colOff>
      <xdr:row>18</xdr:row>
      <xdr:rowOff>106045</xdr:rowOff>
    </xdr:to>
    <xdr:sp>
      <xdr:nvSpPr>
        <xdr:cNvPr id="46" name="圆角矩形 45">
          <a:hlinkClick r:id="rId7"/>
          <a:extLst>
            <a:ext uri="{FF2B5EF4-FFF2-40B4-BE49-F238E27FC236}">
              <a16:creationId xmlns:a16="http://schemas.microsoft.com/office/drawing/2014/main" id="{d6f7feab-c2a7-4aca-8b40-5abbca774bb5}"/>
            </a:ext>
          </a:extLst>
        </xdr:cNvPr>
        <xdr:cNvSpPr/>
      </xdr:nvSpPr>
      <xdr:spPr>
        <a:xfrm>
          <a:off x="5417820" y="278892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采购统计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370840</xdr:colOff>
      <xdr:row>20</xdr:row>
      <xdr:rowOff>41275</xdr:rowOff>
    </xdr:from>
    <xdr:to>
      <xdr:col>3</xdr:col>
      <xdr:colOff>113665</xdr:colOff>
      <xdr:row>22</xdr:row>
      <xdr:rowOff>41275</xdr:rowOff>
    </xdr:to>
    <xdr:sp>
      <xdr:nvSpPr>
        <xdr:cNvPr id="47" name="圆角矩形 46">
          <a:hlinkClick r:id="rId8"/>
          <a:extLst>
            <a:ext uri="{FF2B5EF4-FFF2-40B4-BE49-F238E27FC236}">
              <a16:creationId xmlns:a16="http://schemas.microsoft.com/office/drawing/2014/main" id="{47e76217-d413-4b76-9f31-5d8cdcc20103}"/>
            </a:ext>
          </a:extLst>
        </xdr:cNvPr>
        <xdr:cNvSpPr/>
      </xdr:nvSpPr>
      <xdr:spPr>
        <a:xfrm>
          <a:off x="1059180" y="339090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采购计划表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370840</xdr:colOff>
      <xdr:row>16</xdr:row>
      <xdr:rowOff>106680</xdr:rowOff>
    </xdr:from>
    <xdr:to>
      <xdr:col>3</xdr:col>
      <xdr:colOff>113665</xdr:colOff>
      <xdr:row>18</xdr:row>
      <xdr:rowOff>106680</xdr:rowOff>
    </xdr:to>
    <xdr:sp>
      <xdr:nvSpPr>
        <xdr:cNvPr id="48" name="圆角矩形 47">
          <a:hlinkClick r:id="rId9"/>
          <a:extLst>
            <a:ext uri="{FF2B5EF4-FFF2-40B4-BE49-F238E27FC236}">
              <a16:creationId xmlns:a16="http://schemas.microsoft.com/office/drawing/2014/main" id="{2742fdeb-c106-4505-abe0-6deeedb77568}"/>
            </a:ext>
          </a:extLst>
        </xdr:cNvPr>
        <xdr:cNvSpPr/>
      </xdr:nvSpPr>
      <xdr:spPr>
        <a:xfrm>
          <a:off x="1059180" y="278892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采购申请表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618490</xdr:colOff>
      <xdr:row>20</xdr:row>
      <xdr:rowOff>43815</xdr:rowOff>
    </xdr:from>
    <xdr:to>
      <xdr:col>9</xdr:col>
      <xdr:colOff>361315</xdr:colOff>
      <xdr:row>22</xdr:row>
      <xdr:rowOff>43815</xdr:rowOff>
    </xdr:to>
    <xdr:sp>
      <xdr:nvSpPr>
        <xdr:cNvPr id="49" name="圆角矩形 48">
          <a:hlinkClick r:id="rId10"/>
          <a:extLst>
            <a:ext uri="{FF2B5EF4-FFF2-40B4-BE49-F238E27FC236}">
              <a16:creationId xmlns:a16="http://schemas.microsoft.com/office/drawing/2014/main" id="{95b09598-abf1-404c-b6b2-98ee7ff44ca1}"/>
            </a:ext>
          </a:extLst>
        </xdr:cNvPr>
        <xdr:cNvSpPr/>
      </xdr:nvSpPr>
      <xdr:spPr>
        <a:xfrm>
          <a:off x="5417820" y="339852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盘点表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9</xdr:col>
      <xdr:colOff>393700</xdr:colOff>
      <xdr:row>0</xdr:row>
      <xdr:rowOff>153035</xdr:rowOff>
    </xdr:from>
    <xdr:to>
      <xdr:col>10</xdr:col>
      <xdr:colOff>307975</xdr:colOff>
      <xdr:row>4</xdr:row>
      <xdr:rowOff>67310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e3f46aa8-7132-4de6-b158-8dc24e5686c2}"/>
            </a:ext>
          </a:extLst>
        </xdr:cNvPr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68440" y="152400"/>
          <a:ext cx="601980" cy="586740"/>
        </a:xfrm>
        <a:prstGeom prst="rect"/>
      </xdr:spPr>
    </xdr:pic>
    <xdr:clientData/>
  </xdr:twoCellAnchor>
  <xdr:twoCellAnchor>
    <xdr:from>
      <xdr:col>1</xdr:col>
      <xdr:colOff>369570</xdr:colOff>
      <xdr:row>9</xdr:row>
      <xdr:rowOff>65405</xdr:rowOff>
    </xdr:from>
    <xdr:to>
      <xdr:col>3</xdr:col>
      <xdr:colOff>112395</xdr:colOff>
      <xdr:row>11</xdr:row>
      <xdr:rowOff>65405</xdr:rowOff>
    </xdr:to>
    <xdr:sp>
      <xdr:nvSpPr>
        <xdr:cNvPr id="22" name="圆角矩形 21">
          <a:hlinkClick r:id="rId12"/>
          <a:extLst>
            <a:ext uri="{FF2B5EF4-FFF2-40B4-BE49-F238E27FC236}">
              <a16:creationId xmlns:a16="http://schemas.microsoft.com/office/drawing/2014/main" id="{1bb82d53-8aca-4914-806e-98c8080a4713}"/>
            </a:ext>
          </a:extLst>
        </xdr:cNvPr>
        <xdr:cNvSpPr/>
      </xdr:nvSpPr>
      <xdr:spPr>
        <a:xfrm>
          <a:off x="1059180" y="1577340"/>
          <a:ext cx="1112520" cy="335280"/>
        </a:xfrm>
        <a:prstGeom prst="roundRect"/>
        <a:solidFill>
          <a:srgbClr val="00206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</a:rPr>
            <a:t>物品清单</a:t>
          </a:r>
          <a:endParaRPr altLang="en-US" lang="zh-CN" sz="1200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8</xdr:col>
      <xdr:colOff>19050</xdr:colOff>
      <xdr:row>0</xdr:row>
      <xdr:rowOff>19050</xdr:rowOff>
    </xdr:from>
    <xdr:to>
      <xdr:col>9</xdr:col>
      <xdr:colOff>9525</xdr:colOff>
      <xdr:row>0</xdr:row>
      <xdr:rowOff>247650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e7a91f30-e7e0-4ea7-b7c1-d9b2eb5d6d67}"/>
            </a:ext>
          </a:extLst>
        </xdr:cNvPr>
        <xdr:cNvSpPr/>
      </xdr:nvSpPr>
      <xdr:spPr>
        <a:xfrm>
          <a:off x="9304020" y="2286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28575</xdr:colOff>
      <xdr:row>0</xdr:row>
      <xdr:rowOff>19050</xdr:rowOff>
    </xdr:from>
    <xdr:to>
      <xdr:col>10</xdr:col>
      <xdr:colOff>19050</xdr:colOff>
      <xdr:row>0</xdr:row>
      <xdr:rowOff>247650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875b3670-c1fe-4230-9d27-3359a3e8dc87}"/>
            </a:ext>
          </a:extLst>
        </xdr:cNvPr>
        <xdr:cNvSpPr/>
      </xdr:nvSpPr>
      <xdr:spPr>
        <a:xfrm>
          <a:off x="9311640" y="2286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19050</xdr:colOff>
      <xdr:row>0</xdr:row>
      <xdr:rowOff>19050</xdr:rowOff>
    </xdr:from>
    <xdr:to>
      <xdr:col>12</xdr:col>
      <xdr:colOff>9525</xdr:colOff>
      <xdr:row>0</xdr:row>
      <xdr:rowOff>247650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7268a08a-2e2e-4381-ad94-d5f16a1b0d1e}"/>
            </a:ext>
          </a:extLst>
        </xdr:cNvPr>
        <xdr:cNvSpPr/>
      </xdr:nvSpPr>
      <xdr:spPr>
        <a:xfrm>
          <a:off x="10888980" y="2286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1704975</xdr:colOff>
      <xdr:row>0</xdr:row>
      <xdr:rowOff>28575</xdr:rowOff>
    </xdr:from>
    <xdr:to>
      <xdr:col>12</xdr:col>
      <xdr:colOff>9525</xdr:colOff>
      <xdr:row>0</xdr:row>
      <xdr:rowOff>257175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ba42557c-9e0c-4fb4-a98c-8476c7e97f64}"/>
            </a:ext>
          </a:extLst>
        </xdr:cNvPr>
        <xdr:cNvSpPr/>
      </xdr:nvSpPr>
      <xdr:spPr>
        <a:xfrm>
          <a:off x="11209020" y="3048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</xdr:col>
      <xdr:colOff>19050</xdr:colOff>
      <xdr:row>0</xdr:row>
      <xdr:rowOff>19050</xdr:rowOff>
    </xdr:from>
    <xdr:to>
      <xdr:col>5</xdr:col>
      <xdr:colOff>9525</xdr:colOff>
      <xdr:row>0</xdr:row>
      <xdr:rowOff>247650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9955eaa8-fc87-4e96-9f82-7c0ba361ba5e}"/>
            </a:ext>
          </a:extLst>
        </xdr:cNvPr>
        <xdr:cNvSpPr/>
      </xdr:nvSpPr>
      <xdr:spPr>
        <a:xfrm>
          <a:off x="6941820" y="2286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</xdr:col>
      <xdr:colOff>1247775</xdr:colOff>
      <xdr:row>0</xdr:row>
      <xdr:rowOff>9525</xdr:rowOff>
    </xdr:from>
    <xdr:to>
      <xdr:col>5</xdr:col>
      <xdr:colOff>0</xdr:colOff>
      <xdr:row>0</xdr:row>
      <xdr:rowOff>238125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1e38b92a-5dde-4385-bb25-11fbe1164161}"/>
            </a:ext>
          </a:extLst>
        </xdr:cNvPr>
        <xdr:cNvSpPr/>
      </xdr:nvSpPr>
      <xdr:spPr>
        <a:xfrm>
          <a:off x="4968240" y="762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10</xdr:col>
      <xdr:colOff>762000</xdr:colOff>
      <xdr:row>0</xdr:row>
      <xdr:rowOff>28575</xdr:rowOff>
    </xdr:from>
    <xdr:to>
      <xdr:col>10</xdr:col>
      <xdr:colOff>1438275</xdr:colOff>
      <xdr:row>0</xdr:row>
      <xdr:rowOff>257175</xdr:rowOff>
    </xdr:to>
    <xdr:sp>
      <xdr:nvSpPr>
        <xdr:cNvPr id="3" name="圆角矩形 2">
          <a:hlinkClick r:id="rId1"/>
          <a:extLst>
            <a:ext uri="{FF2B5EF4-FFF2-40B4-BE49-F238E27FC236}">
              <a16:creationId xmlns:a16="http://schemas.microsoft.com/office/drawing/2014/main" id="{6f896a50-24a3-46b1-9725-252a7bcb2de1}"/>
            </a:ext>
          </a:extLst>
        </xdr:cNvPr>
        <xdr:cNvSpPr/>
      </xdr:nvSpPr>
      <xdr:spPr>
        <a:xfrm>
          <a:off x="9349740" y="3048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29</xdr:col>
      <xdr:colOff>28575</xdr:colOff>
      <xdr:row>0</xdr:row>
      <xdr:rowOff>38100</xdr:rowOff>
    </xdr:from>
    <xdr:to>
      <xdr:col>30</xdr:col>
      <xdr:colOff>19050</xdr:colOff>
      <xdr:row>1</xdr:row>
      <xdr:rowOff>95250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98535004-87e5-4fa1-a306-decb0edc0a48}"/>
            </a:ext>
          </a:extLst>
        </xdr:cNvPr>
        <xdr:cNvSpPr/>
      </xdr:nvSpPr>
      <xdr:spPr>
        <a:xfrm>
          <a:off x="19918680" y="3810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8</xdr:col>
      <xdr:colOff>1504950</xdr:colOff>
      <xdr:row>0</xdr:row>
      <xdr:rowOff>19050</xdr:rowOff>
    </xdr:from>
    <xdr:to>
      <xdr:col>9</xdr:col>
      <xdr:colOff>0</xdr:colOff>
      <xdr:row>0</xdr:row>
      <xdr:rowOff>247650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da88d9b9-c216-43b6-86bf-bd3132bcd63c}"/>
            </a:ext>
          </a:extLst>
        </xdr:cNvPr>
        <xdr:cNvSpPr/>
      </xdr:nvSpPr>
      <xdr:spPr>
        <a:xfrm>
          <a:off x="8953500" y="2286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1866900</xdr:colOff>
      <xdr:row>0</xdr:row>
      <xdr:rowOff>38100</xdr:rowOff>
    </xdr:from>
    <xdr:to>
      <xdr:col>9</xdr:col>
      <xdr:colOff>2543175</xdr:colOff>
      <xdr:row>0</xdr:row>
      <xdr:rowOff>266700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53d4015d-f4ad-42c2-9266-27790d11449a}"/>
            </a:ext>
          </a:extLst>
        </xdr:cNvPr>
        <xdr:cNvSpPr/>
      </xdr:nvSpPr>
      <xdr:spPr>
        <a:xfrm>
          <a:off x="9235440" y="3810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1057275</xdr:colOff>
      <xdr:row>0</xdr:row>
      <xdr:rowOff>28575</xdr:rowOff>
    </xdr:from>
    <xdr:to>
      <xdr:col>10</xdr:col>
      <xdr:colOff>0</xdr:colOff>
      <xdr:row>0</xdr:row>
      <xdr:rowOff>257175</xdr:rowOff>
    </xdr:to>
    <xdr:sp>
      <xdr:nvSpPr>
        <xdr:cNvPr id="2" name="圆角矩形 1">
          <a:hlinkClick r:id="rId1"/>
          <a:extLst>
            <a:ext uri="{FF2B5EF4-FFF2-40B4-BE49-F238E27FC236}">
              <a16:creationId xmlns:a16="http://schemas.microsoft.com/office/drawing/2014/main" id="{fe9a833d-84f7-4429-be2b-72b2fd825c1b}"/>
            </a:ext>
          </a:extLst>
        </xdr:cNvPr>
        <xdr:cNvSpPr/>
      </xdr:nvSpPr>
      <xdr:spPr>
        <a:xfrm>
          <a:off x="9974580" y="30480"/>
          <a:ext cx="678180" cy="228600"/>
        </a:xfrm>
        <a:prstGeom prst="roundRect"/>
        <a:solidFill>
          <a:srgbClr val="00B0F0"/>
        </a:solidFill>
        <a:ln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tx1"/>
        </a:fontRef>
      </xdr:style>
      <xdr:txBody>
        <a:bodyPr vertOverflow="clip" horzOverflow="clip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900">
              <a:solidFill>
                <a:schemeClr val="bg1"/>
              </a:solidFill>
            </a:rPr>
            <a:t>返回首页</a:t>
          </a:r>
          <a:endParaRPr altLang="en-US" lang="zh-CN" sz="900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Relationship Id="rId2" Type="http://schemas.openxmlformats.org/officeDocument/2006/relationships/image" Target="../media/image1.jpeg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K30"/>
  <sheetViews>
    <sheetView showGridLines="0" tabSelected="1" zoomScale="96" zoomScaleNormal="96" workbookViewId="0" topLeftCell="A1">
      <selection pane="topLeft" activeCell="O33" sqref="O33"/>
    </sheetView>
  </sheetViews>
  <sheetFormatPr defaultColWidth="9" defaultRowHeight="13.5"/>
  <cols>
    <col min="1" max="10" width="9" style="139"/>
    <col min="11" max="11" width="9.6" style="139" customWidth="1"/>
    <col min="12" max="16384" width="9" style="140"/>
  </cols>
  <sheetData>
    <row r="1" spans="1:11" ht="13.5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</row>
    <row r="2" spans="1:11" ht="13.5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</row>
    <row r="3" spans="1:11" ht="13.5">
      <c r="A3" s="141"/>
      <c r="B3" s="141"/>
      <c r="C3" s="141"/>
      <c r="D3" s="141"/>
      <c r="E3" s="141"/>
      <c r="F3" s="141"/>
      <c r="G3" s="141"/>
      <c r="H3" s="141"/>
      <c r="I3" s="141"/>
      <c r="J3" s="141"/>
      <c r="K3" s="141"/>
    </row>
    <row r="4" spans="1:11" ht="13.5">
      <c r="A4" s="141"/>
      <c r="B4" s="141"/>
      <c r="C4" s="141"/>
      <c r="D4" s="141"/>
      <c r="E4" s="141"/>
      <c r="F4" s="141"/>
      <c r="G4" s="141"/>
      <c r="H4" s="141"/>
      <c r="I4" s="141"/>
      <c r="J4" s="141"/>
      <c r="K4" s="141"/>
    </row>
    <row r="5" spans="1:11" ht="13.5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3.5">
      <c r="A6" s="142"/>
      <c r="K6" s="142"/>
    </row>
    <row r="7" spans="1:11" ht="13.5">
      <c r="A7" s="142"/>
      <c r="K7" s="142"/>
    </row>
    <row r="8" spans="1:11" ht="13.5">
      <c r="A8" s="142"/>
      <c r="K8" s="142"/>
    </row>
    <row r="9" spans="1:11" ht="13.5">
      <c r="A9" s="142"/>
      <c r="K9" s="142"/>
    </row>
    <row r="10" spans="1:11" ht="13.5">
      <c r="A10" s="142"/>
      <c r="K10" s="142"/>
    </row>
    <row r="11" spans="1:11" ht="13.5">
      <c r="A11" s="142"/>
      <c r="K11" s="142"/>
    </row>
    <row r="12" spans="1:11" ht="13.5">
      <c r="A12" s="142"/>
      <c r="K12" s="142"/>
    </row>
    <row r="13" spans="1:11" ht="13.5">
      <c r="A13" s="142"/>
      <c r="K13" s="142"/>
    </row>
    <row r="14" spans="1:11" ht="13.5">
      <c r="A14" s="142"/>
      <c r="K14" s="142"/>
    </row>
    <row r="15" spans="1:11" ht="13.5">
      <c r="A15" s="142"/>
      <c r="K15" s="142"/>
    </row>
    <row r="16" spans="1:11" ht="13.5">
      <c r="A16" s="142"/>
      <c r="K16" s="142"/>
    </row>
    <row r="17" spans="1:11" ht="13.5">
      <c r="A17" s="142"/>
      <c r="K17" s="142"/>
    </row>
    <row r="18" spans="1:11" ht="13.5">
      <c r="A18" s="142"/>
      <c r="K18" s="142"/>
    </row>
    <row r="19" spans="1:11" ht="13.5">
      <c r="A19" s="142"/>
      <c r="K19" s="142"/>
    </row>
    <row r="20" spans="1:11" ht="13.5">
      <c r="A20" s="142"/>
      <c r="K20" s="142"/>
    </row>
    <row r="21" spans="1:11" ht="13.5">
      <c r="A21" s="142"/>
      <c r="K21" s="142"/>
    </row>
    <row r="22" spans="1:11" ht="13.5">
      <c r="A22" s="142"/>
      <c r="F22" s="143" t="s">
        <v>1</v>
      </c>
      <c r="K22" s="142"/>
    </row>
    <row r="23" spans="1:11" ht="13.5">
      <c r="A23" s="142"/>
      <c r="K23" s="142"/>
    </row>
    <row r="24" spans="1:11" ht="13.5">
      <c r="A24" s="142"/>
      <c r="K24" s="142"/>
    </row>
    <row r="25" spans="1:11" ht="13.5">
      <c r="A25" s="142"/>
      <c r="K25" s="142"/>
    </row>
    <row r="26" spans="1:11" ht="13.5">
      <c r="A26" s="142"/>
      <c r="K26" s="142"/>
    </row>
    <row r="27" spans="1:11" ht="13.5">
      <c r="A27" s="142"/>
      <c r="K27" s="142"/>
    </row>
    <row r="28" spans="1:11" ht="13.5">
      <c r="A28" s="142"/>
      <c r="B28" s="142"/>
      <c r="C28" s="142"/>
      <c r="D28" s="142"/>
      <c r="E28" s="142"/>
      <c r="F28" s="142"/>
      <c r="G28" s="142"/>
      <c r="H28" s="142"/>
      <c r="I28" s="142"/>
      <c r="J28" s="142"/>
      <c r="K28" s="142"/>
    </row>
    <row r="29" spans="1:11" ht="13.5">
      <c r="A29" s="142"/>
      <c r="B29" s="142"/>
      <c r="C29" s="142"/>
      <c r="D29" s="142"/>
      <c r="E29" s="142"/>
      <c r="F29" s="142"/>
      <c r="G29" s="142"/>
      <c r="H29" s="142"/>
      <c r="I29" s="142"/>
      <c r="J29" s="142"/>
      <c r="K29" s="142"/>
    </row>
    <row r="30" spans="1:11" ht="18" customHeight="1">
      <c r="A30" s="142"/>
      <c r="B30" s="142"/>
      <c r="C30" s="142"/>
      <c r="D30" s="142"/>
      <c r="E30" s="142"/>
      <c r="F30" s="142"/>
      <c r="G30" s="142"/>
      <c r="H30" s="142"/>
      <c r="I30" s="142"/>
      <c r="J30" s="142"/>
      <c r="K30" s="144" t="s">
        <v>2</v>
      </c>
    </row>
  </sheetData>
  <mergeCells count="1">
    <mergeCell ref="A1:K5"/>
  </mergeCells>
  <pageMargins left="0.699305555555556" right="0.699305555555556" top="0.75" bottom="0.75" header="0.3" footer="0.3"/>
  <pageSetup orientation="portrait" paperSize="9"/>
  <drawing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866962d-4cae-4903-a821-14edc47c90c0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54" customWidth="1"/>
    <col min="2" max="2" width="45.8" style="154" customWidth="1"/>
    <col min="3" max="3" width="57.2" style="154" customWidth="1"/>
    <col min="4" max="16384" width="8.9" style="154"/>
  </cols>
  <sheetData>
    <row r="4" spans="2:3" ht="25.95" customHeight="1">
      <c r="B4" s="145" t="s">
        <v>336</v>
      </c>
      <c r="C4" s="146"/>
    </row>
    <row r="5" spans="2:3" ht="25.95" customHeight="1">
      <c r="B5" s="147"/>
      <c r="C5" s="148"/>
    </row>
    <row r="6" spans="2:3" ht="25.95" customHeight="1">
      <c r="B6" s="147"/>
      <c r="C6" s="148"/>
    </row>
    <row r="7" spans="2:3" ht="25.95" customHeight="1">
      <c r="B7" s="149"/>
      <c r="C7" s="150"/>
    </row>
    <row r="8" spans="2:3" ht="25.95" customHeight="1">
      <c r="B8" s="151" t="s">
        <v>337</v>
      </c>
      <c r="C8" s="152" t="s">
        <v>338</v>
      </c>
    </row>
    <row r="9" spans="2:3" ht="25.95" customHeight="1">
      <c r="B9" s="153"/>
      <c r="C9" s="153"/>
    </row>
    <row r="10" spans="2:3" ht="25.95" customHeight="1">
      <c r="B10" s="153"/>
      <c r="C10" s="153"/>
    </row>
    <row r="11" spans="2:3" ht="25.95" customHeight="1">
      <c r="B11" s="151" t="s">
        <v>339</v>
      </c>
      <c r="C11" s="152" t="s">
        <v>340</v>
      </c>
    </row>
    <row r="12" spans="2:3" ht="25.95" customHeight="1">
      <c r="B12" s="153"/>
      <c r="C12" s="153"/>
    </row>
    <row r="13" spans="2:3" ht="25.95" customHeight="1">
      <c r="B13" s="153"/>
      <c r="C13" s="153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H90"/>
  <sheetViews>
    <sheetView showGridLines="0" workbookViewId="0" topLeftCell="A1">
      <pane ySplit="1" topLeftCell="A47" activePane="bottomLeft" state="frozen"/>
      <selection pane="topLeft" activeCell="A1" sqref="A1"/>
      <selection pane="bottomLeft" activeCell="A1" sqref="A1"/>
    </sheetView>
  </sheetViews>
  <sheetFormatPr defaultColWidth="9" defaultRowHeight="11.25" outlineLevelCol="7"/>
  <cols>
    <col min="1" max="1" width="10.5" style="97" customWidth="1"/>
    <col min="2" max="2" width="22.9" style="24" customWidth="1"/>
    <col min="3" max="3" width="30.5" style="24" customWidth="1"/>
    <col min="4" max="4" width="10.5" style="1" customWidth="1"/>
    <col min="5" max="5" width="10.5" style="130" customWidth="1"/>
    <col min="6" max="6" width="11.4" style="131" customWidth="1"/>
    <col min="7" max="7" width="12" style="24" customWidth="1"/>
    <col min="8" max="8" width="13.5" style="24" customWidth="1"/>
    <col min="9" max="16384" width="9" style="24"/>
  </cols>
  <sheetData>
    <row r="1" spans="1:8" s="1" customFormat="1" ht="21" customHeight="1">
      <c r="A1" s="98" t="s">
        <v>3</v>
      </c>
      <c r="B1" s="7" t="s">
        <v>4</v>
      </c>
      <c r="C1" s="7" t="s">
        <v>5</v>
      </c>
      <c r="D1" s="7" t="s">
        <v>6</v>
      </c>
      <c r="E1" s="98" t="s">
        <v>7</v>
      </c>
      <c r="F1" s="132" t="s">
        <v>8</v>
      </c>
      <c r="G1" s="7" t="s">
        <v>9</v>
      </c>
      <c r="H1" s="7" t="s">
        <v>10</v>
      </c>
    </row>
    <row r="2" spans="1:8" ht="11.25">
      <c r="A2" s="99" t="s">
        <v>11</v>
      </c>
      <c r="B2" s="100" t="s">
        <v>12</v>
      </c>
      <c r="C2" s="100" t="s">
        <v>13</v>
      </c>
      <c r="D2" s="7" t="s">
        <v>14</v>
      </c>
      <c r="E2" s="98" t="s">
        <v>15</v>
      </c>
      <c r="F2" s="133">
        <v>113</v>
      </c>
      <c r="G2" s="134"/>
      <c r="H2" s="101"/>
    </row>
    <row r="3" spans="1:8" ht="11.25">
      <c r="A3" s="99" t="s">
        <v>16</v>
      </c>
      <c r="B3" s="100" t="s">
        <v>17</v>
      </c>
      <c r="C3" s="100" t="s">
        <v>18</v>
      </c>
      <c r="D3" s="7" t="s">
        <v>14</v>
      </c>
      <c r="E3" s="98" t="s">
        <v>15</v>
      </c>
      <c r="F3" s="133">
        <v>125</v>
      </c>
      <c r="G3" s="134"/>
      <c r="H3" s="102"/>
    </row>
    <row r="4" spans="1:8" ht="11.25">
      <c r="A4" s="99" t="s">
        <v>19</v>
      </c>
      <c r="B4" s="100" t="s">
        <v>20</v>
      </c>
      <c r="C4" s="100" t="s">
        <v>21</v>
      </c>
      <c r="D4" s="7" t="s">
        <v>22</v>
      </c>
      <c r="E4" s="98" t="s">
        <v>15</v>
      </c>
      <c r="F4" s="133">
        <v>27</v>
      </c>
      <c r="G4" s="134"/>
      <c r="H4" s="102"/>
    </row>
    <row r="5" spans="1:8" ht="11.25">
      <c r="A5" s="99" t="s">
        <v>23</v>
      </c>
      <c r="B5" s="100" t="s">
        <v>24</v>
      </c>
      <c r="C5" s="100" t="s">
        <v>25</v>
      </c>
      <c r="D5" s="7" t="s">
        <v>22</v>
      </c>
      <c r="E5" s="98" t="s">
        <v>15</v>
      </c>
      <c r="F5" s="133">
        <v>16</v>
      </c>
      <c r="G5" s="135"/>
      <c r="H5" s="102"/>
    </row>
    <row r="6" spans="1:8" ht="11.25">
      <c r="A6" s="99" t="s">
        <v>26</v>
      </c>
      <c r="B6" s="100" t="s">
        <v>27</v>
      </c>
      <c r="C6" s="100" t="s">
        <v>28</v>
      </c>
      <c r="D6" s="7" t="s">
        <v>22</v>
      </c>
      <c r="E6" s="98" t="s">
        <v>15</v>
      </c>
      <c r="F6" s="133">
        <v>30</v>
      </c>
      <c r="G6" s="135"/>
      <c r="H6" s="102"/>
    </row>
    <row r="7" spans="1:8" ht="11.25">
      <c r="A7" s="99" t="s">
        <v>29</v>
      </c>
      <c r="B7" s="100" t="s">
        <v>30</v>
      </c>
      <c r="C7" s="100" t="s">
        <v>31</v>
      </c>
      <c r="D7" s="7" t="s">
        <v>22</v>
      </c>
      <c r="E7" s="98" t="s">
        <v>15</v>
      </c>
      <c r="F7" s="133">
        <v>46</v>
      </c>
      <c r="G7" s="135"/>
      <c r="H7" s="102"/>
    </row>
    <row r="8" spans="1:8" ht="11.25">
      <c r="A8" s="99" t="s">
        <v>32</v>
      </c>
      <c r="B8" s="100" t="s">
        <v>33</v>
      </c>
      <c r="C8" s="100" t="s">
        <v>34</v>
      </c>
      <c r="D8" s="7" t="s">
        <v>22</v>
      </c>
      <c r="E8" s="98" t="s">
        <v>15</v>
      </c>
      <c r="F8" s="133">
        <v>30</v>
      </c>
      <c r="G8" s="135"/>
      <c r="H8" s="102"/>
    </row>
    <row r="9" spans="1:8" ht="11.25">
      <c r="A9" s="99" t="s">
        <v>35</v>
      </c>
      <c r="B9" s="100" t="s">
        <v>36</v>
      </c>
      <c r="C9" s="100" t="s">
        <v>37</v>
      </c>
      <c r="D9" s="7" t="s">
        <v>22</v>
      </c>
      <c r="E9" s="98" t="s">
        <v>15</v>
      </c>
      <c r="F9" s="133">
        <v>22</v>
      </c>
      <c r="G9" s="135"/>
      <c r="H9" s="102"/>
    </row>
    <row r="10" spans="1:8" ht="11.25">
      <c r="A10" s="99" t="s">
        <v>38</v>
      </c>
      <c r="B10" s="100" t="s">
        <v>39</v>
      </c>
      <c r="C10" s="100" t="s">
        <v>40</v>
      </c>
      <c r="D10" s="7" t="s">
        <v>41</v>
      </c>
      <c r="E10" s="98" t="s">
        <v>15</v>
      </c>
      <c r="F10" s="133">
        <v>9.90</v>
      </c>
      <c r="G10" s="135"/>
      <c r="H10" s="102"/>
    </row>
    <row r="11" spans="1:8" ht="11.25">
      <c r="A11" s="99" t="s">
        <v>42</v>
      </c>
      <c r="B11" s="100" t="s">
        <v>43</v>
      </c>
      <c r="C11" s="100" t="s">
        <v>44</v>
      </c>
      <c r="D11" s="7" t="s">
        <v>41</v>
      </c>
      <c r="E11" s="98" t="s">
        <v>15</v>
      </c>
      <c r="F11" s="133">
        <v>2</v>
      </c>
      <c r="G11" s="135"/>
      <c r="H11" s="102"/>
    </row>
    <row r="12" spans="1:8" ht="11.25">
      <c r="A12" s="99" t="s">
        <v>45</v>
      </c>
      <c r="B12" s="100" t="s">
        <v>46</v>
      </c>
      <c r="C12" s="100" t="s">
        <v>47</v>
      </c>
      <c r="D12" s="7" t="s">
        <v>14</v>
      </c>
      <c r="E12" s="98" t="s">
        <v>15</v>
      </c>
      <c r="F12" s="133">
        <v>45</v>
      </c>
      <c r="G12" s="135"/>
      <c r="H12" s="102"/>
    </row>
    <row r="13" spans="1:8" ht="11.25">
      <c r="A13" s="99" t="s">
        <v>48</v>
      </c>
      <c r="B13" s="103" t="s">
        <v>46</v>
      </c>
      <c r="C13" s="103" t="s">
        <v>49</v>
      </c>
      <c r="D13" s="136" t="s">
        <v>14</v>
      </c>
      <c r="E13" s="98" t="s">
        <v>15</v>
      </c>
      <c r="F13" s="133">
        <v>52</v>
      </c>
      <c r="G13" s="135"/>
      <c r="H13" s="102"/>
    </row>
    <row r="14" spans="1:8" ht="11.25">
      <c r="A14" s="99" t="s">
        <v>50</v>
      </c>
      <c r="B14" s="103" t="s">
        <v>46</v>
      </c>
      <c r="C14" s="103" t="s">
        <v>51</v>
      </c>
      <c r="D14" s="136" t="s">
        <v>14</v>
      </c>
      <c r="E14" s="98" t="s">
        <v>15</v>
      </c>
      <c r="F14" s="133">
        <v>55</v>
      </c>
      <c r="G14" s="135"/>
      <c r="H14" s="102"/>
    </row>
    <row r="15" spans="1:8" ht="11.25">
      <c r="A15" s="99" t="s">
        <v>52</v>
      </c>
      <c r="B15" s="103" t="s">
        <v>46</v>
      </c>
      <c r="C15" s="103" t="s">
        <v>53</v>
      </c>
      <c r="D15" s="136" t="s">
        <v>14</v>
      </c>
      <c r="E15" s="98" t="s">
        <v>15</v>
      </c>
      <c r="F15" s="133">
        <v>59</v>
      </c>
      <c r="G15" s="135"/>
      <c r="H15" s="102"/>
    </row>
    <row r="16" spans="1:8" ht="11.25">
      <c r="A16" s="99" t="s">
        <v>54</v>
      </c>
      <c r="B16" s="103" t="s">
        <v>46</v>
      </c>
      <c r="C16" s="103" t="s">
        <v>55</v>
      </c>
      <c r="D16" s="136" t="s">
        <v>14</v>
      </c>
      <c r="E16" s="98" t="s">
        <v>15</v>
      </c>
      <c r="F16" s="133">
        <v>65</v>
      </c>
      <c r="G16" s="135"/>
      <c r="H16" s="102"/>
    </row>
    <row r="17" spans="1:8" ht="11.25">
      <c r="A17" s="99" t="s">
        <v>56</v>
      </c>
      <c r="B17" s="103" t="s">
        <v>57</v>
      </c>
      <c r="C17" s="100" t="s">
        <v>58</v>
      </c>
      <c r="D17" s="7" t="s">
        <v>59</v>
      </c>
      <c r="E17" s="137" t="s">
        <v>60</v>
      </c>
      <c r="F17" s="133">
        <v>379</v>
      </c>
      <c r="G17" s="135"/>
      <c r="H17" s="102"/>
    </row>
    <row r="18" spans="1:8" ht="11.25">
      <c r="A18" s="99" t="s">
        <v>61</v>
      </c>
      <c r="B18" s="100" t="s">
        <v>57</v>
      </c>
      <c r="C18" s="103" t="s">
        <v>62</v>
      </c>
      <c r="D18" s="7" t="s">
        <v>59</v>
      </c>
      <c r="E18" s="137" t="s">
        <v>60</v>
      </c>
      <c r="F18" s="133">
        <v>549</v>
      </c>
      <c r="G18" s="135"/>
      <c r="H18" s="102"/>
    </row>
    <row r="19" spans="1:8" ht="11.25">
      <c r="A19" s="99" t="s">
        <v>63</v>
      </c>
      <c r="B19" s="103" t="s">
        <v>57</v>
      </c>
      <c r="C19" s="103" t="s">
        <v>64</v>
      </c>
      <c r="D19" s="7" t="s">
        <v>59</v>
      </c>
      <c r="E19" s="137" t="s">
        <v>60</v>
      </c>
      <c r="F19" s="133">
        <v>839</v>
      </c>
      <c r="G19" s="135"/>
      <c r="H19" s="102"/>
    </row>
    <row r="20" spans="1:8" ht="11.25">
      <c r="A20" s="99" t="s">
        <v>65</v>
      </c>
      <c r="B20" s="100" t="s">
        <v>66</v>
      </c>
      <c r="C20" s="100" t="s">
        <v>67</v>
      </c>
      <c r="D20" s="7" t="s">
        <v>59</v>
      </c>
      <c r="E20" s="137" t="s">
        <v>60</v>
      </c>
      <c r="F20" s="133">
        <v>36.90</v>
      </c>
      <c r="G20" s="135"/>
      <c r="H20" s="102"/>
    </row>
    <row r="21" spans="1:8" ht="11.25">
      <c r="A21" s="99" t="s">
        <v>68</v>
      </c>
      <c r="B21" s="103" t="s">
        <v>66</v>
      </c>
      <c r="C21" s="100" t="s">
        <v>69</v>
      </c>
      <c r="D21" s="7" t="s">
        <v>59</v>
      </c>
      <c r="E21" s="137" t="s">
        <v>60</v>
      </c>
      <c r="F21" s="133">
        <v>49</v>
      </c>
      <c r="G21" s="135"/>
      <c r="H21" s="102"/>
    </row>
    <row r="22" spans="1:8" ht="11.25">
      <c r="A22" s="99" t="s">
        <v>70</v>
      </c>
      <c r="B22" s="103" t="s">
        <v>66</v>
      </c>
      <c r="C22" s="100" t="s">
        <v>71</v>
      </c>
      <c r="D22" s="7" t="s">
        <v>59</v>
      </c>
      <c r="E22" s="137" t="s">
        <v>60</v>
      </c>
      <c r="F22" s="133">
        <v>79</v>
      </c>
      <c r="G22" s="135"/>
      <c r="H22" s="102"/>
    </row>
    <row r="23" spans="1:8" ht="11.25">
      <c r="A23" s="99" t="s">
        <v>72</v>
      </c>
      <c r="B23" s="100" t="s">
        <v>73</v>
      </c>
      <c r="C23" s="100" t="s">
        <v>74</v>
      </c>
      <c r="D23" s="7" t="s">
        <v>75</v>
      </c>
      <c r="E23" s="137" t="s">
        <v>60</v>
      </c>
      <c r="F23" s="133">
        <v>2699</v>
      </c>
      <c r="G23" s="135"/>
      <c r="H23" s="102"/>
    </row>
    <row r="24" spans="1:8" ht="11.25">
      <c r="A24" s="99" t="s">
        <v>76</v>
      </c>
      <c r="B24" s="100" t="s">
        <v>77</v>
      </c>
      <c r="C24" s="100" t="s">
        <v>78</v>
      </c>
      <c r="D24" s="7" t="s">
        <v>79</v>
      </c>
      <c r="E24" s="137" t="s">
        <v>60</v>
      </c>
      <c r="F24" s="133">
        <v>139</v>
      </c>
      <c r="G24" s="135"/>
      <c r="H24" s="102"/>
    </row>
    <row r="25" spans="1:8" ht="11.25">
      <c r="A25" s="99" t="s">
        <v>80</v>
      </c>
      <c r="B25" s="100" t="s">
        <v>81</v>
      </c>
      <c r="C25" s="100" t="s">
        <v>82</v>
      </c>
      <c r="D25" s="7" t="s">
        <v>83</v>
      </c>
      <c r="E25" s="137" t="s">
        <v>60</v>
      </c>
      <c r="F25" s="133">
        <v>14.50</v>
      </c>
      <c r="G25" s="135"/>
      <c r="H25" s="102"/>
    </row>
    <row r="26" spans="1:8" ht="11.25">
      <c r="A26" s="99" t="s">
        <v>84</v>
      </c>
      <c r="B26" s="100" t="s">
        <v>85</v>
      </c>
      <c r="C26" s="100" t="s">
        <v>86</v>
      </c>
      <c r="D26" s="7" t="s">
        <v>75</v>
      </c>
      <c r="E26" s="137" t="s">
        <v>60</v>
      </c>
      <c r="F26" s="133">
        <v>2299</v>
      </c>
      <c r="G26" s="135"/>
      <c r="H26" s="102"/>
    </row>
    <row r="27" spans="1:8" ht="11.25">
      <c r="A27" s="99" t="s">
        <v>87</v>
      </c>
      <c r="B27" s="100" t="s">
        <v>88</v>
      </c>
      <c r="C27" s="100" t="s">
        <v>89</v>
      </c>
      <c r="D27" s="7" t="s">
        <v>90</v>
      </c>
      <c r="E27" s="137" t="s">
        <v>60</v>
      </c>
      <c r="F27" s="133">
        <v>89</v>
      </c>
      <c r="G27" s="135"/>
      <c r="H27" s="102"/>
    </row>
    <row r="28" spans="1:8" ht="11.25">
      <c r="A28" s="99" t="s">
        <v>91</v>
      </c>
      <c r="B28" s="100" t="s">
        <v>92</v>
      </c>
      <c r="C28" s="100" t="s">
        <v>93</v>
      </c>
      <c r="D28" s="7" t="s">
        <v>59</v>
      </c>
      <c r="E28" s="137" t="s">
        <v>60</v>
      </c>
      <c r="F28" s="133">
        <v>69</v>
      </c>
      <c r="G28" s="135"/>
      <c r="H28" s="102"/>
    </row>
    <row r="29" spans="1:8" ht="11.25">
      <c r="A29" s="99" t="s">
        <v>94</v>
      </c>
      <c r="B29" s="100" t="s">
        <v>95</v>
      </c>
      <c r="C29" s="100" t="s">
        <v>96</v>
      </c>
      <c r="D29" s="7" t="s">
        <v>75</v>
      </c>
      <c r="E29" s="137" t="s">
        <v>60</v>
      </c>
      <c r="F29" s="133">
        <v>499</v>
      </c>
      <c r="G29" s="135"/>
      <c r="H29" s="102"/>
    </row>
    <row r="30" spans="1:8" ht="11.25">
      <c r="A30" s="99" t="s">
        <v>97</v>
      </c>
      <c r="B30" s="100" t="s">
        <v>98</v>
      </c>
      <c r="C30" s="100" t="s">
        <v>99</v>
      </c>
      <c r="D30" s="7" t="s">
        <v>59</v>
      </c>
      <c r="E30" s="137" t="s">
        <v>60</v>
      </c>
      <c r="F30" s="133">
        <v>12</v>
      </c>
      <c r="G30" s="135"/>
      <c r="H30" s="102"/>
    </row>
    <row r="31" spans="1:8" ht="11.25">
      <c r="A31" s="99" t="s">
        <v>100</v>
      </c>
      <c r="B31" s="100" t="s">
        <v>101</v>
      </c>
      <c r="C31" s="100" t="s">
        <v>102</v>
      </c>
      <c r="D31" s="7" t="s">
        <v>75</v>
      </c>
      <c r="E31" s="137" t="s">
        <v>60</v>
      </c>
      <c r="F31" s="133">
        <v>469</v>
      </c>
      <c r="G31" s="135"/>
      <c r="H31" s="102"/>
    </row>
    <row r="32" spans="1:8" ht="11.25">
      <c r="A32" s="99" t="s">
        <v>103</v>
      </c>
      <c r="B32" s="100" t="s">
        <v>104</v>
      </c>
      <c r="C32" s="100" t="s">
        <v>105</v>
      </c>
      <c r="D32" s="7" t="s">
        <v>59</v>
      </c>
      <c r="E32" s="137" t="s">
        <v>60</v>
      </c>
      <c r="F32" s="133">
        <v>44.50</v>
      </c>
      <c r="G32" s="135"/>
      <c r="H32" s="102"/>
    </row>
    <row r="33" spans="1:8" ht="11.25">
      <c r="A33" s="99" t="s">
        <v>106</v>
      </c>
      <c r="B33" s="100" t="s">
        <v>107</v>
      </c>
      <c r="C33" s="100" t="s">
        <v>108</v>
      </c>
      <c r="D33" s="7" t="s">
        <v>75</v>
      </c>
      <c r="E33" s="137" t="s">
        <v>60</v>
      </c>
      <c r="F33" s="133">
        <v>799</v>
      </c>
      <c r="G33" s="135"/>
      <c r="H33" s="102"/>
    </row>
    <row r="34" spans="1:8" ht="11.25">
      <c r="A34" s="99" t="s">
        <v>109</v>
      </c>
      <c r="B34" s="100" t="s">
        <v>110</v>
      </c>
      <c r="C34" s="100" t="s">
        <v>111</v>
      </c>
      <c r="D34" s="7" t="s">
        <v>79</v>
      </c>
      <c r="E34" s="137" t="s">
        <v>60</v>
      </c>
      <c r="F34" s="133">
        <v>25</v>
      </c>
      <c r="G34" s="135"/>
      <c r="H34" s="102"/>
    </row>
    <row r="35" spans="1:8" ht="11.25">
      <c r="A35" s="99" t="s">
        <v>112</v>
      </c>
      <c r="B35" s="100" t="s">
        <v>113</v>
      </c>
      <c r="C35" s="100" t="s">
        <v>114</v>
      </c>
      <c r="D35" s="7" t="s">
        <v>115</v>
      </c>
      <c r="E35" s="137" t="s">
        <v>60</v>
      </c>
      <c r="F35" s="133">
        <v>85</v>
      </c>
      <c r="G35" s="135"/>
      <c r="H35" s="102"/>
    </row>
    <row r="36" spans="1:8" ht="11.25">
      <c r="A36" s="99" t="s">
        <v>116</v>
      </c>
      <c r="B36" s="100" t="s">
        <v>117</v>
      </c>
      <c r="C36" s="100" t="s">
        <v>118</v>
      </c>
      <c r="D36" s="7" t="s">
        <v>59</v>
      </c>
      <c r="E36" s="137" t="s">
        <v>60</v>
      </c>
      <c r="F36" s="133">
        <v>139</v>
      </c>
      <c r="G36" s="135"/>
      <c r="H36" s="102"/>
    </row>
    <row r="37" spans="1:8" ht="11.25">
      <c r="A37" s="99" t="s">
        <v>119</v>
      </c>
      <c r="B37" s="100" t="s">
        <v>117</v>
      </c>
      <c r="C37" s="100" t="s">
        <v>120</v>
      </c>
      <c r="D37" s="7" t="s">
        <v>59</v>
      </c>
      <c r="E37" s="137" t="s">
        <v>60</v>
      </c>
      <c r="F37" s="133">
        <v>79</v>
      </c>
      <c r="G37" s="135"/>
      <c r="H37" s="102"/>
    </row>
    <row r="38" spans="1:8" ht="11.25">
      <c r="A38" s="99" t="s">
        <v>121</v>
      </c>
      <c r="B38" s="100" t="s">
        <v>122</v>
      </c>
      <c r="C38" s="100" t="s">
        <v>123</v>
      </c>
      <c r="D38" s="7" t="s">
        <v>59</v>
      </c>
      <c r="E38" s="137" t="s">
        <v>60</v>
      </c>
      <c r="F38" s="133">
        <v>119</v>
      </c>
      <c r="G38" s="135"/>
      <c r="H38" s="102"/>
    </row>
    <row r="39" spans="1:8" ht="11.25">
      <c r="A39" s="99" t="s">
        <v>124</v>
      </c>
      <c r="B39" s="100" t="s">
        <v>125</v>
      </c>
      <c r="C39" s="100" t="s">
        <v>126</v>
      </c>
      <c r="D39" s="7" t="s">
        <v>75</v>
      </c>
      <c r="E39" s="137" t="s">
        <v>60</v>
      </c>
      <c r="F39" s="133">
        <v>2099</v>
      </c>
      <c r="G39" s="135"/>
      <c r="H39" s="102"/>
    </row>
    <row r="40" spans="1:8" ht="11.25">
      <c r="A40" s="99" t="s">
        <v>127</v>
      </c>
      <c r="B40" s="100" t="s">
        <v>128</v>
      </c>
      <c r="C40" s="100" t="s">
        <v>129</v>
      </c>
      <c r="D40" s="7" t="s">
        <v>90</v>
      </c>
      <c r="E40" s="137" t="s">
        <v>130</v>
      </c>
      <c r="F40" s="133">
        <v>9.90</v>
      </c>
      <c r="G40" s="135"/>
      <c r="H40" s="102"/>
    </row>
    <row r="41" spans="1:8" ht="11.25">
      <c r="A41" s="99" t="s">
        <v>131</v>
      </c>
      <c r="B41" s="100" t="s">
        <v>132</v>
      </c>
      <c r="C41" s="100" t="s">
        <v>133</v>
      </c>
      <c r="D41" s="7" t="s">
        <v>90</v>
      </c>
      <c r="E41" s="137" t="s">
        <v>130</v>
      </c>
      <c r="F41" s="133">
        <v>9.90</v>
      </c>
      <c r="G41" s="135"/>
      <c r="H41" s="102"/>
    </row>
    <row r="42" spans="1:8" ht="11.25">
      <c r="A42" s="99" t="s">
        <v>134</v>
      </c>
      <c r="B42" s="138" t="s">
        <v>132</v>
      </c>
      <c r="C42" s="100" t="s">
        <v>135</v>
      </c>
      <c r="D42" s="7" t="s">
        <v>90</v>
      </c>
      <c r="E42" s="137" t="s">
        <v>130</v>
      </c>
      <c r="F42" s="133">
        <v>9.90</v>
      </c>
      <c r="G42" s="135"/>
      <c r="H42" s="102"/>
    </row>
    <row r="43" spans="1:8" ht="11.25">
      <c r="A43" s="99" t="s">
        <v>136</v>
      </c>
      <c r="B43" s="138" t="s">
        <v>137</v>
      </c>
      <c r="C43" s="100" t="s">
        <v>138</v>
      </c>
      <c r="D43" s="7" t="s">
        <v>90</v>
      </c>
      <c r="E43" s="137" t="s">
        <v>130</v>
      </c>
      <c r="F43" s="133">
        <v>16.90</v>
      </c>
      <c r="G43" s="134"/>
      <c r="H43" s="102"/>
    </row>
    <row r="44" spans="1:8" ht="11.25">
      <c r="A44" s="99" t="s">
        <v>139</v>
      </c>
      <c r="B44" s="138" t="s">
        <v>140</v>
      </c>
      <c r="C44" s="100" t="s">
        <v>141</v>
      </c>
      <c r="D44" s="7" t="s">
        <v>59</v>
      </c>
      <c r="E44" s="137" t="s">
        <v>130</v>
      </c>
      <c r="F44" s="133">
        <v>16.90</v>
      </c>
      <c r="G44" s="134"/>
      <c r="H44" s="102"/>
    </row>
    <row r="45" spans="1:8" ht="11.25">
      <c r="A45" s="99" t="s">
        <v>142</v>
      </c>
      <c r="B45" s="138" t="s">
        <v>143</v>
      </c>
      <c r="C45" s="100" t="s">
        <v>144</v>
      </c>
      <c r="D45" s="7" t="s">
        <v>41</v>
      </c>
      <c r="E45" s="137" t="s">
        <v>130</v>
      </c>
      <c r="F45" s="133">
        <v>2.50</v>
      </c>
      <c r="G45" s="135"/>
      <c r="H45" s="102"/>
    </row>
    <row r="46" spans="1:8" ht="11.25">
      <c r="A46" s="99" t="s">
        <v>145</v>
      </c>
      <c r="B46" s="100" t="s">
        <v>146</v>
      </c>
      <c r="C46" s="100" t="s">
        <v>147</v>
      </c>
      <c r="D46" s="7" t="s">
        <v>90</v>
      </c>
      <c r="E46" s="137" t="s">
        <v>130</v>
      </c>
      <c r="F46" s="133">
        <v>9.90</v>
      </c>
      <c r="G46" s="135"/>
      <c r="H46" s="102"/>
    </row>
    <row r="47" spans="1:8" ht="11.25">
      <c r="A47" s="99" t="s">
        <v>148</v>
      </c>
      <c r="B47" s="100" t="s">
        <v>149</v>
      </c>
      <c r="C47" s="100" t="s">
        <v>150</v>
      </c>
      <c r="D47" s="7" t="s">
        <v>59</v>
      </c>
      <c r="E47" s="137" t="s">
        <v>130</v>
      </c>
      <c r="F47" s="133">
        <v>5.50</v>
      </c>
      <c r="G47" s="135"/>
      <c r="H47" s="102"/>
    </row>
    <row r="48" spans="1:8" ht="11.25">
      <c r="A48" s="99" t="s">
        <v>151</v>
      </c>
      <c r="B48" s="100" t="s">
        <v>152</v>
      </c>
      <c r="C48" s="100" t="s">
        <v>153</v>
      </c>
      <c r="D48" s="7" t="s">
        <v>83</v>
      </c>
      <c r="E48" s="137" t="s">
        <v>130</v>
      </c>
      <c r="F48" s="133">
        <v>2.70</v>
      </c>
      <c r="G48" s="135"/>
      <c r="H48" s="102"/>
    </row>
    <row r="49" spans="1:8" ht="11.25">
      <c r="A49" s="99" t="s">
        <v>154</v>
      </c>
      <c r="B49" s="100" t="s">
        <v>155</v>
      </c>
      <c r="C49" s="100" t="s">
        <v>156</v>
      </c>
      <c r="D49" s="7" t="s">
        <v>157</v>
      </c>
      <c r="E49" s="137" t="s">
        <v>130</v>
      </c>
      <c r="F49" s="133">
        <v>2</v>
      </c>
      <c r="G49" s="135"/>
      <c r="H49" s="102"/>
    </row>
    <row r="50" spans="1:8" ht="11.25">
      <c r="A50" s="99" t="s">
        <v>158</v>
      </c>
      <c r="B50" s="100" t="s">
        <v>159</v>
      </c>
      <c r="C50" s="100" t="s">
        <v>160</v>
      </c>
      <c r="D50" s="7" t="s">
        <v>115</v>
      </c>
      <c r="E50" s="137" t="s">
        <v>161</v>
      </c>
      <c r="F50" s="133">
        <v>9.90</v>
      </c>
      <c r="G50" s="135"/>
      <c r="H50" s="102"/>
    </row>
    <row r="51" spans="1:8" ht="11.25">
      <c r="A51" s="99" t="s">
        <v>162</v>
      </c>
      <c r="B51" s="100" t="s">
        <v>163</v>
      </c>
      <c r="C51" s="100" t="s">
        <v>164</v>
      </c>
      <c r="D51" s="7" t="s">
        <v>22</v>
      </c>
      <c r="E51" s="137" t="s">
        <v>161</v>
      </c>
      <c r="F51" s="133">
        <v>9.90</v>
      </c>
      <c r="G51" s="135"/>
      <c r="H51" s="102"/>
    </row>
    <row r="52" spans="1:8" ht="11.25">
      <c r="A52" s="99" t="s">
        <v>165</v>
      </c>
      <c r="B52" s="100" t="s">
        <v>166</v>
      </c>
      <c r="C52" s="100" t="s">
        <v>167</v>
      </c>
      <c r="D52" s="7" t="s">
        <v>168</v>
      </c>
      <c r="E52" s="137" t="s">
        <v>161</v>
      </c>
      <c r="F52" s="133">
        <v>3.80</v>
      </c>
      <c r="G52" s="135"/>
      <c r="H52" s="102"/>
    </row>
    <row r="53" spans="1:8" ht="11.25">
      <c r="A53" s="99" t="s">
        <v>169</v>
      </c>
      <c r="B53" s="100" t="s">
        <v>170</v>
      </c>
      <c r="C53" s="100" t="s">
        <v>171</v>
      </c>
      <c r="D53" s="7" t="s">
        <v>90</v>
      </c>
      <c r="E53" s="137" t="s">
        <v>161</v>
      </c>
      <c r="F53" s="133">
        <v>22</v>
      </c>
      <c r="G53" s="135"/>
      <c r="H53" s="102"/>
    </row>
    <row r="54" spans="1:8" ht="11.25">
      <c r="A54" s="99" t="s">
        <v>172</v>
      </c>
      <c r="B54" s="100" t="s">
        <v>173</v>
      </c>
      <c r="C54" s="100" t="s">
        <v>174</v>
      </c>
      <c r="D54" s="7" t="s">
        <v>79</v>
      </c>
      <c r="E54" s="137" t="s">
        <v>161</v>
      </c>
      <c r="F54" s="133">
        <v>1.50</v>
      </c>
      <c r="G54" s="135"/>
      <c r="H54" s="102"/>
    </row>
    <row r="55" spans="1:8" ht="11.25">
      <c r="A55" s="99" t="s">
        <v>175</v>
      </c>
      <c r="B55" s="100" t="s">
        <v>176</v>
      </c>
      <c r="C55" s="100" t="s">
        <v>177</v>
      </c>
      <c r="D55" s="7" t="s">
        <v>168</v>
      </c>
      <c r="E55" s="137" t="s">
        <v>161</v>
      </c>
      <c r="F55" s="133">
        <v>3</v>
      </c>
      <c r="G55" s="135"/>
      <c r="H55" s="102"/>
    </row>
    <row r="56" spans="1:8" ht="11.25">
      <c r="A56" s="99" t="s">
        <v>178</v>
      </c>
      <c r="B56" s="100" t="s">
        <v>179</v>
      </c>
      <c r="C56" s="100" t="s">
        <v>180</v>
      </c>
      <c r="D56" s="7" t="s">
        <v>181</v>
      </c>
      <c r="E56" s="137" t="s">
        <v>161</v>
      </c>
      <c r="F56" s="133">
        <v>9.50</v>
      </c>
      <c r="G56" s="135"/>
      <c r="H56" s="102"/>
    </row>
    <row r="57" spans="1:8" ht="11.25">
      <c r="A57" s="99" t="s">
        <v>182</v>
      </c>
      <c r="B57" s="100" t="s">
        <v>183</v>
      </c>
      <c r="C57" s="100" t="s">
        <v>184</v>
      </c>
      <c r="D57" s="7" t="s">
        <v>168</v>
      </c>
      <c r="E57" s="137" t="s">
        <v>161</v>
      </c>
      <c r="F57" s="133">
        <v>25</v>
      </c>
      <c r="G57" s="135"/>
      <c r="H57" s="102"/>
    </row>
    <row r="58" spans="1:8" ht="11.25">
      <c r="A58" s="99" t="s">
        <v>185</v>
      </c>
      <c r="B58" s="100" t="s">
        <v>186</v>
      </c>
      <c r="C58" s="100" t="s">
        <v>187</v>
      </c>
      <c r="D58" s="7" t="s">
        <v>157</v>
      </c>
      <c r="E58" s="137" t="s">
        <v>161</v>
      </c>
      <c r="F58" s="133">
        <v>3.50</v>
      </c>
      <c r="G58" s="135"/>
      <c r="H58" s="102"/>
    </row>
    <row r="59" spans="1:8" ht="11.25">
      <c r="A59" s="99" t="s">
        <v>188</v>
      </c>
      <c r="B59" s="100" t="s">
        <v>189</v>
      </c>
      <c r="C59" s="100" t="s">
        <v>190</v>
      </c>
      <c r="D59" s="7" t="s">
        <v>90</v>
      </c>
      <c r="E59" s="137" t="s">
        <v>161</v>
      </c>
      <c r="F59" s="133">
        <v>15</v>
      </c>
      <c r="G59" s="135"/>
      <c r="H59" s="102"/>
    </row>
    <row r="60" spans="1:8" ht="11.25">
      <c r="A60" s="99" t="s">
        <v>191</v>
      </c>
      <c r="B60" s="100" t="s">
        <v>192</v>
      </c>
      <c r="C60" s="100" t="s">
        <v>193</v>
      </c>
      <c r="D60" s="7" t="s">
        <v>157</v>
      </c>
      <c r="E60" s="137" t="s">
        <v>161</v>
      </c>
      <c r="F60" s="133">
        <v>2</v>
      </c>
      <c r="G60" s="135"/>
      <c r="H60" s="102"/>
    </row>
    <row r="61" spans="1:8" ht="11.25">
      <c r="A61" s="99" t="s">
        <v>194</v>
      </c>
      <c r="B61" s="100" t="s">
        <v>195</v>
      </c>
      <c r="C61" s="100" t="s">
        <v>196</v>
      </c>
      <c r="D61" s="7" t="s">
        <v>59</v>
      </c>
      <c r="E61" s="137" t="s">
        <v>161</v>
      </c>
      <c r="F61" s="133">
        <v>79</v>
      </c>
      <c r="G61" s="135"/>
      <c r="H61" s="102"/>
    </row>
    <row r="62" spans="1:8" ht="11.25">
      <c r="A62" s="99" t="s">
        <v>197</v>
      </c>
      <c r="B62" s="100" t="s">
        <v>198</v>
      </c>
      <c r="C62" s="100" t="s">
        <v>199</v>
      </c>
      <c r="D62" s="7" t="s">
        <v>41</v>
      </c>
      <c r="E62" s="137" t="s">
        <v>161</v>
      </c>
      <c r="F62" s="133">
        <v>19.90</v>
      </c>
      <c r="G62" s="135"/>
      <c r="H62" s="102"/>
    </row>
    <row r="63" spans="1:8" ht="11.25">
      <c r="A63" s="99" t="s">
        <v>200</v>
      </c>
      <c r="B63" s="103" t="s">
        <v>201</v>
      </c>
      <c r="C63" s="100" t="s">
        <v>202</v>
      </c>
      <c r="D63" s="7" t="s">
        <v>90</v>
      </c>
      <c r="E63" s="137" t="s">
        <v>161</v>
      </c>
      <c r="F63" s="133">
        <v>9</v>
      </c>
      <c r="G63" s="135"/>
      <c r="H63" s="102"/>
    </row>
    <row r="64" spans="1:8" ht="11.25">
      <c r="A64" s="99" t="s">
        <v>203</v>
      </c>
      <c r="B64" s="100" t="s">
        <v>204</v>
      </c>
      <c r="C64" s="100" t="s">
        <v>205</v>
      </c>
      <c r="D64" s="7" t="s">
        <v>90</v>
      </c>
      <c r="E64" s="137" t="s">
        <v>161</v>
      </c>
      <c r="F64" s="133">
        <v>9.90</v>
      </c>
      <c r="G64" s="135"/>
      <c r="H64" s="102"/>
    </row>
    <row r="65" spans="1:8" ht="11.25">
      <c r="A65" s="99" t="s">
        <v>206</v>
      </c>
      <c r="B65" s="103" t="s">
        <v>207</v>
      </c>
      <c r="C65" s="100" t="s">
        <v>208</v>
      </c>
      <c r="D65" s="7" t="s">
        <v>90</v>
      </c>
      <c r="E65" s="137" t="s">
        <v>161</v>
      </c>
      <c r="F65" s="133">
        <v>9.90</v>
      </c>
      <c r="G65" s="135"/>
      <c r="H65" s="102"/>
    </row>
    <row r="66" spans="1:8" ht="11.25">
      <c r="A66" s="99" t="s">
        <v>209</v>
      </c>
      <c r="B66" s="100" t="s">
        <v>210</v>
      </c>
      <c r="C66" s="103" t="s">
        <v>211</v>
      </c>
      <c r="D66" s="7" t="s">
        <v>59</v>
      </c>
      <c r="E66" s="137" t="s">
        <v>212</v>
      </c>
      <c r="F66" s="133">
        <v>49.90</v>
      </c>
      <c r="G66" s="135"/>
      <c r="H66" s="102"/>
    </row>
    <row r="67" spans="1:8" ht="11.25">
      <c r="A67" s="99" t="s">
        <v>213</v>
      </c>
      <c r="B67" s="100" t="s">
        <v>214</v>
      </c>
      <c r="C67" s="100" t="s">
        <v>215</v>
      </c>
      <c r="D67" s="7" t="s">
        <v>59</v>
      </c>
      <c r="E67" s="137" t="s">
        <v>212</v>
      </c>
      <c r="F67" s="133">
        <v>36.90</v>
      </c>
      <c r="G67" s="135"/>
      <c r="H67" s="102"/>
    </row>
    <row r="68" spans="1:8" ht="11.25">
      <c r="A68" s="99" t="s">
        <v>216</v>
      </c>
      <c r="B68" s="100" t="s">
        <v>217</v>
      </c>
      <c r="C68" s="100" t="s">
        <v>218</v>
      </c>
      <c r="D68" s="7" t="s">
        <v>59</v>
      </c>
      <c r="E68" s="137" t="s">
        <v>212</v>
      </c>
      <c r="F68" s="133">
        <v>22</v>
      </c>
      <c r="G68" s="135"/>
      <c r="H68" s="102"/>
    </row>
    <row r="69" spans="1:8" ht="11.25">
      <c r="A69" s="99" t="s">
        <v>219</v>
      </c>
      <c r="B69" s="100" t="s">
        <v>220</v>
      </c>
      <c r="C69" s="100" t="s">
        <v>221</v>
      </c>
      <c r="D69" s="7" t="s">
        <v>59</v>
      </c>
      <c r="E69" s="137" t="s">
        <v>212</v>
      </c>
      <c r="F69" s="133">
        <v>15</v>
      </c>
      <c r="G69" s="135"/>
      <c r="H69" s="102"/>
    </row>
    <row r="70" spans="1:8" ht="11.25">
      <c r="A70" s="99" t="s">
        <v>222</v>
      </c>
      <c r="B70" s="100" t="s">
        <v>223</v>
      </c>
      <c r="C70" s="100" t="s">
        <v>224</v>
      </c>
      <c r="D70" s="7" t="s">
        <v>59</v>
      </c>
      <c r="E70" s="137" t="s">
        <v>212</v>
      </c>
      <c r="F70" s="133">
        <v>6.50</v>
      </c>
      <c r="G70" s="135"/>
      <c r="H70" s="102"/>
    </row>
    <row r="71" spans="1:8" ht="11.25">
      <c r="A71" s="99" t="s">
        <v>225</v>
      </c>
      <c r="B71" s="100" t="s">
        <v>226</v>
      </c>
      <c r="C71" s="100" t="s">
        <v>227</v>
      </c>
      <c r="D71" s="7" t="s">
        <v>59</v>
      </c>
      <c r="E71" s="137" t="s">
        <v>212</v>
      </c>
      <c r="F71" s="133">
        <v>499</v>
      </c>
      <c r="G71" s="135"/>
      <c r="H71" s="102"/>
    </row>
    <row r="72" spans="1:8" ht="11.25">
      <c r="A72" s="99" t="s">
        <v>228</v>
      </c>
      <c r="B72" s="100" t="s">
        <v>229</v>
      </c>
      <c r="C72" s="100" t="s">
        <v>230</v>
      </c>
      <c r="D72" s="7" t="s">
        <v>22</v>
      </c>
      <c r="E72" s="137" t="s">
        <v>212</v>
      </c>
      <c r="F72" s="133">
        <v>19.90</v>
      </c>
      <c r="G72" s="135"/>
      <c r="H72" s="102"/>
    </row>
    <row r="73" spans="1:8" ht="11.25">
      <c r="A73" s="99" t="s">
        <v>231</v>
      </c>
      <c r="B73" s="100" t="s">
        <v>232</v>
      </c>
      <c r="C73" s="100" t="s">
        <v>233</v>
      </c>
      <c r="D73" s="7" t="s">
        <v>59</v>
      </c>
      <c r="E73" s="137" t="s">
        <v>212</v>
      </c>
      <c r="F73" s="133">
        <v>6.50</v>
      </c>
      <c r="G73" s="135"/>
      <c r="H73" s="102"/>
    </row>
    <row r="74" spans="1:8" ht="11.25">
      <c r="A74" s="99" t="s">
        <v>234</v>
      </c>
      <c r="B74" s="100" t="s">
        <v>235</v>
      </c>
      <c r="C74" s="100" t="s">
        <v>236</v>
      </c>
      <c r="D74" s="7" t="s">
        <v>22</v>
      </c>
      <c r="E74" s="137" t="s">
        <v>212</v>
      </c>
      <c r="F74" s="133">
        <v>11</v>
      </c>
      <c r="G74" s="135"/>
      <c r="H74" s="102"/>
    </row>
    <row r="75" spans="1:8" ht="11.25">
      <c r="A75" s="99" t="s">
        <v>237</v>
      </c>
      <c r="B75" s="100" t="s">
        <v>238</v>
      </c>
      <c r="C75" s="100" t="s">
        <v>239</v>
      </c>
      <c r="D75" s="7" t="s">
        <v>59</v>
      </c>
      <c r="E75" s="137" t="s">
        <v>212</v>
      </c>
      <c r="F75" s="133">
        <v>11</v>
      </c>
      <c r="G75" s="135"/>
      <c r="H75" s="102"/>
    </row>
    <row r="76" spans="1:8" ht="11.25">
      <c r="A76" s="99" t="s">
        <v>240</v>
      </c>
      <c r="B76" s="100" t="s">
        <v>241</v>
      </c>
      <c r="C76" s="100" t="s">
        <v>242</v>
      </c>
      <c r="D76" s="7" t="s">
        <v>59</v>
      </c>
      <c r="E76" s="137" t="s">
        <v>212</v>
      </c>
      <c r="F76" s="133">
        <v>9.90</v>
      </c>
      <c r="G76" s="135"/>
      <c r="H76" s="102"/>
    </row>
    <row r="77" spans="1:8" ht="11.25">
      <c r="A77" s="99" t="s">
        <v>243</v>
      </c>
      <c r="B77" s="100" t="s">
        <v>244</v>
      </c>
      <c r="C77" s="100" t="s">
        <v>245</v>
      </c>
      <c r="D77" s="7" t="s">
        <v>22</v>
      </c>
      <c r="E77" s="137" t="s">
        <v>212</v>
      </c>
      <c r="F77" s="133">
        <v>11.80</v>
      </c>
      <c r="G77" s="135"/>
      <c r="H77" s="102"/>
    </row>
    <row r="78" spans="1:8" ht="11.25">
      <c r="A78" s="99" t="s">
        <v>246</v>
      </c>
      <c r="B78" s="100" t="s">
        <v>247</v>
      </c>
      <c r="C78" s="100" t="s">
        <v>248</v>
      </c>
      <c r="D78" s="7" t="s">
        <v>22</v>
      </c>
      <c r="E78" s="137" t="s">
        <v>249</v>
      </c>
      <c r="F78" s="133">
        <v>12.70</v>
      </c>
      <c r="G78" s="134"/>
      <c r="H78" s="102"/>
    </row>
    <row r="79" spans="1:8" ht="11.25">
      <c r="A79" s="99" t="s">
        <v>250</v>
      </c>
      <c r="B79" s="100" t="s">
        <v>251</v>
      </c>
      <c r="C79" s="103" t="s">
        <v>248</v>
      </c>
      <c r="D79" s="7" t="s">
        <v>22</v>
      </c>
      <c r="E79" s="137" t="s">
        <v>249</v>
      </c>
      <c r="F79" s="133">
        <v>12.70</v>
      </c>
      <c r="G79" s="134"/>
      <c r="H79" s="102"/>
    </row>
    <row r="80" spans="1:8" ht="11.25">
      <c r="A80" s="99" t="s">
        <v>252</v>
      </c>
      <c r="B80" s="100" t="s">
        <v>253</v>
      </c>
      <c r="C80" s="100" t="s">
        <v>254</v>
      </c>
      <c r="D80" s="7" t="s">
        <v>14</v>
      </c>
      <c r="E80" s="137" t="s">
        <v>249</v>
      </c>
      <c r="F80" s="133">
        <v>52.80</v>
      </c>
      <c r="G80" s="135"/>
      <c r="H80" s="102"/>
    </row>
    <row r="81" spans="1:8" ht="11.25">
      <c r="A81" s="99" t="s">
        <v>255</v>
      </c>
      <c r="B81" s="100" t="s">
        <v>256</v>
      </c>
      <c r="C81" s="103" t="s">
        <v>257</v>
      </c>
      <c r="D81" s="7" t="s">
        <v>41</v>
      </c>
      <c r="E81" s="137" t="s">
        <v>249</v>
      </c>
      <c r="F81" s="133">
        <v>18.90</v>
      </c>
      <c r="G81" s="135"/>
      <c r="H81" s="102"/>
    </row>
    <row r="82" spans="1:8" ht="11.25">
      <c r="A82" s="99"/>
      <c r="B82" s="100"/>
      <c r="C82" s="100"/>
      <c r="D82" s="7"/>
      <c r="E82" s="98"/>
      <c r="F82" s="133"/>
      <c r="G82" s="100"/>
      <c r="H82" s="100"/>
    </row>
    <row r="83" spans="1:8" ht="11.25">
      <c r="A83" s="99"/>
      <c r="B83" s="100"/>
      <c r="C83" s="100"/>
      <c r="D83" s="7"/>
      <c r="E83" s="98"/>
      <c r="F83" s="133"/>
      <c r="G83" s="100"/>
      <c r="H83" s="100"/>
    </row>
    <row r="84" spans="1:8" ht="11.25">
      <c r="A84" s="99"/>
      <c r="B84" s="100"/>
      <c r="C84" s="100"/>
      <c r="D84" s="7"/>
      <c r="E84" s="98"/>
      <c r="F84" s="133"/>
      <c r="G84" s="100"/>
      <c r="H84" s="100"/>
    </row>
    <row r="85" spans="1:8" ht="11.25">
      <c r="A85" s="99"/>
      <c r="B85" s="100"/>
      <c r="C85" s="100"/>
      <c r="D85" s="7"/>
      <c r="E85" s="98"/>
      <c r="F85" s="133"/>
      <c r="G85" s="100"/>
      <c r="H85" s="100"/>
    </row>
    <row r="86" spans="1:8" ht="11.25">
      <c r="A86" s="99"/>
      <c r="B86" s="100"/>
      <c r="C86" s="100"/>
      <c r="D86" s="7"/>
      <c r="E86" s="98"/>
      <c r="F86" s="133"/>
      <c r="G86" s="100"/>
      <c r="H86" s="100"/>
    </row>
    <row r="87" spans="1:8" ht="11.25">
      <c r="A87" s="99"/>
      <c r="B87" s="100"/>
      <c r="C87" s="100"/>
      <c r="D87" s="7"/>
      <c r="E87" s="98"/>
      <c r="F87" s="133"/>
      <c r="G87" s="100"/>
      <c r="H87" s="100"/>
    </row>
    <row r="88" spans="1:8" ht="11.25">
      <c r="A88" s="99"/>
      <c r="B88" s="100"/>
      <c r="C88" s="100"/>
      <c r="D88" s="7"/>
      <c r="E88" s="98"/>
      <c r="F88" s="133"/>
      <c r="G88" s="100"/>
      <c r="H88" s="100"/>
    </row>
    <row r="89" spans="1:8" ht="11.25">
      <c r="A89" s="99"/>
      <c r="B89" s="100"/>
      <c r="C89" s="100"/>
      <c r="D89" s="7"/>
      <c r="E89" s="98"/>
      <c r="F89" s="133"/>
      <c r="G89" s="100"/>
      <c r="H89" s="100"/>
    </row>
    <row r="90" spans="1:8" ht="11.25">
      <c r="A90" s="99"/>
      <c r="B90" s="100"/>
      <c r="C90" s="100"/>
      <c r="D90" s="7"/>
      <c r="E90" s="98"/>
      <c r="F90" s="133"/>
      <c r="G90" s="100"/>
      <c r="H90" s="100"/>
    </row>
  </sheetData>
  <sheetProtection formatCells="0" formatColumns="0" formatRows="0" insertHyperlinks="0" sort="0" autoFilter="0" pivotTables="0"/>
  <sortState ref="A2:H81">
    <sortCondition sortBy="value" ref="E2:E81"/>
    <sortCondition sortBy="value" ref="B2:B81"/>
  </sortState>
  <pageMargins left="0.699305555555556" right="0.699305555555556" top="0.75" bottom="0.75" header="0.3" footer="0.3"/>
  <pageSetup orientation="portrait" paperSize="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:I1000"/>
  <sheetViews>
    <sheetView showGridLines="0" workbookViewId="0" topLeftCell="A1">
      <pane ySplit="1" topLeftCell="A2" activePane="bottomLeft" state="frozen"/>
      <selection pane="topLeft" activeCell="A1" sqref="A1"/>
      <selection pane="bottomLeft" activeCell="H35" sqref="H35"/>
    </sheetView>
  </sheetViews>
  <sheetFormatPr defaultColWidth="9" defaultRowHeight="11.25"/>
  <cols>
    <col min="1" max="1" width="9.5" style="111" customWidth="1"/>
    <col min="2" max="2" width="10.5" style="112" customWidth="1"/>
    <col min="3" max="3" width="19.3" style="112" customWidth="1"/>
    <col min="4" max="4" width="18.1" style="112" customWidth="1"/>
    <col min="5" max="5" width="10.5" style="112" customWidth="1"/>
    <col min="6" max="6" width="11" style="113" customWidth="1"/>
    <col min="7" max="8" width="11" style="114" customWidth="1"/>
    <col min="9" max="9" width="20.9" style="115" customWidth="1"/>
    <col min="10" max="16384" width="9" style="116"/>
  </cols>
  <sheetData>
    <row r="1" spans="1:9" s="109" customFormat="1" ht="21" customHeight="1">
      <c r="A1" s="117" t="s">
        <v>258</v>
      </c>
      <c r="B1" s="118" t="s">
        <v>259</v>
      </c>
      <c r="C1" s="118" t="s">
        <v>260</v>
      </c>
      <c r="D1" s="118" t="s">
        <v>5</v>
      </c>
      <c r="E1" s="118" t="s">
        <v>6</v>
      </c>
      <c r="F1" s="117" t="s">
        <v>261</v>
      </c>
      <c r="G1" s="119" t="s">
        <v>8</v>
      </c>
      <c r="H1" s="119" t="s">
        <v>262</v>
      </c>
      <c r="I1" s="117" t="s">
        <v>10</v>
      </c>
    </row>
    <row r="2" spans="1:9" s="110" customFormat="1" ht="11.25">
      <c r="A2" s="120">
        <v>43466</v>
      </c>
      <c r="B2" s="121" t="s">
        <v>11</v>
      </c>
      <c r="C2" s="122" t="str">
        <f>IF(B2="","",VLOOKUP(B2,型号管理!A:D,2,0))</f>
        <v>A4打印纸</v>
      </c>
      <c r="D2" s="122" t="str">
        <f>IF(B2="","",VLOOKUP(B2,型号管理!A:D,3,0))</f>
        <v>500张/包 5包/箱</v>
      </c>
      <c r="E2" s="122" t="str">
        <f>IF(B2="","",VLOOKUP(B2,型号管理!A:D,4,0))</f>
        <v>箱</v>
      </c>
      <c r="F2" s="123">
        <v>5</v>
      </c>
      <c r="G2" s="129">
        <v>120</v>
      </c>
      <c r="H2" s="124">
        <f t="shared" si="0" ref="H2:H65">F2*G2</f>
        <v>600</v>
      </c>
      <c r="I2" s="121"/>
    </row>
    <row r="3" spans="1:9" s="110" customFormat="1" ht="11.25">
      <c r="A3" s="120">
        <v>43467</v>
      </c>
      <c r="B3" s="121" t="s">
        <v>16</v>
      </c>
      <c r="C3" s="122" t="str">
        <f>IF(B3="","",VLOOKUP(B3,型号管理!A:D,2,0))</f>
        <v>A5凭证打印纸</v>
      </c>
      <c r="D3" s="122" t="str">
        <f>IF(B3="","",VLOOKUP(B3,型号管理!A:D,3,0))</f>
        <v>500张/包 10包/箱</v>
      </c>
      <c r="E3" s="122" t="str">
        <f>IF(B3="","",VLOOKUP(B3,型号管理!A:D,4,0))</f>
        <v>箱</v>
      </c>
      <c r="F3" s="123">
        <v>5</v>
      </c>
      <c r="G3" s="129">
        <v>125</v>
      </c>
      <c r="H3" s="124">
        <f t="shared" si="0"/>
        <v>625</v>
      </c>
      <c r="I3" s="121"/>
    </row>
    <row r="4" spans="1:9" s="110" customFormat="1" ht="11.25">
      <c r="A4" s="120">
        <v>43468</v>
      </c>
      <c r="B4" s="121" t="s">
        <v>19</v>
      </c>
      <c r="C4" s="122" t="str">
        <f>IF(B4="","",VLOOKUP(B4,型号管理!A:D,2,0))</f>
        <v>凭证封面封底/封底/包角</v>
      </c>
      <c r="D4" s="122" t="str">
        <f>IF(B4="","",VLOOKUP(B4,型号管理!A:D,3,0))</f>
        <v>适配A5尺寸凭证 40套/包</v>
      </c>
      <c r="E4" s="122" t="str">
        <f>IF(B4="","",VLOOKUP(B4,型号管理!A:D,4,0))</f>
        <v>包</v>
      </c>
      <c r="F4" s="123">
        <v>5</v>
      </c>
      <c r="G4" s="129">
        <v>15</v>
      </c>
      <c r="H4" s="124">
        <f t="shared" si="0"/>
        <v>75</v>
      </c>
      <c r="I4" s="121"/>
    </row>
    <row r="5" spans="1:9" s="110" customFormat="1" ht="11.25">
      <c r="A5" s="120">
        <v>43469</v>
      </c>
      <c r="B5" s="121" t="s">
        <v>23</v>
      </c>
      <c r="C5" s="122" t="str">
        <f>IF(B5="","",VLOOKUP(B5,型号管理!A:D,2,0))</f>
        <v>凭证包装盒</v>
      </c>
      <c r="D5" s="122" t="str">
        <f>IF(B5="","",VLOOKUP(B5,型号管理!A:D,3,0))</f>
        <v>适配A5尺寸凭证 10个/包</v>
      </c>
      <c r="E5" s="122" t="str">
        <f>IF(B5="","",VLOOKUP(B5,型号管理!A:D,4,0))</f>
        <v>包</v>
      </c>
      <c r="F5" s="123">
        <v>5</v>
      </c>
      <c r="G5" s="129">
        <v>22</v>
      </c>
      <c r="H5" s="124">
        <f t="shared" si="0"/>
        <v>110</v>
      </c>
      <c r="I5" s="121"/>
    </row>
    <row r="6" spans="1:9" s="110" customFormat="1" ht="11.25">
      <c r="A6" s="120">
        <v>43470</v>
      </c>
      <c r="B6" s="121" t="s">
        <v>26</v>
      </c>
      <c r="C6" s="122" t="str">
        <f>IF(B6="","",VLOOKUP(B6,型号管理!A:D,2,0))</f>
        <v>牛皮纸档案袋</v>
      </c>
      <c r="D6" s="122" t="str">
        <f>IF(B6="","",VLOOKUP(B6,型号管理!A:D,3,0))</f>
        <v>A4尺寸 50个/包</v>
      </c>
      <c r="E6" s="122" t="str">
        <f>IF(B6="","",VLOOKUP(B6,型号管理!A:D,4,0))</f>
        <v>包</v>
      </c>
      <c r="F6" s="123">
        <v>5</v>
      </c>
      <c r="G6" s="129">
        <v>45</v>
      </c>
      <c r="H6" s="124">
        <f t="shared" si="0"/>
        <v>225</v>
      </c>
      <c r="I6" s="121"/>
    </row>
    <row r="7" spans="1:9" s="110" customFormat="1" ht="11.25">
      <c r="A7" s="120">
        <v>43471</v>
      </c>
      <c r="B7" s="121" t="s">
        <v>11</v>
      </c>
      <c r="C7" s="122" t="str">
        <f>IF(B7="","",VLOOKUP(B7,型号管理!A:D,2,0))</f>
        <v>A4打印纸</v>
      </c>
      <c r="D7" s="122" t="str">
        <f>IF(B7="","",VLOOKUP(B7,型号管理!A:D,3,0))</f>
        <v>500张/包 5包/箱</v>
      </c>
      <c r="E7" s="122" t="str">
        <f>IF(B7="","",VLOOKUP(B7,型号管理!A:D,4,0))</f>
        <v>箱</v>
      </c>
      <c r="F7" s="123">
        <v>5</v>
      </c>
      <c r="G7" s="129">
        <v>118</v>
      </c>
      <c r="H7" s="124">
        <f t="shared" si="0"/>
        <v>590</v>
      </c>
      <c r="I7" s="121"/>
    </row>
    <row r="8" spans="1:9" s="110" customFormat="1" ht="11.25">
      <c r="A8" s="120">
        <v>43472</v>
      </c>
      <c r="B8" s="121" t="s">
        <v>16</v>
      </c>
      <c r="C8" s="122" t="str">
        <f>IF(B8="","",VLOOKUP(B8,型号管理!A:D,2,0))</f>
        <v>A5凭证打印纸</v>
      </c>
      <c r="D8" s="122" t="str">
        <f>IF(B8="","",VLOOKUP(B8,型号管理!A:D,3,0))</f>
        <v>500张/包 10包/箱</v>
      </c>
      <c r="E8" s="122" t="str">
        <f>IF(B8="","",VLOOKUP(B8,型号管理!A:D,4,0))</f>
        <v>箱</v>
      </c>
      <c r="F8" s="123">
        <v>5</v>
      </c>
      <c r="G8" s="129">
        <v>123</v>
      </c>
      <c r="H8" s="124">
        <f t="shared" si="0"/>
        <v>615</v>
      </c>
      <c r="I8" s="121"/>
    </row>
    <row r="9" spans="1:9" s="110" customFormat="1" ht="11.25">
      <c r="A9" s="120">
        <v>43473</v>
      </c>
      <c r="B9" s="121" t="s">
        <v>19</v>
      </c>
      <c r="C9" s="122" t="str">
        <f>IF(B9="","",VLOOKUP(B9,型号管理!A:D,2,0))</f>
        <v>凭证封面封底/封底/包角</v>
      </c>
      <c r="D9" s="122" t="str">
        <f>IF(B9="","",VLOOKUP(B9,型号管理!A:D,3,0))</f>
        <v>适配A5尺寸凭证 40套/包</v>
      </c>
      <c r="E9" s="122" t="str">
        <f>IF(B9="","",VLOOKUP(B9,型号管理!A:D,4,0))</f>
        <v>包</v>
      </c>
      <c r="F9" s="123">
        <v>5</v>
      </c>
      <c r="G9" s="129">
        <v>16</v>
      </c>
      <c r="H9" s="124">
        <f t="shared" si="0"/>
        <v>80</v>
      </c>
      <c r="I9" s="121"/>
    </row>
    <row r="10" spans="1:9" s="110" customFormat="1" ht="11.25">
      <c r="A10" s="120">
        <v>43474</v>
      </c>
      <c r="B10" s="121" t="s">
        <v>23</v>
      </c>
      <c r="C10" s="122" t="str">
        <f>IF(B10="","",VLOOKUP(B10,型号管理!A:D,2,0))</f>
        <v>凭证包装盒</v>
      </c>
      <c r="D10" s="122" t="str">
        <f>IF(B10="","",VLOOKUP(B10,型号管理!A:D,3,0))</f>
        <v>适配A5尺寸凭证 10个/包</v>
      </c>
      <c r="E10" s="122" t="str">
        <f>IF(B10="","",VLOOKUP(B10,型号管理!A:D,4,0))</f>
        <v>包</v>
      </c>
      <c r="F10" s="123">
        <v>5</v>
      </c>
      <c r="G10" s="129">
        <v>24</v>
      </c>
      <c r="H10" s="124">
        <f t="shared" si="0"/>
        <v>120</v>
      </c>
      <c r="I10" s="121"/>
    </row>
    <row r="11" spans="1:9" s="110" customFormat="1" ht="11.25">
      <c r="A11" s="120">
        <v>43475</v>
      </c>
      <c r="B11" s="121" t="s">
        <v>26</v>
      </c>
      <c r="C11" s="122" t="str">
        <f>IF(B11="","",VLOOKUP(B11,型号管理!A:D,2,0))</f>
        <v>牛皮纸档案袋</v>
      </c>
      <c r="D11" s="122" t="str">
        <f>IF(B11="","",VLOOKUP(B11,型号管理!A:D,3,0))</f>
        <v>A4尺寸 50个/包</v>
      </c>
      <c r="E11" s="122" t="str">
        <f>IF(B11="","",VLOOKUP(B11,型号管理!A:D,4,0))</f>
        <v>包</v>
      </c>
      <c r="F11" s="123">
        <v>5</v>
      </c>
      <c r="G11" s="129">
        <v>43</v>
      </c>
      <c r="H11" s="124">
        <f t="shared" si="0"/>
        <v>215</v>
      </c>
      <c r="I11" s="121"/>
    </row>
    <row r="12" spans="1:9" s="110" customFormat="1" ht="11.25">
      <c r="A12" s="120"/>
      <c r="B12" s="121"/>
      <c r="C12" s="122" t="str">
        <f>IF(B12="","",VLOOKUP(B12,型号管理!A:D,2,0))</f>
        <v/>
      </c>
      <c r="D12" s="122" t="str">
        <f>IF(B12="","",VLOOKUP(B12,型号管理!A:D,3,0))</f>
        <v/>
      </c>
      <c r="E12" s="122" t="str">
        <f>IF(B12="","",VLOOKUP(B12,型号管理!A:D,4,0))</f>
        <v/>
      </c>
      <c r="F12" s="123"/>
      <c r="G12" s="129"/>
      <c r="H12" s="124">
        <f t="shared" si="0"/>
        <v>0</v>
      </c>
      <c r="I12" s="121"/>
    </row>
    <row r="13" spans="1:9" s="110" customFormat="1" ht="11.25">
      <c r="A13" s="120"/>
      <c r="B13" s="121"/>
      <c r="C13" s="122" t="str">
        <f>IF(B13="","",VLOOKUP(B13,型号管理!A:D,2,0))</f>
        <v/>
      </c>
      <c r="D13" s="122" t="str">
        <f>IF(B13="","",VLOOKUP(B13,型号管理!A:D,3,0))</f>
        <v/>
      </c>
      <c r="E13" s="122" t="str">
        <f>IF(B13="","",VLOOKUP(B13,型号管理!A:D,4,0))</f>
        <v/>
      </c>
      <c r="F13" s="123"/>
      <c r="G13" s="129"/>
      <c r="H13" s="124">
        <f t="shared" si="0"/>
        <v>0</v>
      </c>
      <c r="I13" s="121"/>
    </row>
    <row r="14" spans="1:9" ht="11.25">
      <c r="A14" s="120"/>
      <c r="B14" s="121"/>
      <c r="C14" s="122" t="str">
        <f>IF(B14="","",VLOOKUP(B14,型号管理!A:D,2,0))</f>
        <v/>
      </c>
      <c r="D14" s="122" t="str">
        <f>IF(B14="","",VLOOKUP(B14,型号管理!A:D,3,0))</f>
        <v/>
      </c>
      <c r="E14" s="122" t="str">
        <f>IF(B14="","",VLOOKUP(B14,型号管理!A:D,4,0))</f>
        <v/>
      </c>
      <c r="F14" s="123"/>
      <c r="G14" s="129"/>
      <c r="H14" s="124">
        <f t="shared" si="0"/>
        <v>0</v>
      </c>
      <c r="I14" s="121"/>
    </row>
    <row r="15" spans="1:9" ht="11.25">
      <c r="A15" s="120"/>
      <c r="B15" s="121"/>
      <c r="C15" s="122" t="str">
        <f>IF(B15="","",VLOOKUP(B15,型号管理!A:D,2,0))</f>
        <v/>
      </c>
      <c r="D15" s="122" t="str">
        <f>IF(B15="","",VLOOKUP(B15,型号管理!A:D,3,0))</f>
        <v/>
      </c>
      <c r="E15" s="122" t="str">
        <f>IF(B15="","",VLOOKUP(B15,型号管理!A:D,4,0))</f>
        <v/>
      </c>
      <c r="F15" s="123"/>
      <c r="G15" s="129"/>
      <c r="H15" s="124">
        <f t="shared" si="0"/>
        <v>0</v>
      </c>
      <c r="I15" s="121"/>
    </row>
    <row r="16" spans="1:9" ht="11.25">
      <c r="A16" s="120"/>
      <c r="B16" s="121"/>
      <c r="C16" s="122" t="str">
        <f>IF(B16="","",VLOOKUP(B16,型号管理!A:D,2,0))</f>
        <v/>
      </c>
      <c r="D16" s="122" t="str">
        <f>IF(B16="","",VLOOKUP(B16,型号管理!A:D,3,0))</f>
        <v/>
      </c>
      <c r="E16" s="122" t="str">
        <f>IF(B16="","",VLOOKUP(B16,型号管理!A:D,4,0))</f>
        <v/>
      </c>
      <c r="F16" s="123"/>
      <c r="G16" s="129"/>
      <c r="H16" s="124">
        <f t="shared" si="0"/>
        <v>0</v>
      </c>
      <c r="I16" s="121"/>
    </row>
    <row r="17" spans="1:9" ht="11.25">
      <c r="A17" s="120"/>
      <c r="B17" s="121"/>
      <c r="C17" s="122" t="str">
        <f>IF(B17="","",VLOOKUP(B17,型号管理!A:D,2,0))</f>
        <v/>
      </c>
      <c r="D17" s="122" t="str">
        <f>IF(B17="","",VLOOKUP(B17,型号管理!A:D,3,0))</f>
        <v/>
      </c>
      <c r="E17" s="122" t="str">
        <f>IF(B17="","",VLOOKUP(B17,型号管理!A:D,4,0))</f>
        <v/>
      </c>
      <c r="F17" s="123"/>
      <c r="G17" s="129"/>
      <c r="H17" s="124">
        <f t="shared" si="0"/>
        <v>0</v>
      </c>
      <c r="I17" s="121"/>
    </row>
    <row r="18" spans="1:9" ht="11.25">
      <c r="A18" s="120"/>
      <c r="B18" s="121"/>
      <c r="C18" s="122" t="str">
        <f>IF(B18="","",VLOOKUP(B18,型号管理!A:D,2,0))</f>
        <v/>
      </c>
      <c r="D18" s="122" t="str">
        <f>IF(B18="","",VLOOKUP(B18,型号管理!A:D,3,0))</f>
        <v/>
      </c>
      <c r="E18" s="122" t="str">
        <f>IF(B18="","",VLOOKUP(B18,型号管理!A:D,4,0))</f>
        <v/>
      </c>
      <c r="F18" s="123"/>
      <c r="G18" s="129"/>
      <c r="H18" s="124">
        <f t="shared" si="0"/>
        <v>0</v>
      </c>
      <c r="I18" s="121"/>
    </row>
    <row r="19" spans="1:9" ht="11.25">
      <c r="A19" s="120"/>
      <c r="B19" s="121"/>
      <c r="C19" s="122" t="str">
        <f>IF(B19="","",VLOOKUP(B19,型号管理!A:D,2,0))</f>
        <v/>
      </c>
      <c r="D19" s="122" t="str">
        <f>IF(B19="","",VLOOKUP(B19,型号管理!A:D,3,0))</f>
        <v/>
      </c>
      <c r="E19" s="122" t="str">
        <f>IF(B19="","",VLOOKUP(B19,型号管理!A:D,4,0))</f>
        <v/>
      </c>
      <c r="F19" s="123"/>
      <c r="G19" s="129"/>
      <c r="H19" s="124">
        <f t="shared" si="0"/>
        <v>0</v>
      </c>
      <c r="I19" s="121"/>
    </row>
    <row r="20" spans="1:9" ht="11.25">
      <c r="A20" s="120"/>
      <c r="B20" s="121"/>
      <c r="C20" s="122" t="str">
        <f>IF(B20="","",VLOOKUP(B20,型号管理!A:D,2,0))</f>
        <v/>
      </c>
      <c r="D20" s="122" t="str">
        <f>IF(B20="","",VLOOKUP(B20,型号管理!A:D,3,0))</f>
        <v/>
      </c>
      <c r="E20" s="122" t="str">
        <f>IF(B20="","",VLOOKUP(B20,型号管理!A:D,4,0))</f>
        <v/>
      </c>
      <c r="F20" s="123"/>
      <c r="G20" s="129"/>
      <c r="H20" s="124">
        <f t="shared" si="0"/>
        <v>0</v>
      </c>
      <c r="I20" s="121"/>
    </row>
    <row r="21" spans="1:9" ht="11.25">
      <c r="A21" s="120"/>
      <c r="B21" s="121"/>
      <c r="C21" s="122" t="str">
        <f>IF(B21="","",VLOOKUP(B21,型号管理!A:D,2,0))</f>
        <v/>
      </c>
      <c r="D21" s="122" t="str">
        <f>IF(B21="","",VLOOKUP(B21,型号管理!A:D,3,0))</f>
        <v/>
      </c>
      <c r="E21" s="122" t="str">
        <f>IF(B21="","",VLOOKUP(B21,型号管理!A:D,4,0))</f>
        <v/>
      </c>
      <c r="F21" s="123"/>
      <c r="G21" s="129"/>
      <c r="H21" s="124">
        <f t="shared" si="0"/>
        <v>0</v>
      </c>
      <c r="I21" s="121"/>
    </row>
    <row r="22" spans="1:9" ht="11.25">
      <c r="A22" s="120"/>
      <c r="B22" s="121"/>
      <c r="C22" s="122" t="str">
        <f>IF(B22="","",VLOOKUP(B22,型号管理!A:D,2,0))</f>
        <v/>
      </c>
      <c r="D22" s="122" t="str">
        <f>IF(B22="","",VLOOKUP(B22,型号管理!A:D,3,0))</f>
        <v/>
      </c>
      <c r="E22" s="122" t="str">
        <f>IF(B22="","",VLOOKUP(B22,型号管理!A:D,4,0))</f>
        <v/>
      </c>
      <c r="F22" s="123"/>
      <c r="G22" s="129"/>
      <c r="H22" s="124">
        <f t="shared" si="0"/>
        <v>0</v>
      </c>
      <c r="I22" s="121"/>
    </row>
    <row r="23" spans="1:9" ht="11.25">
      <c r="A23" s="120"/>
      <c r="B23" s="121"/>
      <c r="C23" s="122" t="str">
        <f>IF(B23="","",VLOOKUP(B23,型号管理!A:D,2,0))</f>
        <v/>
      </c>
      <c r="D23" s="122" t="str">
        <f>IF(B23="","",VLOOKUP(B23,型号管理!A:D,3,0))</f>
        <v/>
      </c>
      <c r="E23" s="122" t="str">
        <f>IF(B23="","",VLOOKUP(B23,型号管理!A:D,4,0))</f>
        <v/>
      </c>
      <c r="F23" s="123"/>
      <c r="G23" s="129"/>
      <c r="H23" s="124">
        <f t="shared" si="0"/>
        <v>0</v>
      </c>
      <c r="I23" s="121"/>
    </row>
    <row r="24" spans="1:9" ht="11.25">
      <c r="A24" s="120"/>
      <c r="B24" s="121"/>
      <c r="C24" s="122" t="str">
        <f>IF(B24="","",VLOOKUP(B24,型号管理!A:D,2,0))</f>
        <v/>
      </c>
      <c r="D24" s="122" t="str">
        <f>IF(B24="","",VLOOKUP(B24,型号管理!A:D,3,0))</f>
        <v/>
      </c>
      <c r="E24" s="122" t="str">
        <f>IF(B24="","",VLOOKUP(B24,型号管理!A:D,4,0))</f>
        <v/>
      </c>
      <c r="F24" s="123"/>
      <c r="G24" s="129"/>
      <c r="H24" s="124">
        <f t="shared" si="0"/>
        <v>0</v>
      </c>
      <c r="I24" s="121"/>
    </row>
    <row r="25" spans="1:9" ht="11.25">
      <c r="A25" s="120"/>
      <c r="B25" s="121"/>
      <c r="C25" s="122" t="str">
        <f>IF(B25="","",VLOOKUP(B25,型号管理!A:D,2,0))</f>
        <v/>
      </c>
      <c r="D25" s="122" t="str">
        <f>IF(B25="","",VLOOKUP(B25,型号管理!A:D,3,0))</f>
        <v/>
      </c>
      <c r="E25" s="122" t="str">
        <f>IF(B25="","",VLOOKUP(B25,型号管理!A:D,4,0))</f>
        <v/>
      </c>
      <c r="F25" s="123"/>
      <c r="G25" s="129"/>
      <c r="H25" s="124">
        <f t="shared" si="0"/>
        <v>0</v>
      </c>
      <c r="I25" s="121"/>
    </row>
    <row r="26" spans="1:9" ht="11.25">
      <c r="A26" s="120"/>
      <c r="B26" s="121"/>
      <c r="C26" s="122" t="str">
        <f>IF(B26="","",VLOOKUP(B26,型号管理!A:D,2,0))</f>
        <v/>
      </c>
      <c r="D26" s="122" t="str">
        <f>IF(B26="","",VLOOKUP(B26,型号管理!A:D,3,0))</f>
        <v/>
      </c>
      <c r="E26" s="122" t="str">
        <f>IF(B26="","",VLOOKUP(B26,型号管理!A:D,4,0))</f>
        <v/>
      </c>
      <c r="F26" s="123"/>
      <c r="G26" s="129"/>
      <c r="H26" s="124">
        <f t="shared" si="0"/>
        <v>0</v>
      </c>
      <c r="I26" s="121"/>
    </row>
    <row r="27" spans="1:9" ht="11.25">
      <c r="A27" s="120"/>
      <c r="B27" s="121"/>
      <c r="C27" s="122" t="str">
        <f>IF(B27="","",VLOOKUP(B27,型号管理!A:D,2,0))</f>
        <v/>
      </c>
      <c r="D27" s="122" t="str">
        <f>IF(B27="","",VLOOKUP(B27,型号管理!A:D,3,0))</f>
        <v/>
      </c>
      <c r="E27" s="122" t="str">
        <f>IF(B27="","",VLOOKUP(B27,型号管理!A:D,4,0))</f>
        <v/>
      </c>
      <c r="F27" s="123"/>
      <c r="G27" s="129"/>
      <c r="H27" s="124">
        <f t="shared" si="0"/>
        <v>0</v>
      </c>
      <c r="I27" s="121"/>
    </row>
    <row r="28" spans="1:9" ht="11.25">
      <c r="A28" s="120"/>
      <c r="B28" s="121"/>
      <c r="C28" s="122" t="str">
        <f>IF(B28="","",VLOOKUP(B28,型号管理!A:D,2,0))</f>
        <v/>
      </c>
      <c r="D28" s="122" t="str">
        <f>IF(B28="","",VLOOKUP(B28,型号管理!A:D,3,0))</f>
        <v/>
      </c>
      <c r="E28" s="122" t="str">
        <f>IF(B28="","",VLOOKUP(B28,型号管理!A:D,4,0))</f>
        <v/>
      </c>
      <c r="F28" s="123"/>
      <c r="G28" s="129"/>
      <c r="H28" s="124">
        <f t="shared" si="0"/>
        <v>0</v>
      </c>
      <c r="I28" s="121"/>
    </row>
    <row r="29" spans="1:9" ht="11.25">
      <c r="A29" s="120"/>
      <c r="B29" s="121"/>
      <c r="C29" s="122" t="str">
        <f>IF(B29="","",VLOOKUP(B29,型号管理!A:D,2,0))</f>
        <v/>
      </c>
      <c r="D29" s="122" t="str">
        <f>IF(B29="","",VLOOKUP(B29,型号管理!A:D,3,0))</f>
        <v/>
      </c>
      <c r="E29" s="122" t="str">
        <f>IF(B29="","",VLOOKUP(B29,型号管理!A:D,4,0))</f>
        <v/>
      </c>
      <c r="F29" s="123"/>
      <c r="G29" s="129"/>
      <c r="H29" s="124">
        <f t="shared" si="0"/>
        <v>0</v>
      </c>
      <c r="I29" s="121"/>
    </row>
    <row r="30" spans="1:9" ht="11.25">
      <c r="A30" s="120"/>
      <c r="B30" s="121"/>
      <c r="C30" s="122" t="str">
        <f>IF(B30="","",VLOOKUP(B30,型号管理!A:D,2,0))</f>
        <v/>
      </c>
      <c r="D30" s="122" t="str">
        <f>IF(B30="","",VLOOKUP(B30,型号管理!A:D,3,0))</f>
        <v/>
      </c>
      <c r="E30" s="122" t="str">
        <f>IF(B30="","",VLOOKUP(B30,型号管理!A:D,4,0))</f>
        <v/>
      </c>
      <c r="F30" s="123"/>
      <c r="G30" s="129"/>
      <c r="H30" s="124">
        <f t="shared" si="0"/>
        <v>0</v>
      </c>
      <c r="I30" s="121"/>
    </row>
    <row r="31" spans="1:9" ht="11.25">
      <c r="A31" s="120"/>
      <c r="B31" s="121"/>
      <c r="C31" s="122" t="str">
        <f>IF(B31="","",VLOOKUP(B31,型号管理!A:D,2,0))</f>
        <v/>
      </c>
      <c r="D31" s="122" t="str">
        <f>IF(B31="","",VLOOKUP(B31,型号管理!A:D,3,0))</f>
        <v/>
      </c>
      <c r="E31" s="122" t="str">
        <f>IF(B31="","",VLOOKUP(B31,型号管理!A:D,4,0))</f>
        <v/>
      </c>
      <c r="F31" s="123"/>
      <c r="G31" s="129"/>
      <c r="H31" s="124">
        <f t="shared" si="0"/>
        <v>0</v>
      </c>
      <c r="I31" s="121"/>
    </row>
    <row r="32" spans="1:9" ht="11.25">
      <c r="A32" s="120"/>
      <c r="B32" s="121"/>
      <c r="C32" s="122" t="str">
        <f>IF(B32="","",VLOOKUP(B32,型号管理!A:D,2,0))</f>
        <v/>
      </c>
      <c r="D32" s="122" t="str">
        <f>IF(B32="","",VLOOKUP(B32,型号管理!A:D,3,0))</f>
        <v/>
      </c>
      <c r="E32" s="122" t="str">
        <f>IF(B32="","",VLOOKUP(B32,型号管理!A:D,4,0))</f>
        <v/>
      </c>
      <c r="F32" s="123"/>
      <c r="G32" s="129"/>
      <c r="H32" s="124">
        <f t="shared" si="0"/>
        <v>0</v>
      </c>
      <c r="I32" s="121"/>
    </row>
    <row r="33" spans="1:9" ht="11.25">
      <c r="A33" s="120"/>
      <c r="B33" s="121"/>
      <c r="C33" s="122" t="str">
        <f>IF(B33="","",VLOOKUP(B33,型号管理!A:D,2,0))</f>
        <v/>
      </c>
      <c r="D33" s="122" t="str">
        <f>IF(B33="","",VLOOKUP(B33,型号管理!A:D,3,0))</f>
        <v/>
      </c>
      <c r="E33" s="122" t="str">
        <f>IF(B33="","",VLOOKUP(B33,型号管理!A:D,4,0))</f>
        <v/>
      </c>
      <c r="F33" s="123"/>
      <c r="G33" s="129"/>
      <c r="H33" s="124">
        <f t="shared" si="0"/>
        <v>0</v>
      </c>
      <c r="I33" s="121"/>
    </row>
    <row r="34" spans="1:9" ht="11.25">
      <c r="A34" s="120"/>
      <c r="B34" s="121"/>
      <c r="C34" s="122" t="str">
        <f>IF(B34="","",VLOOKUP(B34,型号管理!A:D,2,0))</f>
        <v/>
      </c>
      <c r="D34" s="122" t="str">
        <f>IF(B34="","",VLOOKUP(B34,型号管理!A:D,3,0))</f>
        <v/>
      </c>
      <c r="E34" s="122" t="str">
        <f>IF(B34="","",VLOOKUP(B34,型号管理!A:D,4,0))</f>
        <v/>
      </c>
      <c r="F34" s="123"/>
      <c r="G34" s="129"/>
      <c r="H34" s="124">
        <f t="shared" si="0"/>
        <v>0</v>
      </c>
      <c r="I34" s="121"/>
    </row>
    <row r="35" spans="1:9" ht="11.25">
      <c r="A35" s="120"/>
      <c r="B35" s="121"/>
      <c r="C35" s="122" t="str">
        <f>IF(B35="","",VLOOKUP(B35,型号管理!A:D,2,0))</f>
        <v/>
      </c>
      <c r="D35" s="122" t="str">
        <f>IF(B35="","",VLOOKUP(B35,型号管理!A:D,3,0))</f>
        <v/>
      </c>
      <c r="E35" s="122" t="str">
        <f>IF(B35="","",VLOOKUP(B35,型号管理!A:D,4,0))</f>
        <v/>
      </c>
      <c r="F35" s="123"/>
      <c r="G35" s="129"/>
      <c r="H35" s="124">
        <f t="shared" si="0"/>
        <v>0</v>
      </c>
      <c r="I35" s="121"/>
    </row>
    <row r="36" spans="1:9" ht="11.25">
      <c r="A36" s="120"/>
      <c r="B36" s="121"/>
      <c r="C36" s="122" t="str">
        <f>IF(B36="","",VLOOKUP(B36,型号管理!A:D,2,0))</f>
        <v/>
      </c>
      <c r="D36" s="122" t="str">
        <f>IF(B36="","",VLOOKUP(B36,型号管理!A:D,3,0))</f>
        <v/>
      </c>
      <c r="E36" s="122" t="str">
        <f>IF(B36="","",VLOOKUP(B36,型号管理!A:D,4,0))</f>
        <v/>
      </c>
      <c r="F36" s="123"/>
      <c r="G36" s="129"/>
      <c r="H36" s="124">
        <f t="shared" si="0"/>
        <v>0</v>
      </c>
      <c r="I36" s="121"/>
    </row>
    <row r="37" spans="1:9" ht="11.25">
      <c r="A37" s="120"/>
      <c r="B37" s="121"/>
      <c r="C37" s="122" t="str">
        <f>IF(B37="","",VLOOKUP(B37,型号管理!A:D,2,0))</f>
        <v/>
      </c>
      <c r="D37" s="122" t="str">
        <f>IF(B37="","",VLOOKUP(B37,型号管理!A:D,3,0))</f>
        <v/>
      </c>
      <c r="E37" s="122" t="str">
        <f>IF(B37="","",VLOOKUP(B37,型号管理!A:D,4,0))</f>
        <v/>
      </c>
      <c r="F37" s="123"/>
      <c r="G37" s="129"/>
      <c r="H37" s="124">
        <f t="shared" si="0"/>
        <v>0</v>
      </c>
      <c r="I37" s="121"/>
    </row>
    <row r="38" spans="1:9" ht="11.25">
      <c r="A38" s="120"/>
      <c r="B38" s="121"/>
      <c r="C38" s="122" t="str">
        <f>IF(B38="","",VLOOKUP(B38,型号管理!A:D,2,0))</f>
        <v/>
      </c>
      <c r="D38" s="122" t="str">
        <f>IF(B38="","",VLOOKUP(B38,型号管理!A:D,3,0))</f>
        <v/>
      </c>
      <c r="E38" s="122" t="str">
        <f>IF(B38="","",VLOOKUP(B38,型号管理!A:D,4,0))</f>
        <v/>
      </c>
      <c r="F38" s="123"/>
      <c r="G38" s="129"/>
      <c r="H38" s="124">
        <f t="shared" si="0"/>
        <v>0</v>
      </c>
      <c r="I38" s="121"/>
    </row>
    <row r="39" spans="1:9" ht="11.25">
      <c r="A39" s="120"/>
      <c r="B39" s="121"/>
      <c r="C39" s="122" t="str">
        <f>IF(B39="","",VLOOKUP(B39,型号管理!A:D,2,0))</f>
        <v/>
      </c>
      <c r="D39" s="122" t="str">
        <f>IF(B39="","",VLOOKUP(B39,型号管理!A:D,3,0))</f>
        <v/>
      </c>
      <c r="E39" s="122" t="str">
        <f>IF(B39="","",VLOOKUP(B39,型号管理!A:D,4,0))</f>
        <v/>
      </c>
      <c r="F39" s="123"/>
      <c r="G39" s="129"/>
      <c r="H39" s="124">
        <f t="shared" si="0"/>
        <v>0</v>
      </c>
      <c r="I39" s="121"/>
    </row>
    <row r="40" spans="1:9" ht="11.25">
      <c r="A40" s="120"/>
      <c r="B40" s="121"/>
      <c r="C40" s="122" t="str">
        <f>IF(B40="","",VLOOKUP(B40,型号管理!A:D,2,0))</f>
        <v/>
      </c>
      <c r="D40" s="122" t="str">
        <f>IF(B40="","",VLOOKUP(B40,型号管理!A:D,3,0))</f>
        <v/>
      </c>
      <c r="E40" s="122" t="str">
        <f>IF(B40="","",VLOOKUP(B40,型号管理!A:D,4,0))</f>
        <v/>
      </c>
      <c r="F40" s="123"/>
      <c r="G40" s="129"/>
      <c r="H40" s="124">
        <f t="shared" si="0"/>
        <v>0</v>
      </c>
      <c r="I40" s="121"/>
    </row>
    <row r="41" spans="1:9" ht="11.25">
      <c r="A41" s="120"/>
      <c r="B41" s="121"/>
      <c r="C41" s="122" t="str">
        <f>IF(B41="","",VLOOKUP(B41,型号管理!A:D,2,0))</f>
        <v/>
      </c>
      <c r="D41" s="122" t="str">
        <f>IF(B41="","",VLOOKUP(B41,型号管理!A:D,3,0))</f>
        <v/>
      </c>
      <c r="E41" s="122" t="str">
        <f>IF(B41="","",VLOOKUP(B41,型号管理!A:D,4,0))</f>
        <v/>
      </c>
      <c r="F41" s="123"/>
      <c r="G41" s="129"/>
      <c r="H41" s="124">
        <f t="shared" si="0"/>
        <v>0</v>
      </c>
      <c r="I41" s="121"/>
    </row>
    <row r="42" spans="1:9" ht="11.25">
      <c r="A42" s="120"/>
      <c r="B42" s="121"/>
      <c r="C42" s="122" t="str">
        <f>IF(B42="","",VLOOKUP(B42,型号管理!A:D,2,0))</f>
        <v/>
      </c>
      <c r="D42" s="122" t="str">
        <f>IF(B42="","",VLOOKUP(B42,型号管理!A:D,3,0))</f>
        <v/>
      </c>
      <c r="E42" s="122" t="str">
        <f>IF(B42="","",VLOOKUP(B42,型号管理!A:D,4,0))</f>
        <v/>
      </c>
      <c r="F42" s="123"/>
      <c r="G42" s="129"/>
      <c r="H42" s="124">
        <f t="shared" si="0"/>
        <v>0</v>
      </c>
      <c r="I42" s="121"/>
    </row>
    <row r="43" spans="1:9" ht="11.25">
      <c r="A43" s="120"/>
      <c r="B43" s="121"/>
      <c r="C43" s="122" t="str">
        <f>IF(B43="","",VLOOKUP(B43,型号管理!A:D,2,0))</f>
        <v/>
      </c>
      <c r="D43" s="122" t="str">
        <f>IF(B43="","",VLOOKUP(B43,型号管理!A:D,3,0))</f>
        <v/>
      </c>
      <c r="E43" s="122" t="str">
        <f>IF(B43="","",VLOOKUP(B43,型号管理!A:D,4,0))</f>
        <v/>
      </c>
      <c r="F43" s="123"/>
      <c r="G43" s="129"/>
      <c r="H43" s="124">
        <f t="shared" si="0"/>
        <v>0</v>
      </c>
      <c r="I43" s="121"/>
    </row>
    <row r="44" spans="1:9" ht="11.25">
      <c r="A44" s="120"/>
      <c r="B44" s="121"/>
      <c r="C44" s="122" t="str">
        <f>IF(B44="","",VLOOKUP(B44,型号管理!A:D,2,0))</f>
        <v/>
      </c>
      <c r="D44" s="122" t="str">
        <f>IF(B44="","",VLOOKUP(B44,型号管理!A:D,3,0))</f>
        <v/>
      </c>
      <c r="E44" s="122" t="str">
        <f>IF(B44="","",VLOOKUP(B44,型号管理!A:D,4,0))</f>
        <v/>
      </c>
      <c r="F44" s="123"/>
      <c r="G44" s="129"/>
      <c r="H44" s="124">
        <f t="shared" si="0"/>
        <v>0</v>
      </c>
      <c r="I44" s="121"/>
    </row>
    <row r="45" spans="1:9" ht="11.25">
      <c r="A45" s="120"/>
      <c r="B45" s="121"/>
      <c r="C45" s="122" t="str">
        <f>IF(B45="","",VLOOKUP(B45,型号管理!A:D,2,0))</f>
        <v/>
      </c>
      <c r="D45" s="122" t="str">
        <f>IF(B45="","",VLOOKUP(B45,型号管理!A:D,3,0))</f>
        <v/>
      </c>
      <c r="E45" s="122" t="str">
        <f>IF(B45="","",VLOOKUP(B45,型号管理!A:D,4,0))</f>
        <v/>
      </c>
      <c r="F45" s="123"/>
      <c r="G45" s="129"/>
      <c r="H45" s="124">
        <f t="shared" si="0"/>
        <v>0</v>
      </c>
      <c r="I45" s="121"/>
    </row>
    <row r="46" spans="1:9" ht="11.25">
      <c r="A46" s="120"/>
      <c r="B46" s="121"/>
      <c r="C46" s="122" t="str">
        <f>IF(B46="","",VLOOKUP(B46,型号管理!A:D,2,0))</f>
        <v/>
      </c>
      <c r="D46" s="122" t="str">
        <f>IF(B46="","",VLOOKUP(B46,型号管理!A:D,3,0))</f>
        <v/>
      </c>
      <c r="E46" s="122" t="str">
        <f>IF(B46="","",VLOOKUP(B46,型号管理!A:D,4,0))</f>
        <v/>
      </c>
      <c r="F46" s="123"/>
      <c r="G46" s="129"/>
      <c r="H46" s="124">
        <f t="shared" si="0"/>
        <v>0</v>
      </c>
      <c r="I46" s="121"/>
    </row>
    <row r="47" spans="1:9" ht="11.25">
      <c r="A47" s="120"/>
      <c r="B47" s="121"/>
      <c r="C47" s="122" t="str">
        <f>IF(B47="","",VLOOKUP(B47,型号管理!A:D,2,0))</f>
        <v/>
      </c>
      <c r="D47" s="122" t="str">
        <f>IF(B47="","",VLOOKUP(B47,型号管理!A:D,3,0))</f>
        <v/>
      </c>
      <c r="E47" s="122" t="str">
        <f>IF(B47="","",VLOOKUP(B47,型号管理!A:D,4,0))</f>
        <v/>
      </c>
      <c r="F47" s="123"/>
      <c r="G47" s="129"/>
      <c r="H47" s="124">
        <f t="shared" si="0"/>
        <v>0</v>
      </c>
      <c r="I47" s="121"/>
    </row>
    <row r="48" spans="1:9" ht="11.25">
      <c r="A48" s="120"/>
      <c r="B48" s="121"/>
      <c r="C48" s="122" t="str">
        <f>IF(B48="","",VLOOKUP(B48,型号管理!A:D,2,0))</f>
        <v/>
      </c>
      <c r="D48" s="122" t="str">
        <f>IF(B48="","",VLOOKUP(B48,型号管理!A:D,3,0))</f>
        <v/>
      </c>
      <c r="E48" s="122" t="str">
        <f>IF(B48="","",VLOOKUP(B48,型号管理!A:D,4,0))</f>
        <v/>
      </c>
      <c r="F48" s="123"/>
      <c r="G48" s="129"/>
      <c r="H48" s="124">
        <f t="shared" si="0"/>
        <v>0</v>
      </c>
      <c r="I48" s="121"/>
    </row>
    <row r="49" spans="1:9" ht="11.25">
      <c r="A49" s="120"/>
      <c r="B49" s="121"/>
      <c r="C49" s="122" t="str">
        <f>IF(B49="","",VLOOKUP(B49,型号管理!A:D,2,0))</f>
        <v/>
      </c>
      <c r="D49" s="122" t="str">
        <f>IF(B49="","",VLOOKUP(B49,型号管理!A:D,3,0))</f>
        <v/>
      </c>
      <c r="E49" s="122" t="str">
        <f>IF(B49="","",VLOOKUP(B49,型号管理!A:D,4,0))</f>
        <v/>
      </c>
      <c r="F49" s="123"/>
      <c r="G49" s="129"/>
      <c r="H49" s="124">
        <f t="shared" si="0"/>
        <v>0</v>
      </c>
      <c r="I49" s="121"/>
    </row>
    <row r="50" spans="1:9" ht="11.25">
      <c r="A50" s="120"/>
      <c r="B50" s="121"/>
      <c r="C50" s="122" t="str">
        <f>IF(B50="","",VLOOKUP(B50,型号管理!A:D,2,0))</f>
        <v/>
      </c>
      <c r="D50" s="122" t="str">
        <f>IF(B50="","",VLOOKUP(B50,型号管理!A:D,3,0))</f>
        <v/>
      </c>
      <c r="E50" s="122" t="str">
        <f>IF(B50="","",VLOOKUP(B50,型号管理!A:D,4,0))</f>
        <v/>
      </c>
      <c r="F50" s="123"/>
      <c r="G50" s="129"/>
      <c r="H50" s="124">
        <f t="shared" si="0"/>
        <v>0</v>
      </c>
      <c r="I50" s="121"/>
    </row>
    <row r="51" spans="1:9" ht="11.25">
      <c r="A51" s="120"/>
      <c r="B51" s="121"/>
      <c r="C51" s="122" t="str">
        <f>IF(B51="","",VLOOKUP(B51,型号管理!A:D,2,0))</f>
        <v/>
      </c>
      <c r="D51" s="122" t="str">
        <f>IF(B51="","",VLOOKUP(B51,型号管理!A:D,3,0))</f>
        <v/>
      </c>
      <c r="E51" s="122" t="str">
        <f>IF(B51="","",VLOOKUP(B51,型号管理!A:D,4,0))</f>
        <v/>
      </c>
      <c r="F51" s="123"/>
      <c r="G51" s="129"/>
      <c r="H51" s="124">
        <f t="shared" si="0"/>
        <v>0</v>
      </c>
      <c r="I51" s="121"/>
    </row>
    <row r="52" spans="1:9" ht="11.25">
      <c r="A52" s="120"/>
      <c r="B52" s="121"/>
      <c r="C52" s="122" t="str">
        <f>IF(B52="","",VLOOKUP(B52,型号管理!A:D,2,0))</f>
        <v/>
      </c>
      <c r="D52" s="122" t="str">
        <f>IF(B52="","",VLOOKUP(B52,型号管理!A:D,3,0))</f>
        <v/>
      </c>
      <c r="E52" s="122" t="str">
        <f>IF(B52="","",VLOOKUP(B52,型号管理!A:D,4,0))</f>
        <v/>
      </c>
      <c r="F52" s="123"/>
      <c r="G52" s="129"/>
      <c r="H52" s="124">
        <f t="shared" si="0"/>
        <v>0</v>
      </c>
      <c r="I52" s="121"/>
    </row>
    <row r="53" spans="1:9" ht="11.25">
      <c r="A53" s="120"/>
      <c r="B53" s="121"/>
      <c r="C53" s="122" t="str">
        <f>IF(B53="","",VLOOKUP(B53,型号管理!A:D,2,0))</f>
        <v/>
      </c>
      <c r="D53" s="122" t="str">
        <f>IF(B53="","",VLOOKUP(B53,型号管理!A:D,3,0))</f>
        <v/>
      </c>
      <c r="E53" s="122" t="str">
        <f>IF(B53="","",VLOOKUP(B53,型号管理!A:D,4,0))</f>
        <v/>
      </c>
      <c r="F53" s="123"/>
      <c r="G53" s="129"/>
      <c r="H53" s="124">
        <f t="shared" si="0"/>
        <v>0</v>
      </c>
      <c r="I53" s="121"/>
    </row>
    <row r="54" spans="1:9" ht="11.25">
      <c r="A54" s="120"/>
      <c r="B54" s="121"/>
      <c r="C54" s="122" t="str">
        <f>IF(B54="","",VLOOKUP(B54,型号管理!A:D,2,0))</f>
        <v/>
      </c>
      <c r="D54" s="122" t="str">
        <f>IF(B54="","",VLOOKUP(B54,型号管理!A:D,3,0))</f>
        <v/>
      </c>
      <c r="E54" s="122" t="str">
        <f>IF(B54="","",VLOOKUP(B54,型号管理!A:D,4,0))</f>
        <v/>
      </c>
      <c r="F54" s="123"/>
      <c r="G54" s="129"/>
      <c r="H54" s="124">
        <f t="shared" si="0"/>
        <v>0</v>
      </c>
      <c r="I54" s="121"/>
    </row>
    <row r="55" spans="1:9" ht="11.25">
      <c r="A55" s="120"/>
      <c r="B55" s="121"/>
      <c r="C55" s="122" t="str">
        <f>IF(B55="","",VLOOKUP(B55,型号管理!A:D,2,0))</f>
        <v/>
      </c>
      <c r="D55" s="122" t="str">
        <f>IF(B55="","",VLOOKUP(B55,型号管理!A:D,3,0))</f>
        <v/>
      </c>
      <c r="E55" s="122" t="str">
        <f>IF(B55="","",VLOOKUP(B55,型号管理!A:D,4,0))</f>
        <v/>
      </c>
      <c r="F55" s="123"/>
      <c r="G55" s="129"/>
      <c r="H55" s="124">
        <f t="shared" si="0"/>
        <v>0</v>
      </c>
      <c r="I55" s="121"/>
    </row>
    <row r="56" spans="1:9" ht="11.25">
      <c r="A56" s="120"/>
      <c r="B56" s="121"/>
      <c r="C56" s="122" t="str">
        <f>IF(B56="","",VLOOKUP(B56,型号管理!A:D,2,0))</f>
        <v/>
      </c>
      <c r="D56" s="122" t="str">
        <f>IF(B56="","",VLOOKUP(B56,型号管理!A:D,3,0))</f>
        <v/>
      </c>
      <c r="E56" s="122" t="str">
        <f>IF(B56="","",VLOOKUP(B56,型号管理!A:D,4,0))</f>
        <v/>
      </c>
      <c r="F56" s="123"/>
      <c r="G56" s="129"/>
      <c r="H56" s="124">
        <f t="shared" si="0"/>
        <v>0</v>
      </c>
      <c r="I56" s="121"/>
    </row>
    <row r="57" spans="1:9" ht="11.25">
      <c r="A57" s="120"/>
      <c r="B57" s="121"/>
      <c r="C57" s="122" t="str">
        <f>IF(B57="","",VLOOKUP(B57,型号管理!A:D,2,0))</f>
        <v/>
      </c>
      <c r="D57" s="122" t="str">
        <f>IF(B57="","",VLOOKUP(B57,型号管理!A:D,3,0))</f>
        <v/>
      </c>
      <c r="E57" s="122" t="str">
        <f>IF(B57="","",VLOOKUP(B57,型号管理!A:D,4,0))</f>
        <v/>
      </c>
      <c r="F57" s="123"/>
      <c r="G57" s="129"/>
      <c r="H57" s="124">
        <f t="shared" si="0"/>
        <v>0</v>
      </c>
      <c r="I57" s="121"/>
    </row>
    <row r="58" spans="1:9" ht="11.25">
      <c r="A58" s="120"/>
      <c r="B58" s="121"/>
      <c r="C58" s="122" t="str">
        <f>IF(B58="","",VLOOKUP(B58,型号管理!A:D,2,0))</f>
        <v/>
      </c>
      <c r="D58" s="122" t="str">
        <f>IF(B58="","",VLOOKUP(B58,型号管理!A:D,3,0))</f>
        <v/>
      </c>
      <c r="E58" s="122" t="str">
        <f>IF(B58="","",VLOOKUP(B58,型号管理!A:D,4,0))</f>
        <v/>
      </c>
      <c r="F58" s="123"/>
      <c r="G58" s="129"/>
      <c r="H58" s="124">
        <f t="shared" si="0"/>
        <v>0</v>
      </c>
      <c r="I58" s="121"/>
    </row>
    <row r="59" spans="1:9" ht="11.25">
      <c r="A59" s="120"/>
      <c r="B59" s="121"/>
      <c r="C59" s="122" t="str">
        <f>IF(B59="","",VLOOKUP(B59,型号管理!A:D,2,0))</f>
        <v/>
      </c>
      <c r="D59" s="122" t="str">
        <f>IF(B59="","",VLOOKUP(B59,型号管理!A:D,3,0))</f>
        <v/>
      </c>
      <c r="E59" s="122" t="str">
        <f>IF(B59="","",VLOOKUP(B59,型号管理!A:D,4,0))</f>
        <v/>
      </c>
      <c r="F59" s="123"/>
      <c r="G59" s="129"/>
      <c r="H59" s="124">
        <f t="shared" si="0"/>
        <v>0</v>
      </c>
      <c r="I59" s="121"/>
    </row>
    <row r="60" spans="1:9" ht="11.25">
      <c r="A60" s="120"/>
      <c r="B60" s="121"/>
      <c r="C60" s="122" t="str">
        <f>IF(B60="","",VLOOKUP(B60,型号管理!A:D,2,0))</f>
        <v/>
      </c>
      <c r="D60" s="122" t="str">
        <f>IF(B60="","",VLOOKUP(B60,型号管理!A:D,3,0))</f>
        <v/>
      </c>
      <c r="E60" s="122" t="str">
        <f>IF(B60="","",VLOOKUP(B60,型号管理!A:D,4,0))</f>
        <v/>
      </c>
      <c r="F60" s="123"/>
      <c r="G60" s="129"/>
      <c r="H60" s="124">
        <f t="shared" si="0"/>
        <v>0</v>
      </c>
      <c r="I60" s="121"/>
    </row>
    <row r="61" spans="1:9" ht="11.25">
      <c r="A61" s="120"/>
      <c r="B61" s="121"/>
      <c r="C61" s="122" t="str">
        <f>IF(B61="","",VLOOKUP(B61,型号管理!A:D,2,0))</f>
        <v/>
      </c>
      <c r="D61" s="122" t="str">
        <f>IF(B61="","",VLOOKUP(B61,型号管理!A:D,3,0))</f>
        <v/>
      </c>
      <c r="E61" s="122" t="str">
        <f>IF(B61="","",VLOOKUP(B61,型号管理!A:D,4,0))</f>
        <v/>
      </c>
      <c r="F61" s="123"/>
      <c r="G61" s="129"/>
      <c r="H61" s="124">
        <f t="shared" si="0"/>
        <v>0</v>
      </c>
      <c r="I61" s="121"/>
    </row>
    <row r="62" spans="1:9" ht="11.25">
      <c r="A62" s="120"/>
      <c r="B62" s="121"/>
      <c r="C62" s="122" t="str">
        <f>IF(B62="","",VLOOKUP(B62,型号管理!A:D,2,0))</f>
        <v/>
      </c>
      <c r="D62" s="122" t="str">
        <f>IF(B62="","",VLOOKUP(B62,型号管理!A:D,3,0))</f>
        <v/>
      </c>
      <c r="E62" s="122" t="str">
        <f>IF(B62="","",VLOOKUP(B62,型号管理!A:D,4,0))</f>
        <v/>
      </c>
      <c r="F62" s="123"/>
      <c r="G62" s="129"/>
      <c r="H62" s="124">
        <f t="shared" si="0"/>
        <v>0</v>
      </c>
      <c r="I62" s="121"/>
    </row>
    <row r="63" spans="1:9" ht="11.25">
      <c r="A63" s="120"/>
      <c r="B63" s="121"/>
      <c r="C63" s="122" t="str">
        <f>IF(B63="","",VLOOKUP(B63,型号管理!A:D,2,0))</f>
        <v/>
      </c>
      <c r="D63" s="122" t="str">
        <f>IF(B63="","",VLOOKUP(B63,型号管理!A:D,3,0))</f>
        <v/>
      </c>
      <c r="E63" s="122" t="str">
        <f>IF(B63="","",VLOOKUP(B63,型号管理!A:D,4,0))</f>
        <v/>
      </c>
      <c r="F63" s="123"/>
      <c r="G63" s="129"/>
      <c r="H63" s="124">
        <f t="shared" si="0"/>
        <v>0</v>
      </c>
      <c r="I63" s="121"/>
    </row>
    <row r="64" spans="1:9" ht="11.25">
      <c r="A64" s="120"/>
      <c r="B64" s="121"/>
      <c r="C64" s="122" t="str">
        <f>IF(B64="","",VLOOKUP(B64,型号管理!A:D,2,0))</f>
        <v/>
      </c>
      <c r="D64" s="122" t="str">
        <f>IF(B64="","",VLOOKUP(B64,型号管理!A:D,3,0))</f>
        <v/>
      </c>
      <c r="E64" s="122" t="str">
        <f>IF(B64="","",VLOOKUP(B64,型号管理!A:D,4,0))</f>
        <v/>
      </c>
      <c r="F64" s="123"/>
      <c r="G64" s="129"/>
      <c r="H64" s="124">
        <f t="shared" si="0"/>
        <v>0</v>
      </c>
      <c r="I64" s="121"/>
    </row>
    <row r="65" spans="1:9" ht="11.25">
      <c r="A65" s="120"/>
      <c r="B65" s="121"/>
      <c r="C65" s="122" t="str">
        <f>IF(B65="","",VLOOKUP(B65,型号管理!A:D,2,0))</f>
        <v/>
      </c>
      <c r="D65" s="122" t="str">
        <f>IF(B65="","",VLOOKUP(B65,型号管理!A:D,3,0))</f>
        <v/>
      </c>
      <c r="E65" s="122" t="str">
        <f>IF(B65="","",VLOOKUP(B65,型号管理!A:D,4,0))</f>
        <v/>
      </c>
      <c r="F65" s="123"/>
      <c r="G65" s="129"/>
      <c r="H65" s="124">
        <f t="shared" si="0"/>
        <v>0</v>
      </c>
      <c r="I65" s="121"/>
    </row>
    <row r="66" spans="1:9" ht="11.25">
      <c r="A66" s="120"/>
      <c r="B66" s="121"/>
      <c r="C66" s="122" t="str">
        <f>IF(B66="","",VLOOKUP(B66,型号管理!A:D,2,0))</f>
        <v/>
      </c>
      <c r="D66" s="122" t="str">
        <f>IF(B66="","",VLOOKUP(B66,型号管理!A:D,3,0))</f>
        <v/>
      </c>
      <c r="E66" s="122" t="str">
        <f>IF(B66="","",VLOOKUP(B66,型号管理!A:D,4,0))</f>
        <v/>
      </c>
      <c r="F66" s="123"/>
      <c r="G66" s="129"/>
      <c r="H66" s="124">
        <f t="shared" si="1" ref="H66:H129">F66*G66</f>
        <v>0</v>
      </c>
      <c r="I66" s="121"/>
    </row>
    <row r="67" spans="1:9" ht="11.25">
      <c r="A67" s="120"/>
      <c r="B67" s="121"/>
      <c r="C67" s="122" t="str">
        <f>IF(B67="","",VLOOKUP(B67,型号管理!A:D,2,0))</f>
        <v/>
      </c>
      <c r="D67" s="122" t="str">
        <f>IF(B67="","",VLOOKUP(B67,型号管理!A:D,3,0))</f>
        <v/>
      </c>
      <c r="E67" s="122" t="str">
        <f>IF(B67="","",VLOOKUP(B67,型号管理!A:D,4,0))</f>
        <v/>
      </c>
      <c r="F67" s="123"/>
      <c r="G67" s="129"/>
      <c r="H67" s="124">
        <f t="shared" si="1"/>
        <v>0</v>
      </c>
      <c r="I67" s="121"/>
    </row>
    <row r="68" spans="1:9" ht="11.25">
      <c r="A68" s="120"/>
      <c r="B68" s="121"/>
      <c r="C68" s="122" t="str">
        <f>IF(B68="","",VLOOKUP(B68,型号管理!A:D,2,0))</f>
        <v/>
      </c>
      <c r="D68" s="122" t="str">
        <f>IF(B68="","",VLOOKUP(B68,型号管理!A:D,3,0))</f>
        <v/>
      </c>
      <c r="E68" s="122" t="str">
        <f>IF(B68="","",VLOOKUP(B68,型号管理!A:D,4,0))</f>
        <v/>
      </c>
      <c r="F68" s="123"/>
      <c r="G68" s="129"/>
      <c r="H68" s="124">
        <f t="shared" si="1"/>
        <v>0</v>
      </c>
      <c r="I68" s="121"/>
    </row>
    <row r="69" spans="1:9" ht="11.25">
      <c r="A69" s="120"/>
      <c r="B69" s="121"/>
      <c r="C69" s="122" t="str">
        <f>IF(B69="","",VLOOKUP(B69,型号管理!A:D,2,0))</f>
        <v/>
      </c>
      <c r="D69" s="122" t="str">
        <f>IF(B69="","",VLOOKUP(B69,型号管理!A:D,3,0))</f>
        <v/>
      </c>
      <c r="E69" s="122" t="str">
        <f>IF(B69="","",VLOOKUP(B69,型号管理!A:D,4,0))</f>
        <v/>
      </c>
      <c r="F69" s="123"/>
      <c r="G69" s="129"/>
      <c r="H69" s="124">
        <f t="shared" si="1"/>
        <v>0</v>
      </c>
      <c r="I69" s="121"/>
    </row>
    <row r="70" spans="1:9" ht="11.25">
      <c r="A70" s="120"/>
      <c r="B70" s="121"/>
      <c r="C70" s="122" t="str">
        <f>IF(B70="","",VLOOKUP(B70,型号管理!A:D,2,0))</f>
        <v/>
      </c>
      <c r="D70" s="122" t="str">
        <f>IF(B70="","",VLOOKUP(B70,型号管理!A:D,3,0))</f>
        <v/>
      </c>
      <c r="E70" s="122" t="str">
        <f>IF(B70="","",VLOOKUP(B70,型号管理!A:D,4,0))</f>
        <v/>
      </c>
      <c r="F70" s="123"/>
      <c r="G70" s="129"/>
      <c r="H70" s="124">
        <f t="shared" si="1"/>
        <v>0</v>
      </c>
      <c r="I70" s="121"/>
    </row>
    <row r="71" spans="1:9" ht="11.25">
      <c r="A71" s="120"/>
      <c r="B71" s="121"/>
      <c r="C71" s="122" t="str">
        <f>IF(B71="","",VLOOKUP(B71,型号管理!A:D,2,0))</f>
        <v/>
      </c>
      <c r="D71" s="122" t="str">
        <f>IF(B71="","",VLOOKUP(B71,型号管理!A:D,3,0))</f>
        <v/>
      </c>
      <c r="E71" s="122" t="str">
        <f>IF(B71="","",VLOOKUP(B71,型号管理!A:D,4,0))</f>
        <v/>
      </c>
      <c r="F71" s="123"/>
      <c r="G71" s="129"/>
      <c r="H71" s="124">
        <f t="shared" si="1"/>
        <v>0</v>
      </c>
      <c r="I71" s="121"/>
    </row>
    <row r="72" spans="1:9" ht="11.25">
      <c r="A72" s="120"/>
      <c r="B72" s="121"/>
      <c r="C72" s="122" t="str">
        <f>IF(B72="","",VLOOKUP(B72,型号管理!A:D,2,0))</f>
        <v/>
      </c>
      <c r="D72" s="122" t="str">
        <f>IF(B72="","",VLOOKUP(B72,型号管理!A:D,3,0))</f>
        <v/>
      </c>
      <c r="E72" s="122" t="str">
        <f>IF(B72="","",VLOOKUP(B72,型号管理!A:D,4,0))</f>
        <v/>
      </c>
      <c r="F72" s="123"/>
      <c r="G72" s="129"/>
      <c r="H72" s="124">
        <f t="shared" si="1"/>
        <v>0</v>
      </c>
      <c r="I72" s="121"/>
    </row>
    <row r="73" spans="1:9" ht="11.25">
      <c r="A73" s="120"/>
      <c r="B73" s="121"/>
      <c r="C73" s="122" t="str">
        <f>IF(B73="","",VLOOKUP(B73,型号管理!A:D,2,0))</f>
        <v/>
      </c>
      <c r="D73" s="122" t="str">
        <f>IF(B73="","",VLOOKUP(B73,型号管理!A:D,3,0))</f>
        <v/>
      </c>
      <c r="E73" s="122" t="str">
        <f>IF(B73="","",VLOOKUP(B73,型号管理!A:D,4,0))</f>
        <v/>
      </c>
      <c r="F73" s="123"/>
      <c r="G73" s="129"/>
      <c r="H73" s="124">
        <f t="shared" si="1"/>
        <v>0</v>
      </c>
      <c r="I73" s="121"/>
    </row>
    <row r="74" spans="1:9" ht="11.25">
      <c r="A74" s="120"/>
      <c r="B74" s="121"/>
      <c r="C74" s="122" t="str">
        <f>IF(B74="","",VLOOKUP(B74,型号管理!A:D,2,0))</f>
        <v/>
      </c>
      <c r="D74" s="122" t="str">
        <f>IF(B74="","",VLOOKUP(B74,型号管理!A:D,3,0))</f>
        <v/>
      </c>
      <c r="E74" s="122" t="str">
        <f>IF(B74="","",VLOOKUP(B74,型号管理!A:D,4,0))</f>
        <v/>
      </c>
      <c r="F74" s="123"/>
      <c r="G74" s="129"/>
      <c r="H74" s="124">
        <f t="shared" si="1"/>
        <v>0</v>
      </c>
      <c r="I74" s="121"/>
    </row>
    <row r="75" spans="1:9" ht="11.25">
      <c r="A75" s="120"/>
      <c r="B75" s="121"/>
      <c r="C75" s="122" t="str">
        <f>IF(B75="","",VLOOKUP(B75,型号管理!A:D,2,0))</f>
        <v/>
      </c>
      <c r="D75" s="122" t="str">
        <f>IF(B75="","",VLOOKUP(B75,型号管理!A:D,3,0))</f>
        <v/>
      </c>
      <c r="E75" s="122" t="str">
        <f>IF(B75="","",VLOOKUP(B75,型号管理!A:D,4,0))</f>
        <v/>
      </c>
      <c r="F75" s="123"/>
      <c r="G75" s="129"/>
      <c r="H75" s="124">
        <f t="shared" si="1"/>
        <v>0</v>
      </c>
      <c r="I75" s="121"/>
    </row>
    <row r="76" spans="1:9" ht="11.25">
      <c r="A76" s="120"/>
      <c r="B76" s="121"/>
      <c r="C76" s="122" t="str">
        <f>IF(B76="","",VLOOKUP(B76,型号管理!A:D,2,0))</f>
        <v/>
      </c>
      <c r="D76" s="122" t="str">
        <f>IF(B76="","",VLOOKUP(B76,型号管理!A:D,3,0))</f>
        <v/>
      </c>
      <c r="E76" s="122" t="str">
        <f>IF(B76="","",VLOOKUP(B76,型号管理!A:D,4,0))</f>
        <v/>
      </c>
      <c r="F76" s="123"/>
      <c r="G76" s="129"/>
      <c r="H76" s="124">
        <f t="shared" si="1"/>
        <v>0</v>
      </c>
      <c r="I76" s="121"/>
    </row>
    <row r="77" spans="1:9" ht="11.25">
      <c r="A77" s="120"/>
      <c r="B77" s="121"/>
      <c r="C77" s="122" t="str">
        <f>IF(B77="","",VLOOKUP(B77,型号管理!A:D,2,0))</f>
        <v/>
      </c>
      <c r="D77" s="122" t="str">
        <f>IF(B77="","",VLOOKUP(B77,型号管理!A:D,3,0))</f>
        <v/>
      </c>
      <c r="E77" s="122" t="str">
        <f>IF(B77="","",VLOOKUP(B77,型号管理!A:D,4,0))</f>
        <v/>
      </c>
      <c r="F77" s="123"/>
      <c r="G77" s="129"/>
      <c r="H77" s="124">
        <f t="shared" si="1"/>
        <v>0</v>
      </c>
      <c r="I77" s="121"/>
    </row>
    <row r="78" spans="1:9" ht="11.25">
      <c r="A78" s="120"/>
      <c r="B78" s="121"/>
      <c r="C78" s="122" t="str">
        <f>IF(B78="","",VLOOKUP(B78,型号管理!A:D,2,0))</f>
        <v/>
      </c>
      <c r="D78" s="122" t="str">
        <f>IF(B78="","",VLOOKUP(B78,型号管理!A:D,3,0))</f>
        <v/>
      </c>
      <c r="E78" s="122" t="str">
        <f>IF(B78="","",VLOOKUP(B78,型号管理!A:D,4,0))</f>
        <v/>
      </c>
      <c r="F78" s="123"/>
      <c r="G78" s="129"/>
      <c r="H78" s="124">
        <f t="shared" si="1"/>
        <v>0</v>
      </c>
      <c r="I78" s="121"/>
    </row>
    <row r="79" spans="1:9" ht="11.25">
      <c r="A79" s="120"/>
      <c r="B79" s="121"/>
      <c r="C79" s="122" t="str">
        <f>IF(B79="","",VLOOKUP(B79,型号管理!A:D,2,0))</f>
        <v/>
      </c>
      <c r="D79" s="122" t="str">
        <f>IF(B79="","",VLOOKUP(B79,型号管理!A:D,3,0))</f>
        <v/>
      </c>
      <c r="E79" s="122" t="str">
        <f>IF(B79="","",VLOOKUP(B79,型号管理!A:D,4,0))</f>
        <v/>
      </c>
      <c r="F79" s="123"/>
      <c r="G79" s="129"/>
      <c r="H79" s="124">
        <f t="shared" si="1"/>
        <v>0</v>
      </c>
      <c r="I79" s="121"/>
    </row>
    <row r="80" spans="1:9" ht="11.25">
      <c r="A80" s="120"/>
      <c r="B80" s="121"/>
      <c r="C80" s="122" t="str">
        <f>IF(B80="","",VLOOKUP(B80,型号管理!A:D,2,0))</f>
        <v/>
      </c>
      <c r="D80" s="122" t="str">
        <f>IF(B80="","",VLOOKUP(B80,型号管理!A:D,3,0))</f>
        <v/>
      </c>
      <c r="E80" s="122" t="str">
        <f>IF(B80="","",VLOOKUP(B80,型号管理!A:D,4,0))</f>
        <v/>
      </c>
      <c r="F80" s="123"/>
      <c r="G80" s="129"/>
      <c r="H80" s="124">
        <f t="shared" si="1"/>
        <v>0</v>
      </c>
      <c r="I80" s="121"/>
    </row>
    <row r="81" spans="1:9" ht="11.25">
      <c r="A81" s="120"/>
      <c r="B81" s="121"/>
      <c r="C81" s="122" t="str">
        <f>IF(B81="","",VLOOKUP(B81,型号管理!A:D,2,0))</f>
        <v/>
      </c>
      <c r="D81" s="122" t="str">
        <f>IF(B81="","",VLOOKUP(B81,型号管理!A:D,3,0))</f>
        <v/>
      </c>
      <c r="E81" s="122" t="str">
        <f>IF(B81="","",VLOOKUP(B81,型号管理!A:D,4,0))</f>
        <v/>
      </c>
      <c r="F81" s="123"/>
      <c r="G81" s="129"/>
      <c r="H81" s="124">
        <f t="shared" si="1"/>
        <v>0</v>
      </c>
      <c r="I81" s="121"/>
    </row>
    <row r="82" spans="1:9" ht="11.25">
      <c r="A82" s="120"/>
      <c r="B82" s="121"/>
      <c r="C82" s="122" t="str">
        <f>IF(B82="","",VLOOKUP(B82,型号管理!A:D,2,0))</f>
        <v/>
      </c>
      <c r="D82" s="122" t="str">
        <f>IF(B82="","",VLOOKUP(B82,型号管理!A:D,3,0))</f>
        <v/>
      </c>
      <c r="E82" s="122" t="str">
        <f>IF(B82="","",VLOOKUP(B82,型号管理!A:D,4,0))</f>
        <v/>
      </c>
      <c r="F82" s="123"/>
      <c r="G82" s="129"/>
      <c r="H82" s="124">
        <f t="shared" si="1"/>
        <v>0</v>
      </c>
      <c r="I82" s="121"/>
    </row>
    <row r="83" spans="1:9" ht="11.25">
      <c r="A83" s="120"/>
      <c r="B83" s="121"/>
      <c r="C83" s="122" t="str">
        <f>IF(B83="","",VLOOKUP(B83,型号管理!A:D,2,0))</f>
        <v/>
      </c>
      <c r="D83" s="122" t="str">
        <f>IF(B83="","",VLOOKUP(B83,型号管理!A:D,3,0))</f>
        <v/>
      </c>
      <c r="E83" s="122" t="str">
        <f>IF(B83="","",VLOOKUP(B83,型号管理!A:D,4,0))</f>
        <v/>
      </c>
      <c r="F83" s="123"/>
      <c r="G83" s="129"/>
      <c r="H83" s="124">
        <f t="shared" si="1"/>
        <v>0</v>
      </c>
      <c r="I83" s="121"/>
    </row>
    <row r="84" spans="1:9" ht="11.25">
      <c r="A84" s="120"/>
      <c r="B84" s="121"/>
      <c r="C84" s="122" t="str">
        <f>IF(B84="","",VLOOKUP(B84,型号管理!A:D,2,0))</f>
        <v/>
      </c>
      <c r="D84" s="122" t="str">
        <f>IF(B84="","",VLOOKUP(B84,型号管理!A:D,3,0))</f>
        <v/>
      </c>
      <c r="E84" s="122" t="str">
        <f>IF(B84="","",VLOOKUP(B84,型号管理!A:D,4,0))</f>
        <v/>
      </c>
      <c r="F84" s="123"/>
      <c r="G84" s="129"/>
      <c r="H84" s="124">
        <f t="shared" si="1"/>
        <v>0</v>
      </c>
      <c r="I84" s="121"/>
    </row>
    <row r="85" spans="1:9" ht="11.25">
      <c r="A85" s="120"/>
      <c r="B85" s="121"/>
      <c r="C85" s="122" t="str">
        <f>IF(B85="","",VLOOKUP(B85,型号管理!A:D,2,0))</f>
        <v/>
      </c>
      <c r="D85" s="122" t="str">
        <f>IF(B85="","",VLOOKUP(B85,型号管理!A:D,3,0))</f>
        <v/>
      </c>
      <c r="E85" s="122" t="str">
        <f>IF(B85="","",VLOOKUP(B85,型号管理!A:D,4,0))</f>
        <v/>
      </c>
      <c r="F85" s="123"/>
      <c r="G85" s="129"/>
      <c r="H85" s="124">
        <f t="shared" si="1"/>
        <v>0</v>
      </c>
      <c r="I85" s="121"/>
    </row>
    <row r="86" spans="1:9" ht="11.25">
      <c r="A86" s="120"/>
      <c r="B86" s="121"/>
      <c r="C86" s="122" t="str">
        <f>IF(B86="","",VLOOKUP(B86,型号管理!A:D,2,0))</f>
        <v/>
      </c>
      <c r="D86" s="122" t="str">
        <f>IF(B86="","",VLOOKUP(B86,型号管理!A:D,3,0))</f>
        <v/>
      </c>
      <c r="E86" s="122" t="str">
        <f>IF(B86="","",VLOOKUP(B86,型号管理!A:D,4,0))</f>
        <v/>
      </c>
      <c r="F86" s="123"/>
      <c r="G86" s="129"/>
      <c r="H86" s="124">
        <f t="shared" si="1"/>
        <v>0</v>
      </c>
      <c r="I86" s="121"/>
    </row>
    <row r="87" spans="1:9" ht="11.25">
      <c r="A87" s="120"/>
      <c r="B87" s="121"/>
      <c r="C87" s="122" t="str">
        <f>IF(B87="","",VLOOKUP(B87,型号管理!A:D,2,0))</f>
        <v/>
      </c>
      <c r="D87" s="122" t="str">
        <f>IF(B87="","",VLOOKUP(B87,型号管理!A:D,3,0))</f>
        <v/>
      </c>
      <c r="E87" s="122" t="str">
        <f>IF(B87="","",VLOOKUP(B87,型号管理!A:D,4,0))</f>
        <v/>
      </c>
      <c r="F87" s="123"/>
      <c r="G87" s="129"/>
      <c r="H87" s="124">
        <f t="shared" si="1"/>
        <v>0</v>
      </c>
      <c r="I87" s="121"/>
    </row>
    <row r="88" spans="1:9" ht="11.25">
      <c r="A88" s="120"/>
      <c r="B88" s="121"/>
      <c r="C88" s="122" t="str">
        <f>IF(B88="","",VLOOKUP(B88,型号管理!A:D,2,0))</f>
        <v/>
      </c>
      <c r="D88" s="122" t="str">
        <f>IF(B88="","",VLOOKUP(B88,型号管理!A:D,3,0))</f>
        <v/>
      </c>
      <c r="E88" s="122" t="str">
        <f>IF(B88="","",VLOOKUP(B88,型号管理!A:D,4,0))</f>
        <v/>
      </c>
      <c r="F88" s="123"/>
      <c r="G88" s="129"/>
      <c r="H88" s="124">
        <f t="shared" si="1"/>
        <v>0</v>
      </c>
      <c r="I88" s="121"/>
    </row>
    <row r="89" spans="1:9" ht="11.25">
      <c r="A89" s="120"/>
      <c r="B89" s="121"/>
      <c r="C89" s="122" t="str">
        <f>IF(B89="","",VLOOKUP(B89,型号管理!A:D,2,0))</f>
        <v/>
      </c>
      <c r="D89" s="122" t="str">
        <f>IF(B89="","",VLOOKUP(B89,型号管理!A:D,3,0))</f>
        <v/>
      </c>
      <c r="E89" s="122" t="str">
        <f>IF(B89="","",VLOOKUP(B89,型号管理!A:D,4,0))</f>
        <v/>
      </c>
      <c r="F89" s="123"/>
      <c r="G89" s="129"/>
      <c r="H89" s="124">
        <f t="shared" si="1"/>
        <v>0</v>
      </c>
      <c r="I89" s="121"/>
    </row>
    <row r="90" spans="1:9" ht="11.25">
      <c r="A90" s="120"/>
      <c r="B90" s="121"/>
      <c r="C90" s="122" t="str">
        <f>IF(B90="","",VLOOKUP(B90,型号管理!A:D,2,0))</f>
        <v/>
      </c>
      <c r="D90" s="122" t="str">
        <f>IF(B90="","",VLOOKUP(B90,型号管理!A:D,3,0))</f>
        <v/>
      </c>
      <c r="E90" s="122" t="str">
        <f>IF(B90="","",VLOOKUP(B90,型号管理!A:D,4,0))</f>
        <v/>
      </c>
      <c r="F90" s="123"/>
      <c r="G90" s="129"/>
      <c r="H90" s="124">
        <f t="shared" si="1"/>
        <v>0</v>
      </c>
      <c r="I90" s="121"/>
    </row>
    <row r="91" spans="1:9" ht="11.25">
      <c r="A91" s="120"/>
      <c r="B91" s="121"/>
      <c r="C91" s="122" t="str">
        <f>IF(B91="","",VLOOKUP(B91,型号管理!A:D,2,0))</f>
        <v/>
      </c>
      <c r="D91" s="122" t="str">
        <f>IF(B91="","",VLOOKUP(B91,型号管理!A:D,3,0))</f>
        <v/>
      </c>
      <c r="E91" s="122" t="str">
        <f>IF(B91="","",VLOOKUP(B91,型号管理!A:D,4,0))</f>
        <v/>
      </c>
      <c r="F91" s="123"/>
      <c r="G91" s="129"/>
      <c r="H91" s="124">
        <f t="shared" si="1"/>
        <v>0</v>
      </c>
      <c r="I91" s="121"/>
    </row>
    <row r="92" spans="1:9" ht="11.25">
      <c r="A92" s="120"/>
      <c r="B92" s="121"/>
      <c r="C92" s="122" t="str">
        <f>IF(B92="","",VLOOKUP(B92,型号管理!A:D,2,0))</f>
        <v/>
      </c>
      <c r="D92" s="122" t="str">
        <f>IF(B92="","",VLOOKUP(B92,型号管理!A:D,3,0))</f>
        <v/>
      </c>
      <c r="E92" s="122" t="str">
        <f>IF(B92="","",VLOOKUP(B92,型号管理!A:D,4,0))</f>
        <v/>
      </c>
      <c r="F92" s="123"/>
      <c r="G92" s="129"/>
      <c r="H92" s="124">
        <f t="shared" si="1"/>
        <v>0</v>
      </c>
      <c r="I92" s="121"/>
    </row>
    <row r="93" spans="1:9" ht="11.25">
      <c r="A93" s="120"/>
      <c r="B93" s="121"/>
      <c r="C93" s="122" t="str">
        <f>IF(B93="","",VLOOKUP(B93,型号管理!A:D,2,0))</f>
        <v/>
      </c>
      <c r="D93" s="122" t="str">
        <f>IF(B93="","",VLOOKUP(B93,型号管理!A:D,3,0))</f>
        <v/>
      </c>
      <c r="E93" s="122" t="str">
        <f>IF(B93="","",VLOOKUP(B93,型号管理!A:D,4,0))</f>
        <v/>
      </c>
      <c r="F93" s="123"/>
      <c r="G93" s="129"/>
      <c r="H93" s="124">
        <f t="shared" si="1"/>
        <v>0</v>
      </c>
      <c r="I93" s="121"/>
    </row>
    <row r="94" spans="1:9" ht="11.25">
      <c r="A94" s="120"/>
      <c r="B94" s="121"/>
      <c r="C94" s="122" t="str">
        <f>IF(B94="","",VLOOKUP(B94,型号管理!A:D,2,0))</f>
        <v/>
      </c>
      <c r="D94" s="122" t="str">
        <f>IF(B94="","",VLOOKUP(B94,型号管理!A:D,3,0))</f>
        <v/>
      </c>
      <c r="E94" s="122" t="str">
        <f>IF(B94="","",VLOOKUP(B94,型号管理!A:D,4,0))</f>
        <v/>
      </c>
      <c r="F94" s="123"/>
      <c r="G94" s="129"/>
      <c r="H94" s="124">
        <f t="shared" si="1"/>
        <v>0</v>
      </c>
      <c r="I94" s="121"/>
    </row>
    <row r="95" spans="1:9" ht="11.25">
      <c r="A95" s="120"/>
      <c r="B95" s="121"/>
      <c r="C95" s="122" t="str">
        <f>IF(B95="","",VLOOKUP(B95,型号管理!A:D,2,0))</f>
        <v/>
      </c>
      <c r="D95" s="122" t="str">
        <f>IF(B95="","",VLOOKUP(B95,型号管理!A:D,3,0))</f>
        <v/>
      </c>
      <c r="E95" s="122" t="str">
        <f>IF(B95="","",VLOOKUP(B95,型号管理!A:D,4,0))</f>
        <v/>
      </c>
      <c r="F95" s="123"/>
      <c r="G95" s="129"/>
      <c r="H95" s="124">
        <f t="shared" si="1"/>
        <v>0</v>
      </c>
      <c r="I95" s="121"/>
    </row>
    <row r="96" spans="1:9" ht="11.25">
      <c r="A96" s="120"/>
      <c r="B96" s="121"/>
      <c r="C96" s="122" t="str">
        <f>IF(B96="","",VLOOKUP(B96,型号管理!A:D,2,0))</f>
        <v/>
      </c>
      <c r="D96" s="122" t="str">
        <f>IF(B96="","",VLOOKUP(B96,型号管理!A:D,3,0))</f>
        <v/>
      </c>
      <c r="E96" s="122" t="str">
        <f>IF(B96="","",VLOOKUP(B96,型号管理!A:D,4,0))</f>
        <v/>
      </c>
      <c r="F96" s="123"/>
      <c r="G96" s="129"/>
      <c r="H96" s="124">
        <f t="shared" si="1"/>
        <v>0</v>
      </c>
      <c r="I96" s="121"/>
    </row>
    <row r="97" spans="1:9" ht="11.25">
      <c r="A97" s="120"/>
      <c r="B97" s="121"/>
      <c r="C97" s="122" t="str">
        <f>IF(B97="","",VLOOKUP(B97,型号管理!A:D,2,0))</f>
        <v/>
      </c>
      <c r="D97" s="122" t="str">
        <f>IF(B97="","",VLOOKUP(B97,型号管理!A:D,3,0))</f>
        <v/>
      </c>
      <c r="E97" s="122" t="str">
        <f>IF(B97="","",VLOOKUP(B97,型号管理!A:D,4,0))</f>
        <v/>
      </c>
      <c r="F97" s="123"/>
      <c r="G97" s="129"/>
      <c r="H97" s="124">
        <f t="shared" si="1"/>
        <v>0</v>
      </c>
      <c r="I97" s="121"/>
    </row>
    <row r="98" spans="1:9" ht="11.25">
      <c r="A98" s="120"/>
      <c r="B98" s="121"/>
      <c r="C98" s="122" t="str">
        <f>IF(B98="","",VLOOKUP(B98,型号管理!A:D,2,0))</f>
        <v/>
      </c>
      <c r="D98" s="122" t="str">
        <f>IF(B98="","",VLOOKUP(B98,型号管理!A:D,3,0))</f>
        <v/>
      </c>
      <c r="E98" s="122" t="str">
        <f>IF(B98="","",VLOOKUP(B98,型号管理!A:D,4,0))</f>
        <v/>
      </c>
      <c r="F98" s="123"/>
      <c r="G98" s="129"/>
      <c r="H98" s="124">
        <f t="shared" si="1"/>
        <v>0</v>
      </c>
      <c r="I98" s="121"/>
    </row>
    <row r="99" spans="1:9" ht="11.25">
      <c r="A99" s="120"/>
      <c r="B99" s="121"/>
      <c r="C99" s="122" t="str">
        <f>IF(B99="","",VLOOKUP(B99,型号管理!A:D,2,0))</f>
        <v/>
      </c>
      <c r="D99" s="122" t="str">
        <f>IF(B99="","",VLOOKUP(B99,型号管理!A:D,3,0))</f>
        <v/>
      </c>
      <c r="E99" s="122" t="str">
        <f>IF(B99="","",VLOOKUP(B99,型号管理!A:D,4,0))</f>
        <v/>
      </c>
      <c r="F99" s="123"/>
      <c r="G99" s="129"/>
      <c r="H99" s="124">
        <f t="shared" si="1"/>
        <v>0</v>
      </c>
      <c r="I99" s="121"/>
    </row>
    <row r="100" spans="1:9" ht="11.25">
      <c r="A100" s="120"/>
      <c r="B100" s="121"/>
      <c r="C100" s="122" t="str">
        <f>IF(B100="","",VLOOKUP(B100,型号管理!A:D,2,0))</f>
        <v/>
      </c>
      <c r="D100" s="122" t="str">
        <f>IF(B100="","",VLOOKUP(B100,型号管理!A:D,3,0))</f>
        <v/>
      </c>
      <c r="E100" s="122" t="str">
        <f>IF(B100="","",VLOOKUP(B100,型号管理!A:D,4,0))</f>
        <v/>
      </c>
      <c r="F100" s="123"/>
      <c r="G100" s="129"/>
      <c r="H100" s="124">
        <f t="shared" si="1"/>
        <v>0</v>
      </c>
      <c r="I100" s="121"/>
    </row>
    <row r="101" spans="1:9" ht="11.25">
      <c r="A101" s="126"/>
      <c r="B101" s="121"/>
      <c r="C101" s="122" t="str">
        <f>IF(B101="","",VLOOKUP(B101,型号管理!A:D,2,0))</f>
        <v/>
      </c>
      <c r="D101" s="122" t="str">
        <f>IF(B101="","",VLOOKUP(B101,型号管理!A:D,3,0))</f>
        <v/>
      </c>
      <c r="E101" s="122" t="str">
        <f>IF(B101="","",VLOOKUP(B101,型号管理!A:D,4,0))</f>
        <v/>
      </c>
      <c r="F101" s="127"/>
      <c r="G101" s="13"/>
      <c r="H101" s="124">
        <f t="shared" si="1"/>
        <v>0</v>
      </c>
      <c r="I101" s="128"/>
    </row>
    <row r="102" spans="1:9" ht="11.25">
      <c r="A102" s="126"/>
      <c r="B102" s="121"/>
      <c r="C102" s="122" t="str">
        <f>IF(B102="","",VLOOKUP(B102,型号管理!A:D,2,0))</f>
        <v/>
      </c>
      <c r="D102" s="122" t="str">
        <f>IF(B102="","",VLOOKUP(B102,型号管理!A:D,3,0))</f>
        <v/>
      </c>
      <c r="E102" s="122" t="str">
        <f>IF(B102="","",VLOOKUP(B102,型号管理!A:D,4,0))</f>
        <v/>
      </c>
      <c r="F102" s="127"/>
      <c r="G102" s="13"/>
      <c r="H102" s="124">
        <f t="shared" si="1"/>
        <v>0</v>
      </c>
      <c r="I102" s="128"/>
    </row>
    <row r="103" spans="1:9" ht="11.25">
      <c r="A103" s="126"/>
      <c r="B103" s="121"/>
      <c r="C103" s="122" t="str">
        <f>IF(B103="","",VLOOKUP(B103,型号管理!A:D,2,0))</f>
        <v/>
      </c>
      <c r="D103" s="122" t="str">
        <f>IF(B103="","",VLOOKUP(B103,型号管理!A:D,3,0))</f>
        <v/>
      </c>
      <c r="E103" s="122" t="str">
        <f>IF(B103="","",VLOOKUP(B103,型号管理!A:D,4,0))</f>
        <v/>
      </c>
      <c r="F103" s="127"/>
      <c r="G103" s="13"/>
      <c r="H103" s="124">
        <f t="shared" si="1"/>
        <v>0</v>
      </c>
      <c r="I103" s="128"/>
    </row>
    <row r="104" spans="1:9" ht="11.25">
      <c r="A104" s="126"/>
      <c r="B104" s="121"/>
      <c r="C104" s="122" t="str">
        <f>IF(B104="","",VLOOKUP(B104,型号管理!A:D,2,0))</f>
        <v/>
      </c>
      <c r="D104" s="122" t="str">
        <f>IF(B104="","",VLOOKUP(B104,型号管理!A:D,3,0))</f>
        <v/>
      </c>
      <c r="E104" s="122" t="str">
        <f>IF(B104="","",VLOOKUP(B104,型号管理!A:D,4,0))</f>
        <v/>
      </c>
      <c r="F104" s="127"/>
      <c r="G104" s="13"/>
      <c r="H104" s="124">
        <f t="shared" si="1"/>
        <v>0</v>
      </c>
      <c r="I104" s="128"/>
    </row>
    <row r="105" spans="1:9" ht="11.25">
      <c r="A105" s="126"/>
      <c r="B105" s="121"/>
      <c r="C105" s="122" t="str">
        <f>IF(B105="","",VLOOKUP(B105,型号管理!A:D,2,0))</f>
        <v/>
      </c>
      <c r="D105" s="122" t="str">
        <f>IF(B105="","",VLOOKUP(B105,型号管理!A:D,3,0))</f>
        <v/>
      </c>
      <c r="E105" s="122" t="str">
        <f>IF(B105="","",VLOOKUP(B105,型号管理!A:D,4,0))</f>
        <v/>
      </c>
      <c r="F105" s="127"/>
      <c r="G105" s="13"/>
      <c r="H105" s="124">
        <f t="shared" si="1"/>
        <v>0</v>
      </c>
      <c r="I105" s="128"/>
    </row>
    <row r="106" spans="1:9" ht="11.25">
      <c r="A106" s="126"/>
      <c r="B106" s="121"/>
      <c r="C106" s="122" t="str">
        <f>IF(B106="","",VLOOKUP(B106,型号管理!A:D,2,0))</f>
        <v/>
      </c>
      <c r="D106" s="122" t="str">
        <f>IF(B106="","",VLOOKUP(B106,型号管理!A:D,3,0))</f>
        <v/>
      </c>
      <c r="E106" s="122" t="str">
        <f>IF(B106="","",VLOOKUP(B106,型号管理!A:D,4,0))</f>
        <v/>
      </c>
      <c r="F106" s="127"/>
      <c r="G106" s="13"/>
      <c r="H106" s="124">
        <f t="shared" si="1"/>
        <v>0</v>
      </c>
      <c r="I106" s="128"/>
    </row>
    <row r="107" spans="1:9" ht="11.25">
      <c r="A107" s="126"/>
      <c r="B107" s="121"/>
      <c r="C107" s="122" t="str">
        <f>IF(B107="","",VLOOKUP(B107,型号管理!A:D,2,0))</f>
        <v/>
      </c>
      <c r="D107" s="122" t="str">
        <f>IF(B107="","",VLOOKUP(B107,型号管理!A:D,3,0))</f>
        <v/>
      </c>
      <c r="E107" s="122" t="str">
        <f>IF(B107="","",VLOOKUP(B107,型号管理!A:D,4,0))</f>
        <v/>
      </c>
      <c r="F107" s="127"/>
      <c r="G107" s="13"/>
      <c r="H107" s="124">
        <f t="shared" si="1"/>
        <v>0</v>
      </c>
      <c r="I107" s="128"/>
    </row>
    <row r="108" spans="1:9" ht="11.25">
      <c r="A108" s="126"/>
      <c r="B108" s="121"/>
      <c r="C108" s="122" t="str">
        <f>IF(B108="","",VLOOKUP(B108,型号管理!A:D,2,0))</f>
        <v/>
      </c>
      <c r="D108" s="122" t="str">
        <f>IF(B108="","",VLOOKUP(B108,型号管理!A:D,3,0))</f>
        <v/>
      </c>
      <c r="E108" s="122" t="str">
        <f>IF(B108="","",VLOOKUP(B108,型号管理!A:D,4,0))</f>
        <v/>
      </c>
      <c r="F108" s="127"/>
      <c r="G108" s="13"/>
      <c r="H108" s="124">
        <f t="shared" si="1"/>
        <v>0</v>
      </c>
      <c r="I108" s="128"/>
    </row>
    <row r="109" spans="1:9" ht="11.25">
      <c r="A109" s="126"/>
      <c r="B109" s="121"/>
      <c r="C109" s="122" t="str">
        <f>IF(B109="","",VLOOKUP(B109,型号管理!A:D,2,0))</f>
        <v/>
      </c>
      <c r="D109" s="122" t="str">
        <f>IF(B109="","",VLOOKUP(B109,型号管理!A:D,3,0))</f>
        <v/>
      </c>
      <c r="E109" s="122" t="str">
        <f>IF(B109="","",VLOOKUP(B109,型号管理!A:D,4,0))</f>
        <v/>
      </c>
      <c r="F109" s="127"/>
      <c r="G109" s="13"/>
      <c r="H109" s="124">
        <f t="shared" si="1"/>
        <v>0</v>
      </c>
      <c r="I109" s="128"/>
    </row>
    <row r="110" spans="1:9" ht="11.25">
      <c r="A110" s="126"/>
      <c r="B110" s="121"/>
      <c r="C110" s="122" t="str">
        <f>IF(B110="","",VLOOKUP(B110,型号管理!A:D,2,0))</f>
        <v/>
      </c>
      <c r="D110" s="122" t="str">
        <f>IF(B110="","",VLOOKUP(B110,型号管理!A:D,3,0))</f>
        <v/>
      </c>
      <c r="E110" s="122" t="str">
        <f>IF(B110="","",VLOOKUP(B110,型号管理!A:D,4,0))</f>
        <v/>
      </c>
      <c r="F110" s="127"/>
      <c r="G110" s="13"/>
      <c r="H110" s="124">
        <f t="shared" si="1"/>
        <v>0</v>
      </c>
      <c r="I110" s="128"/>
    </row>
    <row r="111" spans="1:9" ht="11.25">
      <c r="A111" s="126"/>
      <c r="B111" s="121"/>
      <c r="C111" s="122" t="str">
        <f>IF(B111="","",VLOOKUP(B111,型号管理!A:D,2,0))</f>
        <v/>
      </c>
      <c r="D111" s="122" t="str">
        <f>IF(B111="","",VLOOKUP(B111,型号管理!A:D,3,0))</f>
        <v/>
      </c>
      <c r="E111" s="122" t="str">
        <f>IF(B111="","",VLOOKUP(B111,型号管理!A:D,4,0))</f>
        <v/>
      </c>
      <c r="F111" s="127"/>
      <c r="G111" s="13"/>
      <c r="H111" s="124">
        <f t="shared" si="1"/>
        <v>0</v>
      </c>
      <c r="I111" s="128"/>
    </row>
    <row r="112" spans="1:9" ht="11.25">
      <c r="A112" s="126"/>
      <c r="B112" s="121"/>
      <c r="C112" s="122" t="str">
        <f>IF(B112="","",VLOOKUP(B112,型号管理!A:D,2,0))</f>
        <v/>
      </c>
      <c r="D112" s="122" t="str">
        <f>IF(B112="","",VLOOKUP(B112,型号管理!A:D,3,0))</f>
        <v/>
      </c>
      <c r="E112" s="122" t="str">
        <f>IF(B112="","",VLOOKUP(B112,型号管理!A:D,4,0))</f>
        <v/>
      </c>
      <c r="F112" s="127"/>
      <c r="G112" s="13"/>
      <c r="H112" s="124">
        <f t="shared" si="1"/>
        <v>0</v>
      </c>
      <c r="I112" s="128"/>
    </row>
    <row r="113" spans="1:9" ht="11.25">
      <c r="A113" s="126"/>
      <c r="B113" s="121"/>
      <c r="C113" s="122" t="str">
        <f>IF(B113="","",VLOOKUP(B113,型号管理!A:D,2,0))</f>
        <v/>
      </c>
      <c r="D113" s="122" t="str">
        <f>IF(B113="","",VLOOKUP(B113,型号管理!A:D,3,0))</f>
        <v/>
      </c>
      <c r="E113" s="122" t="str">
        <f>IF(B113="","",VLOOKUP(B113,型号管理!A:D,4,0))</f>
        <v/>
      </c>
      <c r="F113" s="127"/>
      <c r="G113" s="13"/>
      <c r="H113" s="124">
        <f t="shared" si="1"/>
        <v>0</v>
      </c>
      <c r="I113" s="128"/>
    </row>
    <row r="114" spans="1:9" ht="11.25">
      <c r="A114" s="126"/>
      <c r="B114" s="121"/>
      <c r="C114" s="122" t="str">
        <f>IF(B114="","",VLOOKUP(B114,型号管理!A:D,2,0))</f>
        <v/>
      </c>
      <c r="D114" s="122" t="str">
        <f>IF(B114="","",VLOOKUP(B114,型号管理!A:D,3,0))</f>
        <v/>
      </c>
      <c r="E114" s="122" t="str">
        <f>IF(B114="","",VLOOKUP(B114,型号管理!A:D,4,0))</f>
        <v/>
      </c>
      <c r="F114" s="127"/>
      <c r="G114" s="13"/>
      <c r="H114" s="124">
        <f t="shared" si="1"/>
        <v>0</v>
      </c>
      <c r="I114" s="128"/>
    </row>
    <row r="115" spans="1:9" ht="11.25">
      <c r="A115" s="126"/>
      <c r="B115" s="121"/>
      <c r="C115" s="122" t="str">
        <f>IF(B115="","",VLOOKUP(B115,型号管理!A:D,2,0))</f>
        <v/>
      </c>
      <c r="D115" s="122" t="str">
        <f>IF(B115="","",VLOOKUP(B115,型号管理!A:D,3,0))</f>
        <v/>
      </c>
      <c r="E115" s="122" t="str">
        <f>IF(B115="","",VLOOKUP(B115,型号管理!A:D,4,0))</f>
        <v/>
      </c>
      <c r="F115" s="127"/>
      <c r="G115" s="13"/>
      <c r="H115" s="124">
        <f t="shared" si="1"/>
        <v>0</v>
      </c>
      <c r="I115" s="128"/>
    </row>
    <row r="116" spans="1:9" ht="11.25">
      <c r="A116" s="126"/>
      <c r="B116" s="121"/>
      <c r="C116" s="122" t="str">
        <f>IF(B116="","",VLOOKUP(B116,型号管理!A:D,2,0))</f>
        <v/>
      </c>
      <c r="D116" s="122" t="str">
        <f>IF(B116="","",VLOOKUP(B116,型号管理!A:D,3,0))</f>
        <v/>
      </c>
      <c r="E116" s="122" t="str">
        <f>IF(B116="","",VLOOKUP(B116,型号管理!A:D,4,0))</f>
        <v/>
      </c>
      <c r="F116" s="127"/>
      <c r="G116" s="13"/>
      <c r="H116" s="124">
        <f t="shared" si="1"/>
        <v>0</v>
      </c>
      <c r="I116" s="128"/>
    </row>
    <row r="117" spans="1:9" ht="11.25">
      <c r="A117" s="126"/>
      <c r="B117" s="121"/>
      <c r="C117" s="122" t="str">
        <f>IF(B117="","",VLOOKUP(B117,型号管理!A:D,2,0))</f>
        <v/>
      </c>
      <c r="D117" s="122" t="str">
        <f>IF(B117="","",VLOOKUP(B117,型号管理!A:D,3,0))</f>
        <v/>
      </c>
      <c r="E117" s="122" t="str">
        <f>IF(B117="","",VLOOKUP(B117,型号管理!A:D,4,0))</f>
        <v/>
      </c>
      <c r="F117" s="127"/>
      <c r="G117" s="13"/>
      <c r="H117" s="124">
        <f t="shared" si="1"/>
        <v>0</v>
      </c>
      <c r="I117" s="128"/>
    </row>
    <row r="118" spans="1:9" ht="11.25">
      <c r="A118" s="126"/>
      <c r="B118" s="121"/>
      <c r="C118" s="122" t="str">
        <f>IF(B118="","",VLOOKUP(B118,型号管理!A:D,2,0))</f>
        <v/>
      </c>
      <c r="D118" s="122" t="str">
        <f>IF(B118="","",VLOOKUP(B118,型号管理!A:D,3,0))</f>
        <v/>
      </c>
      <c r="E118" s="122" t="str">
        <f>IF(B118="","",VLOOKUP(B118,型号管理!A:D,4,0))</f>
        <v/>
      </c>
      <c r="F118" s="127"/>
      <c r="G118" s="13"/>
      <c r="H118" s="124">
        <f t="shared" si="1"/>
        <v>0</v>
      </c>
      <c r="I118" s="128"/>
    </row>
    <row r="119" spans="1:9" ht="11.25">
      <c r="A119" s="126"/>
      <c r="B119" s="121"/>
      <c r="C119" s="122" t="str">
        <f>IF(B119="","",VLOOKUP(B119,型号管理!A:D,2,0))</f>
        <v/>
      </c>
      <c r="D119" s="122" t="str">
        <f>IF(B119="","",VLOOKUP(B119,型号管理!A:D,3,0))</f>
        <v/>
      </c>
      <c r="E119" s="122" t="str">
        <f>IF(B119="","",VLOOKUP(B119,型号管理!A:D,4,0))</f>
        <v/>
      </c>
      <c r="F119" s="127"/>
      <c r="G119" s="13"/>
      <c r="H119" s="124">
        <f t="shared" si="1"/>
        <v>0</v>
      </c>
      <c r="I119" s="128"/>
    </row>
    <row r="120" spans="1:9" ht="11.25">
      <c r="A120" s="126"/>
      <c r="B120" s="121"/>
      <c r="C120" s="122" t="str">
        <f>IF(B120="","",VLOOKUP(B120,型号管理!A:D,2,0))</f>
        <v/>
      </c>
      <c r="D120" s="122" t="str">
        <f>IF(B120="","",VLOOKUP(B120,型号管理!A:D,3,0))</f>
        <v/>
      </c>
      <c r="E120" s="122" t="str">
        <f>IF(B120="","",VLOOKUP(B120,型号管理!A:D,4,0))</f>
        <v/>
      </c>
      <c r="F120" s="127"/>
      <c r="G120" s="13"/>
      <c r="H120" s="124">
        <f t="shared" si="1"/>
        <v>0</v>
      </c>
      <c r="I120" s="128"/>
    </row>
    <row r="121" spans="1:9" ht="11.25">
      <c r="A121" s="126"/>
      <c r="B121" s="121"/>
      <c r="C121" s="122" t="str">
        <f>IF(B121="","",VLOOKUP(B121,型号管理!A:D,2,0))</f>
        <v/>
      </c>
      <c r="D121" s="122" t="str">
        <f>IF(B121="","",VLOOKUP(B121,型号管理!A:D,3,0))</f>
        <v/>
      </c>
      <c r="E121" s="122" t="str">
        <f>IF(B121="","",VLOOKUP(B121,型号管理!A:D,4,0))</f>
        <v/>
      </c>
      <c r="F121" s="127"/>
      <c r="G121" s="13"/>
      <c r="H121" s="124">
        <f t="shared" si="1"/>
        <v>0</v>
      </c>
      <c r="I121" s="128"/>
    </row>
    <row r="122" spans="1:9" ht="11.25">
      <c r="A122" s="126"/>
      <c r="B122" s="121"/>
      <c r="C122" s="122" t="str">
        <f>IF(B122="","",VLOOKUP(B122,型号管理!A:D,2,0))</f>
        <v/>
      </c>
      <c r="D122" s="122" t="str">
        <f>IF(B122="","",VLOOKUP(B122,型号管理!A:D,3,0))</f>
        <v/>
      </c>
      <c r="E122" s="122" t="str">
        <f>IF(B122="","",VLOOKUP(B122,型号管理!A:D,4,0))</f>
        <v/>
      </c>
      <c r="F122" s="127"/>
      <c r="G122" s="13"/>
      <c r="H122" s="124">
        <f t="shared" si="1"/>
        <v>0</v>
      </c>
      <c r="I122" s="128"/>
    </row>
    <row r="123" spans="1:9" ht="11.25">
      <c r="A123" s="126"/>
      <c r="B123" s="121"/>
      <c r="C123" s="122" t="str">
        <f>IF(B123="","",VLOOKUP(B123,型号管理!A:D,2,0))</f>
        <v/>
      </c>
      <c r="D123" s="122" t="str">
        <f>IF(B123="","",VLOOKUP(B123,型号管理!A:D,3,0))</f>
        <v/>
      </c>
      <c r="E123" s="122" t="str">
        <f>IF(B123="","",VLOOKUP(B123,型号管理!A:D,4,0))</f>
        <v/>
      </c>
      <c r="F123" s="127"/>
      <c r="G123" s="13"/>
      <c r="H123" s="124">
        <f t="shared" si="1"/>
        <v>0</v>
      </c>
      <c r="I123" s="128"/>
    </row>
    <row r="124" spans="1:9" ht="11.25">
      <c r="A124" s="126"/>
      <c r="B124" s="121"/>
      <c r="C124" s="122" t="str">
        <f>IF(B124="","",VLOOKUP(B124,型号管理!A:D,2,0))</f>
        <v/>
      </c>
      <c r="D124" s="122" t="str">
        <f>IF(B124="","",VLOOKUP(B124,型号管理!A:D,3,0))</f>
        <v/>
      </c>
      <c r="E124" s="122" t="str">
        <f>IF(B124="","",VLOOKUP(B124,型号管理!A:D,4,0))</f>
        <v/>
      </c>
      <c r="F124" s="127"/>
      <c r="G124" s="13"/>
      <c r="H124" s="124">
        <f t="shared" si="1"/>
        <v>0</v>
      </c>
      <c r="I124" s="128"/>
    </row>
    <row r="125" spans="1:9" ht="11.25">
      <c r="A125" s="126"/>
      <c r="B125" s="121"/>
      <c r="C125" s="122" t="str">
        <f>IF(B125="","",VLOOKUP(B125,型号管理!A:D,2,0))</f>
        <v/>
      </c>
      <c r="D125" s="122" t="str">
        <f>IF(B125="","",VLOOKUP(B125,型号管理!A:D,3,0))</f>
        <v/>
      </c>
      <c r="E125" s="122" t="str">
        <f>IF(B125="","",VLOOKUP(B125,型号管理!A:D,4,0))</f>
        <v/>
      </c>
      <c r="F125" s="127"/>
      <c r="G125" s="13"/>
      <c r="H125" s="124">
        <f t="shared" si="1"/>
        <v>0</v>
      </c>
      <c r="I125" s="128"/>
    </row>
    <row r="126" spans="1:9" ht="11.25">
      <c r="A126" s="126"/>
      <c r="B126" s="121"/>
      <c r="C126" s="122" t="str">
        <f>IF(B126="","",VLOOKUP(B126,型号管理!A:D,2,0))</f>
        <v/>
      </c>
      <c r="D126" s="122" t="str">
        <f>IF(B126="","",VLOOKUP(B126,型号管理!A:D,3,0))</f>
        <v/>
      </c>
      <c r="E126" s="122" t="str">
        <f>IF(B126="","",VLOOKUP(B126,型号管理!A:D,4,0))</f>
        <v/>
      </c>
      <c r="F126" s="127"/>
      <c r="G126" s="13"/>
      <c r="H126" s="124">
        <f t="shared" si="1"/>
        <v>0</v>
      </c>
      <c r="I126" s="128"/>
    </row>
    <row r="127" spans="1:9" ht="11.25">
      <c r="A127" s="126"/>
      <c r="B127" s="121"/>
      <c r="C127" s="122" t="str">
        <f>IF(B127="","",VLOOKUP(B127,型号管理!A:D,2,0))</f>
        <v/>
      </c>
      <c r="D127" s="122" t="str">
        <f>IF(B127="","",VLOOKUP(B127,型号管理!A:D,3,0))</f>
        <v/>
      </c>
      <c r="E127" s="122" t="str">
        <f>IF(B127="","",VLOOKUP(B127,型号管理!A:D,4,0))</f>
        <v/>
      </c>
      <c r="F127" s="127"/>
      <c r="G127" s="13"/>
      <c r="H127" s="124">
        <f t="shared" si="1"/>
        <v>0</v>
      </c>
      <c r="I127" s="128"/>
    </row>
    <row r="128" spans="1:9" ht="11.25">
      <c r="A128" s="126"/>
      <c r="B128" s="121"/>
      <c r="C128" s="122" t="str">
        <f>IF(B128="","",VLOOKUP(B128,型号管理!A:D,2,0))</f>
        <v/>
      </c>
      <c r="D128" s="122" t="str">
        <f>IF(B128="","",VLOOKUP(B128,型号管理!A:D,3,0))</f>
        <v/>
      </c>
      <c r="E128" s="122" t="str">
        <f>IF(B128="","",VLOOKUP(B128,型号管理!A:D,4,0))</f>
        <v/>
      </c>
      <c r="F128" s="127"/>
      <c r="G128" s="13"/>
      <c r="H128" s="124">
        <f t="shared" si="1"/>
        <v>0</v>
      </c>
      <c r="I128" s="128"/>
    </row>
    <row r="129" spans="1:9" ht="11.25">
      <c r="A129" s="126"/>
      <c r="B129" s="121"/>
      <c r="C129" s="122" t="str">
        <f>IF(B129="","",VLOOKUP(B129,型号管理!A:D,2,0))</f>
        <v/>
      </c>
      <c r="D129" s="122" t="str">
        <f>IF(B129="","",VLOOKUP(B129,型号管理!A:D,3,0))</f>
        <v/>
      </c>
      <c r="E129" s="122" t="str">
        <f>IF(B129="","",VLOOKUP(B129,型号管理!A:D,4,0))</f>
        <v/>
      </c>
      <c r="F129" s="127"/>
      <c r="G129" s="13"/>
      <c r="H129" s="124">
        <f t="shared" si="1"/>
        <v>0</v>
      </c>
      <c r="I129" s="128"/>
    </row>
    <row r="130" spans="1:9" ht="11.25">
      <c r="A130" s="126"/>
      <c r="B130" s="121"/>
      <c r="C130" s="122" t="str">
        <f>IF(B130="","",VLOOKUP(B130,型号管理!A:D,2,0))</f>
        <v/>
      </c>
      <c r="D130" s="122" t="str">
        <f>IF(B130="","",VLOOKUP(B130,型号管理!A:D,3,0))</f>
        <v/>
      </c>
      <c r="E130" s="122" t="str">
        <f>IF(B130="","",VLOOKUP(B130,型号管理!A:D,4,0))</f>
        <v/>
      </c>
      <c r="F130" s="127"/>
      <c r="G130" s="13"/>
      <c r="H130" s="124">
        <f t="shared" si="2" ref="H130:H193">F130*G130</f>
        <v>0</v>
      </c>
      <c r="I130" s="128"/>
    </row>
    <row r="131" spans="1:9" ht="11.25">
      <c r="A131" s="126"/>
      <c r="B131" s="121"/>
      <c r="C131" s="122" t="str">
        <f>IF(B131="","",VLOOKUP(B131,型号管理!A:D,2,0))</f>
        <v/>
      </c>
      <c r="D131" s="122" t="str">
        <f>IF(B131="","",VLOOKUP(B131,型号管理!A:D,3,0))</f>
        <v/>
      </c>
      <c r="E131" s="122" t="str">
        <f>IF(B131="","",VLOOKUP(B131,型号管理!A:D,4,0))</f>
        <v/>
      </c>
      <c r="F131" s="127"/>
      <c r="G131" s="13"/>
      <c r="H131" s="124">
        <f t="shared" si="2"/>
        <v>0</v>
      </c>
      <c r="I131" s="128"/>
    </row>
    <row r="132" spans="1:9" ht="11.25">
      <c r="A132" s="126"/>
      <c r="B132" s="121"/>
      <c r="C132" s="122" t="str">
        <f>IF(B132="","",VLOOKUP(B132,型号管理!A:D,2,0))</f>
        <v/>
      </c>
      <c r="D132" s="122" t="str">
        <f>IF(B132="","",VLOOKUP(B132,型号管理!A:D,3,0))</f>
        <v/>
      </c>
      <c r="E132" s="122" t="str">
        <f>IF(B132="","",VLOOKUP(B132,型号管理!A:D,4,0))</f>
        <v/>
      </c>
      <c r="F132" s="127"/>
      <c r="G132" s="13"/>
      <c r="H132" s="124">
        <f t="shared" si="2"/>
        <v>0</v>
      </c>
      <c r="I132" s="128"/>
    </row>
    <row r="133" spans="1:9" ht="11.25">
      <c r="A133" s="126"/>
      <c r="B133" s="121"/>
      <c r="C133" s="122" t="str">
        <f>IF(B133="","",VLOOKUP(B133,型号管理!A:D,2,0))</f>
        <v/>
      </c>
      <c r="D133" s="122" t="str">
        <f>IF(B133="","",VLOOKUP(B133,型号管理!A:D,3,0))</f>
        <v/>
      </c>
      <c r="E133" s="122" t="str">
        <f>IF(B133="","",VLOOKUP(B133,型号管理!A:D,4,0))</f>
        <v/>
      </c>
      <c r="F133" s="127"/>
      <c r="G133" s="13"/>
      <c r="H133" s="124">
        <f t="shared" si="2"/>
        <v>0</v>
      </c>
      <c r="I133" s="128"/>
    </row>
    <row r="134" spans="1:9" ht="11.25">
      <c r="A134" s="126"/>
      <c r="B134" s="121"/>
      <c r="C134" s="122" t="str">
        <f>IF(B134="","",VLOOKUP(B134,型号管理!A:D,2,0))</f>
        <v/>
      </c>
      <c r="D134" s="122" t="str">
        <f>IF(B134="","",VLOOKUP(B134,型号管理!A:D,3,0))</f>
        <v/>
      </c>
      <c r="E134" s="122" t="str">
        <f>IF(B134="","",VLOOKUP(B134,型号管理!A:D,4,0))</f>
        <v/>
      </c>
      <c r="F134" s="127"/>
      <c r="G134" s="13"/>
      <c r="H134" s="124">
        <f t="shared" si="2"/>
        <v>0</v>
      </c>
      <c r="I134" s="128"/>
    </row>
    <row r="135" spans="1:9" ht="11.25">
      <c r="A135" s="126"/>
      <c r="B135" s="121"/>
      <c r="C135" s="122" t="str">
        <f>IF(B135="","",VLOOKUP(B135,型号管理!A:D,2,0))</f>
        <v/>
      </c>
      <c r="D135" s="122" t="str">
        <f>IF(B135="","",VLOOKUP(B135,型号管理!A:D,3,0))</f>
        <v/>
      </c>
      <c r="E135" s="122" t="str">
        <f>IF(B135="","",VLOOKUP(B135,型号管理!A:D,4,0))</f>
        <v/>
      </c>
      <c r="F135" s="127"/>
      <c r="G135" s="13"/>
      <c r="H135" s="124">
        <f t="shared" si="2"/>
        <v>0</v>
      </c>
      <c r="I135" s="128"/>
    </row>
    <row r="136" spans="1:9" ht="11.25">
      <c r="A136" s="126"/>
      <c r="B136" s="121"/>
      <c r="C136" s="122" t="str">
        <f>IF(B136="","",VLOOKUP(B136,型号管理!A:D,2,0))</f>
        <v/>
      </c>
      <c r="D136" s="122" t="str">
        <f>IF(B136="","",VLOOKUP(B136,型号管理!A:D,3,0))</f>
        <v/>
      </c>
      <c r="E136" s="122" t="str">
        <f>IF(B136="","",VLOOKUP(B136,型号管理!A:D,4,0))</f>
        <v/>
      </c>
      <c r="F136" s="127"/>
      <c r="G136" s="13"/>
      <c r="H136" s="124">
        <f t="shared" si="2"/>
        <v>0</v>
      </c>
      <c r="I136" s="128"/>
    </row>
    <row r="137" spans="1:9" ht="11.25">
      <c r="A137" s="126"/>
      <c r="B137" s="121"/>
      <c r="C137" s="122" t="str">
        <f>IF(B137="","",VLOOKUP(B137,型号管理!A:D,2,0))</f>
        <v/>
      </c>
      <c r="D137" s="122" t="str">
        <f>IF(B137="","",VLOOKUP(B137,型号管理!A:D,3,0))</f>
        <v/>
      </c>
      <c r="E137" s="122" t="str">
        <f>IF(B137="","",VLOOKUP(B137,型号管理!A:D,4,0))</f>
        <v/>
      </c>
      <c r="F137" s="127"/>
      <c r="G137" s="13"/>
      <c r="H137" s="124">
        <f t="shared" si="2"/>
        <v>0</v>
      </c>
      <c r="I137" s="128"/>
    </row>
    <row r="138" spans="1:9" ht="11.25">
      <c r="A138" s="126"/>
      <c r="B138" s="121"/>
      <c r="C138" s="122" t="str">
        <f>IF(B138="","",VLOOKUP(B138,型号管理!A:D,2,0))</f>
        <v/>
      </c>
      <c r="D138" s="122" t="str">
        <f>IF(B138="","",VLOOKUP(B138,型号管理!A:D,3,0))</f>
        <v/>
      </c>
      <c r="E138" s="122" t="str">
        <f>IF(B138="","",VLOOKUP(B138,型号管理!A:D,4,0))</f>
        <v/>
      </c>
      <c r="F138" s="127"/>
      <c r="G138" s="13"/>
      <c r="H138" s="124">
        <f t="shared" si="2"/>
        <v>0</v>
      </c>
      <c r="I138" s="128"/>
    </row>
    <row r="139" spans="1:9" ht="11.25">
      <c r="A139" s="126"/>
      <c r="B139" s="121"/>
      <c r="C139" s="122" t="str">
        <f>IF(B139="","",VLOOKUP(B139,型号管理!A:D,2,0))</f>
        <v/>
      </c>
      <c r="D139" s="122" t="str">
        <f>IF(B139="","",VLOOKUP(B139,型号管理!A:D,3,0))</f>
        <v/>
      </c>
      <c r="E139" s="122" t="str">
        <f>IF(B139="","",VLOOKUP(B139,型号管理!A:D,4,0))</f>
        <v/>
      </c>
      <c r="F139" s="127"/>
      <c r="G139" s="13"/>
      <c r="H139" s="124">
        <f t="shared" si="2"/>
        <v>0</v>
      </c>
      <c r="I139" s="128"/>
    </row>
    <row r="140" spans="1:9" ht="11.25">
      <c r="A140" s="126"/>
      <c r="B140" s="121"/>
      <c r="C140" s="122" t="str">
        <f>IF(B140="","",VLOOKUP(B140,型号管理!A:D,2,0))</f>
        <v/>
      </c>
      <c r="D140" s="122" t="str">
        <f>IF(B140="","",VLOOKUP(B140,型号管理!A:D,3,0))</f>
        <v/>
      </c>
      <c r="E140" s="122" t="str">
        <f>IF(B140="","",VLOOKUP(B140,型号管理!A:D,4,0))</f>
        <v/>
      </c>
      <c r="F140" s="127"/>
      <c r="G140" s="13"/>
      <c r="H140" s="124">
        <f t="shared" si="2"/>
        <v>0</v>
      </c>
      <c r="I140" s="128"/>
    </row>
    <row r="141" spans="1:9" ht="11.25">
      <c r="A141" s="126"/>
      <c r="B141" s="121"/>
      <c r="C141" s="122" t="str">
        <f>IF(B141="","",VLOOKUP(B141,型号管理!A:D,2,0))</f>
        <v/>
      </c>
      <c r="D141" s="122" t="str">
        <f>IF(B141="","",VLOOKUP(B141,型号管理!A:D,3,0))</f>
        <v/>
      </c>
      <c r="E141" s="122" t="str">
        <f>IF(B141="","",VLOOKUP(B141,型号管理!A:D,4,0))</f>
        <v/>
      </c>
      <c r="F141" s="127"/>
      <c r="G141" s="13"/>
      <c r="H141" s="124">
        <f t="shared" si="2"/>
        <v>0</v>
      </c>
      <c r="I141" s="128"/>
    </row>
    <row r="142" spans="1:9" ht="11.25">
      <c r="A142" s="126"/>
      <c r="B142" s="121"/>
      <c r="C142" s="122" t="str">
        <f>IF(B142="","",VLOOKUP(B142,型号管理!A:D,2,0))</f>
        <v/>
      </c>
      <c r="D142" s="122" t="str">
        <f>IF(B142="","",VLOOKUP(B142,型号管理!A:D,3,0))</f>
        <v/>
      </c>
      <c r="E142" s="122" t="str">
        <f>IF(B142="","",VLOOKUP(B142,型号管理!A:D,4,0))</f>
        <v/>
      </c>
      <c r="F142" s="127"/>
      <c r="G142" s="13"/>
      <c r="H142" s="124">
        <f t="shared" si="2"/>
        <v>0</v>
      </c>
      <c r="I142" s="128"/>
    </row>
    <row r="143" spans="1:9" ht="11.25">
      <c r="A143" s="126"/>
      <c r="B143" s="121"/>
      <c r="C143" s="122" t="str">
        <f>IF(B143="","",VLOOKUP(B143,型号管理!A:D,2,0))</f>
        <v/>
      </c>
      <c r="D143" s="122" t="str">
        <f>IF(B143="","",VLOOKUP(B143,型号管理!A:D,3,0))</f>
        <v/>
      </c>
      <c r="E143" s="122" t="str">
        <f>IF(B143="","",VLOOKUP(B143,型号管理!A:D,4,0))</f>
        <v/>
      </c>
      <c r="F143" s="127"/>
      <c r="G143" s="13"/>
      <c r="H143" s="124">
        <f t="shared" si="2"/>
        <v>0</v>
      </c>
      <c r="I143" s="128"/>
    </row>
    <row r="144" spans="1:9" ht="11.25">
      <c r="A144" s="126"/>
      <c r="B144" s="121"/>
      <c r="C144" s="122" t="str">
        <f>IF(B144="","",VLOOKUP(B144,型号管理!A:D,2,0))</f>
        <v/>
      </c>
      <c r="D144" s="122" t="str">
        <f>IF(B144="","",VLOOKUP(B144,型号管理!A:D,3,0))</f>
        <v/>
      </c>
      <c r="E144" s="122" t="str">
        <f>IF(B144="","",VLOOKUP(B144,型号管理!A:D,4,0))</f>
        <v/>
      </c>
      <c r="F144" s="127"/>
      <c r="G144" s="13"/>
      <c r="H144" s="124">
        <f t="shared" si="2"/>
        <v>0</v>
      </c>
      <c r="I144" s="128"/>
    </row>
    <row r="145" spans="1:9" ht="11.25">
      <c r="A145" s="126"/>
      <c r="B145" s="121"/>
      <c r="C145" s="122" t="str">
        <f>IF(B145="","",VLOOKUP(B145,型号管理!A:D,2,0))</f>
        <v/>
      </c>
      <c r="D145" s="122" t="str">
        <f>IF(B145="","",VLOOKUP(B145,型号管理!A:D,3,0))</f>
        <v/>
      </c>
      <c r="E145" s="122" t="str">
        <f>IF(B145="","",VLOOKUP(B145,型号管理!A:D,4,0))</f>
        <v/>
      </c>
      <c r="F145" s="127"/>
      <c r="G145" s="13"/>
      <c r="H145" s="124">
        <f t="shared" si="2"/>
        <v>0</v>
      </c>
      <c r="I145" s="128"/>
    </row>
    <row r="146" spans="1:9" ht="11.25">
      <c r="A146" s="126"/>
      <c r="B146" s="121"/>
      <c r="C146" s="122" t="str">
        <f>IF(B146="","",VLOOKUP(B146,型号管理!A:D,2,0))</f>
        <v/>
      </c>
      <c r="D146" s="122" t="str">
        <f>IF(B146="","",VLOOKUP(B146,型号管理!A:D,3,0))</f>
        <v/>
      </c>
      <c r="E146" s="122" t="str">
        <f>IF(B146="","",VLOOKUP(B146,型号管理!A:D,4,0))</f>
        <v/>
      </c>
      <c r="F146" s="127"/>
      <c r="G146" s="13"/>
      <c r="H146" s="124">
        <f t="shared" si="2"/>
        <v>0</v>
      </c>
      <c r="I146" s="128"/>
    </row>
    <row r="147" spans="1:9" ht="11.25">
      <c r="A147" s="126"/>
      <c r="B147" s="121"/>
      <c r="C147" s="122" t="str">
        <f>IF(B147="","",VLOOKUP(B147,型号管理!A:D,2,0))</f>
        <v/>
      </c>
      <c r="D147" s="122" t="str">
        <f>IF(B147="","",VLOOKUP(B147,型号管理!A:D,3,0))</f>
        <v/>
      </c>
      <c r="E147" s="122" t="str">
        <f>IF(B147="","",VLOOKUP(B147,型号管理!A:D,4,0))</f>
        <v/>
      </c>
      <c r="F147" s="127"/>
      <c r="G147" s="13"/>
      <c r="H147" s="124">
        <f t="shared" si="2"/>
        <v>0</v>
      </c>
      <c r="I147" s="128"/>
    </row>
    <row r="148" spans="1:9" ht="11.25">
      <c r="A148" s="126"/>
      <c r="B148" s="121"/>
      <c r="C148" s="122" t="str">
        <f>IF(B148="","",VLOOKUP(B148,型号管理!A:D,2,0))</f>
        <v/>
      </c>
      <c r="D148" s="122" t="str">
        <f>IF(B148="","",VLOOKUP(B148,型号管理!A:D,3,0))</f>
        <v/>
      </c>
      <c r="E148" s="122" t="str">
        <f>IF(B148="","",VLOOKUP(B148,型号管理!A:D,4,0))</f>
        <v/>
      </c>
      <c r="F148" s="127"/>
      <c r="G148" s="13"/>
      <c r="H148" s="124">
        <f t="shared" si="2"/>
        <v>0</v>
      </c>
      <c r="I148" s="128"/>
    </row>
    <row r="149" spans="1:9" ht="11.25">
      <c r="A149" s="126"/>
      <c r="B149" s="121"/>
      <c r="C149" s="122" t="str">
        <f>IF(B149="","",VLOOKUP(B149,型号管理!A:D,2,0))</f>
        <v/>
      </c>
      <c r="D149" s="122" t="str">
        <f>IF(B149="","",VLOOKUP(B149,型号管理!A:D,3,0))</f>
        <v/>
      </c>
      <c r="E149" s="122" t="str">
        <f>IF(B149="","",VLOOKUP(B149,型号管理!A:D,4,0))</f>
        <v/>
      </c>
      <c r="F149" s="127"/>
      <c r="G149" s="13"/>
      <c r="H149" s="124">
        <f t="shared" si="2"/>
        <v>0</v>
      </c>
      <c r="I149" s="128"/>
    </row>
    <row r="150" spans="1:9" ht="11.25">
      <c r="A150" s="126"/>
      <c r="B150" s="121"/>
      <c r="C150" s="122" t="str">
        <f>IF(B150="","",VLOOKUP(B150,型号管理!A:D,2,0))</f>
        <v/>
      </c>
      <c r="D150" s="122" t="str">
        <f>IF(B150="","",VLOOKUP(B150,型号管理!A:D,3,0))</f>
        <v/>
      </c>
      <c r="E150" s="122" t="str">
        <f>IF(B150="","",VLOOKUP(B150,型号管理!A:D,4,0))</f>
        <v/>
      </c>
      <c r="F150" s="127"/>
      <c r="G150" s="13"/>
      <c r="H150" s="124">
        <f t="shared" si="2"/>
        <v>0</v>
      </c>
      <c r="I150" s="128"/>
    </row>
    <row r="151" spans="1:9" ht="11.25">
      <c r="A151" s="126"/>
      <c r="B151" s="121"/>
      <c r="C151" s="122" t="str">
        <f>IF(B151="","",VLOOKUP(B151,型号管理!A:D,2,0))</f>
        <v/>
      </c>
      <c r="D151" s="122" t="str">
        <f>IF(B151="","",VLOOKUP(B151,型号管理!A:D,3,0))</f>
        <v/>
      </c>
      <c r="E151" s="122" t="str">
        <f>IF(B151="","",VLOOKUP(B151,型号管理!A:D,4,0))</f>
        <v/>
      </c>
      <c r="F151" s="127"/>
      <c r="G151" s="13"/>
      <c r="H151" s="124">
        <f t="shared" si="2"/>
        <v>0</v>
      </c>
      <c r="I151" s="128"/>
    </row>
    <row r="152" spans="1:9" ht="11.25">
      <c r="A152" s="126"/>
      <c r="B152" s="121"/>
      <c r="C152" s="122" t="str">
        <f>IF(B152="","",VLOOKUP(B152,型号管理!A:D,2,0))</f>
        <v/>
      </c>
      <c r="D152" s="122" t="str">
        <f>IF(B152="","",VLOOKUP(B152,型号管理!A:D,3,0))</f>
        <v/>
      </c>
      <c r="E152" s="122" t="str">
        <f>IF(B152="","",VLOOKUP(B152,型号管理!A:D,4,0))</f>
        <v/>
      </c>
      <c r="F152" s="127"/>
      <c r="G152" s="13"/>
      <c r="H152" s="124">
        <f t="shared" si="2"/>
        <v>0</v>
      </c>
      <c r="I152" s="128"/>
    </row>
    <row r="153" spans="1:9" ht="11.25">
      <c r="A153" s="126"/>
      <c r="B153" s="121"/>
      <c r="C153" s="122" t="str">
        <f>IF(B153="","",VLOOKUP(B153,型号管理!A:D,2,0))</f>
        <v/>
      </c>
      <c r="D153" s="122" t="str">
        <f>IF(B153="","",VLOOKUP(B153,型号管理!A:D,3,0))</f>
        <v/>
      </c>
      <c r="E153" s="122" t="str">
        <f>IF(B153="","",VLOOKUP(B153,型号管理!A:D,4,0))</f>
        <v/>
      </c>
      <c r="F153" s="127"/>
      <c r="G153" s="13"/>
      <c r="H153" s="124">
        <f t="shared" si="2"/>
        <v>0</v>
      </c>
      <c r="I153" s="128"/>
    </row>
    <row r="154" spans="1:9" ht="11.25">
      <c r="A154" s="126"/>
      <c r="B154" s="121"/>
      <c r="C154" s="122" t="str">
        <f>IF(B154="","",VLOOKUP(B154,型号管理!A:D,2,0))</f>
        <v/>
      </c>
      <c r="D154" s="122" t="str">
        <f>IF(B154="","",VLOOKUP(B154,型号管理!A:D,3,0))</f>
        <v/>
      </c>
      <c r="E154" s="122" t="str">
        <f>IF(B154="","",VLOOKUP(B154,型号管理!A:D,4,0))</f>
        <v/>
      </c>
      <c r="F154" s="127"/>
      <c r="G154" s="13"/>
      <c r="H154" s="124">
        <f t="shared" si="2"/>
        <v>0</v>
      </c>
      <c r="I154" s="128"/>
    </row>
    <row r="155" spans="1:9" ht="11.25">
      <c r="A155" s="126"/>
      <c r="B155" s="121"/>
      <c r="C155" s="122" t="str">
        <f>IF(B155="","",VLOOKUP(B155,型号管理!A:D,2,0))</f>
        <v/>
      </c>
      <c r="D155" s="122" t="str">
        <f>IF(B155="","",VLOOKUP(B155,型号管理!A:D,3,0))</f>
        <v/>
      </c>
      <c r="E155" s="122" t="str">
        <f>IF(B155="","",VLOOKUP(B155,型号管理!A:D,4,0))</f>
        <v/>
      </c>
      <c r="F155" s="127"/>
      <c r="G155" s="13"/>
      <c r="H155" s="124">
        <f t="shared" si="2"/>
        <v>0</v>
      </c>
      <c r="I155" s="128"/>
    </row>
    <row r="156" spans="1:9" ht="11.25">
      <c r="A156" s="126"/>
      <c r="B156" s="121"/>
      <c r="C156" s="122" t="str">
        <f>IF(B156="","",VLOOKUP(B156,型号管理!A:D,2,0))</f>
        <v/>
      </c>
      <c r="D156" s="122" t="str">
        <f>IF(B156="","",VLOOKUP(B156,型号管理!A:D,3,0))</f>
        <v/>
      </c>
      <c r="E156" s="122" t="str">
        <f>IF(B156="","",VLOOKUP(B156,型号管理!A:D,4,0))</f>
        <v/>
      </c>
      <c r="F156" s="127"/>
      <c r="G156" s="13"/>
      <c r="H156" s="124">
        <f t="shared" si="2"/>
        <v>0</v>
      </c>
      <c r="I156" s="128"/>
    </row>
    <row r="157" spans="1:9" ht="11.25">
      <c r="A157" s="126"/>
      <c r="B157" s="121"/>
      <c r="C157" s="122" t="str">
        <f>IF(B157="","",VLOOKUP(B157,型号管理!A:D,2,0))</f>
        <v/>
      </c>
      <c r="D157" s="122" t="str">
        <f>IF(B157="","",VLOOKUP(B157,型号管理!A:D,3,0))</f>
        <v/>
      </c>
      <c r="E157" s="122" t="str">
        <f>IF(B157="","",VLOOKUP(B157,型号管理!A:D,4,0))</f>
        <v/>
      </c>
      <c r="F157" s="127"/>
      <c r="G157" s="13"/>
      <c r="H157" s="124">
        <f t="shared" si="2"/>
        <v>0</v>
      </c>
      <c r="I157" s="128"/>
    </row>
    <row r="158" spans="1:9" ht="11.25">
      <c r="A158" s="126"/>
      <c r="B158" s="121"/>
      <c r="C158" s="122" t="str">
        <f>IF(B158="","",VLOOKUP(B158,型号管理!A:D,2,0))</f>
        <v/>
      </c>
      <c r="D158" s="122" t="str">
        <f>IF(B158="","",VLOOKUP(B158,型号管理!A:D,3,0))</f>
        <v/>
      </c>
      <c r="E158" s="122" t="str">
        <f>IF(B158="","",VLOOKUP(B158,型号管理!A:D,4,0))</f>
        <v/>
      </c>
      <c r="F158" s="127"/>
      <c r="G158" s="13"/>
      <c r="H158" s="124">
        <f t="shared" si="2"/>
        <v>0</v>
      </c>
      <c r="I158" s="128"/>
    </row>
    <row r="159" spans="1:9" ht="11.25">
      <c r="A159" s="126"/>
      <c r="B159" s="121"/>
      <c r="C159" s="122" t="str">
        <f>IF(B159="","",VLOOKUP(B159,型号管理!A:D,2,0))</f>
        <v/>
      </c>
      <c r="D159" s="122" t="str">
        <f>IF(B159="","",VLOOKUP(B159,型号管理!A:D,3,0))</f>
        <v/>
      </c>
      <c r="E159" s="122" t="str">
        <f>IF(B159="","",VLOOKUP(B159,型号管理!A:D,4,0))</f>
        <v/>
      </c>
      <c r="F159" s="127"/>
      <c r="G159" s="13"/>
      <c r="H159" s="124">
        <f t="shared" si="2"/>
        <v>0</v>
      </c>
      <c r="I159" s="128"/>
    </row>
    <row r="160" spans="1:9" ht="11.25">
      <c r="A160" s="126"/>
      <c r="B160" s="121"/>
      <c r="C160" s="122" t="str">
        <f>IF(B160="","",VLOOKUP(B160,型号管理!A:D,2,0))</f>
        <v/>
      </c>
      <c r="D160" s="122" t="str">
        <f>IF(B160="","",VLOOKUP(B160,型号管理!A:D,3,0))</f>
        <v/>
      </c>
      <c r="E160" s="122" t="str">
        <f>IF(B160="","",VLOOKUP(B160,型号管理!A:D,4,0))</f>
        <v/>
      </c>
      <c r="F160" s="127"/>
      <c r="G160" s="13"/>
      <c r="H160" s="124">
        <f t="shared" si="2"/>
        <v>0</v>
      </c>
      <c r="I160" s="128"/>
    </row>
    <row r="161" spans="1:9" ht="11.25">
      <c r="A161" s="126"/>
      <c r="B161" s="121"/>
      <c r="C161" s="122" t="str">
        <f>IF(B161="","",VLOOKUP(B161,型号管理!A:D,2,0))</f>
        <v/>
      </c>
      <c r="D161" s="122" t="str">
        <f>IF(B161="","",VLOOKUP(B161,型号管理!A:D,3,0))</f>
        <v/>
      </c>
      <c r="E161" s="122" t="str">
        <f>IF(B161="","",VLOOKUP(B161,型号管理!A:D,4,0))</f>
        <v/>
      </c>
      <c r="F161" s="127"/>
      <c r="G161" s="13"/>
      <c r="H161" s="124">
        <f t="shared" si="2"/>
        <v>0</v>
      </c>
      <c r="I161" s="128"/>
    </row>
    <row r="162" spans="1:9" ht="11.25">
      <c r="A162" s="126"/>
      <c r="B162" s="121"/>
      <c r="C162" s="122" t="str">
        <f>IF(B162="","",VLOOKUP(B162,型号管理!A:D,2,0))</f>
        <v/>
      </c>
      <c r="D162" s="122" t="str">
        <f>IF(B162="","",VLOOKUP(B162,型号管理!A:D,3,0))</f>
        <v/>
      </c>
      <c r="E162" s="122" t="str">
        <f>IF(B162="","",VLOOKUP(B162,型号管理!A:D,4,0))</f>
        <v/>
      </c>
      <c r="F162" s="127"/>
      <c r="G162" s="13"/>
      <c r="H162" s="124">
        <f t="shared" si="2"/>
        <v>0</v>
      </c>
      <c r="I162" s="128"/>
    </row>
    <row r="163" spans="1:9" ht="11.25">
      <c r="A163" s="126"/>
      <c r="B163" s="121"/>
      <c r="C163" s="122" t="str">
        <f>IF(B163="","",VLOOKUP(B163,型号管理!A:D,2,0))</f>
        <v/>
      </c>
      <c r="D163" s="122" t="str">
        <f>IF(B163="","",VLOOKUP(B163,型号管理!A:D,3,0))</f>
        <v/>
      </c>
      <c r="E163" s="122" t="str">
        <f>IF(B163="","",VLOOKUP(B163,型号管理!A:D,4,0))</f>
        <v/>
      </c>
      <c r="F163" s="127"/>
      <c r="G163" s="13"/>
      <c r="H163" s="124">
        <f t="shared" si="2"/>
        <v>0</v>
      </c>
      <c r="I163" s="128"/>
    </row>
    <row r="164" spans="1:9" ht="11.25">
      <c r="A164" s="126"/>
      <c r="B164" s="121"/>
      <c r="C164" s="122" t="str">
        <f>IF(B164="","",VLOOKUP(B164,型号管理!A:D,2,0))</f>
        <v/>
      </c>
      <c r="D164" s="122" t="str">
        <f>IF(B164="","",VLOOKUP(B164,型号管理!A:D,3,0))</f>
        <v/>
      </c>
      <c r="E164" s="122" t="str">
        <f>IF(B164="","",VLOOKUP(B164,型号管理!A:D,4,0))</f>
        <v/>
      </c>
      <c r="F164" s="127"/>
      <c r="G164" s="13"/>
      <c r="H164" s="124">
        <f t="shared" si="2"/>
        <v>0</v>
      </c>
      <c r="I164" s="128"/>
    </row>
    <row r="165" spans="1:9" ht="11.25">
      <c r="A165" s="126"/>
      <c r="B165" s="121"/>
      <c r="C165" s="122" t="str">
        <f>IF(B165="","",VLOOKUP(B165,型号管理!A:D,2,0))</f>
        <v/>
      </c>
      <c r="D165" s="122" t="str">
        <f>IF(B165="","",VLOOKUP(B165,型号管理!A:D,3,0))</f>
        <v/>
      </c>
      <c r="E165" s="122" t="str">
        <f>IF(B165="","",VLOOKUP(B165,型号管理!A:D,4,0))</f>
        <v/>
      </c>
      <c r="F165" s="127"/>
      <c r="G165" s="13"/>
      <c r="H165" s="124">
        <f t="shared" si="2"/>
        <v>0</v>
      </c>
      <c r="I165" s="128"/>
    </row>
    <row r="166" spans="1:9" ht="11.25">
      <c r="A166" s="126"/>
      <c r="B166" s="121"/>
      <c r="C166" s="122" t="str">
        <f>IF(B166="","",VLOOKUP(B166,型号管理!A:D,2,0))</f>
        <v/>
      </c>
      <c r="D166" s="122" t="str">
        <f>IF(B166="","",VLOOKUP(B166,型号管理!A:D,3,0))</f>
        <v/>
      </c>
      <c r="E166" s="122" t="str">
        <f>IF(B166="","",VLOOKUP(B166,型号管理!A:D,4,0))</f>
        <v/>
      </c>
      <c r="F166" s="127"/>
      <c r="G166" s="13"/>
      <c r="H166" s="124">
        <f t="shared" si="2"/>
        <v>0</v>
      </c>
      <c r="I166" s="128"/>
    </row>
    <row r="167" spans="1:9" ht="11.25">
      <c r="A167" s="126"/>
      <c r="B167" s="121"/>
      <c r="C167" s="122" t="str">
        <f>IF(B167="","",VLOOKUP(B167,型号管理!A:D,2,0))</f>
        <v/>
      </c>
      <c r="D167" s="122" t="str">
        <f>IF(B167="","",VLOOKUP(B167,型号管理!A:D,3,0))</f>
        <v/>
      </c>
      <c r="E167" s="122" t="str">
        <f>IF(B167="","",VLOOKUP(B167,型号管理!A:D,4,0))</f>
        <v/>
      </c>
      <c r="F167" s="127"/>
      <c r="G167" s="13"/>
      <c r="H167" s="124">
        <f t="shared" si="2"/>
        <v>0</v>
      </c>
      <c r="I167" s="128"/>
    </row>
    <row r="168" spans="1:9" ht="11.25">
      <c r="A168" s="126"/>
      <c r="B168" s="121"/>
      <c r="C168" s="122" t="str">
        <f>IF(B168="","",VLOOKUP(B168,型号管理!A:D,2,0))</f>
        <v/>
      </c>
      <c r="D168" s="122" t="str">
        <f>IF(B168="","",VLOOKUP(B168,型号管理!A:D,3,0))</f>
        <v/>
      </c>
      <c r="E168" s="122" t="str">
        <f>IF(B168="","",VLOOKUP(B168,型号管理!A:D,4,0))</f>
        <v/>
      </c>
      <c r="F168" s="127"/>
      <c r="G168" s="13"/>
      <c r="H168" s="124">
        <f t="shared" si="2"/>
        <v>0</v>
      </c>
      <c r="I168" s="128"/>
    </row>
    <row r="169" spans="1:9" ht="11.25">
      <c r="A169" s="126"/>
      <c r="B169" s="121"/>
      <c r="C169" s="122" t="str">
        <f>IF(B169="","",VLOOKUP(B169,型号管理!A:D,2,0))</f>
        <v/>
      </c>
      <c r="D169" s="122" t="str">
        <f>IF(B169="","",VLOOKUP(B169,型号管理!A:D,3,0))</f>
        <v/>
      </c>
      <c r="E169" s="122" t="str">
        <f>IF(B169="","",VLOOKUP(B169,型号管理!A:D,4,0))</f>
        <v/>
      </c>
      <c r="F169" s="127"/>
      <c r="G169" s="13"/>
      <c r="H169" s="124">
        <f t="shared" si="2"/>
        <v>0</v>
      </c>
      <c r="I169" s="128"/>
    </row>
    <row r="170" spans="1:9" ht="11.25">
      <c r="A170" s="126"/>
      <c r="B170" s="121"/>
      <c r="C170" s="122" t="str">
        <f>IF(B170="","",VLOOKUP(B170,型号管理!A:D,2,0))</f>
        <v/>
      </c>
      <c r="D170" s="122" t="str">
        <f>IF(B170="","",VLOOKUP(B170,型号管理!A:D,3,0))</f>
        <v/>
      </c>
      <c r="E170" s="122" t="str">
        <f>IF(B170="","",VLOOKUP(B170,型号管理!A:D,4,0))</f>
        <v/>
      </c>
      <c r="F170" s="127"/>
      <c r="G170" s="13"/>
      <c r="H170" s="124">
        <f t="shared" si="2"/>
        <v>0</v>
      </c>
      <c r="I170" s="128"/>
    </row>
    <row r="171" spans="1:9" ht="11.25">
      <c r="A171" s="126"/>
      <c r="B171" s="121"/>
      <c r="C171" s="122" t="str">
        <f>IF(B171="","",VLOOKUP(B171,型号管理!A:D,2,0))</f>
        <v/>
      </c>
      <c r="D171" s="122" t="str">
        <f>IF(B171="","",VLOOKUP(B171,型号管理!A:D,3,0))</f>
        <v/>
      </c>
      <c r="E171" s="122" t="str">
        <f>IF(B171="","",VLOOKUP(B171,型号管理!A:D,4,0))</f>
        <v/>
      </c>
      <c r="F171" s="127"/>
      <c r="G171" s="13"/>
      <c r="H171" s="124">
        <f t="shared" si="2"/>
        <v>0</v>
      </c>
      <c r="I171" s="128"/>
    </row>
    <row r="172" spans="1:9" ht="11.25">
      <c r="A172" s="126"/>
      <c r="B172" s="121"/>
      <c r="C172" s="122" t="str">
        <f>IF(B172="","",VLOOKUP(B172,型号管理!A:D,2,0))</f>
        <v/>
      </c>
      <c r="D172" s="122" t="str">
        <f>IF(B172="","",VLOOKUP(B172,型号管理!A:D,3,0))</f>
        <v/>
      </c>
      <c r="E172" s="122" t="str">
        <f>IF(B172="","",VLOOKUP(B172,型号管理!A:D,4,0))</f>
        <v/>
      </c>
      <c r="F172" s="127"/>
      <c r="G172" s="13"/>
      <c r="H172" s="124">
        <f t="shared" si="2"/>
        <v>0</v>
      </c>
      <c r="I172" s="128"/>
    </row>
    <row r="173" spans="1:9" ht="11.25">
      <c r="A173" s="126"/>
      <c r="B173" s="121"/>
      <c r="C173" s="122" t="str">
        <f>IF(B173="","",VLOOKUP(B173,型号管理!A:D,2,0))</f>
        <v/>
      </c>
      <c r="D173" s="122" t="str">
        <f>IF(B173="","",VLOOKUP(B173,型号管理!A:D,3,0))</f>
        <v/>
      </c>
      <c r="E173" s="122" t="str">
        <f>IF(B173="","",VLOOKUP(B173,型号管理!A:D,4,0))</f>
        <v/>
      </c>
      <c r="F173" s="127"/>
      <c r="G173" s="13"/>
      <c r="H173" s="124">
        <f t="shared" si="2"/>
        <v>0</v>
      </c>
      <c r="I173" s="128"/>
    </row>
    <row r="174" spans="1:9" ht="11.25">
      <c r="A174" s="126"/>
      <c r="B174" s="121"/>
      <c r="C174" s="122" t="str">
        <f>IF(B174="","",VLOOKUP(B174,型号管理!A:D,2,0))</f>
        <v/>
      </c>
      <c r="D174" s="122" t="str">
        <f>IF(B174="","",VLOOKUP(B174,型号管理!A:D,3,0))</f>
        <v/>
      </c>
      <c r="E174" s="122" t="str">
        <f>IF(B174="","",VLOOKUP(B174,型号管理!A:D,4,0))</f>
        <v/>
      </c>
      <c r="F174" s="127"/>
      <c r="G174" s="13"/>
      <c r="H174" s="124">
        <f t="shared" si="2"/>
        <v>0</v>
      </c>
      <c r="I174" s="128"/>
    </row>
    <row r="175" spans="1:9" ht="11.25">
      <c r="A175" s="126"/>
      <c r="B175" s="121"/>
      <c r="C175" s="122" t="str">
        <f>IF(B175="","",VLOOKUP(B175,型号管理!A:D,2,0))</f>
        <v/>
      </c>
      <c r="D175" s="122" t="str">
        <f>IF(B175="","",VLOOKUP(B175,型号管理!A:D,3,0))</f>
        <v/>
      </c>
      <c r="E175" s="122" t="str">
        <f>IF(B175="","",VLOOKUP(B175,型号管理!A:D,4,0))</f>
        <v/>
      </c>
      <c r="F175" s="127"/>
      <c r="G175" s="13"/>
      <c r="H175" s="124">
        <f t="shared" si="2"/>
        <v>0</v>
      </c>
      <c r="I175" s="128"/>
    </row>
    <row r="176" spans="1:9" ht="11.25">
      <c r="A176" s="126"/>
      <c r="B176" s="121"/>
      <c r="C176" s="122" t="str">
        <f>IF(B176="","",VLOOKUP(B176,型号管理!A:D,2,0))</f>
        <v/>
      </c>
      <c r="D176" s="122" t="str">
        <f>IF(B176="","",VLOOKUP(B176,型号管理!A:D,3,0))</f>
        <v/>
      </c>
      <c r="E176" s="122" t="str">
        <f>IF(B176="","",VLOOKUP(B176,型号管理!A:D,4,0))</f>
        <v/>
      </c>
      <c r="F176" s="127"/>
      <c r="G176" s="13"/>
      <c r="H176" s="124">
        <f t="shared" si="2"/>
        <v>0</v>
      </c>
      <c r="I176" s="128"/>
    </row>
    <row r="177" spans="1:9" ht="11.25">
      <c r="A177" s="126"/>
      <c r="B177" s="121"/>
      <c r="C177" s="122" t="str">
        <f>IF(B177="","",VLOOKUP(B177,型号管理!A:D,2,0))</f>
        <v/>
      </c>
      <c r="D177" s="122" t="str">
        <f>IF(B177="","",VLOOKUP(B177,型号管理!A:D,3,0))</f>
        <v/>
      </c>
      <c r="E177" s="122" t="str">
        <f>IF(B177="","",VLOOKUP(B177,型号管理!A:D,4,0))</f>
        <v/>
      </c>
      <c r="F177" s="127"/>
      <c r="G177" s="13"/>
      <c r="H177" s="124">
        <f t="shared" si="2"/>
        <v>0</v>
      </c>
      <c r="I177" s="128"/>
    </row>
    <row r="178" spans="1:9" ht="11.25">
      <c r="A178" s="126"/>
      <c r="B178" s="121"/>
      <c r="C178" s="122" t="str">
        <f>IF(B178="","",VLOOKUP(B178,型号管理!A:D,2,0))</f>
        <v/>
      </c>
      <c r="D178" s="122" t="str">
        <f>IF(B178="","",VLOOKUP(B178,型号管理!A:D,3,0))</f>
        <v/>
      </c>
      <c r="E178" s="122" t="str">
        <f>IF(B178="","",VLOOKUP(B178,型号管理!A:D,4,0))</f>
        <v/>
      </c>
      <c r="F178" s="127"/>
      <c r="G178" s="13"/>
      <c r="H178" s="124">
        <f t="shared" si="2"/>
        <v>0</v>
      </c>
      <c r="I178" s="128"/>
    </row>
    <row r="179" spans="1:9" ht="11.25">
      <c r="A179" s="126"/>
      <c r="B179" s="121"/>
      <c r="C179" s="122" t="str">
        <f>IF(B179="","",VLOOKUP(B179,型号管理!A:D,2,0))</f>
        <v/>
      </c>
      <c r="D179" s="122" t="str">
        <f>IF(B179="","",VLOOKUP(B179,型号管理!A:D,3,0))</f>
        <v/>
      </c>
      <c r="E179" s="122" t="str">
        <f>IF(B179="","",VLOOKUP(B179,型号管理!A:D,4,0))</f>
        <v/>
      </c>
      <c r="F179" s="127"/>
      <c r="G179" s="13"/>
      <c r="H179" s="124">
        <f t="shared" si="2"/>
        <v>0</v>
      </c>
      <c r="I179" s="128"/>
    </row>
    <row r="180" spans="1:9" ht="11.25">
      <c r="A180" s="126"/>
      <c r="B180" s="121"/>
      <c r="C180" s="122" t="str">
        <f>IF(B180="","",VLOOKUP(B180,型号管理!A:D,2,0))</f>
        <v/>
      </c>
      <c r="D180" s="122" t="str">
        <f>IF(B180="","",VLOOKUP(B180,型号管理!A:D,3,0))</f>
        <v/>
      </c>
      <c r="E180" s="122" t="str">
        <f>IF(B180="","",VLOOKUP(B180,型号管理!A:D,4,0))</f>
        <v/>
      </c>
      <c r="F180" s="127"/>
      <c r="G180" s="13"/>
      <c r="H180" s="124">
        <f t="shared" si="2"/>
        <v>0</v>
      </c>
      <c r="I180" s="128"/>
    </row>
    <row r="181" spans="1:9" ht="11.25">
      <c r="A181" s="126"/>
      <c r="B181" s="121"/>
      <c r="C181" s="122" t="str">
        <f>IF(B181="","",VLOOKUP(B181,型号管理!A:D,2,0))</f>
        <v/>
      </c>
      <c r="D181" s="122" t="str">
        <f>IF(B181="","",VLOOKUP(B181,型号管理!A:D,3,0))</f>
        <v/>
      </c>
      <c r="E181" s="122" t="str">
        <f>IF(B181="","",VLOOKUP(B181,型号管理!A:D,4,0))</f>
        <v/>
      </c>
      <c r="F181" s="127"/>
      <c r="G181" s="13"/>
      <c r="H181" s="124">
        <f t="shared" si="2"/>
        <v>0</v>
      </c>
      <c r="I181" s="128"/>
    </row>
    <row r="182" spans="1:9" ht="11.25">
      <c r="A182" s="126"/>
      <c r="B182" s="121"/>
      <c r="C182" s="122" t="str">
        <f>IF(B182="","",VLOOKUP(B182,型号管理!A:D,2,0))</f>
        <v/>
      </c>
      <c r="D182" s="122" t="str">
        <f>IF(B182="","",VLOOKUP(B182,型号管理!A:D,3,0))</f>
        <v/>
      </c>
      <c r="E182" s="122" t="str">
        <f>IF(B182="","",VLOOKUP(B182,型号管理!A:D,4,0))</f>
        <v/>
      </c>
      <c r="F182" s="127"/>
      <c r="G182" s="13"/>
      <c r="H182" s="124">
        <f t="shared" si="2"/>
        <v>0</v>
      </c>
      <c r="I182" s="128"/>
    </row>
    <row r="183" spans="1:9" ht="11.25">
      <c r="A183" s="126"/>
      <c r="B183" s="121"/>
      <c r="C183" s="122" t="str">
        <f>IF(B183="","",VLOOKUP(B183,型号管理!A:D,2,0))</f>
        <v/>
      </c>
      <c r="D183" s="122" t="str">
        <f>IF(B183="","",VLOOKUP(B183,型号管理!A:D,3,0))</f>
        <v/>
      </c>
      <c r="E183" s="122" t="str">
        <f>IF(B183="","",VLOOKUP(B183,型号管理!A:D,4,0))</f>
        <v/>
      </c>
      <c r="F183" s="127"/>
      <c r="G183" s="13"/>
      <c r="H183" s="124">
        <f t="shared" si="2"/>
        <v>0</v>
      </c>
      <c r="I183" s="128"/>
    </row>
    <row r="184" spans="1:9" ht="11.25">
      <c r="A184" s="126"/>
      <c r="B184" s="121"/>
      <c r="C184" s="122" t="str">
        <f>IF(B184="","",VLOOKUP(B184,型号管理!A:D,2,0))</f>
        <v/>
      </c>
      <c r="D184" s="122" t="str">
        <f>IF(B184="","",VLOOKUP(B184,型号管理!A:D,3,0))</f>
        <v/>
      </c>
      <c r="E184" s="122" t="str">
        <f>IF(B184="","",VLOOKUP(B184,型号管理!A:D,4,0))</f>
        <v/>
      </c>
      <c r="F184" s="127"/>
      <c r="G184" s="13"/>
      <c r="H184" s="124">
        <f t="shared" si="2"/>
        <v>0</v>
      </c>
      <c r="I184" s="128"/>
    </row>
    <row r="185" spans="1:9" ht="11.25">
      <c r="A185" s="126"/>
      <c r="B185" s="121"/>
      <c r="C185" s="122" t="str">
        <f>IF(B185="","",VLOOKUP(B185,型号管理!A:D,2,0))</f>
        <v/>
      </c>
      <c r="D185" s="122" t="str">
        <f>IF(B185="","",VLOOKUP(B185,型号管理!A:D,3,0))</f>
        <v/>
      </c>
      <c r="E185" s="122" t="str">
        <f>IF(B185="","",VLOOKUP(B185,型号管理!A:D,4,0))</f>
        <v/>
      </c>
      <c r="F185" s="127"/>
      <c r="G185" s="13"/>
      <c r="H185" s="124">
        <f t="shared" si="2"/>
        <v>0</v>
      </c>
      <c r="I185" s="128"/>
    </row>
    <row r="186" spans="1:9" ht="11.25">
      <c r="A186" s="126"/>
      <c r="B186" s="121"/>
      <c r="C186" s="122" t="str">
        <f>IF(B186="","",VLOOKUP(B186,型号管理!A:D,2,0))</f>
        <v/>
      </c>
      <c r="D186" s="122" t="str">
        <f>IF(B186="","",VLOOKUP(B186,型号管理!A:D,3,0))</f>
        <v/>
      </c>
      <c r="E186" s="122" t="str">
        <f>IF(B186="","",VLOOKUP(B186,型号管理!A:D,4,0))</f>
        <v/>
      </c>
      <c r="F186" s="127"/>
      <c r="G186" s="13"/>
      <c r="H186" s="124">
        <f t="shared" si="2"/>
        <v>0</v>
      </c>
      <c r="I186" s="128"/>
    </row>
    <row r="187" spans="1:9" ht="11.25">
      <c r="A187" s="126"/>
      <c r="B187" s="121"/>
      <c r="C187" s="122" t="str">
        <f>IF(B187="","",VLOOKUP(B187,型号管理!A:D,2,0))</f>
        <v/>
      </c>
      <c r="D187" s="122" t="str">
        <f>IF(B187="","",VLOOKUP(B187,型号管理!A:D,3,0))</f>
        <v/>
      </c>
      <c r="E187" s="122" t="str">
        <f>IF(B187="","",VLOOKUP(B187,型号管理!A:D,4,0))</f>
        <v/>
      </c>
      <c r="F187" s="127"/>
      <c r="G187" s="13"/>
      <c r="H187" s="124">
        <f t="shared" si="2"/>
        <v>0</v>
      </c>
      <c r="I187" s="128"/>
    </row>
    <row r="188" spans="1:9" ht="11.25">
      <c r="A188" s="126"/>
      <c r="B188" s="121"/>
      <c r="C188" s="122" t="str">
        <f>IF(B188="","",VLOOKUP(B188,型号管理!A:D,2,0))</f>
        <v/>
      </c>
      <c r="D188" s="122" t="str">
        <f>IF(B188="","",VLOOKUP(B188,型号管理!A:D,3,0))</f>
        <v/>
      </c>
      <c r="E188" s="122" t="str">
        <f>IF(B188="","",VLOOKUP(B188,型号管理!A:D,4,0))</f>
        <v/>
      </c>
      <c r="F188" s="127"/>
      <c r="G188" s="13"/>
      <c r="H188" s="124">
        <f t="shared" si="2"/>
        <v>0</v>
      </c>
      <c r="I188" s="128"/>
    </row>
    <row r="189" spans="1:9" ht="11.25">
      <c r="A189" s="126"/>
      <c r="B189" s="121"/>
      <c r="C189" s="122" t="str">
        <f>IF(B189="","",VLOOKUP(B189,型号管理!A:D,2,0))</f>
        <v/>
      </c>
      <c r="D189" s="122" t="str">
        <f>IF(B189="","",VLOOKUP(B189,型号管理!A:D,3,0))</f>
        <v/>
      </c>
      <c r="E189" s="122" t="str">
        <f>IF(B189="","",VLOOKUP(B189,型号管理!A:D,4,0))</f>
        <v/>
      </c>
      <c r="F189" s="127"/>
      <c r="G189" s="13"/>
      <c r="H189" s="124">
        <f t="shared" si="2"/>
        <v>0</v>
      </c>
      <c r="I189" s="128"/>
    </row>
    <row r="190" spans="1:9" ht="11.25">
      <c r="A190" s="126"/>
      <c r="B190" s="121"/>
      <c r="C190" s="122" t="str">
        <f>IF(B190="","",VLOOKUP(B190,型号管理!A:D,2,0))</f>
        <v/>
      </c>
      <c r="D190" s="122" t="str">
        <f>IF(B190="","",VLOOKUP(B190,型号管理!A:D,3,0))</f>
        <v/>
      </c>
      <c r="E190" s="122" t="str">
        <f>IF(B190="","",VLOOKUP(B190,型号管理!A:D,4,0))</f>
        <v/>
      </c>
      <c r="F190" s="127"/>
      <c r="G190" s="13"/>
      <c r="H190" s="124">
        <f t="shared" si="2"/>
        <v>0</v>
      </c>
      <c r="I190" s="128"/>
    </row>
    <row r="191" spans="1:9" ht="11.25">
      <c r="A191" s="126"/>
      <c r="B191" s="121"/>
      <c r="C191" s="122" t="str">
        <f>IF(B191="","",VLOOKUP(B191,型号管理!A:D,2,0))</f>
        <v/>
      </c>
      <c r="D191" s="122" t="str">
        <f>IF(B191="","",VLOOKUP(B191,型号管理!A:D,3,0))</f>
        <v/>
      </c>
      <c r="E191" s="122" t="str">
        <f>IF(B191="","",VLOOKUP(B191,型号管理!A:D,4,0))</f>
        <v/>
      </c>
      <c r="F191" s="127"/>
      <c r="G191" s="13"/>
      <c r="H191" s="124">
        <f t="shared" si="2"/>
        <v>0</v>
      </c>
      <c r="I191" s="128"/>
    </row>
    <row r="192" spans="1:9" ht="11.25">
      <c r="A192" s="126"/>
      <c r="B192" s="121"/>
      <c r="C192" s="122" t="str">
        <f>IF(B192="","",VLOOKUP(B192,型号管理!A:D,2,0))</f>
        <v/>
      </c>
      <c r="D192" s="122" t="str">
        <f>IF(B192="","",VLOOKUP(B192,型号管理!A:D,3,0))</f>
        <v/>
      </c>
      <c r="E192" s="122" t="str">
        <f>IF(B192="","",VLOOKUP(B192,型号管理!A:D,4,0))</f>
        <v/>
      </c>
      <c r="F192" s="127"/>
      <c r="G192" s="13"/>
      <c r="H192" s="124">
        <f t="shared" si="2"/>
        <v>0</v>
      </c>
      <c r="I192" s="128"/>
    </row>
    <row r="193" spans="1:9" ht="11.25">
      <c r="A193" s="126"/>
      <c r="B193" s="121"/>
      <c r="C193" s="122" t="str">
        <f>IF(B193="","",VLOOKUP(B193,型号管理!A:D,2,0))</f>
        <v/>
      </c>
      <c r="D193" s="122" t="str">
        <f>IF(B193="","",VLOOKUP(B193,型号管理!A:D,3,0))</f>
        <v/>
      </c>
      <c r="E193" s="122" t="str">
        <f>IF(B193="","",VLOOKUP(B193,型号管理!A:D,4,0))</f>
        <v/>
      </c>
      <c r="F193" s="127"/>
      <c r="G193" s="13"/>
      <c r="H193" s="124">
        <f t="shared" si="2"/>
        <v>0</v>
      </c>
      <c r="I193" s="128"/>
    </row>
    <row r="194" spans="1:9" ht="11.25">
      <c r="A194" s="126"/>
      <c r="B194" s="121"/>
      <c r="C194" s="122" t="str">
        <f>IF(B194="","",VLOOKUP(B194,型号管理!A:D,2,0))</f>
        <v/>
      </c>
      <c r="D194" s="122" t="str">
        <f>IF(B194="","",VLOOKUP(B194,型号管理!A:D,3,0))</f>
        <v/>
      </c>
      <c r="E194" s="122" t="str">
        <f>IF(B194="","",VLOOKUP(B194,型号管理!A:D,4,0))</f>
        <v/>
      </c>
      <c r="F194" s="127"/>
      <c r="G194" s="13"/>
      <c r="H194" s="124">
        <f t="shared" si="3" ref="H194:H257">F194*G194</f>
        <v>0</v>
      </c>
      <c r="I194" s="128"/>
    </row>
    <row r="195" spans="1:9" ht="11.25">
      <c r="A195" s="126"/>
      <c r="B195" s="121"/>
      <c r="C195" s="122" t="str">
        <f>IF(B195="","",VLOOKUP(B195,型号管理!A:D,2,0))</f>
        <v/>
      </c>
      <c r="D195" s="122" t="str">
        <f>IF(B195="","",VLOOKUP(B195,型号管理!A:D,3,0))</f>
        <v/>
      </c>
      <c r="E195" s="122" t="str">
        <f>IF(B195="","",VLOOKUP(B195,型号管理!A:D,4,0))</f>
        <v/>
      </c>
      <c r="F195" s="127"/>
      <c r="G195" s="13"/>
      <c r="H195" s="124">
        <f t="shared" si="3"/>
        <v>0</v>
      </c>
      <c r="I195" s="128"/>
    </row>
    <row r="196" spans="1:9" ht="11.25">
      <c r="A196" s="126"/>
      <c r="B196" s="121"/>
      <c r="C196" s="122" t="str">
        <f>IF(B196="","",VLOOKUP(B196,型号管理!A:D,2,0))</f>
        <v/>
      </c>
      <c r="D196" s="122" t="str">
        <f>IF(B196="","",VLOOKUP(B196,型号管理!A:D,3,0))</f>
        <v/>
      </c>
      <c r="E196" s="122" t="str">
        <f>IF(B196="","",VLOOKUP(B196,型号管理!A:D,4,0))</f>
        <v/>
      </c>
      <c r="F196" s="127"/>
      <c r="G196" s="13"/>
      <c r="H196" s="124">
        <f t="shared" si="3"/>
        <v>0</v>
      </c>
      <c r="I196" s="128"/>
    </row>
    <row r="197" spans="1:9" ht="11.25">
      <c r="A197" s="126"/>
      <c r="B197" s="121"/>
      <c r="C197" s="122" t="str">
        <f>IF(B197="","",VLOOKUP(B197,型号管理!A:D,2,0))</f>
        <v/>
      </c>
      <c r="D197" s="122" t="str">
        <f>IF(B197="","",VLOOKUP(B197,型号管理!A:D,3,0))</f>
        <v/>
      </c>
      <c r="E197" s="122" t="str">
        <f>IF(B197="","",VLOOKUP(B197,型号管理!A:D,4,0))</f>
        <v/>
      </c>
      <c r="F197" s="127"/>
      <c r="G197" s="13"/>
      <c r="H197" s="124">
        <f t="shared" si="3"/>
        <v>0</v>
      </c>
      <c r="I197" s="128"/>
    </row>
    <row r="198" spans="1:9" ht="11.25">
      <c r="A198" s="126"/>
      <c r="B198" s="121"/>
      <c r="C198" s="122" t="str">
        <f>IF(B198="","",VLOOKUP(B198,型号管理!A:D,2,0))</f>
        <v/>
      </c>
      <c r="D198" s="122" t="str">
        <f>IF(B198="","",VLOOKUP(B198,型号管理!A:D,3,0))</f>
        <v/>
      </c>
      <c r="E198" s="122" t="str">
        <f>IF(B198="","",VLOOKUP(B198,型号管理!A:D,4,0))</f>
        <v/>
      </c>
      <c r="F198" s="127"/>
      <c r="G198" s="13"/>
      <c r="H198" s="124">
        <f t="shared" si="3"/>
        <v>0</v>
      </c>
      <c r="I198" s="128"/>
    </row>
    <row r="199" spans="1:9" ht="11.25">
      <c r="A199" s="126"/>
      <c r="B199" s="121"/>
      <c r="C199" s="122" t="str">
        <f>IF(B199="","",VLOOKUP(B199,型号管理!A:D,2,0))</f>
        <v/>
      </c>
      <c r="D199" s="122" t="str">
        <f>IF(B199="","",VLOOKUP(B199,型号管理!A:D,3,0))</f>
        <v/>
      </c>
      <c r="E199" s="122" t="str">
        <f>IF(B199="","",VLOOKUP(B199,型号管理!A:D,4,0))</f>
        <v/>
      </c>
      <c r="F199" s="127"/>
      <c r="G199" s="13"/>
      <c r="H199" s="124">
        <f t="shared" si="3"/>
        <v>0</v>
      </c>
      <c r="I199" s="128"/>
    </row>
    <row r="200" spans="1:9" ht="11.25">
      <c r="A200" s="126"/>
      <c r="B200" s="121"/>
      <c r="C200" s="122" t="str">
        <f>IF(B200="","",VLOOKUP(B200,型号管理!A:D,2,0))</f>
        <v/>
      </c>
      <c r="D200" s="122" t="str">
        <f>IF(B200="","",VLOOKUP(B200,型号管理!A:D,3,0))</f>
        <v/>
      </c>
      <c r="E200" s="122" t="str">
        <f>IF(B200="","",VLOOKUP(B200,型号管理!A:D,4,0))</f>
        <v/>
      </c>
      <c r="F200" s="127"/>
      <c r="G200" s="13"/>
      <c r="H200" s="124">
        <f t="shared" si="3"/>
        <v>0</v>
      </c>
      <c r="I200" s="128"/>
    </row>
    <row r="201" spans="1:9" ht="11.25">
      <c r="A201" s="126"/>
      <c r="B201" s="121"/>
      <c r="C201" s="122" t="str">
        <f>IF(B201="","",VLOOKUP(B201,型号管理!A:D,2,0))</f>
        <v/>
      </c>
      <c r="D201" s="122" t="str">
        <f>IF(B201="","",VLOOKUP(B201,型号管理!A:D,3,0))</f>
        <v/>
      </c>
      <c r="E201" s="122" t="str">
        <f>IF(B201="","",VLOOKUP(B201,型号管理!A:D,4,0))</f>
        <v/>
      </c>
      <c r="F201" s="127"/>
      <c r="G201" s="13"/>
      <c r="H201" s="124">
        <f t="shared" si="3"/>
        <v>0</v>
      </c>
      <c r="I201" s="128"/>
    </row>
    <row r="202" spans="1:9" ht="11.25">
      <c r="A202" s="126"/>
      <c r="B202" s="121"/>
      <c r="C202" s="122" t="str">
        <f>IF(B202="","",VLOOKUP(B202,型号管理!A:D,2,0))</f>
        <v/>
      </c>
      <c r="D202" s="122" t="str">
        <f>IF(B202="","",VLOOKUP(B202,型号管理!A:D,3,0))</f>
        <v/>
      </c>
      <c r="E202" s="122" t="str">
        <f>IF(B202="","",VLOOKUP(B202,型号管理!A:D,4,0))</f>
        <v/>
      </c>
      <c r="F202" s="127"/>
      <c r="G202" s="13"/>
      <c r="H202" s="124">
        <f t="shared" si="3"/>
        <v>0</v>
      </c>
      <c r="I202" s="128"/>
    </row>
    <row r="203" spans="1:9" ht="11.25">
      <c r="A203" s="126"/>
      <c r="B203" s="121"/>
      <c r="C203" s="122" t="str">
        <f>IF(B203="","",VLOOKUP(B203,型号管理!A:D,2,0))</f>
        <v/>
      </c>
      <c r="D203" s="122" t="str">
        <f>IF(B203="","",VLOOKUP(B203,型号管理!A:D,3,0))</f>
        <v/>
      </c>
      <c r="E203" s="122" t="str">
        <f>IF(B203="","",VLOOKUP(B203,型号管理!A:D,4,0))</f>
        <v/>
      </c>
      <c r="F203" s="127"/>
      <c r="G203" s="13"/>
      <c r="H203" s="124">
        <f t="shared" si="3"/>
        <v>0</v>
      </c>
      <c r="I203" s="128"/>
    </row>
    <row r="204" spans="1:9" ht="11.25">
      <c r="A204" s="126"/>
      <c r="B204" s="121"/>
      <c r="C204" s="122" t="str">
        <f>IF(B204="","",VLOOKUP(B204,型号管理!A:D,2,0))</f>
        <v/>
      </c>
      <c r="D204" s="122" t="str">
        <f>IF(B204="","",VLOOKUP(B204,型号管理!A:D,3,0))</f>
        <v/>
      </c>
      <c r="E204" s="122" t="str">
        <f>IF(B204="","",VLOOKUP(B204,型号管理!A:D,4,0))</f>
        <v/>
      </c>
      <c r="F204" s="127"/>
      <c r="G204" s="13"/>
      <c r="H204" s="124">
        <f t="shared" si="3"/>
        <v>0</v>
      </c>
      <c r="I204" s="128"/>
    </row>
    <row r="205" spans="1:9" ht="11.25">
      <c r="A205" s="126"/>
      <c r="B205" s="121"/>
      <c r="C205" s="122" t="str">
        <f>IF(B205="","",VLOOKUP(B205,型号管理!A:D,2,0))</f>
        <v/>
      </c>
      <c r="D205" s="122" t="str">
        <f>IF(B205="","",VLOOKUP(B205,型号管理!A:D,3,0))</f>
        <v/>
      </c>
      <c r="E205" s="122" t="str">
        <f>IF(B205="","",VLOOKUP(B205,型号管理!A:D,4,0))</f>
        <v/>
      </c>
      <c r="F205" s="127"/>
      <c r="G205" s="13"/>
      <c r="H205" s="124">
        <f t="shared" si="3"/>
        <v>0</v>
      </c>
      <c r="I205" s="128"/>
    </row>
    <row r="206" spans="1:9" ht="11.25">
      <c r="A206" s="126"/>
      <c r="B206" s="121"/>
      <c r="C206" s="122" t="str">
        <f>IF(B206="","",VLOOKUP(B206,型号管理!A:D,2,0))</f>
        <v/>
      </c>
      <c r="D206" s="122" t="str">
        <f>IF(B206="","",VLOOKUP(B206,型号管理!A:D,3,0))</f>
        <v/>
      </c>
      <c r="E206" s="122" t="str">
        <f>IF(B206="","",VLOOKUP(B206,型号管理!A:D,4,0))</f>
        <v/>
      </c>
      <c r="F206" s="127"/>
      <c r="G206" s="13"/>
      <c r="H206" s="124">
        <f t="shared" si="3"/>
        <v>0</v>
      </c>
      <c r="I206" s="128"/>
    </row>
    <row r="207" spans="1:9" ht="11.25">
      <c r="A207" s="126"/>
      <c r="B207" s="121"/>
      <c r="C207" s="122" t="str">
        <f>IF(B207="","",VLOOKUP(B207,型号管理!A:D,2,0))</f>
        <v/>
      </c>
      <c r="D207" s="122" t="str">
        <f>IF(B207="","",VLOOKUP(B207,型号管理!A:D,3,0))</f>
        <v/>
      </c>
      <c r="E207" s="122" t="str">
        <f>IF(B207="","",VLOOKUP(B207,型号管理!A:D,4,0))</f>
        <v/>
      </c>
      <c r="F207" s="127"/>
      <c r="G207" s="13"/>
      <c r="H207" s="124">
        <f t="shared" si="3"/>
        <v>0</v>
      </c>
      <c r="I207" s="128"/>
    </row>
    <row r="208" spans="1:9" ht="11.25">
      <c r="A208" s="126"/>
      <c r="B208" s="121"/>
      <c r="C208" s="122" t="str">
        <f>IF(B208="","",VLOOKUP(B208,型号管理!A:D,2,0))</f>
        <v/>
      </c>
      <c r="D208" s="122" t="str">
        <f>IF(B208="","",VLOOKUP(B208,型号管理!A:D,3,0))</f>
        <v/>
      </c>
      <c r="E208" s="122" t="str">
        <f>IF(B208="","",VLOOKUP(B208,型号管理!A:D,4,0))</f>
        <v/>
      </c>
      <c r="F208" s="127"/>
      <c r="G208" s="13"/>
      <c r="H208" s="124">
        <f t="shared" si="3"/>
        <v>0</v>
      </c>
      <c r="I208" s="128"/>
    </row>
    <row r="209" spans="1:9" ht="11.25">
      <c r="A209" s="126"/>
      <c r="B209" s="121"/>
      <c r="C209" s="122" t="str">
        <f>IF(B209="","",VLOOKUP(B209,型号管理!A:D,2,0))</f>
        <v/>
      </c>
      <c r="D209" s="122" t="str">
        <f>IF(B209="","",VLOOKUP(B209,型号管理!A:D,3,0))</f>
        <v/>
      </c>
      <c r="E209" s="122" t="str">
        <f>IF(B209="","",VLOOKUP(B209,型号管理!A:D,4,0))</f>
        <v/>
      </c>
      <c r="F209" s="127"/>
      <c r="G209" s="13"/>
      <c r="H209" s="124">
        <f t="shared" si="3"/>
        <v>0</v>
      </c>
      <c r="I209" s="128"/>
    </row>
    <row r="210" spans="1:9" ht="11.25">
      <c r="A210" s="126"/>
      <c r="B210" s="121"/>
      <c r="C210" s="122" t="str">
        <f>IF(B210="","",VLOOKUP(B210,型号管理!A:D,2,0))</f>
        <v/>
      </c>
      <c r="D210" s="122" t="str">
        <f>IF(B210="","",VLOOKUP(B210,型号管理!A:D,3,0))</f>
        <v/>
      </c>
      <c r="E210" s="122" t="str">
        <f>IF(B210="","",VLOOKUP(B210,型号管理!A:D,4,0))</f>
        <v/>
      </c>
      <c r="F210" s="127"/>
      <c r="G210" s="13"/>
      <c r="H210" s="124">
        <f t="shared" si="3"/>
        <v>0</v>
      </c>
      <c r="I210" s="128"/>
    </row>
    <row r="211" spans="1:9" ht="11.25">
      <c r="A211" s="126"/>
      <c r="B211" s="121"/>
      <c r="C211" s="122" t="str">
        <f>IF(B211="","",VLOOKUP(B211,型号管理!A:D,2,0))</f>
        <v/>
      </c>
      <c r="D211" s="122" t="str">
        <f>IF(B211="","",VLOOKUP(B211,型号管理!A:D,3,0))</f>
        <v/>
      </c>
      <c r="E211" s="122" t="str">
        <f>IF(B211="","",VLOOKUP(B211,型号管理!A:D,4,0))</f>
        <v/>
      </c>
      <c r="F211" s="127"/>
      <c r="G211" s="13"/>
      <c r="H211" s="124">
        <f t="shared" si="3"/>
        <v>0</v>
      </c>
      <c r="I211" s="128"/>
    </row>
    <row r="212" spans="1:9" ht="11.25">
      <c r="A212" s="126"/>
      <c r="B212" s="121"/>
      <c r="C212" s="122" t="str">
        <f>IF(B212="","",VLOOKUP(B212,型号管理!A:D,2,0))</f>
        <v/>
      </c>
      <c r="D212" s="122" t="str">
        <f>IF(B212="","",VLOOKUP(B212,型号管理!A:D,3,0))</f>
        <v/>
      </c>
      <c r="E212" s="122" t="str">
        <f>IF(B212="","",VLOOKUP(B212,型号管理!A:D,4,0))</f>
        <v/>
      </c>
      <c r="F212" s="127"/>
      <c r="G212" s="13"/>
      <c r="H212" s="124">
        <f t="shared" si="3"/>
        <v>0</v>
      </c>
      <c r="I212" s="128"/>
    </row>
    <row r="213" spans="1:9" ht="11.25">
      <c r="A213" s="126"/>
      <c r="B213" s="121"/>
      <c r="C213" s="122" t="str">
        <f>IF(B213="","",VLOOKUP(B213,型号管理!A:D,2,0))</f>
        <v/>
      </c>
      <c r="D213" s="122" t="str">
        <f>IF(B213="","",VLOOKUP(B213,型号管理!A:D,3,0))</f>
        <v/>
      </c>
      <c r="E213" s="122" t="str">
        <f>IF(B213="","",VLOOKUP(B213,型号管理!A:D,4,0))</f>
        <v/>
      </c>
      <c r="F213" s="127"/>
      <c r="G213" s="13"/>
      <c r="H213" s="124">
        <f t="shared" si="3"/>
        <v>0</v>
      </c>
      <c r="I213" s="128"/>
    </row>
    <row r="214" spans="1:9" ht="11.25">
      <c r="A214" s="126"/>
      <c r="B214" s="121"/>
      <c r="C214" s="122" t="str">
        <f>IF(B214="","",VLOOKUP(B214,型号管理!A:D,2,0))</f>
        <v/>
      </c>
      <c r="D214" s="122" t="str">
        <f>IF(B214="","",VLOOKUP(B214,型号管理!A:D,3,0))</f>
        <v/>
      </c>
      <c r="E214" s="122" t="str">
        <f>IF(B214="","",VLOOKUP(B214,型号管理!A:D,4,0))</f>
        <v/>
      </c>
      <c r="F214" s="127"/>
      <c r="G214" s="13"/>
      <c r="H214" s="124">
        <f t="shared" si="3"/>
        <v>0</v>
      </c>
      <c r="I214" s="128"/>
    </row>
    <row r="215" spans="1:9" ht="11.25">
      <c r="A215" s="126"/>
      <c r="B215" s="121"/>
      <c r="C215" s="122" t="str">
        <f>IF(B215="","",VLOOKUP(B215,型号管理!A:D,2,0))</f>
        <v/>
      </c>
      <c r="D215" s="122" t="str">
        <f>IF(B215="","",VLOOKUP(B215,型号管理!A:D,3,0))</f>
        <v/>
      </c>
      <c r="E215" s="122" t="str">
        <f>IF(B215="","",VLOOKUP(B215,型号管理!A:D,4,0))</f>
        <v/>
      </c>
      <c r="F215" s="127"/>
      <c r="G215" s="13"/>
      <c r="H215" s="124">
        <f t="shared" si="3"/>
        <v>0</v>
      </c>
      <c r="I215" s="128"/>
    </row>
    <row r="216" spans="1:9" ht="11.25">
      <c r="A216" s="126"/>
      <c r="B216" s="121"/>
      <c r="C216" s="122" t="str">
        <f>IF(B216="","",VLOOKUP(B216,型号管理!A:D,2,0))</f>
        <v/>
      </c>
      <c r="D216" s="122" t="str">
        <f>IF(B216="","",VLOOKUP(B216,型号管理!A:D,3,0))</f>
        <v/>
      </c>
      <c r="E216" s="122" t="str">
        <f>IF(B216="","",VLOOKUP(B216,型号管理!A:D,4,0))</f>
        <v/>
      </c>
      <c r="F216" s="127"/>
      <c r="G216" s="13"/>
      <c r="H216" s="124">
        <f t="shared" si="3"/>
        <v>0</v>
      </c>
      <c r="I216" s="128"/>
    </row>
    <row r="217" spans="1:9" ht="11.25">
      <c r="A217" s="126"/>
      <c r="B217" s="121"/>
      <c r="C217" s="122" t="str">
        <f>IF(B217="","",VLOOKUP(B217,型号管理!A:D,2,0))</f>
        <v/>
      </c>
      <c r="D217" s="122" t="str">
        <f>IF(B217="","",VLOOKUP(B217,型号管理!A:D,3,0))</f>
        <v/>
      </c>
      <c r="E217" s="122" t="str">
        <f>IF(B217="","",VLOOKUP(B217,型号管理!A:D,4,0))</f>
        <v/>
      </c>
      <c r="F217" s="127"/>
      <c r="G217" s="13"/>
      <c r="H217" s="124">
        <f t="shared" si="3"/>
        <v>0</v>
      </c>
      <c r="I217" s="128"/>
    </row>
    <row r="218" spans="1:9" ht="11.25">
      <c r="A218" s="126"/>
      <c r="B218" s="121"/>
      <c r="C218" s="122" t="str">
        <f>IF(B218="","",VLOOKUP(B218,型号管理!A:D,2,0))</f>
        <v/>
      </c>
      <c r="D218" s="122" t="str">
        <f>IF(B218="","",VLOOKUP(B218,型号管理!A:D,3,0))</f>
        <v/>
      </c>
      <c r="E218" s="122" t="str">
        <f>IF(B218="","",VLOOKUP(B218,型号管理!A:D,4,0))</f>
        <v/>
      </c>
      <c r="F218" s="127"/>
      <c r="G218" s="13"/>
      <c r="H218" s="124">
        <f t="shared" si="3"/>
        <v>0</v>
      </c>
      <c r="I218" s="128"/>
    </row>
    <row r="219" spans="1:9" ht="11.25">
      <c r="A219" s="126"/>
      <c r="B219" s="121"/>
      <c r="C219" s="122" t="str">
        <f>IF(B219="","",VLOOKUP(B219,型号管理!A:D,2,0))</f>
        <v/>
      </c>
      <c r="D219" s="122" t="str">
        <f>IF(B219="","",VLOOKUP(B219,型号管理!A:D,3,0))</f>
        <v/>
      </c>
      <c r="E219" s="122" t="str">
        <f>IF(B219="","",VLOOKUP(B219,型号管理!A:D,4,0))</f>
        <v/>
      </c>
      <c r="F219" s="127"/>
      <c r="G219" s="13"/>
      <c r="H219" s="124">
        <f t="shared" si="3"/>
        <v>0</v>
      </c>
      <c r="I219" s="128"/>
    </row>
    <row r="220" spans="1:9" ht="11.25">
      <c r="A220" s="126"/>
      <c r="B220" s="121"/>
      <c r="C220" s="122" t="str">
        <f>IF(B220="","",VLOOKUP(B220,型号管理!A:D,2,0))</f>
        <v/>
      </c>
      <c r="D220" s="122" t="str">
        <f>IF(B220="","",VLOOKUP(B220,型号管理!A:D,3,0))</f>
        <v/>
      </c>
      <c r="E220" s="122" t="str">
        <f>IF(B220="","",VLOOKUP(B220,型号管理!A:D,4,0))</f>
        <v/>
      </c>
      <c r="F220" s="127"/>
      <c r="G220" s="13"/>
      <c r="H220" s="124">
        <f t="shared" si="3"/>
        <v>0</v>
      </c>
      <c r="I220" s="128"/>
    </row>
    <row r="221" spans="1:9" ht="11.25">
      <c r="A221" s="126"/>
      <c r="B221" s="121"/>
      <c r="C221" s="122" t="str">
        <f>IF(B221="","",VLOOKUP(B221,型号管理!A:D,2,0))</f>
        <v/>
      </c>
      <c r="D221" s="122" t="str">
        <f>IF(B221="","",VLOOKUP(B221,型号管理!A:D,3,0))</f>
        <v/>
      </c>
      <c r="E221" s="122" t="str">
        <f>IF(B221="","",VLOOKUP(B221,型号管理!A:D,4,0))</f>
        <v/>
      </c>
      <c r="F221" s="127"/>
      <c r="G221" s="13"/>
      <c r="H221" s="124">
        <f t="shared" si="3"/>
        <v>0</v>
      </c>
      <c r="I221" s="128"/>
    </row>
    <row r="222" spans="1:9" ht="11.25">
      <c r="A222" s="126"/>
      <c r="B222" s="121"/>
      <c r="C222" s="122" t="str">
        <f>IF(B222="","",VLOOKUP(B222,型号管理!A:D,2,0))</f>
        <v/>
      </c>
      <c r="D222" s="122" t="str">
        <f>IF(B222="","",VLOOKUP(B222,型号管理!A:D,3,0))</f>
        <v/>
      </c>
      <c r="E222" s="122" t="str">
        <f>IF(B222="","",VLOOKUP(B222,型号管理!A:D,4,0))</f>
        <v/>
      </c>
      <c r="F222" s="127"/>
      <c r="G222" s="13"/>
      <c r="H222" s="124">
        <f t="shared" si="3"/>
        <v>0</v>
      </c>
      <c r="I222" s="128"/>
    </row>
    <row r="223" spans="1:9" ht="11.25">
      <c r="A223" s="126"/>
      <c r="B223" s="121"/>
      <c r="C223" s="122" t="str">
        <f>IF(B223="","",VLOOKUP(B223,型号管理!A:D,2,0))</f>
        <v/>
      </c>
      <c r="D223" s="122" t="str">
        <f>IF(B223="","",VLOOKUP(B223,型号管理!A:D,3,0))</f>
        <v/>
      </c>
      <c r="E223" s="122" t="str">
        <f>IF(B223="","",VLOOKUP(B223,型号管理!A:D,4,0))</f>
        <v/>
      </c>
      <c r="F223" s="127"/>
      <c r="G223" s="13"/>
      <c r="H223" s="124">
        <f t="shared" si="3"/>
        <v>0</v>
      </c>
      <c r="I223" s="128"/>
    </row>
    <row r="224" spans="1:9" ht="11.25">
      <c r="A224" s="126"/>
      <c r="B224" s="121"/>
      <c r="C224" s="122" t="str">
        <f>IF(B224="","",VLOOKUP(B224,型号管理!A:D,2,0))</f>
        <v/>
      </c>
      <c r="D224" s="122" t="str">
        <f>IF(B224="","",VLOOKUP(B224,型号管理!A:D,3,0))</f>
        <v/>
      </c>
      <c r="E224" s="122" t="str">
        <f>IF(B224="","",VLOOKUP(B224,型号管理!A:D,4,0))</f>
        <v/>
      </c>
      <c r="F224" s="127"/>
      <c r="G224" s="13"/>
      <c r="H224" s="124">
        <f t="shared" si="3"/>
        <v>0</v>
      </c>
      <c r="I224" s="128"/>
    </row>
    <row r="225" spans="1:9" ht="11.25">
      <c r="A225" s="126"/>
      <c r="B225" s="121"/>
      <c r="C225" s="122" t="str">
        <f>IF(B225="","",VLOOKUP(B225,型号管理!A:D,2,0))</f>
        <v/>
      </c>
      <c r="D225" s="122" t="str">
        <f>IF(B225="","",VLOOKUP(B225,型号管理!A:D,3,0))</f>
        <v/>
      </c>
      <c r="E225" s="122" t="str">
        <f>IF(B225="","",VLOOKUP(B225,型号管理!A:D,4,0))</f>
        <v/>
      </c>
      <c r="F225" s="127"/>
      <c r="G225" s="13"/>
      <c r="H225" s="124">
        <f t="shared" si="3"/>
        <v>0</v>
      </c>
      <c r="I225" s="128"/>
    </row>
    <row r="226" spans="1:9" ht="11.25">
      <c r="A226" s="126"/>
      <c r="B226" s="121"/>
      <c r="C226" s="122" t="str">
        <f>IF(B226="","",VLOOKUP(B226,型号管理!A:D,2,0))</f>
        <v/>
      </c>
      <c r="D226" s="122" t="str">
        <f>IF(B226="","",VLOOKUP(B226,型号管理!A:D,3,0))</f>
        <v/>
      </c>
      <c r="E226" s="122" t="str">
        <f>IF(B226="","",VLOOKUP(B226,型号管理!A:D,4,0))</f>
        <v/>
      </c>
      <c r="F226" s="127"/>
      <c r="G226" s="13"/>
      <c r="H226" s="124">
        <f t="shared" si="3"/>
        <v>0</v>
      </c>
      <c r="I226" s="128"/>
    </row>
    <row r="227" spans="1:9" ht="11.25">
      <c r="A227" s="126"/>
      <c r="B227" s="121"/>
      <c r="C227" s="122" t="str">
        <f>IF(B227="","",VLOOKUP(B227,型号管理!A:D,2,0))</f>
        <v/>
      </c>
      <c r="D227" s="122" t="str">
        <f>IF(B227="","",VLOOKUP(B227,型号管理!A:D,3,0))</f>
        <v/>
      </c>
      <c r="E227" s="122" t="str">
        <f>IF(B227="","",VLOOKUP(B227,型号管理!A:D,4,0))</f>
        <v/>
      </c>
      <c r="F227" s="127"/>
      <c r="G227" s="13"/>
      <c r="H227" s="124">
        <f t="shared" si="3"/>
        <v>0</v>
      </c>
      <c r="I227" s="128"/>
    </row>
    <row r="228" spans="1:9" ht="11.25">
      <c r="A228" s="126"/>
      <c r="B228" s="121"/>
      <c r="C228" s="122" t="str">
        <f>IF(B228="","",VLOOKUP(B228,型号管理!A:D,2,0))</f>
        <v/>
      </c>
      <c r="D228" s="122" t="str">
        <f>IF(B228="","",VLOOKUP(B228,型号管理!A:D,3,0))</f>
        <v/>
      </c>
      <c r="E228" s="122" t="str">
        <f>IF(B228="","",VLOOKUP(B228,型号管理!A:D,4,0))</f>
        <v/>
      </c>
      <c r="F228" s="127"/>
      <c r="G228" s="13"/>
      <c r="H228" s="124">
        <f t="shared" si="3"/>
        <v>0</v>
      </c>
      <c r="I228" s="128"/>
    </row>
    <row r="229" spans="1:9" ht="11.25">
      <c r="A229" s="126"/>
      <c r="B229" s="121"/>
      <c r="C229" s="122" t="str">
        <f>IF(B229="","",VLOOKUP(B229,型号管理!A:D,2,0))</f>
        <v/>
      </c>
      <c r="D229" s="122" t="str">
        <f>IF(B229="","",VLOOKUP(B229,型号管理!A:D,3,0))</f>
        <v/>
      </c>
      <c r="E229" s="122" t="str">
        <f>IF(B229="","",VLOOKUP(B229,型号管理!A:D,4,0))</f>
        <v/>
      </c>
      <c r="F229" s="127"/>
      <c r="G229" s="13"/>
      <c r="H229" s="124">
        <f t="shared" si="3"/>
        <v>0</v>
      </c>
      <c r="I229" s="128"/>
    </row>
    <row r="230" spans="1:9" ht="11.25">
      <c r="A230" s="126"/>
      <c r="B230" s="121"/>
      <c r="C230" s="122" t="str">
        <f>IF(B230="","",VLOOKUP(B230,型号管理!A:D,2,0))</f>
        <v/>
      </c>
      <c r="D230" s="122" t="str">
        <f>IF(B230="","",VLOOKUP(B230,型号管理!A:D,3,0))</f>
        <v/>
      </c>
      <c r="E230" s="122" t="str">
        <f>IF(B230="","",VLOOKUP(B230,型号管理!A:D,4,0))</f>
        <v/>
      </c>
      <c r="F230" s="127"/>
      <c r="G230" s="13"/>
      <c r="H230" s="124">
        <f t="shared" si="3"/>
        <v>0</v>
      </c>
      <c r="I230" s="128"/>
    </row>
    <row r="231" spans="1:9" ht="11.25">
      <c r="A231" s="126"/>
      <c r="B231" s="121"/>
      <c r="C231" s="122" t="str">
        <f>IF(B231="","",VLOOKUP(B231,型号管理!A:D,2,0))</f>
        <v/>
      </c>
      <c r="D231" s="122" t="str">
        <f>IF(B231="","",VLOOKUP(B231,型号管理!A:D,3,0))</f>
        <v/>
      </c>
      <c r="E231" s="122" t="str">
        <f>IF(B231="","",VLOOKUP(B231,型号管理!A:D,4,0))</f>
        <v/>
      </c>
      <c r="F231" s="127"/>
      <c r="G231" s="13"/>
      <c r="H231" s="124">
        <f t="shared" si="3"/>
        <v>0</v>
      </c>
      <c r="I231" s="128"/>
    </row>
    <row r="232" spans="1:9" ht="11.25">
      <c r="A232" s="126"/>
      <c r="B232" s="121"/>
      <c r="C232" s="122" t="str">
        <f>IF(B232="","",VLOOKUP(B232,型号管理!A:D,2,0))</f>
        <v/>
      </c>
      <c r="D232" s="122" t="str">
        <f>IF(B232="","",VLOOKUP(B232,型号管理!A:D,3,0))</f>
        <v/>
      </c>
      <c r="E232" s="122" t="str">
        <f>IF(B232="","",VLOOKUP(B232,型号管理!A:D,4,0))</f>
        <v/>
      </c>
      <c r="F232" s="127"/>
      <c r="G232" s="13"/>
      <c r="H232" s="124">
        <f t="shared" si="3"/>
        <v>0</v>
      </c>
      <c r="I232" s="128"/>
    </row>
    <row r="233" spans="1:9" ht="11.25">
      <c r="A233" s="126"/>
      <c r="B233" s="121"/>
      <c r="C233" s="122" t="str">
        <f>IF(B233="","",VLOOKUP(B233,型号管理!A:D,2,0))</f>
        <v/>
      </c>
      <c r="D233" s="122" t="str">
        <f>IF(B233="","",VLOOKUP(B233,型号管理!A:D,3,0))</f>
        <v/>
      </c>
      <c r="E233" s="122" t="str">
        <f>IF(B233="","",VLOOKUP(B233,型号管理!A:D,4,0))</f>
        <v/>
      </c>
      <c r="F233" s="127"/>
      <c r="G233" s="13"/>
      <c r="H233" s="124">
        <f t="shared" si="3"/>
        <v>0</v>
      </c>
      <c r="I233" s="128"/>
    </row>
    <row r="234" spans="1:9" ht="11.25">
      <c r="A234" s="126"/>
      <c r="B234" s="121"/>
      <c r="C234" s="122" t="str">
        <f>IF(B234="","",VLOOKUP(B234,型号管理!A:D,2,0))</f>
        <v/>
      </c>
      <c r="D234" s="122" t="str">
        <f>IF(B234="","",VLOOKUP(B234,型号管理!A:D,3,0))</f>
        <v/>
      </c>
      <c r="E234" s="122" t="str">
        <f>IF(B234="","",VLOOKUP(B234,型号管理!A:D,4,0))</f>
        <v/>
      </c>
      <c r="F234" s="127"/>
      <c r="G234" s="13"/>
      <c r="H234" s="124">
        <f t="shared" si="3"/>
        <v>0</v>
      </c>
      <c r="I234" s="128"/>
    </row>
    <row r="235" spans="1:9" ht="11.25">
      <c r="A235" s="126"/>
      <c r="B235" s="121"/>
      <c r="C235" s="122" t="str">
        <f>IF(B235="","",VLOOKUP(B235,型号管理!A:D,2,0))</f>
        <v/>
      </c>
      <c r="D235" s="122" t="str">
        <f>IF(B235="","",VLOOKUP(B235,型号管理!A:D,3,0))</f>
        <v/>
      </c>
      <c r="E235" s="122" t="str">
        <f>IF(B235="","",VLOOKUP(B235,型号管理!A:D,4,0))</f>
        <v/>
      </c>
      <c r="F235" s="127"/>
      <c r="G235" s="13"/>
      <c r="H235" s="124">
        <f t="shared" si="3"/>
        <v>0</v>
      </c>
      <c r="I235" s="128"/>
    </row>
    <row r="236" spans="1:9" ht="11.25">
      <c r="A236" s="126"/>
      <c r="B236" s="121"/>
      <c r="C236" s="122" t="str">
        <f>IF(B236="","",VLOOKUP(B236,型号管理!A:D,2,0))</f>
        <v/>
      </c>
      <c r="D236" s="122" t="str">
        <f>IF(B236="","",VLOOKUP(B236,型号管理!A:D,3,0))</f>
        <v/>
      </c>
      <c r="E236" s="122" t="str">
        <f>IF(B236="","",VLOOKUP(B236,型号管理!A:D,4,0))</f>
        <v/>
      </c>
      <c r="F236" s="127"/>
      <c r="G236" s="13"/>
      <c r="H236" s="124">
        <f t="shared" si="3"/>
        <v>0</v>
      </c>
      <c r="I236" s="128"/>
    </row>
    <row r="237" spans="1:9" ht="11.25">
      <c r="A237" s="126"/>
      <c r="B237" s="121"/>
      <c r="C237" s="122" t="str">
        <f>IF(B237="","",VLOOKUP(B237,型号管理!A:D,2,0))</f>
        <v/>
      </c>
      <c r="D237" s="122" t="str">
        <f>IF(B237="","",VLOOKUP(B237,型号管理!A:D,3,0))</f>
        <v/>
      </c>
      <c r="E237" s="122" t="str">
        <f>IF(B237="","",VLOOKUP(B237,型号管理!A:D,4,0))</f>
        <v/>
      </c>
      <c r="F237" s="127"/>
      <c r="G237" s="13"/>
      <c r="H237" s="124">
        <f t="shared" si="3"/>
        <v>0</v>
      </c>
      <c r="I237" s="128"/>
    </row>
    <row r="238" spans="1:9" ht="11.25">
      <c r="A238" s="126"/>
      <c r="B238" s="121"/>
      <c r="C238" s="122" t="str">
        <f>IF(B238="","",VLOOKUP(B238,型号管理!A:D,2,0))</f>
        <v/>
      </c>
      <c r="D238" s="122" t="str">
        <f>IF(B238="","",VLOOKUP(B238,型号管理!A:D,3,0))</f>
        <v/>
      </c>
      <c r="E238" s="122" t="str">
        <f>IF(B238="","",VLOOKUP(B238,型号管理!A:D,4,0))</f>
        <v/>
      </c>
      <c r="F238" s="127"/>
      <c r="G238" s="13"/>
      <c r="H238" s="124">
        <f t="shared" si="3"/>
        <v>0</v>
      </c>
      <c r="I238" s="128"/>
    </row>
    <row r="239" spans="1:9" ht="11.25">
      <c r="A239" s="126"/>
      <c r="B239" s="121"/>
      <c r="C239" s="122" t="str">
        <f>IF(B239="","",VLOOKUP(B239,型号管理!A:D,2,0))</f>
        <v/>
      </c>
      <c r="D239" s="122" t="str">
        <f>IF(B239="","",VLOOKUP(B239,型号管理!A:D,3,0))</f>
        <v/>
      </c>
      <c r="E239" s="122" t="str">
        <f>IF(B239="","",VLOOKUP(B239,型号管理!A:D,4,0))</f>
        <v/>
      </c>
      <c r="F239" s="127"/>
      <c r="G239" s="13"/>
      <c r="H239" s="124">
        <f t="shared" si="3"/>
        <v>0</v>
      </c>
      <c r="I239" s="128"/>
    </row>
    <row r="240" spans="1:9" ht="11.25">
      <c r="A240" s="126"/>
      <c r="B240" s="121"/>
      <c r="C240" s="122" t="str">
        <f>IF(B240="","",VLOOKUP(B240,型号管理!A:D,2,0))</f>
        <v/>
      </c>
      <c r="D240" s="122" t="str">
        <f>IF(B240="","",VLOOKUP(B240,型号管理!A:D,3,0))</f>
        <v/>
      </c>
      <c r="E240" s="122" t="str">
        <f>IF(B240="","",VLOOKUP(B240,型号管理!A:D,4,0))</f>
        <v/>
      </c>
      <c r="F240" s="127"/>
      <c r="G240" s="13"/>
      <c r="H240" s="124">
        <f t="shared" si="3"/>
        <v>0</v>
      </c>
      <c r="I240" s="128"/>
    </row>
    <row r="241" spans="1:9" ht="11.25">
      <c r="A241" s="126"/>
      <c r="B241" s="121"/>
      <c r="C241" s="122" t="str">
        <f>IF(B241="","",VLOOKUP(B241,型号管理!A:D,2,0))</f>
        <v/>
      </c>
      <c r="D241" s="122" t="str">
        <f>IF(B241="","",VLOOKUP(B241,型号管理!A:D,3,0))</f>
        <v/>
      </c>
      <c r="E241" s="122" t="str">
        <f>IF(B241="","",VLOOKUP(B241,型号管理!A:D,4,0))</f>
        <v/>
      </c>
      <c r="F241" s="127"/>
      <c r="G241" s="13"/>
      <c r="H241" s="124">
        <f t="shared" si="3"/>
        <v>0</v>
      </c>
      <c r="I241" s="128"/>
    </row>
    <row r="242" spans="1:9" ht="11.25">
      <c r="A242" s="126"/>
      <c r="B242" s="121"/>
      <c r="C242" s="122" t="str">
        <f>IF(B242="","",VLOOKUP(B242,型号管理!A:D,2,0))</f>
        <v/>
      </c>
      <c r="D242" s="122" t="str">
        <f>IF(B242="","",VLOOKUP(B242,型号管理!A:D,3,0))</f>
        <v/>
      </c>
      <c r="E242" s="122" t="str">
        <f>IF(B242="","",VLOOKUP(B242,型号管理!A:D,4,0))</f>
        <v/>
      </c>
      <c r="F242" s="127"/>
      <c r="G242" s="13"/>
      <c r="H242" s="124">
        <f t="shared" si="3"/>
        <v>0</v>
      </c>
      <c r="I242" s="128"/>
    </row>
    <row r="243" spans="1:9" ht="11.25">
      <c r="A243" s="126"/>
      <c r="B243" s="121"/>
      <c r="C243" s="122" t="str">
        <f>IF(B243="","",VLOOKUP(B243,型号管理!A:D,2,0))</f>
        <v/>
      </c>
      <c r="D243" s="122" t="str">
        <f>IF(B243="","",VLOOKUP(B243,型号管理!A:D,3,0))</f>
        <v/>
      </c>
      <c r="E243" s="122" t="str">
        <f>IF(B243="","",VLOOKUP(B243,型号管理!A:D,4,0))</f>
        <v/>
      </c>
      <c r="F243" s="127"/>
      <c r="G243" s="13"/>
      <c r="H243" s="124">
        <f t="shared" si="3"/>
        <v>0</v>
      </c>
      <c r="I243" s="128"/>
    </row>
    <row r="244" spans="1:9" ht="11.25">
      <c r="A244" s="126"/>
      <c r="B244" s="121"/>
      <c r="C244" s="122" t="str">
        <f>IF(B244="","",VLOOKUP(B244,型号管理!A:D,2,0))</f>
        <v/>
      </c>
      <c r="D244" s="122" t="str">
        <f>IF(B244="","",VLOOKUP(B244,型号管理!A:D,3,0))</f>
        <v/>
      </c>
      <c r="E244" s="122" t="str">
        <f>IF(B244="","",VLOOKUP(B244,型号管理!A:D,4,0))</f>
        <v/>
      </c>
      <c r="F244" s="127"/>
      <c r="G244" s="13"/>
      <c r="H244" s="124">
        <f t="shared" si="3"/>
        <v>0</v>
      </c>
      <c r="I244" s="128"/>
    </row>
    <row r="245" spans="1:9" ht="11.25">
      <c r="A245" s="126"/>
      <c r="B245" s="121"/>
      <c r="C245" s="122" t="str">
        <f>IF(B245="","",VLOOKUP(B245,型号管理!A:D,2,0))</f>
        <v/>
      </c>
      <c r="D245" s="122" t="str">
        <f>IF(B245="","",VLOOKUP(B245,型号管理!A:D,3,0))</f>
        <v/>
      </c>
      <c r="E245" s="122" t="str">
        <f>IF(B245="","",VLOOKUP(B245,型号管理!A:D,4,0))</f>
        <v/>
      </c>
      <c r="F245" s="127"/>
      <c r="G245" s="13"/>
      <c r="H245" s="124">
        <f t="shared" si="3"/>
        <v>0</v>
      </c>
      <c r="I245" s="128"/>
    </row>
    <row r="246" spans="1:9" ht="11.25">
      <c r="A246" s="126"/>
      <c r="B246" s="121"/>
      <c r="C246" s="122" t="str">
        <f>IF(B246="","",VLOOKUP(B246,型号管理!A:D,2,0))</f>
        <v/>
      </c>
      <c r="D246" s="122" t="str">
        <f>IF(B246="","",VLOOKUP(B246,型号管理!A:D,3,0))</f>
        <v/>
      </c>
      <c r="E246" s="122" t="str">
        <f>IF(B246="","",VLOOKUP(B246,型号管理!A:D,4,0))</f>
        <v/>
      </c>
      <c r="F246" s="127"/>
      <c r="G246" s="13"/>
      <c r="H246" s="124">
        <f t="shared" si="3"/>
        <v>0</v>
      </c>
      <c r="I246" s="128"/>
    </row>
    <row r="247" spans="1:9" ht="11.25">
      <c r="A247" s="126"/>
      <c r="B247" s="121"/>
      <c r="C247" s="122" t="str">
        <f>IF(B247="","",VLOOKUP(B247,型号管理!A:D,2,0))</f>
        <v/>
      </c>
      <c r="D247" s="122" t="str">
        <f>IF(B247="","",VLOOKUP(B247,型号管理!A:D,3,0))</f>
        <v/>
      </c>
      <c r="E247" s="122" t="str">
        <f>IF(B247="","",VLOOKUP(B247,型号管理!A:D,4,0))</f>
        <v/>
      </c>
      <c r="F247" s="127"/>
      <c r="G247" s="13"/>
      <c r="H247" s="124">
        <f t="shared" si="3"/>
        <v>0</v>
      </c>
      <c r="I247" s="128"/>
    </row>
    <row r="248" spans="1:9" ht="11.25">
      <c r="A248" s="126"/>
      <c r="B248" s="121"/>
      <c r="C248" s="122" t="str">
        <f>IF(B248="","",VLOOKUP(B248,型号管理!A:D,2,0))</f>
        <v/>
      </c>
      <c r="D248" s="122" t="str">
        <f>IF(B248="","",VLOOKUP(B248,型号管理!A:D,3,0))</f>
        <v/>
      </c>
      <c r="E248" s="122" t="str">
        <f>IF(B248="","",VLOOKUP(B248,型号管理!A:D,4,0))</f>
        <v/>
      </c>
      <c r="F248" s="127"/>
      <c r="G248" s="13"/>
      <c r="H248" s="124">
        <f t="shared" si="3"/>
        <v>0</v>
      </c>
      <c r="I248" s="128"/>
    </row>
    <row r="249" spans="1:9" ht="11.25">
      <c r="A249" s="126"/>
      <c r="B249" s="121"/>
      <c r="C249" s="122" t="str">
        <f>IF(B249="","",VLOOKUP(B249,型号管理!A:D,2,0))</f>
        <v/>
      </c>
      <c r="D249" s="122" t="str">
        <f>IF(B249="","",VLOOKUP(B249,型号管理!A:D,3,0))</f>
        <v/>
      </c>
      <c r="E249" s="122" t="str">
        <f>IF(B249="","",VLOOKUP(B249,型号管理!A:D,4,0))</f>
        <v/>
      </c>
      <c r="F249" s="127"/>
      <c r="G249" s="13"/>
      <c r="H249" s="124">
        <f t="shared" si="3"/>
        <v>0</v>
      </c>
      <c r="I249" s="128"/>
    </row>
    <row r="250" spans="1:9" ht="11.25">
      <c r="A250" s="126"/>
      <c r="B250" s="121"/>
      <c r="C250" s="122" t="str">
        <f>IF(B250="","",VLOOKUP(B250,型号管理!A:D,2,0))</f>
        <v/>
      </c>
      <c r="D250" s="122" t="str">
        <f>IF(B250="","",VLOOKUP(B250,型号管理!A:D,3,0))</f>
        <v/>
      </c>
      <c r="E250" s="122" t="str">
        <f>IF(B250="","",VLOOKUP(B250,型号管理!A:D,4,0))</f>
        <v/>
      </c>
      <c r="F250" s="127"/>
      <c r="G250" s="13"/>
      <c r="H250" s="124">
        <f t="shared" si="3"/>
        <v>0</v>
      </c>
      <c r="I250" s="128"/>
    </row>
    <row r="251" spans="1:9" ht="11.25">
      <c r="A251" s="126"/>
      <c r="B251" s="121"/>
      <c r="C251" s="122" t="str">
        <f>IF(B251="","",VLOOKUP(B251,型号管理!A:D,2,0))</f>
        <v/>
      </c>
      <c r="D251" s="122" t="str">
        <f>IF(B251="","",VLOOKUP(B251,型号管理!A:D,3,0))</f>
        <v/>
      </c>
      <c r="E251" s="122" t="str">
        <f>IF(B251="","",VLOOKUP(B251,型号管理!A:D,4,0))</f>
        <v/>
      </c>
      <c r="F251" s="127"/>
      <c r="G251" s="13"/>
      <c r="H251" s="124">
        <f t="shared" si="3"/>
        <v>0</v>
      </c>
      <c r="I251" s="128"/>
    </row>
    <row r="252" spans="1:9" ht="11.25">
      <c r="A252" s="126"/>
      <c r="B252" s="121"/>
      <c r="C252" s="122" t="str">
        <f>IF(B252="","",VLOOKUP(B252,型号管理!A:D,2,0))</f>
        <v/>
      </c>
      <c r="D252" s="122" t="str">
        <f>IF(B252="","",VLOOKUP(B252,型号管理!A:D,3,0))</f>
        <v/>
      </c>
      <c r="E252" s="122" t="str">
        <f>IF(B252="","",VLOOKUP(B252,型号管理!A:D,4,0))</f>
        <v/>
      </c>
      <c r="F252" s="127"/>
      <c r="G252" s="13"/>
      <c r="H252" s="124">
        <f t="shared" si="3"/>
        <v>0</v>
      </c>
      <c r="I252" s="128"/>
    </row>
    <row r="253" spans="1:9" ht="11.25">
      <c r="A253" s="126"/>
      <c r="B253" s="121"/>
      <c r="C253" s="122" t="str">
        <f>IF(B253="","",VLOOKUP(B253,型号管理!A:D,2,0))</f>
        <v/>
      </c>
      <c r="D253" s="122" t="str">
        <f>IF(B253="","",VLOOKUP(B253,型号管理!A:D,3,0))</f>
        <v/>
      </c>
      <c r="E253" s="122" t="str">
        <f>IF(B253="","",VLOOKUP(B253,型号管理!A:D,4,0))</f>
        <v/>
      </c>
      <c r="F253" s="127"/>
      <c r="G253" s="13"/>
      <c r="H253" s="124">
        <f t="shared" si="3"/>
        <v>0</v>
      </c>
      <c r="I253" s="128"/>
    </row>
    <row r="254" spans="1:9" ht="11.25">
      <c r="A254" s="126"/>
      <c r="B254" s="121"/>
      <c r="C254" s="122" t="str">
        <f>IF(B254="","",VLOOKUP(B254,型号管理!A:D,2,0))</f>
        <v/>
      </c>
      <c r="D254" s="122" t="str">
        <f>IF(B254="","",VLOOKUP(B254,型号管理!A:D,3,0))</f>
        <v/>
      </c>
      <c r="E254" s="122" t="str">
        <f>IF(B254="","",VLOOKUP(B254,型号管理!A:D,4,0))</f>
        <v/>
      </c>
      <c r="F254" s="127"/>
      <c r="G254" s="13"/>
      <c r="H254" s="124">
        <f t="shared" si="3"/>
        <v>0</v>
      </c>
      <c r="I254" s="128"/>
    </row>
    <row r="255" spans="1:9" ht="11.25">
      <c r="A255" s="126"/>
      <c r="B255" s="121"/>
      <c r="C255" s="122" t="str">
        <f>IF(B255="","",VLOOKUP(B255,型号管理!A:D,2,0))</f>
        <v/>
      </c>
      <c r="D255" s="122" t="str">
        <f>IF(B255="","",VLOOKUP(B255,型号管理!A:D,3,0))</f>
        <v/>
      </c>
      <c r="E255" s="122" t="str">
        <f>IF(B255="","",VLOOKUP(B255,型号管理!A:D,4,0))</f>
        <v/>
      </c>
      <c r="F255" s="127"/>
      <c r="G255" s="13"/>
      <c r="H255" s="124">
        <f t="shared" si="3"/>
        <v>0</v>
      </c>
      <c r="I255" s="128"/>
    </row>
    <row r="256" spans="1:9" ht="11.25">
      <c r="A256" s="126"/>
      <c r="B256" s="121"/>
      <c r="C256" s="122" t="str">
        <f>IF(B256="","",VLOOKUP(B256,型号管理!A:D,2,0))</f>
        <v/>
      </c>
      <c r="D256" s="122" t="str">
        <f>IF(B256="","",VLOOKUP(B256,型号管理!A:D,3,0))</f>
        <v/>
      </c>
      <c r="E256" s="122" t="str">
        <f>IF(B256="","",VLOOKUP(B256,型号管理!A:D,4,0))</f>
        <v/>
      </c>
      <c r="F256" s="127"/>
      <c r="G256" s="13"/>
      <c r="H256" s="124">
        <f t="shared" si="3"/>
        <v>0</v>
      </c>
      <c r="I256" s="128"/>
    </row>
    <row r="257" spans="1:9" ht="11.25">
      <c r="A257" s="126"/>
      <c r="B257" s="121"/>
      <c r="C257" s="122" t="str">
        <f>IF(B257="","",VLOOKUP(B257,型号管理!A:D,2,0))</f>
        <v/>
      </c>
      <c r="D257" s="122" t="str">
        <f>IF(B257="","",VLOOKUP(B257,型号管理!A:D,3,0))</f>
        <v/>
      </c>
      <c r="E257" s="122" t="str">
        <f>IF(B257="","",VLOOKUP(B257,型号管理!A:D,4,0))</f>
        <v/>
      </c>
      <c r="F257" s="127"/>
      <c r="G257" s="13"/>
      <c r="H257" s="124">
        <f t="shared" si="3"/>
        <v>0</v>
      </c>
      <c r="I257" s="128"/>
    </row>
    <row r="258" spans="1:9" ht="11.25">
      <c r="A258" s="126"/>
      <c r="B258" s="121"/>
      <c r="C258" s="122" t="str">
        <f>IF(B258="","",VLOOKUP(B258,型号管理!A:D,2,0))</f>
        <v/>
      </c>
      <c r="D258" s="122" t="str">
        <f>IF(B258="","",VLOOKUP(B258,型号管理!A:D,3,0))</f>
        <v/>
      </c>
      <c r="E258" s="122" t="str">
        <f>IF(B258="","",VLOOKUP(B258,型号管理!A:D,4,0))</f>
        <v/>
      </c>
      <c r="F258" s="127"/>
      <c r="G258" s="13"/>
      <c r="H258" s="124">
        <f t="shared" si="4" ref="H258:H321">F258*G258</f>
        <v>0</v>
      </c>
      <c r="I258" s="128"/>
    </row>
    <row r="259" spans="1:9" ht="11.25">
      <c r="A259" s="126"/>
      <c r="B259" s="121"/>
      <c r="C259" s="122" t="str">
        <f>IF(B259="","",VLOOKUP(B259,型号管理!A:D,2,0))</f>
        <v/>
      </c>
      <c r="D259" s="122" t="str">
        <f>IF(B259="","",VLOOKUP(B259,型号管理!A:D,3,0))</f>
        <v/>
      </c>
      <c r="E259" s="122" t="str">
        <f>IF(B259="","",VLOOKUP(B259,型号管理!A:D,4,0))</f>
        <v/>
      </c>
      <c r="F259" s="127"/>
      <c r="G259" s="13"/>
      <c r="H259" s="124">
        <f t="shared" si="4"/>
        <v>0</v>
      </c>
      <c r="I259" s="128"/>
    </row>
    <row r="260" spans="1:9" ht="11.25">
      <c r="A260" s="126"/>
      <c r="B260" s="121"/>
      <c r="C260" s="122" t="str">
        <f>IF(B260="","",VLOOKUP(B260,型号管理!A:D,2,0))</f>
        <v/>
      </c>
      <c r="D260" s="122" t="str">
        <f>IF(B260="","",VLOOKUP(B260,型号管理!A:D,3,0))</f>
        <v/>
      </c>
      <c r="E260" s="122" t="str">
        <f>IF(B260="","",VLOOKUP(B260,型号管理!A:D,4,0))</f>
        <v/>
      </c>
      <c r="F260" s="127"/>
      <c r="G260" s="13"/>
      <c r="H260" s="124">
        <f t="shared" si="4"/>
        <v>0</v>
      </c>
      <c r="I260" s="128"/>
    </row>
    <row r="261" spans="1:9" ht="11.25">
      <c r="A261" s="126"/>
      <c r="B261" s="121"/>
      <c r="C261" s="122" t="str">
        <f>IF(B261="","",VLOOKUP(B261,型号管理!A:D,2,0))</f>
        <v/>
      </c>
      <c r="D261" s="122" t="str">
        <f>IF(B261="","",VLOOKUP(B261,型号管理!A:D,3,0))</f>
        <v/>
      </c>
      <c r="E261" s="122" t="str">
        <f>IF(B261="","",VLOOKUP(B261,型号管理!A:D,4,0))</f>
        <v/>
      </c>
      <c r="F261" s="127"/>
      <c r="G261" s="13"/>
      <c r="H261" s="124">
        <f t="shared" si="4"/>
        <v>0</v>
      </c>
      <c r="I261" s="128"/>
    </row>
    <row r="262" spans="1:9" ht="11.25">
      <c r="A262" s="126"/>
      <c r="B262" s="121"/>
      <c r="C262" s="122" t="str">
        <f>IF(B262="","",VLOOKUP(B262,型号管理!A:D,2,0))</f>
        <v/>
      </c>
      <c r="D262" s="122" t="str">
        <f>IF(B262="","",VLOOKUP(B262,型号管理!A:D,3,0))</f>
        <v/>
      </c>
      <c r="E262" s="122" t="str">
        <f>IF(B262="","",VLOOKUP(B262,型号管理!A:D,4,0))</f>
        <v/>
      </c>
      <c r="F262" s="127"/>
      <c r="G262" s="13"/>
      <c r="H262" s="124">
        <f t="shared" si="4"/>
        <v>0</v>
      </c>
      <c r="I262" s="128"/>
    </row>
    <row r="263" spans="1:9" ht="11.25">
      <c r="A263" s="126"/>
      <c r="B263" s="121"/>
      <c r="C263" s="122" t="str">
        <f>IF(B263="","",VLOOKUP(B263,型号管理!A:D,2,0))</f>
        <v/>
      </c>
      <c r="D263" s="122" t="str">
        <f>IF(B263="","",VLOOKUP(B263,型号管理!A:D,3,0))</f>
        <v/>
      </c>
      <c r="E263" s="122" t="str">
        <f>IF(B263="","",VLOOKUP(B263,型号管理!A:D,4,0))</f>
        <v/>
      </c>
      <c r="F263" s="127"/>
      <c r="G263" s="13"/>
      <c r="H263" s="124">
        <f t="shared" si="4"/>
        <v>0</v>
      </c>
      <c r="I263" s="128"/>
    </row>
    <row r="264" spans="1:9" ht="11.25">
      <c r="A264" s="126"/>
      <c r="B264" s="121"/>
      <c r="C264" s="122" t="str">
        <f>IF(B264="","",VLOOKUP(B264,型号管理!A:D,2,0))</f>
        <v/>
      </c>
      <c r="D264" s="122" t="str">
        <f>IF(B264="","",VLOOKUP(B264,型号管理!A:D,3,0))</f>
        <v/>
      </c>
      <c r="E264" s="122" t="str">
        <f>IF(B264="","",VLOOKUP(B264,型号管理!A:D,4,0))</f>
        <v/>
      </c>
      <c r="F264" s="127"/>
      <c r="G264" s="13"/>
      <c r="H264" s="124">
        <f t="shared" si="4"/>
        <v>0</v>
      </c>
      <c r="I264" s="128"/>
    </row>
    <row r="265" spans="1:9" ht="11.25">
      <c r="A265" s="126"/>
      <c r="B265" s="121"/>
      <c r="C265" s="122" t="str">
        <f>IF(B265="","",VLOOKUP(B265,型号管理!A:D,2,0))</f>
        <v/>
      </c>
      <c r="D265" s="122" t="str">
        <f>IF(B265="","",VLOOKUP(B265,型号管理!A:D,3,0))</f>
        <v/>
      </c>
      <c r="E265" s="122" t="str">
        <f>IF(B265="","",VLOOKUP(B265,型号管理!A:D,4,0))</f>
        <v/>
      </c>
      <c r="F265" s="127"/>
      <c r="G265" s="13"/>
      <c r="H265" s="124">
        <f t="shared" si="4"/>
        <v>0</v>
      </c>
      <c r="I265" s="128"/>
    </row>
    <row r="266" spans="1:9" ht="11.25">
      <c r="A266" s="126"/>
      <c r="B266" s="121"/>
      <c r="C266" s="122" t="str">
        <f>IF(B266="","",VLOOKUP(B266,型号管理!A:D,2,0))</f>
        <v/>
      </c>
      <c r="D266" s="122" t="str">
        <f>IF(B266="","",VLOOKUP(B266,型号管理!A:D,3,0))</f>
        <v/>
      </c>
      <c r="E266" s="122" t="str">
        <f>IF(B266="","",VLOOKUP(B266,型号管理!A:D,4,0))</f>
        <v/>
      </c>
      <c r="F266" s="127"/>
      <c r="G266" s="13"/>
      <c r="H266" s="124">
        <f t="shared" si="4"/>
        <v>0</v>
      </c>
      <c r="I266" s="128"/>
    </row>
    <row r="267" spans="1:9" ht="11.25">
      <c r="A267" s="126"/>
      <c r="B267" s="121"/>
      <c r="C267" s="122" t="str">
        <f>IF(B267="","",VLOOKUP(B267,型号管理!A:D,2,0))</f>
        <v/>
      </c>
      <c r="D267" s="122" t="str">
        <f>IF(B267="","",VLOOKUP(B267,型号管理!A:D,3,0))</f>
        <v/>
      </c>
      <c r="E267" s="122" t="str">
        <f>IF(B267="","",VLOOKUP(B267,型号管理!A:D,4,0))</f>
        <v/>
      </c>
      <c r="F267" s="127"/>
      <c r="G267" s="13"/>
      <c r="H267" s="124">
        <f t="shared" si="4"/>
        <v>0</v>
      </c>
      <c r="I267" s="128"/>
    </row>
    <row r="268" spans="1:9" ht="11.25">
      <c r="A268" s="126"/>
      <c r="B268" s="121"/>
      <c r="C268" s="122" t="str">
        <f>IF(B268="","",VLOOKUP(B268,型号管理!A:D,2,0))</f>
        <v/>
      </c>
      <c r="D268" s="122" t="str">
        <f>IF(B268="","",VLOOKUP(B268,型号管理!A:D,3,0))</f>
        <v/>
      </c>
      <c r="E268" s="122" t="str">
        <f>IF(B268="","",VLOOKUP(B268,型号管理!A:D,4,0))</f>
        <v/>
      </c>
      <c r="F268" s="127"/>
      <c r="G268" s="13"/>
      <c r="H268" s="124">
        <f t="shared" si="4"/>
        <v>0</v>
      </c>
      <c r="I268" s="128"/>
    </row>
    <row r="269" spans="1:9" ht="11.25">
      <c r="A269" s="126"/>
      <c r="B269" s="121"/>
      <c r="C269" s="122" t="str">
        <f>IF(B269="","",VLOOKUP(B269,型号管理!A:D,2,0))</f>
        <v/>
      </c>
      <c r="D269" s="122" t="str">
        <f>IF(B269="","",VLOOKUP(B269,型号管理!A:D,3,0))</f>
        <v/>
      </c>
      <c r="E269" s="122" t="str">
        <f>IF(B269="","",VLOOKUP(B269,型号管理!A:D,4,0))</f>
        <v/>
      </c>
      <c r="F269" s="127"/>
      <c r="G269" s="13"/>
      <c r="H269" s="124">
        <f t="shared" si="4"/>
        <v>0</v>
      </c>
      <c r="I269" s="128"/>
    </row>
    <row r="270" spans="1:9" ht="11.25">
      <c r="A270" s="126"/>
      <c r="B270" s="121"/>
      <c r="C270" s="122" t="str">
        <f>IF(B270="","",VLOOKUP(B270,型号管理!A:D,2,0))</f>
        <v/>
      </c>
      <c r="D270" s="122" t="str">
        <f>IF(B270="","",VLOOKUP(B270,型号管理!A:D,3,0))</f>
        <v/>
      </c>
      <c r="E270" s="122" t="str">
        <f>IF(B270="","",VLOOKUP(B270,型号管理!A:D,4,0))</f>
        <v/>
      </c>
      <c r="F270" s="127"/>
      <c r="G270" s="13"/>
      <c r="H270" s="124">
        <f t="shared" si="4"/>
        <v>0</v>
      </c>
      <c r="I270" s="128"/>
    </row>
    <row r="271" spans="1:9" ht="11.25">
      <c r="A271" s="126"/>
      <c r="B271" s="121"/>
      <c r="C271" s="122" t="str">
        <f>IF(B271="","",VLOOKUP(B271,型号管理!A:D,2,0))</f>
        <v/>
      </c>
      <c r="D271" s="122" t="str">
        <f>IF(B271="","",VLOOKUP(B271,型号管理!A:D,3,0))</f>
        <v/>
      </c>
      <c r="E271" s="122" t="str">
        <f>IF(B271="","",VLOOKUP(B271,型号管理!A:D,4,0))</f>
        <v/>
      </c>
      <c r="F271" s="127"/>
      <c r="G271" s="13"/>
      <c r="H271" s="124">
        <f t="shared" si="4"/>
        <v>0</v>
      </c>
      <c r="I271" s="128"/>
    </row>
    <row r="272" spans="1:9" ht="11.25">
      <c r="A272" s="126"/>
      <c r="B272" s="121"/>
      <c r="C272" s="122" t="str">
        <f>IF(B272="","",VLOOKUP(B272,型号管理!A:D,2,0))</f>
        <v/>
      </c>
      <c r="D272" s="122" t="str">
        <f>IF(B272="","",VLOOKUP(B272,型号管理!A:D,3,0))</f>
        <v/>
      </c>
      <c r="E272" s="122" t="str">
        <f>IF(B272="","",VLOOKUP(B272,型号管理!A:D,4,0))</f>
        <v/>
      </c>
      <c r="F272" s="127"/>
      <c r="G272" s="13"/>
      <c r="H272" s="124">
        <f t="shared" si="4"/>
        <v>0</v>
      </c>
      <c r="I272" s="128"/>
    </row>
    <row r="273" spans="1:9" ht="11.25">
      <c r="A273" s="126"/>
      <c r="B273" s="121"/>
      <c r="C273" s="122" t="str">
        <f>IF(B273="","",VLOOKUP(B273,型号管理!A:D,2,0))</f>
        <v/>
      </c>
      <c r="D273" s="122" t="str">
        <f>IF(B273="","",VLOOKUP(B273,型号管理!A:D,3,0))</f>
        <v/>
      </c>
      <c r="E273" s="122" t="str">
        <f>IF(B273="","",VLOOKUP(B273,型号管理!A:D,4,0))</f>
        <v/>
      </c>
      <c r="F273" s="127"/>
      <c r="G273" s="13"/>
      <c r="H273" s="124">
        <f t="shared" si="4"/>
        <v>0</v>
      </c>
      <c r="I273" s="128"/>
    </row>
    <row r="274" spans="1:9" ht="11.25">
      <c r="A274" s="126"/>
      <c r="B274" s="121"/>
      <c r="C274" s="122" t="str">
        <f>IF(B274="","",VLOOKUP(B274,型号管理!A:D,2,0))</f>
        <v/>
      </c>
      <c r="D274" s="122" t="str">
        <f>IF(B274="","",VLOOKUP(B274,型号管理!A:D,3,0))</f>
        <v/>
      </c>
      <c r="E274" s="122" t="str">
        <f>IF(B274="","",VLOOKUP(B274,型号管理!A:D,4,0))</f>
        <v/>
      </c>
      <c r="F274" s="127"/>
      <c r="G274" s="13"/>
      <c r="H274" s="124">
        <f t="shared" si="4"/>
        <v>0</v>
      </c>
      <c r="I274" s="128"/>
    </row>
    <row r="275" spans="1:9" ht="11.25">
      <c r="A275" s="126"/>
      <c r="B275" s="121"/>
      <c r="C275" s="122" t="str">
        <f>IF(B275="","",VLOOKUP(B275,型号管理!A:D,2,0))</f>
        <v/>
      </c>
      <c r="D275" s="122" t="str">
        <f>IF(B275="","",VLOOKUP(B275,型号管理!A:D,3,0))</f>
        <v/>
      </c>
      <c r="E275" s="122" t="str">
        <f>IF(B275="","",VLOOKUP(B275,型号管理!A:D,4,0))</f>
        <v/>
      </c>
      <c r="F275" s="127"/>
      <c r="G275" s="13"/>
      <c r="H275" s="124">
        <f t="shared" si="4"/>
        <v>0</v>
      </c>
      <c r="I275" s="128"/>
    </row>
    <row r="276" spans="1:9" ht="11.25">
      <c r="A276" s="126"/>
      <c r="B276" s="121"/>
      <c r="C276" s="122" t="str">
        <f>IF(B276="","",VLOOKUP(B276,型号管理!A:D,2,0))</f>
        <v/>
      </c>
      <c r="D276" s="122" t="str">
        <f>IF(B276="","",VLOOKUP(B276,型号管理!A:D,3,0))</f>
        <v/>
      </c>
      <c r="E276" s="122" t="str">
        <f>IF(B276="","",VLOOKUP(B276,型号管理!A:D,4,0))</f>
        <v/>
      </c>
      <c r="F276" s="127"/>
      <c r="G276" s="13"/>
      <c r="H276" s="124">
        <f t="shared" si="4"/>
        <v>0</v>
      </c>
      <c r="I276" s="128"/>
    </row>
    <row r="277" spans="1:9" ht="11.25">
      <c r="A277" s="126"/>
      <c r="B277" s="121"/>
      <c r="C277" s="122" t="str">
        <f>IF(B277="","",VLOOKUP(B277,型号管理!A:D,2,0))</f>
        <v/>
      </c>
      <c r="D277" s="122" t="str">
        <f>IF(B277="","",VLOOKUP(B277,型号管理!A:D,3,0))</f>
        <v/>
      </c>
      <c r="E277" s="122" t="str">
        <f>IF(B277="","",VLOOKUP(B277,型号管理!A:D,4,0))</f>
        <v/>
      </c>
      <c r="F277" s="127"/>
      <c r="G277" s="13"/>
      <c r="H277" s="124">
        <f t="shared" si="4"/>
        <v>0</v>
      </c>
      <c r="I277" s="128"/>
    </row>
    <row r="278" spans="1:9" ht="11.25">
      <c r="A278" s="126"/>
      <c r="B278" s="121"/>
      <c r="C278" s="122" t="str">
        <f>IF(B278="","",VLOOKUP(B278,型号管理!A:D,2,0))</f>
        <v/>
      </c>
      <c r="D278" s="122" t="str">
        <f>IF(B278="","",VLOOKUP(B278,型号管理!A:D,3,0))</f>
        <v/>
      </c>
      <c r="E278" s="122" t="str">
        <f>IF(B278="","",VLOOKUP(B278,型号管理!A:D,4,0))</f>
        <v/>
      </c>
      <c r="F278" s="127"/>
      <c r="G278" s="13"/>
      <c r="H278" s="124">
        <f t="shared" si="4"/>
        <v>0</v>
      </c>
      <c r="I278" s="128"/>
    </row>
    <row r="279" spans="1:9" ht="11.25">
      <c r="A279" s="126"/>
      <c r="B279" s="121"/>
      <c r="C279" s="122" t="str">
        <f>IF(B279="","",VLOOKUP(B279,型号管理!A:D,2,0))</f>
        <v/>
      </c>
      <c r="D279" s="122" t="str">
        <f>IF(B279="","",VLOOKUP(B279,型号管理!A:D,3,0))</f>
        <v/>
      </c>
      <c r="E279" s="122" t="str">
        <f>IF(B279="","",VLOOKUP(B279,型号管理!A:D,4,0))</f>
        <v/>
      </c>
      <c r="F279" s="127"/>
      <c r="G279" s="13"/>
      <c r="H279" s="124">
        <f t="shared" si="4"/>
        <v>0</v>
      </c>
      <c r="I279" s="128"/>
    </row>
    <row r="280" spans="1:9" ht="11.25">
      <c r="A280" s="126"/>
      <c r="B280" s="121"/>
      <c r="C280" s="122" t="str">
        <f>IF(B280="","",VLOOKUP(B280,型号管理!A:D,2,0))</f>
        <v/>
      </c>
      <c r="D280" s="122" t="str">
        <f>IF(B280="","",VLOOKUP(B280,型号管理!A:D,3,0))</f>
        <v/>
      </c>
      <c r="E280" s="122" t="str">
        <f>IF(B280="","",VLOOKUP(B280,型号管理!A:D,4,0))</f>
        <v/>
      </c>
      <c r="F280" s="127"/>
      <c r="G280" s="13"/>
      <c r="H280" s="124">
        <f t="shared" si="4"/>
        <v>0</v>
      </c>
      <c r="I280" s="128"/>
    </row>
    <row r="281" spans="1:9" ht="11.25">
      <c r="A281" s="126"/>
      <c r="B281" s="121"/>
      <c r="C281" s="122" t="str">
        <f>IF(B281="","",VLOOKUP(B281,型号管理!A:D,2,0))</f>
        <v/>
      </c>
      <c r="D281" s="122" t="str">
        <f>IF(B281="","",VLOOKUP(B281,型号管理!A:D,3,0))</f>
        <v/>
      </c>
      <c r="E281" s="122" t="str">
        <f>IF(B281="","",VLOOKUP(B281,型号管理!A:D,4,0))</f>
        <v/>
      </c>
      <c r="F281" s="127"/>
      <c r="G281" s="13"/>
      <c r="H281" s="124">
        <f t="shared" si="4"/>
        <v>0</v>
      </c>
      <c r="I281" s="128"/>
    </row>
    <row r="282" spans="1:9" ht="11.25">
      <c r="A282" s="126"/>
      <c r="B282" s="121"/>
      <c r="C282" s="122" t="str">
        <f>IF(B282="","",VLOOKUP(B282,型号管理!A:D,2,0))</f>
        <v/>
      </c>
      <c r="D282" s="122" t="str">
        <f>IF(B282="","",VLOOKUP(B282,型号管理!A:D,3,0))</f>
        <v/>
      </c>
      <c r="E282" s="122" t="str">
        <f>IF(B282="","",VLOOKUP(B282,型号管理!A:D,4,0))</f>
        <v/>
      </c>
      <c r="F282" s="127"/>
      <c r="G282" s="13"/>
      <c r="H282" s="124">
        <f t="shared" si="4"/>
        <v>0</v>
      </c>
      <c r="I282" s="128"/>
    </row>
    <row r="283" spans="1:9" ht="11.25">
      <c r="A283" s="126"/>
      <c r="B283" s="121"/>
      <c r="C283" s="122" t="str">
        <f>IF(B283="","",VLOOKUP(B283,型号管理!A:D,2,0))</f>
        <v/>
      </c>
      <c r="D283" s="122" t="str">
        <f>IF(B283="","",VLOOKUP(B283,型号管理!A:D,3,0))</f>
        <v/>
      </c>
      <c r="E283" s="122" t="str">
        <f>IF(B283="","",VLOOKUP(B283,型号管理!A:D,4,0))</f>
        <v/>
      </c>
      <c r="F283" s="127"/>
      <c r="G283" s="13"/>
      <c r="H283" s="124">
        <f t="shared" si="4"/>
        <v>0</v>
      </c>
      <c r="I283" s="128"/>
    </row>
    <row r="284" spans="1:9" ht="11.25">
      <c r="A284" s="126"/>
      <c r="B284" s="121"/>
      <c r="C284" s="122" t="str">
        <f>IF(B284="","",VLOOKUP(B284,型号管理!A:D,2,0))</f>
        <v/>
      </c>
      <c r="D284" s="122" t="str">
        <f>IF(B284="","",VLOOKUP(B284,型号管理!A:D,3,0))</f>
        <v/>
      </c>
      <c r="E284" s="122" t="str">
        <f>IF(B284="","",VLOOKUP(B284,型号管理!A:D,4,0))</f>
        <v/>
      </c>
      <c r="F284" s="127"/>
      <c r="G284" s="13"/>
      <c r="H284" s="124">
        <f t="shared" si="4"/>
        <v>0</v>
      </c>
      <c r="I284" s="128"/>
    </row>
    <row r="285" spans="1:9" ht="11.25">
      <c r="A285" s="126"/>
      <c r="B285" s="121"/>
      <c r="C285" s="122" t="str">
        <f>IF(B285="","",VLOOKUP(B285,型号管理!A:D,2,0))</f>
        <v/>
      </c>
      <c r="D285" s="122" t="str">
        <f>IF(B285="","",VLOOKUP(B285,型号管理!A:D,3,0))</f>
        <v/>
      </c>
      <c r="E285" s="122" t="str">
        <f>IF(B285="","",VLOOKUP(B285,型号管理!A:D,4,0))</f>
        <v/>
      </c>
      <c r="F285" s="127"/>
      <c r="G285" s="13"/>
      <c r="H285" s="124">
        <f t="shared" si="4"/>
        <v>0</v>
      </c>
      <c r="I285" s="128"/>
    </row>
    <row r="286" spans="1:9" ht="11.25">
      <c r="A286" s="126"/>
      <c r="B286" s="121"/>
      <c r="C286" s="122" t="str">
        <f>IF(B286="","",VLOOKUP(B286,型号管理!A:D,2,0))</f>
        <v/>
      </c>
      <c r="D286" s="122" t="str">
        <f>IF(B286="","",VLOOKUP(B286,型号管理!A:D,3,0))</f>
        <v/>
      </c>
      <c r="E286" s="122" t="str">
        <f>IF(B286="","",VLOOKUP(B286,型号管理!A:D,4,0))</f>
        <v/>
      </c>
      <c r="F286" s="127"/>
      <c r="G286" s="13"/>
      <c r="H286" s="124">
        <f t="shared" si="4"/>
        <v>0</v>
      </c>
      <c r="I286" s="128"/>
    </row>
    <row r="287" spans="1:9" ht="11.25">
      <c r="A287" s="126"/>
      <c r="B287" s="121"/>
      <c r="C287" s="122" t="str">
        <f>IF(B287="","",VLOOKUP(B287,型号管理!A:D,2,0))</f>
        <v/>
      </c>
      <c r="D287" s="122" t="str">
        <f>IF(B287="","",VLOOKUP(B287,型号管理!A:D,3,0))</f>
        <v/>
      </c>
      <c r="E287" s="122" t="str">
        <f>IF(B287="","",VLOOKUP(B287,型号管理!A:D,4,0))</f>
        <v/>
      </c>
      <c r="F287" s="127"/>
      <c r="G287" s="13"/>
      <c r="H287" s="124">
        <f t="shared" si="4"/>
        <v>0</v>
      </c>
      <c r="I287" s="128"/>
    </row>
    <row r="288" spans="1:9" ht="11.25">
      <c r="A288" s="126"/>
      <c r="B288" s="121"/>
      <c r="C288" s="122" t="str">
        <f>IF(B288="","",VLOOKUP(B288,型号管理!A:D,2,0))</f>
        <v/>
      </c>
      <c r="D288" s="122" t="str">
        <f>IF(B288="","",VLOOKUP(B288,型号管理!A:D,3,0))</f>
        <v/>
      </c>
      <c r="E288" s="122" t="str">
        <f>IF(B288="","",VLOOKUP(B288,型号管理!A:D,4,0))</f>
        <v/>
      </c>
      <c r="F288" s="127"/>
      <c r="G288" s="13"/>
      <c r="H288" s="124">
        <f t="shared" si="4"/>
        <v>0</v>
      </c>
      <c r="I288" s="128"/>
    </row>
    <row r="289" spans="1:9" ht="11.25">
      <c r="A289" s="126"/>
      <c r="B289" s="121"/>
      <c r="C289" s="122" t="str">
        <f>IF(B289="","",VLOOKUP(B289,型号管理!A:D,2,0))</f>
        <v/>
      </c>
      <c r="D289" s="122" t="str">
        <f>IF(B289="","",VLOOKUP(B289,型号管理!A:D,3,0))</f>
        <v/>
      </c>
      <c r="E289" s="122" t="str">
        <f>IF(B289="","",VLOOKUP(B289,型号管理!A:D,4,0))</f>
        <v/>
      </c>
      <c r="F289" s="127"/>
      <c r="G289" s="13"/>
      <c r="H289" s="124">
        <f t="shared" si="4"/>
        <v>0</v>
      </c>
      <c r="I289" s="128"/>
    </row>
    <row r="290" spans="1:9" ht="11.25">
      <c r="A290" s="126"/>
      <c r="B290" s="121"/>
      <c r="C290" s="122" t="str">
        <f>IF(B290="","",VLOOKUP(B290,型号管理!A:D,2,0))</f>
        <v/>
      </c>
      <c r="D290" s="122" t="str">
        <f>IF(B290="","",VLOOKUP(B290,型号管理!A:D,3,0))</f>
        <v/>
      </c>
      <c r="E290" s="122" t="str">
        <f>IF(B290="","",VLOOKUP(B290,型号管理!A:D,4,0))</f>
        <v/>
      </c>
      <c r="F290" s="127"/>
      <c r="G290" s="13"/>
      <c r="H290" s="124">
        <f t="shared" si="4"/>
        <v>0</v>
      </c>
      <c r="I290" s="128"/>
    </row>
    <row r="291" spans="1:9" ht="11.25">
      <c r="A291" s="126"/>
      <c r="B291" s="121"/>
      <c r="C291" s="122" t="str">
        <f>IF(B291="","",VLOOKUP(B291,型号管理!A:D,2,0))</f>
        <v/>
      </c>
      <c r="D291" s="122" t="str">
        <f>IF(B291="","",VLOOKUP(B291,型号管理!A:D,3,0))</f>
        <v/>
      </c>
      <c r="E291" s="122" t="str">
        <f>IF(B291="","",VLOOKUP(B291,型号管理!A:D,4,0))</f>
        <v/>
      </c>
      <c r="F291" s="127"/>
      <c r="G291" s="13"/>
      <c r="H291" s="124">
        <f t="shared" si="4"/>
        <v>0</v>
      </c>
      <c r="I291" s="128"/>
    </row>
    <row r="292" spans="1:9" ht="11.25">
      <c r="A292" s="126"/>
      <c r="B292" s="121"/>
      <c r="C292" s="122" t="str">
        <f>IF(B292="","",VLOOKUP(B292,型号管理!A:D,2,0))</f>
        <v/>
      </c>
      <c r="D292" s="122" t="str">
        <f>IF(B292="","",VLOOKUP(B292,型号管理!A:D,3,0))</f>
        <v/>
      </c>
      <c r="E292" s="122" t="str">
        <f>IF(B292="","",VLOOKUP(B292,型号管理!A:D,4,0))</f>
        <v/>
      </c>
      <c r="F292" s="127"/>
      <c r="G292" s="13"/>
      <c r="H292" s="124">
        <f t="shared" si="4"/>
        <v>0</v>
      </c>
      <c r="I292" s="128"/>
    </row>
    <row r="293" spans="1:9" ht="11.25">
      <c r="A293" s="126"/>
      <c r="B293" s="121"/>
      <c r="C293" s="122" t="str">
        <f>IF(B293="","",VLOOKUP(B293,型号管理!A:D,2,0))</f>
        <v/>
      </c>
      <c r="D293" s="122" t="str">
        <f>IF(B293="","",VLOOKUP(B293,型号管理!A:D,3,0))</f>
        <v/>
      </c>
      <c r="E293" s="122" t="str">
        <f>IF(B293="","",VLOOKUP(B293,型号管理!A:D,4,0))</f>
        <v/>
      </c>
      <c r="F293" s="127"/>
      <c r="G293" s="13"/>
      <c r="H293" s="124">
        <f t="shared" si="4"/>
        <v>0</v>
      </c>
      <c r="I293" s="128"/>
    </row>
    <row r="294" spans="1:9" ht="11.25">
      <c r="A294" s="126"/>
      <c r="B294" s="121"/>
      <c r="C294" s="122" t="str">
        <f>IF(B294="","",VLOOKUP(B294,型号管理!A:D,2,0))</f>
        <v/>
      </c>
      <c r="D294" s="122" t="str">
        <f>IF(B294="","",VLOOKUP(B294,型号管理!A:D,3,0))</f>
        <v/>
      </c>
      <c r="E294" s="122" t="str">
        <f>IF(B294="","",VLOOKUP(B294,型号管理!A:D,4,0))</f>
        <v/>
      </c>
      <c r="F294" s="127"/>
      <c r="G294" s="13"/>
      <c r="H294" s="124">
        <f t="shared" si="4"/>
        <v>0</v>
      </c>
      <c r="I294" s="128"/>
    </row>
    <row r="295" spans="1:9" ht="11.25">
      <c r="A295" s="126"/>
      <c r="B295" s="121"/>
      <c r="C295" s="122" t="str">
        <f>IF(B295="","",VLOOKUP(B295,型号管理!A:D,2,0))</f>
        <v/>
      </c>
      <c r="D295" s="122" t="str">
        <f>IF(B295="","",VLOOKUP(B295,型号管理!A:D,3,0))</f>
        <v/>
      </c>
      <c r="E295" s="122" t="str">
        <f>IF(B295="","",VLOOKUP(B295,型号管理!A:D,4,0))</f>
        <v/>
      </c>
      <c r="F295" s="127"/>
      <c r="G295" s="13"/>
      <c r="H295" s="124">
        <f t="shared" si="4"/>
        <v>0</v>
      </c>
      <c r="I295" s="128"/>
    </row>
    <row r="296" spans="1:9" ht="11.25">
      <c r="A296" s="126"/>
      <c r="B296" s="121"/>
      <c r="C296" s="122" t="str">
        <f>IF(B296="","",VLOOKUP(B296,型号管理!A:D,2,0))</f>
        <v/>
      </c>
      <c r="D296" s="122" t="str">
        <f>IF(B296="","",VLOOKUP(B296,型号管理!A:D,3,0))</f>
        <v/>
      </c>
      <c r="E296" s="122" t="str">
        <f>IF(B296="","",VLOOKUP(B296,型号管理!A:D,4,0))</f>
        <v/>
      </c>
      <c r="F296" s="127"/>
      <c r="G296" s="13"/>
      <c r="H296" s="124">
        <f t="shared" si="4"/>
        <v>0</v>
      </c>
      <c r="I296" s="128"/>
    </row>
    <row r="297" spans="1:9" ht="11.25">
      <c r="A297" s="126"/>
      <c r="B297" s="121"/>
      <c r="C297" s="122" t="str">
        <f>IF(B297="","",VLOOKUP(B297,型号管理!A:D,2,0))</f>
        <v/>
      </c>
      <c r="D297" s="122" t="str">
        <f>IF(B297="","",VLOOKUP(B297,型号管理!A:D,3,0))</f>
        <v/>
      </c>
      <c r="E297" s="122" t="str">
        <f>IF(B297="","",VLOOKUP(B297,型号管理!A:D,4,0))</f>
        <v/>
      </c>
      <c r="F297" s="127"/>
      <c r="G297" s="13"/>
      <c r="H297" s="124">
        <f t="shared" si="4"/>
        <v>0</v>
      </c>
      <c r="I297" s="128"/>
    </row>
    <row r="298" spans="1:9" ht="11.25">
      <c r="A298" s="126"/>
      <c r="B298" s="121"/>
      <c r="C298" s="122" t="str">
        <f>IF(B298="","",VLOOKUP(B298,型号管理!A:D,2,0))</f>
        <v/>
      </c>
      <c r="D298" s="122" t="str">
        <f>IF(B298="","",VLOOKUP(B298,型号管理!A:D,3,0))</f>
        <v/>
      </c>
      <c r="E298" s="122" t="str">
        <f>IF(B298="","",VLOOKUP(B298,型号管理!A:D,4,0))</f>
        <v/>
      </c>
      <c r="F298" s="127"/>
      <c r="G298" s="13"/>
      <c r="H298" s="124">
        <f t="shared" si="4"/>
        <v>0</v>
      </c>
      <c r="I298" s="128"/>
    </row>
    <row r="299" spans="1:9" ht="11.25">
      <c r="A299" s="126"/>
      <c r="B299" s="121"/>
      <c r="C299" s="122" t="str">
        <f>IF(B299="","",VLOOKUP(B299,型号管理!A:D,2,0))</f>
        <v/>
      </c>
      <c r="D299" s="122" t="str">
        <f>IF(B299="","",VLOOKUP(B299,型号管理!A:D,3,0))</f>
        <v/>
      </c>
      <c r="E299" s="122" t="str">
        <f>IF(B299="","",VLOOKUP(B299,型号管理!A:D,4,0))</f>
        <v/>
      </c>
      <c r="F299" s="127"/>
      <c r="G299" s="13"/>
      <c r="H299" s="124">
        <f t="shared" si="4"/>
        <v>0</v>
      </c>
      <c r="I299" s="128"/>
    </row>
    <row r="300" spans="1:9" ht="11.25">
      <c r="A300" s="126"/>
      <c r="B300" s="121"/>
      <c r="C300" s="122" t="str">
        <f>IF(B300="","",VLOOKUP(B300,型号管理!A:D,2,0))</f>
        <v/>
      </c>
      <c r="D300" s="122" t="str">
        <f>IF(B300="","",VLOOKUP(B300,型号管理!A:D,3,0))</f>
        <v/>
      </c>
      <c r="E300" s="122" t="str">
        <f>IF(B300="","",VLOOKUP(B300,型号管理!A:D,4,0))</f>
        <v/>
      </c>
      <c r="F300" s="127"/>
      <c r="G300" s="13"/>
      <c r="H300" s="124">
        <f t="shared" si="4"/>
        <v>0</v>
      </c>
      <c r="I300" s="128"/>
    </row>
    <row r="301" spans="1:9" ht="11.25">
      <c r="A301" s="126"/>
      <c r="B301" s="121"/>
      <c r="C301" s="122" t="str">
        <f>IF(B301="","",VLOOKUP(B301,型号管理!A:D,2,0))</f>
        <v/>
      </c>
      <c r="D301" s="122" t="str">
        <f>IF(B301="","",VLOOKUP(B301,型号管理!A:D,3,0))</f>
        <v/>
      </c>
      <c r="E301" s="122" t="str">
        <f>IF(B301="","",VLOOKUP(B301,型号管理!A:D,4,0))</f>
        <v/>
      </c>
      <c r="F301" s="127"/>
      <c r="G301" s="13"/>
      <c r="H301" s="124">
        <f t="shared" si="4"/>
        <v>0</v>
      </c>
      <c r="I301" s="128"/>
    </row>
    <row r="302" spans="1:9" ht="11.25">
      <c r="A302" s="126"/>
      <c r="B302" s="121"/>
      <c r="C302" s="122" t="str">
        <f>IF(B302="","",VLOOKUP(B302,型号管理!A:D,2,0))</f>
        <v/>
      </c>
      <c r="D302" s="122" t="str">
        <f>IF(B302="","",VLOOKUP(B302,型号管理!A:D,3,0))</f>
        <v/>
      </c>
      <c r="E302" s="122" t="str">
        <f>IF(B302="","",VLOOKUP(B302,型号管理!A:D,4,0))</f>
        <v/>
      </c>
      <c r="F302" s="127"/>
      <c r="G302" s="13"/>
      <c r="H302" s="124">
        <f t="shared" si="4"/>
        <v>0</v>
      </c>
      <c r="I302" s="128"/>
    </row>
    <row r="303" spans="1:9" ht="11.25">
      <c r="A303" s="126"/>
      <c r="B303" s="121"/>
      <c r="C303" s="122" t="str">
        <f>IF(B303="","",VLOOKUP(B303,型号管理!A:D,2,0))</f>
        <v/>
      </c>
      <c r="D303" s="122" t="str">
        <f>IF(B303="","",VLOOKUP(B303,型号管理!A:D,3,0))</f>
        <v/>
      </c>
      <c r="E303" s="122" t="str">
        <f>IF(B303="","",VLOOKUP(B303,型号管理!A:D,4,0))</f>
        <v/>
      </c>
      <c r="F303" s="127"/>
      <c r="G303" s="13"/>
      <c r="H303" s="124">
        <f t="shared" si="4"/>
        <v>0</v>
      </c>
      <c r="I303" s="128"/>
    </row>
    <row r="304" spans="1:9" ht="11.25">
      <c r="A304" s="126"/>
      <c r="B304" s="121"/>
      <c r="C304" s="122" t="str">
        <f>IF(B304="","",VLOOKUP(B304,型号管理!A:D,2,0))</f>
        <v/>
      </c>
      <c r="D304" s="122" t="str">
        <f>IF(B304="","",VLOOKUP(B304,型号管理!A:D,3,0))</f>
        <v/>
      </c>
      <c r="E304" s="122" t="str">
        <f>IF(B304="","",VLOOKUP(B304,型号管理!A:D,4,0))</f>
        <v/>
      </c>
      <c r="F304" s="127"/>
      <c r="G304" s="13"/>
      <c r="H304" s="124">
        <f t="shared" si="4"/>
        <v>0</v>
      </c>
      <c r="I304" s="128"/>
    </row>
    <row r="305" spans="1:9" ht="11.25">
      <c r="A305" s="126"/>
      <c r="B305" s="121"/>
      <c r="C305" s="122" t="str">
        <f>IF(B305="","",VLOOKUP(B305,型号管理!A:D,2,0))</f>
        <v/>
      </c>
      <c r="D305" s="122" t="str">
        <f>IF(B305="","",VLOOKUP(B305,型号管理!A:D,3,0))</f>
        <v/>
      </c>
      <c r="E305" s="122" t="str">
        <f>IF(B305="","",VLOOKUP(B305,型号管理!A:D,4,0))</f>
        <v/>
      </c>
      <c r="F305" s="127"/>
      <c r="G305" s="13"/>
      <c r="H305" s="124">
        <f t="shared" si="4"/>
        <v>0</v>
      </c>
      <c r="I305" s="128"/>
    </row>
    <row r="306" spans="1:9" ht="11.25">
      <c r="A306" s="126"/>
      <c r="B306" s="121"/>
      <c r="C306" s="122" t="str">
        <f>IF(B306="","",VLOOKUP(B306,型号管理!A:D,2,0))</f>
        <v/>
      </c>
      <c r="D306" s="122" t="str">
        <f>IF(B306="","",VLOOKUP(B306,型号管理!A:D,3,0))</f>
        <v/>
      </c>
      <c r="E306" s="122" t="str">
        <f>IF(B306="","",VLOOKUP(B306,型号管理!A:D,4,0))</f>
        <v/>
      </c>
      <c r="F306" s="127"/>
      <c r="G306" s="13"/>
      <c r="H306" s="124">
        <f t="shared" si="4"/>
        <v>0</v>
      </c>
      <c r="I306" s="128"/>
    </row>
    <row r="307" spans="1:9" ht="11.25">
      <c r="A307" s="126"/>
      <c r="B307" s="121"/>
      <c r="C307" s="122" t="str">
        <f>IF(B307="","",VLOOKUP(B307,型号管理!A:D,2,0))</f>
        <v/>
      </c>
      <c r="D307" s="122" t="str">
        <f>IF(B307="","",VLOOKUP(B307,型号管理!A:D,3,0))</f>
        <v/>
      </c>
      <c r="E307" s="122" t="str">
        <f>IF(B307="","",VLOOKUP(B307,型号管理!A:D,4,0))</f>
        <v/>
      </c>
      <c r="F307" s="127"/>
      <c r="G307" s="13"/>
      <c r="H307" s="124">
        <f t="shared" si="4"/>
        <v>0</v>
      </c>
      <c r="I307" s="128"/>
    </row>
    <row r="308" spans="1:9" ht="11.25">
      <c r="A308" s="126"/>
      <c r="B308" s="121"/>
      <c r="C308" s="122" t="str">
        <f>IF(B308="","",VLOOKUP(B308,型号管理!A:D,2,0))</f>
        <v/>
      </c>
      <c r="D308" s="122" t="str">
        <f>IF(B308="","",VLOOKUP(B308,型号管理!A:D,3,0))</f>
        <v/>
      </c>
      <c r="E308" s="122" t="str">
        <f>IF(B308="","",VLOOKUP(B308,型号管理!A:D,4,0))</f>
        <v/>
      </c>
      <c r="F308" s="127"/>
      <c r="G308" s="13"/>
      <c r="H308" s="124">
        <f t="shared" si="4"/>
        <v>0</v>
      </c>
      <c r="I308" s="128"/>
    </row>
    <row r="309" spans="1:9" ht="11.25">
      <c r="A309" s="126"/>
      <c r="B309" s="121"/>
      <c r="C309" s="122" t="str">
        <f>IF(B309="","",VLOOKUP(B309,型号管理!A:D,2,0))</f>
        <v/>
      </c>
      <c r="D309" s="122" t="str">
        <f>IF(B309="","",VLOOKUP(B309,型号管理!A:D,3,0))</f>
        <v/>
      </c>
      <c r="E309" s="122" t="str">
        <f>IF(B309="","",VLOOKUP(B309,型号管理!A:D,4,0))</f>
        <v/>
      </c>
      <c r="F309" s="127"/>
      <c r="G309" s="13"/>
      <c r="H309" s="124">
        <f t="shared" si="4"/>
        <v>0</v>
      </c>
      <c r="I309" s="128"/>
    </row>
    <row r="310" spans="1:9" ht="11.25">
      <c r="A310" s="126"/>
      <c r="B310" s="121"/>
      <c r="C310" s="122" t="str">
        <f>IF(B310="","",VLOOKUP(B310,型号管理!A:D,2,0))</f>
        <v/>
      </c>
      <c r="D310" s="122" t="str">
        <f>IF(B310="","",VLOOKUP(B310,型号管理!A:D,3,0))</f>
        <v/>
      </c>
      <c r="E310" s="122" t="str">
        <f>IF(B310="","",VLOOKUP(B310,型号管理!A:D,4,0))</f>
        <v/>
      </c>
      <c r="F310" s="127"/>
      <c r="G310" s="13"/>
      <c r="H310" s="124">
        <f t="shared" si="4"/>
        <v>0</v>
      </c>
      <c r="I310" s="128"/>
    </row>
    <row r="311" spans="1:9" ht="11.25">
      <c r="A311" s="126"/>
      <c r="B311" s="121"/>
      <c r="C311" s="122" t="str">
        <f>IF(B311="","",VLOOKUP(B311,型号管理!A:D,2,0))</f>
        <v/>
      </c>
      <c r="D311" s="122" t="str">
        <f>IF(B311="","",VLOOKUP(B311,型号管理!A:D,3,0))</f>
        <v/>
      </c>
      <c r="E311" s="122" t="str">
        <f>IF(B311="","",VLOOKUP(B311,型号管理!A:D,4,0))</f>
        <v/>
      </c>
      <c r="F311" s="127"/>
      <c r="G311" s="13"/>
      <c r="H311" s="124">
        <f t="shared" si="4"/>
        <v>0</v>
      </c>
      <c r="I311" s="128"/>
    </row>
    <row r="312" spans="1:9" ht="11.25">
      <c r="A312" s="126"/>
      <c r="B312" s="121"/>
      <c r="C312" s="122" t="str">
        <f>IF(B312="","",VLOOKUP(B312,型号管理!A:D,2,0))</f>
        <v/>
      </c>
      <c r="D312" s="122" t="str">
        <f>IF(B312="","",VLOOKUP(B312,型号管理!A:D,3,0))</f>
        <v/>
      </c>
      <c r="E312" s="122" t="str">
        <f>IF(B312="","",VLOOKUP(B312,型号管理!A:D,4,0))</f>
        <v/>
      </c>
      <c r="F312" s="127"/>
      <c r="G312" s="13"/>
      <c r="H312" s="124">
        <f t="shared" si="4"/>
        <v>0</v>
      </c>
      <c r="I312" s="128"/>
    </row>
    <row r="313" spans="1:9" ht="11.25">
      <c r="A313" s="126"/>
      <c r="B313" s="121"/>
      <c r="C313" s="122" t="str">
        <f>IF(B313="","",VLOOKUP(B313,型号管理!A:D,2,0))</f>
        <v/>
      </c>
      <c r="D313" s="122" t="str">
        <f>IF(B313="","",VLOOKUP(B313,型号管理!A:D,3,0))</f>
        <v/>
      </c>
      <c r="E313" s="122" t="str">
        <f>IF(B313="","",VLOOKUP(B313,型号管理!A:D,4,0))</f>
        <v/>
      </c>
      <c r="F313" s="127"/>
      <c r="G313" s="13"/>
      <c r="H313" s="124">
        <f t="shared" si="4"/>
        <v>0</v>
      </c>
      <c r="I313" s="128"/>
    </row>
    <row r="314" spans="1:9" ht="11.25">
      <c r="A314" s="126"/>
      <c r="B314" s="121"/>
      <c r="C314" s="122" t="str">
        <f>IF(B314="","",VLOOKUP(B314,型号管理!A:D,2,0))</f>
        <v/>
      </c>
      <c r="D314" s="122" t="str">
        <f>IF(B314="","",VLOOKUP(B314,型号管理!A:D,3,0))</f>
        <v/>
      </c>
      <c r="E314" s="122" t="str">
        <f>IF(B314="","",VLOOKUP(B314,型号管理!A:D,4,0))</f>
        <v/>
      </c>
      <c r="F314" s="127"/>
      <c r="G314" s="13"/>
      <c r="H314" s="124">
        <f t="shared" si="4"/>
        <v>0</v>
      </c>
      <c r="I314" s="128"/>
    </row>
    <row r="315" spans="1:9" ht="11.25">
      <c r="A315" s="126"/>
      <c r="B315" s="121"/>
      <c r="C315" s="122" t="str">
        <f>IF(B315="","",VLOOKUP(B315,型号管理!A:D,2,0))</f>
        <v/>
      </c>
      <c r="D315" s="122" t="str">
        <f>IF(B315="","",VLOOKUP(B315,型号管理!A:D,3,0))</f>
        <v/>
      </c>
      <c r="E315" s="122" t="str">
        <f>IF(B315="","",VLOOKUP(B315,型号管理!A:D,4,0))</f>
        <v/>
      </c>
      <c r="F315" s="127"/>
      <c r="G315" s="13"/>
      <c r="H315" s="124">
        <f t="shared" si="4"/>
        <v>0</v>
      </c>
      <c r="I315" s="128"/>
    </row>
    <row r="316" spans="1:9" ht="11.25">
      <c r="A316" s="126"/>
      <c r="B316" s="121"/>
      <c r="C316" s="122" t="str">
        <f>IF(B316="","",VLOOKUP(B316,型号管理!A:D,2,0))</f>
        <v/>
      </c>
      <c r="D316" s="122" t="str">
        <f>IF(B316="","",VLOOKUP(B316,型号管理!A:D,3,0))</f>
        <v/>
      </c>
      <c r="E316" s="122" t="str">
        <f>IF(B316="","",VLOOKUP(B316,型号管理!A:D,4,0))</f>
        <v/>
      </c>
      <c r="F316" s="127"/>
      <c r="G316" s="13"/>
      <c r="H316" s="124">
        <f t="shared" si="4"/>
        <v>0</v>
      </c>
      <c r="I316" s="128"/>
    </row>
    <row r="317" spans="1:9" ht="11.25">
      <c r="A317" s="126"/>
      <c r="B317" s="121"/>
      <c r="C317" s="122" t="str">
        <f>IF(B317="","",VLOOKUP(B317,型号管理!A:D,2,0))</f>
        <v/>
      </c>
      <c r="D317" s="122" t="str">
        <f>IF(B317="","",VLOOKUP(B317,型号管理!A:D,3,0))</f>
        <v/>
      </c>
      <c r="E317" s="122" t="str">
        <f>IF(B317="","",VLOOKUP(B317,型号管理!A:D,4,0))</f>
        <v/>
      </c>
      <c r="F317" s="127"/>
      <c r="G317" s="13"/>
      <c r="H317" s="124">
        <f t="shared" si="4"/>
        <v>0</v>
      </c>
      <c r="I317" s="128"/>
    </row>
    <row r="318" spans="1:9" ht="11.25">
      <c r="A318" s="126"/>
      <c r="B318" s="121"/>
      <c r="C318" s="122" t="str">
        <f>IF(B318="","",VLOOKUP(B318,型号管理!A:D,2,0))</f>
        <v/>
      </c>
      <c r="D318" s="122" t="str">
        <f>IF(B318="","",VLOOKUP(B318,型号管理!A:D,3,0))</f>
        <v/>
      </c>
      <c r="E318" s="122" t="str">
        <f>IF(B318="","",VLOOKUP(B318,型号管理!A:D,4,0))</f>
        <v/>
      </c>
      <c r="F318" s="127"/>
      <c r="G318" s="13"/>
      <c r="H318" s="124">
        <f t="shared" si="4"/>
        <v>0</v>
      </c>
      <c r="I318" s="128"/>
    </row>
    <row r="319" spans="1:9" ht="11.25">
      <c r="A319" s="126"/>
      <c r="B319" s="121"/>
      <c r="C319" s="122" t="str">
        <f>IF(B319="","",VLOOKUP(B319,型号管理!A:D,2,0))</f>
        <v/>
      </c>
      <c r="D319" s="122" t="str">
        <f>IF(B319="","",VLOOKUP(B319,型号管理!A:D,3,0))</f>
        <v/>
      </c>
      <c r="E319" s="122" t="str">
        <f>IF(B319="","",VLOOKUP(B319,型号管理!A:D,4,0))</f>
        <v/>
      </c>
      <c r="F319" s="127"/>
      <c r="G319" s="13"/>
      <c r="H319" s="124">
        <f t="shared" si="4"/>
        <v>0</v>
      </c>
      <c r="I319" s="128"/>
    </row>
    <row r="320" spans="1:9" ht="11.25">
      <c r="A320" s="126"/>
      <c r="B320" s="121"/>
      <c r="C320" s="122" t="str">
        <f>IF(B320="","",VLOOKUP(B320,型号管理!A:D,2,0))</f>
        <v/>
      </c>
      <c r="D320" s="122" t="str">
        <f>IF(B320="","",VLOOKUP(B320,型号管理!A:D,3,0))</f>
        <v/>
      </c>
      <c r="E320" s="122" t="str">
        <f>IF(B320="","",VLOOKUP(B320,型号管理!A:D,4,0))</f>
        <v/>
      </c>
      <c r="F320" s="127"/>
      <c r="G320" s="13"/>
      <c r="H320" s="124">
        <f t="shared" si="4"/>
        <v>0</v>
      </c>
      <c r="I320" s="128"/>
    </row>
    <row r="321" spans="1:9" ht="11.25">
      <c r="A321" s="126"/>
      <c r="B321" s="121"/>
      <c r="C321" s="122" t="str">
        <f>IF(B321="","",VLOOKUP(B321,型号管理!A:D,2,0))</f>
        <v/>
      </c>
      <c r="D321" s="122" t="str">
        <f>IF(B321="","",VLOOKUP(B321,型号管理!A:D,3,0))</f>
        <v/>
      </c>
      <c r="E321" s="122" t="str">
        <f>IF(B321="","",VLOOKUP(B321,型号管理!A:D,4,0))</f>
        <v/>
      </c>
      <c r="F321" s="127"/>
      <c r="G321" s="13"/>
      <c r="H321" s="124">
        <f t="shared" si="4"/>
        <v>0</v>
      </c>
      <c r="I321" s="128"/>
    </row>
    <row r="322" spans="1:9" ht="11.25">
      <c r="A322" s="126"/>
      <c r="B322" s="121"/>
      <c r="C322" s="122" t="str">
        <f>IF(B322="","",VLOOKUP(B322,型号管理!A:D,2,0))</f>
        <v/>
      </c>
      <c r="D322" s="122" t="str">
        <f>IF(B322="","",VLOOKUP(B322,型号管理!A:D,3,0))</f>
        <v/>
      </c>
      <c r="E322" s="122" t="str">
        <f>IF(B322="","",VLOOKUP(B322,型号管理!A:D,4,0))</f>
        <v/>
      </c>
      <c r="F322" s="127"/>
      <c r="G322" s="13"/>
      <c r="H322" s="124">
        <f t="shared" si="5" ref="H322:H385">F322*G322</f>
        <v>0</v>
      </c>
      <c r="I322" s="128"/>
    </row>
    <row r="323" spans="1:9" ht="11.25">
      <c r="A323" s="126"/>
      <c r="B323" s="121"/>
      <c r="C323" s="122" t="str">
        <f>IF(B323="","",VLOOKUP(B323,型号管理!A:D,2,0))</f>
        <v/>
      </c>
      <c r="D323" s="122" t="str">
        <f>IF(B323="","",VLOOKUP(B323,型号管理!A:D,3,0))</f>
        <v/>
      </c>
      <c r="E323" s="122" t="str">
        <f>IF(B323="","",VLOOKUP(B323,型号管理!A:D,4,0))</f>
        <v/>
      </c>
      <c r="F323" s="127"/>
      <c r="G323" s="13"/>
      <c r="H323" s="124">
        <f t="shared" si="5"/>
        <v>0</v>
      </c>
      <c r="I323" s="128"/>
    </row>
    <row r="324" spans="1:9" ht="11.25">
      <c r="A324" s="126"/>
      <c r="B324" s="121"/>
      <c r="C324" s="122" t="str">
        <f>IF(B324="","",VLOOKUP(B324,型号管理!A:D,2,0))</f>
        <v/>
      </c>
      <c r="D324" s="122" t="str">
        <f>IF(B324="","",VLOOKUP(B324,型号管理!A:D,3,0))</f>
        <v/>
      </c>
      <c r="E324" s="122" t="str">
        <f>IF(B324="","",VLOOKUP(B324,型号管理!A:D,4,0))</f>
        <v/>
      </c>
      <c r="F324" s="127"/>
      <c r="G324" s="13"/>
      <c r="H324" s="124">
        <f t="shared" si="5"/>
        <v>0</v>
      </c>
      <c r="I324" s="128"/>
    </row>
    <row r="325" spans="1:9" ht="11.25">
      <c r="A325" s="126"/>
      <c r="B325" s="121"/>
      <c r="C325" s="122" t="str">
        <f>IF(B325="","",VLOOKUP(B325,型号管理!A:D,2,0))</f>
        <v/>
      </c>
      <c r="D325" s="122" t="str">
        <f>IF(B325="","",VLOOKUP(B325,型号管理!A:D,3,0))</f>
        <v/>
      </c>
      <c r="E325" s="122" t="str">
        <f>IF(B325="","",VLOOKUP(B325,型号管理!A:D,4,0))</f>
        <v/>
      </c>
      <c r="F325" s="127"/>
      <c r="G325" s="13"/>
      <c r="H325" s="124">
        <f t="shared" si="5"/>
        <v>0</v>
      </c>
      <c r="I325" s="128"/>
    </row>
    <row r="326" spans="1:9" ht="11.25">
      <c r="A326" s="126"/>
      <c r="B326" s="121"/>
      <c r="C326" s="122" t="str">
        <f>IF(B326="","",VLOOKUP(B326,型号管理!A:D,2,0))</f>
        <v/>
      </c>
      <c r="D326" s="122" t="str">
        <f>IF(B326="","",VLOOKUP(B326,型号管理!A:D,3,0))</f>
        <v/>
      </c>
      <c r="E326" s="122" t="str">
        <f>IF(B326="","",VLOOKUP(B326,型号管理!A:D,4,0))</f>
        <v/>
      </c>
      <c r="F326" s="127"/>
      <c r="G326" s="13"/>
      <c r="H326" s="124">
        <f t="shared" si="5"/>
        <v>0</v>
      </c>
      <c r="I326" s="128"/>
    </row>
    <row r="327" spans="1:9" ht="11.25">
      <c r="A327" s="126"/>
      <c r="B327" s="121"/>
      <c r="C327" s="122" t="str">
        <f>IF(B327="","",VLOOKUP(B327,型号管理!A:D,2,0))</f>
        <v/>
      </c>
      <c r="D327" s="122" t="str">
        <f>IF(B327="","",VLOOKUP(B327,型号管理!A:D,3,0))</f>
        <v/>
      </c>
      <c r="E327" s="122" t="str">
        <f>IF(B327="","",VLOOKUP(B327,型号管理!A:D,4,0))</f>
        <v/>
      </c>
      <c r="F327" s="127"/>
      <c r="G327" s="13"/>
      <c r="H327" s="124">
        <f t="shared" si="5"/>
        <v>0</v>
      </c>
      <c r="I327" s="128"/>
    </row>
    <row r="328" spans="1:9" ht="11.25">
      <c r="A328" s="126"/>
      <c r="B328" s="121"/>
      <c r="C328" s="122" t="str">
        <f>IF(B328="","",VLOOKUP(B328,型号管理!A:D,2,0))</f>
        <v/>
      </c>
      <c r="D328" s="122" t="str">
        <f>IF(B328="","",VLOOKUP(B328,型号管理!A:D,3,0))</f>
        <v/>
      </c>
      <c r="E328" s="122" t="str">
        <f>IF(B328="","",VLOOKUP(B328,型号管理!A:D,4,0))</f>
        <v/>
      </c>
      <c r="F328" s="127"/>
      <c r="G328" s="13"/>
      <c r="H328" s="124">
        <f t="shared" si="5"/>
        <v>0</v>
      </c>
      <c r="I328" s="128"/>
    </row>
    <row r="329" spans="1:9" ht="11.25">
      <c r="A329" s="126"/>
      <c r="B329" s="121"/>
      <c r="C329" s="122" t="str">
        <f>IF(B329="","",VLOOKUP(B329,型号管理!A:D,2,0))</f>
        <v/>
      </c>
      <c r="D329" s="122" t="str">
        <f>IF(B329="","",VLOOKUP(B329,型号管理!A:D,3,0))</f>
        <v/>
      </c>
      <c r="E329" s="122" t="str">
        <f>IF(B329="","",VLOOKUP(B329,型号管理!A:D,4,0))</f>
        <v/>
      </c>
      <c r="F329" s="127"/>
      <c r="G329" s="13"/>
      <c r="H329" s="124">
        <f t="shared" si="5"/>
        <v>0</v>
      </c>
      <c r="I329" s="128"/>
    </row>
    <row r="330" spans="1:9" ht="11.25">
      <c r="A330" s="126"/>
      <c r="B330" s="121"/>
      <c r="C330" s="122" t="str">
        <f>IF(B330="","",VLOOKUP(B330,型号管理!A:D,2,0))</f>
        <v/>
      </c>
      <c r="D330" s="122" t="str">
        <f>IF(B330="","",VLOOKUP(B330,型号管理!A:D,3,0))</f>
        <v/>
      </c>
      <c r="E330" s="122" t="str">
        <f>IF(B330="","",VLOOKUP(B330,型号管理!A:D,4,0))</f>
        <v/>
      </c>
      <c r="F330" s="127"/>
      <c r="G330" s="13"/>
      <c r="H330" s="124">
        <f t="shared" si="5"/>
        <v>0</v>
      </c>
      <c r="I330" s="128"/>
    </row>
    <row r="331" spans="1:9" ht="11.25">
      <c r="A331" s="126"/>
      <c r="B331" s="121"/>
      <c r="C331" s="122" t="str">
        <f>IF(B331="","",VLOOKUP(B331,型号管理!A:D,2,0))</f>
        <v/>
      </c>
      <c r="D331" s="122" t="str">
        <f>IF(B331="","",VLOOKUP(B331,型号管理!A:D,3,0))</f>
        <v/>
      </c>
      <c r="E331" s="122" t="str">
        <f>IF(B331="","",VLOOKUP(B331,型号管理!A:D,4,0))</f>
        <v/>
      </c>
      <c r="F331" s="127"/>
      <c r="G331" s="13"/>
      <c r="H331" s="124">
        <f t="shared" si="5"/>
        <v>0</v>
      </c>
      <c r="I331" s="128"/>
    </row>
    <row r="332" spans="1:9" ht="11.25">
      <c r="A332" s="126"/>
      <c r="B332" s="121"/>
      <c r="C332" s="122" t="str">
        <f>IF(B332="","",VLOOKUP(B332,型号管理!A:D,2,0))</f>
        <v/>
      </c>
      <c r="D332" s="122" t="str">
        <f>IF(B332="","",VLOOKUP(B332,型号管理!A:D,3,0))</f>
        <v/>
      </c>
      <c r="E332" s="122" t="str">
        <f>IF(B332="","",VLOOKUP(B332,型号管理!A:D,4,0))</f>
        <v/>
      </c>
      <c r="F332" s="127"/>
      <c r="G332" s="13"/>
      <c r="H332" s="124">
        <f t="shared" si="5"/>
        <v>0</v>
      </c>
      <c r="I332" s="128"/>
    </row>
    <row r="333" spans="1:9" ht="11.25">
      <c r="A333" s="126"/>
      <c r="B333" s="121"/>
      <c r="C333" s="122" t="str">
        <f>IF(B333="","",VLOOKUP(B333,型号管理!A:D,2,0))</f>
        <v/>
      </c>
      <c r="D333" s="122" t="str">
        <f>IF(B333="","",VLOOKUP(B333,型号管理!A:D,3,0))</f>
        <v/>
      </c>
      <c r="E333" s="122" t="str">
        <f>IF(B333="","",VLOOKUP(B333,型号管理!A:D,4,0))</f>
        <v/>
      </c>
      <c r="F333" s="127"/>
      <c r="G333" s="13"/>
      <c r="H333" s="124">
        <f t="shared" si="5"/>
        <v>0</v>
      </c>
      <c r="I333" s="128"/>
    </row>
    <row r="334" spans="1:9" ht="11.25">
      <c r="A334" s="126"/>
      <c r="B334" s="121"/>
      <c r="C334" s="122" t="str">
        <f>IF(B334="","",VLOOKUP(B334,型号管理!A:D,2,0))</f>
        <v/>
      </c>
      <c r="D334" s="122" t="str">
        <f>IF(B334="","",VLOOKUP(B334,型号管理!A:D,3,0))</f>
        <v/>
      </c>
      <c r="E334" s="122" t="str">
        <f>IF(B334="","",VLOOKUP(B334,型号管理!A:D,4,0))</f>
        <v/>
      </c>
      <c r="F334" s="127"/>
      <c r="G334" s="13"/>
      <c r="H334" s="124">
        <f t="shared" si="5"/>
        <v>0</v>
      </c>
      <c r="I334" s="128"/>
    </row>
    <row r="335" spans="1:9" ht="11.25">
      <c r="A335" s="126"/>
      <c r="B335" s="121"/>
      <c r="C335" s="122" t="str">
        <f>IF(B335="","",VLOOKUP(B335,型号管理!A:D,2,0))</f>
        <v/>
      </c>
      <c r="D335" s="122" t="str">
        <f>IF(B335="","",VLOOKUP(B335,型号管理!A:D,3,0))</f>
        <v/>
      </c>
      <c r="E335" s="122" t="str">
        <f>IF(B335="","",VLOOKUP(B335,型号管理!A:D,4,0))</f>
        <v/>
      </c>
      <c r="F335" s="127"/>
      <c r="G335" s="13"/>
      <c r="H335" s="124">
        <f t="shared" si="5"/>
        <v>0</v>
      </c>
      <c r="I335" s="128"/>
    </row>
    <row r="336" spans="1:9" ht="11.25">
      <c r="A336" s="126"/>
      <c r="B336" s="121"/>
      <c r="C336" s="122" t="str">
        <f>IF(B336="","",VLOOKUP(B336,型号管理!A:D,2,0))</f>
        <v/>
      </c>
      <c r="D336" s="122" t="str">
        <f>IF(B336="","",VLOOKUP(B336,型号管理!A:D,3,0))</f>
        <v/>
      </c>
      <c r="E336" s="122" t="str">
        <f>IF(B336="","",VLOOKUP(B336,型号管理!A:D,4,0))</f>
        <v/>
      </c>
      <c r="F336" s="127"/>
      <c r="G336" s="13"/>
      <c r="H336" s="124">
        <f t="shared" si="5"/>
        <v>0</v>
      </c>
      <c r="I336" s="128"/>
    </row>
    <row r="337" spans="1:9" ht="11.25">
      <c r="A337" s="126"/>
      <c r="B337" s="121"/>
      <c r="C337" s="122" t="str">
        <f>IF(B337="","",VLOOKUP(B337,型号管理!A:D,2,0))</f>
        <v/>
      </c>
      <c r="D337" s="122" t="str">
        <f>IF(B337="","",VLOOKUP(B337,型号管理!A:D,3,0))</f>
        <v/>
      </c>
      <c r="E337" s="122" t="str">
        <f>IF(B337="","",VLOOKUP(B337,型号管理!A:D,4,0))</f>
        <v/>
      </c>
      <c r="F337" s="127"/>
      <c r="G337" s="13"/>
      <c r="H337" s="124">
        <f t="shared" si="5"/>
        <v>0</v>
      </c>
      <c r="I337" s="128"/>
    </row>
    <row r="338" spans="1:9" ht="11.25">
      <c r="A338" s="126"/>
      <c r="B338" s="121"/>
      <c r="C338" s="122" t="str">
        <f>IF(B338="","",VLOOKUP(B338,型号管理!A:D,2,0))</f>
        <v/>
      </c>
      <c r="D338" s="122" t="str">
        <f>IF(B338="","",VLOOKUP(B338,型号管理!A:D,3,0))</f>
        <v/>
      </c>
      <c r="E338" s="122" t="str">
        <f>IF(B338="","",VLOOKUP(B338,型号管理!A:D,4,0))</f>
        <v/>
      </c>
      <c r="F338" s="127"/>
      <c r="G338" s="13"/>
      <c r="H338" s="124">
        <f t="shared" si="5"/>
        <v>0</v>
      </c>
      <c r="I338" s="128"/>
    </row>
    <row r="339" spans="1:9" ht="11.25">
      <c r="A339" s="126"/>
      <c r="B339" s="121"/>
      <c r="C339" s="122" t="str">
        <f>IF(B339="","",VLOOKUP(B339,型号管理!A:D,2,0))</f>
        <v/>
      </c>
      <c r="D339" s="122" t="str">
        <f>IF(B339="","",VLOOKUP(B339,型号管理!A:D,3,0))</f>
        <v/>
      </c>
      <c r="E339" s="122" t="str">
        <f>IF(B339="","",VLOOKUP(B339,型号管理!A:D,4,0))</f>
        <v/>
      </c>
      <c r="F339" s="127"/>
      <c r="G339" s="13"/>
      <c r="H339" s="124">
        <f t="shared" si="5"/>
        <v>0</v>
      </c>
      <c r="I339" s="128"/>
    </row>
    <row r="340" spans="1:9" ht="11.25">
      <c r="A340" s="126"/>
      <c r="B340" s="121"/>
      <c r="C340" s="122" t="str">
        <f>IF(B340="","",VLOOKUP(B340,型号管理!A:D,2,0))</f>
        <v/>
      </c>
      <c r="D340" s="122" t="str">
        <f>IF(B340="","",VLOOKUP(B340,型号管理!A:D,3,0))</f>
        <v/>
      </c>
      <c r="E340" s="122" t="str">
        <f>IF(B340="","",VLOOKUP(B340,型号管理!A:D,4,0))</f>
        <v/>
      </c>
      <c r="F340" s="127"/>
      <c r="G340" s="13"/>
      <c r="H340" s="124">
        <f t="shared" si="5"/>
        <v>0</v>
      </c>
      <c r="I340" s="128"/>
    </row>
    <row r="341" spans="1:9" ht="11.25">
      <c r="A341" s="126"/>
      <c r="B341" s="121"/>
      <c r="C341" s="122" t="str">
        <f>IF(B341="","",VLOOKUP(B341,型号管理!A:D,2,0))</f>
        <v/>
      </c>
      <c r="D341" s="122" t="str">
        <f>IF(B341="","",VLOOKUP(B341,型号管理!A:D,3,0))</f>
        <v/>
      </c>
      <c r="E341" s="122" t="str">
        <f>IF(B341="","",VLOOKUP(B341,型号管理!A:D,4,0))</f>
        <v/>
      </c>
      <c r="F341" s="127"/>
      <c r="G341" s="13"/>
      <c r="H341" s="124">
        <f t="shared" si="5"/>
        <v>0</v>
      </c>
      <c r="I341" s="128"/>
    </row>
    <row r="342" spans="1:9" ht="11.25">
      <c r="A342" s="126"/>
      <c r="B342" s="121"/>
      <c r="C342" s="122" t="str">
        <f>IF(B342="","",VLOOKUP(B342,型号管理!A:D,2,0))</f>
        <v/>
      </c>
      <c r="D342" s="122" t="str">
        <f>IF(B342="","",VLOOKUP(B342,型号管理!A:D,3,0))</f>
        <v/>
      </c>
      <c r="E342" s="122" t="str">
        <f>IF(B342="","",VLOOKUP(B342,型号管理!A:D,4,0))</f>
        <v/>
      </c>
      <c r="F342" s="127"/>
      <c r="G342" s="13"/>
      <c r="H342" s="124">
        <f t="shared" si="5"/>
        <v>0</v>
      </c>
      <c r="I342" s="128"/>
    </row>
    <row r="343" spans="1:9" ht="11.25">
      <c r="A343" s="126"/>
      <c r="B343" s="121"/>
      <c r="C343" s="122" t="str">
        <f>IF(B343="","",VLOOKUP(B343,型号管理!A:D,2,0))</f>
        <v/>
      </c>
      <c r="D343" s="122" t="str">
        <f>IF(B343="","",VLOOKUP(B343,型号管理!A:D,3,0))</f>
        <v/>
      </c>
      <c r="E343" s="122" t="str">
        <f>IF(B343="","",VLOOKUP(B343,型号管理!A:D,4,0))</f>
        <v/>
      </c>
      <c r="F343" s="127"/>
      <c r="G343" s="13"/>
      <c r="H343" s="124">
        <f t="shared" si="5"/>
        <v>0</v>
      </c>
      <c r="I343" s="128"/>
    </row>
    <row r="344" spans="1:9" ht="11.25">
      <c r="A344" s="126"/>
      <c r="B344" s="121"/>
      <c r="C344" s="122" t="str">
        <f>IF(B344="","",VLOOKUP(B344,型号管理!A:D,2,0))</f>
        <v/>
      </c>
      <c r="D344" s="122" t="str">
        <f>IF(B344="","",VLOOKUP(B344,型号管理!A:D,3,0))</f>
        <v/>
      </c>
      <c r="E344" s="122" t="str">
        <f>IF(B344="","",VLOOKUP(B344,型号管理!A:D,4,0))</f>
        <v/>
      </c>
      <c r="F344" s="127"/>
      <c r="G344" s="13"/>
      <c r="H344" s="124">
        <f t="shared" si="5"/>
        <v>0</v>
      </c>
      <c r="I344" s="128"/>
    </row>
    <row r="345" spans="1:9" ht="11.25">
      <c r="A345" s="126"/>
      <c r="B345" s="121"/>
      <c r="C345" s="122" t="str">
        <f>IF(B345="","",VLOOKUP(B345,型号管理!A:D,2,0))</f>
        <v/>
      </c>
      <c r="D345" s="122" t="str">
        <f>IF(B345="","",VLOOKUP(B345,型号管理!A:D,3,0))</f>
        <v/>
      </c>
      <c r="E345" s="122" t="str">
        <f>IF(B345="","",VLOOKUP(B345,型号管理!A:D,4,0))</f>
        <v/>
      </c>
      <c r="F345" s="127"/>
      <c r="G345" s="13"/>
      <c r="H345" s="124">
        <f t="shared" si="5"/>
        <v>0</v>
      </c>
      <c r="I345" s="128"/>
    </row>
    <row r="346" spans="1:9" ht="11.25">
      <c r="A346" s="126"/>
      <c r="B346" s="121"/>
      <c r="C346" s="122" t="str">
        <f>IF(B346="","",VLOOKUP(B346,型号管理!A:D,2,0))</f>
        <v/>
      </c>
      <c r="D346" s="122" t="str">
        <f>IF(B346="","",VLOOKUP(B346,型号管理!A:D,3,0))</f>
        <v/>
      </c>
      <c r="E346" s="122" t="str">
        <f>IF(B346="","",VLOOKUP(B346,型号管理!A:D,4,0))</f>
        <v/>
      </c>
      <c r="F346" s="127"/>
      <c r="G346" s="13"/>
      <c r="H346" s="124">
        <f t="shared" si="5"/>
        <v>0</v>
      </c>
      <c r="I346" s="128"/>
    </row>
    <row r="347" spans="1:9" ht="11.25">
      <c r="A347" s="126"/>
      <c r="B347" s="121"/>
      <c r="C347" s="122" t="str">
        <f>IF(B347="","",VLOOKUP(B347,型号管理!A:D,2,0))</f>
        <v/>
      </c>
      <c r="D347" s="122" t="str">
        <f>IF(B347="","",VLOOKUP(B347,型号管理!A:D,3,0))</f>
        <v/>
      </c>
      <c r="E347" s="122" t="str">
        <f>IF(B347="","",VLOOKUP(B347,型号管理!A:D,4,0))</f>
        <v/>
      </c>
      <c r="F347" s="127"/>
      <c r="G347" s="13"/>
      <c r="H347" s="124">
        <f t="shared" si="5"/>
        <v>0</v>
      </c>
      <c r="I347" s="128"/>
    </row>
    <row r="348" spans="1:9" ht="11.25">
      <c r="A348" s="126"/>
      <c r="B348" s="121"/>
      <c r="C348" s="122" t="str">
        <f>IF(B348="","",VLOOKUP(B348,型号管理!A:D,2,0))</f>
        <v/>
      </c>
      <c r="D348" s="122" t="str">
        <f>IF(B348="","",VLOOKUP(B348,型号管理!A:D,3,0))</f>
        <v/>
      </c>
      <c r="E348" s="122" t="str">
        <f>IF(B348="","",VLOOKUP(B348,型号管理!A:D,4,0))</f>
        <v/>
      </c>
      <c r="F348" s="127"/>
      <c r="G348" s="13"/>
      <c r="H348" s="124">
        <f t="shared" si="5"/>
        <v>0</v>
      </c>
      <c r="I348" s="128"/>
    </row>
    <row r="349" spans="1:9" ht="11.25">
      <c r="A349" s="126"/>
      <c r="B349" s="121"/>
      <c r="C349" s="122" t="str">
        <f>IF(B349="","",VLOOKUP(B349,型号管理!A:D,2,0))</f>
        <v/>
      </c>
      <c r="D349" s="122" t="str">
        <f>IF(B349="","",VLOOKUP(B349,型号管理!A:D,3,0))</f>
        <v/>
      </c>
      <c r="E349" s="122" t="str">
        <f>IF(B349="","",VLOOKUP(B349,型号管理!A:D,4,0))</f>
        <v/>
      </c>
      <c r="F349" s="127"/>
      <c r="G349" s="13"/>
      <c r="H349" s="124">
        <f t="shared" si="5"/>
        <v>0</v>
      </c>
      <c r="I349" s="128"/>
    </row>
    <row r="350" spans="1:9" ht="11.25">
      <c r="A350" s="126"/>
      <c r="B350" s="121"/>
      <c r="C350" s="122" t="str">
        <f>IF(B350="","",VLOOKUP(B350,型号管理!A:D,2,0))</f>
        <v/>
      </c>
      <c r="D350" s="122" t="str">
        <f>IF(B350="","",VLOOKUP(B350,型号管理!A:D,3,0))</f>
        <v/>
      </c>
      <c r="E350" s="122" t="str">
        <f>IF(B350="","",VLOOKUP(B350,型号管理!A:D,4,0))</f>
        <v/>
      </c>
      <c r="F350" s="127"/>
      <c r="G350" s="13"/>
      <c r="H350" s="124">
        <f t="shared" si="5"/>
        <v>0</v>
      </c>
      <c r="I350" s="128"/>
    </row>
    <row r="351" spans="1:9" ht="11.25">
      <c r="A351" s="126"/>
      <c r="B351" s="121"/>
      <c r="C351" s="122" t="str">
        <f>IF(B351="","",VLOOKUP(B351,型号管理!A:D,2,0))</f>
        <v/>
      </c>
      <c r="D351" s="122" t="str">
        <f>IF(B351="","",VLOOKUP(B351,型号管理!A:D,3,0))</f>
        <v/>
      </c>
      <c r="E351" s="122" t="str">
        <f>IF(B351="","",VLOOKUP(B351,型号管理!A:D,4,0))</f>
        <v/>
      </c>
      <c r="F351" s="127"/>
      <c r="G351" s="13"/>
      <c r="H351" s="124">
        <f t="shared" si="5"/>
        <v>0</v>
      </c>
      <c r="I351" s="128"/>
    </row>
    <row r="352" spans="1:9" ht="11.25">
      <c r="A352" s="126"/>
      <c r="B352" s="121"/>
      <c r="C352" s="122" t="str">
        <f>IF(B352="","",VLOOKUP(B352,型号管理!A:D,2,0))</f>
        <v/>
      </c>
      <c r="D352" s="122" t="str">
        <f>IF(B352="","",VLOOKUP(B352,型号管理!A:D,3,0))</f>
        <v/>
      </c>
      <c r="E352" s="122" t="str">
        <f>IF(B352="","",VLOOKUP(B352,型号管理!A:D,4,0))</f>
        <v/>
      </c>
      <c r="F352" s="127"/>
      <c r="G352" s="13"/>
      <c r="H352" s="124">
        <f t="shared" si="5"/>
        <v>0</v>
      </c>
      <c r="I352" s="128"/>
    </row>
    <row r="353" spans="1:9" ht="11.25">
      <c r="A353" s="126"/>
      <c r="B353" s="121"/>
      <c r="C353" s="122" t="str">
        <f>IF(B353="","",VLOOKUP(B353,型号管理!A:D,2,0))</f>
        <v/>
      </c>
      <c r="D353" s="122" t="str">
        <f>IF(B353="","",VLOOKUP(B353,型号管理!A:D,3,0))</f>
        <v/>
      </c>
      <c r="E353" s="122" t="str">
        <f>IF(B353="","",VLOOKUP(B353,型号管理!A:D,4,0))</f>
        <v/>
      </c>
      <c r="F353" s="127"/>
      <c r="G353" s="13"/>
      <c r="H353" s="124">
        <f t="shared" si="5"/>
        <v>0</v>
      </c>
      <c r="I353" s="128"/>
    </row>
    <row r="354" spans="1:9" ht="11.25">
      <c r="A354" s="126"/>
      <c r="B354" s="121"/>
      <c r="C354" s="122" t="str">
        <f>IF(B354="","",VLOOKUP(B354,型号管理!A:D,2,0))</f>
        <v/>
      </c>
      <c r="D354" s="122" t="str">
        <f>IF(B354="","",VLOOKUP(B354,型号管理!A:D,3,0))</f>
        <v/>
      </c>
      <c r="E354" s="122" t="str">
        <f>IF(B354="","",VLOOKUP(B354,型号管理!A:D,4,0))</f>
        <v/>
      </c>
      <c r="F354" s="127"/>
      <c r="G354" s="13"/>
      <c r="H354" s="124">
        <f t="shared" si="5"/>
        <v>0</v>
      </c>
      <c r="I354" s="128"/>
    </row>
    <row r="355" spans="1:9" ht="11.25">
      <c r="A355" s="126"/>
      <c r="B355" s="121"/>
      <c r="C355" s="122" t="str">
        <f>IF(B355="","",VLOOKUP(B355,型号管理!A:D,2,0))</f>
        <v/>
      </c>
      <c r="D355" s="122" t="str">
        <f>IF(B355="","",VLOOKUP(B355,型号管理!A:D,3,0))</f>
        <v/>
      </c>
      <c r="E355" s="122" t="str">
        <f>IF(B355="","",VLOOKUP(B355,型号管理!A:D,4,0))</f>
        <v/>
      </c>
      <c r="F355" s="127"/>
      <c r="G355" s="13"/>
      <c r="H355" s="124">
        <f t="shared" si="5"/>
        <v>0</v>
      </c>
      <c r="I355" s="128"/>
    </row>
    <row r="356" spans="1:9" ht="11.25">
      <c r="A356" s="126"/>
      <c r="B356" s="121"/>
      <c r="C356" s="122" t="str">
        <f>IF(B356="","",VLOOKUP(B356,型号管理!A:D,2,0))</f>
        <v/>
      </c>
      <c r="D356" s="122" t="str">
        <f>IF(B356="","",VLOOKUP(B356,型号管理!A:D,3,0))</f>
        <v/>
      </c>
      <c r="E356" s="122" t="str">
        <f>IF(B356="","",VLOOKUP(B356,型号管理!A:D,4,0))</f>
        <v/>
      </c>
      <c r="F356" s="127"/>
      <c r="G356" s="13"/>
      <c r="H356" s="124">
        <f t="shared" si="5"/>
        <v>0</v>
      </c>
      <c r="I356" s="128"/>
    </row>
    <row r="357" spans="1:9" ht="11.25">
      <c r="A357" s="126"/>
      <c r="B357" s="121"/>
      <c r="C357" s="122" t="str">
        <f>IF(B357="","",VLOOKUP(B357,型号管理!A:D,2,0))</f>
        <v/>
      </c>
      <c r="D357" s="122" t="str">
        <f>IF(B357="","",VLOOKUP(B357,型号管理!A:D,3,0))</f>
        <v/>
      </c>
      <c r="E357" s="122" t="str">
        <f>IF(B357="","",VLOOKUP(B357,型号管理!A:D,4,0))</f>
        <v/>
      </c>
      <c r="F357" s="127"/>
      <c r="G357" s="13"/>
      <c r="H357" s="124">
        <f t="shared" si="5"/>
        <v>0</v>
      </c>
      <c r="I357" s="128"/>
    </row>
    <row r="358" spans="1:9" ht="11.25">
      <c r="A358" s="126"/>
      <c r="B358" s="121"/>
      <c r="C358" s="122" t="str">
        <f>IF(B358="","",VLOOKUP(B358,型号管理!A:D,2,0))</f>
        <v/>
      </c>
      <c r="D358" s="122" t="str">
        <f>IF(B358="","",VLOOKUP(B358,型号管理!A:D,3,0))</f>
        <v/>
      </c>
      <c r="E358" s="122" t="str">
        <f>IF(B358="","",VLOOKUP(B358,型号管理!A:D,4,0))</f>
        <v/>
      </c>
      <c r="F358" s="127"/>
      <c r="G358" s="13"/>
      <c r="H358" s="124">
        <f t="shared" si="5"/>
        <v>0</v>
      </c>
      <c r="I358" s="128"/>
    </row>
    <row r="359" spans="1:9" ht="11.25">
      <c r="A359" s="126"/>
      <c r="B359" s="121"/>
      <c r="C359" s="122" t="str">
        <f>IF(B359="","",VLOOKUP(B359,型号管理!A:D,2,0))</f>
        <v/>
      </c>
      <c r="D359" s="122" t="str">
        <f>IF(B359="","",VLOOKUP(B359,型号管理!A:D,3,0))</f>
        <v/>
      </c>
      <c r="E359" s="122" t="str">
        <f>IF(B359="","",VLOOKUP(B359,型号管理!A:D,4,0))</f>
        <v/>
      </c>
      <c r="F359" s="127"/>
      <c r="G359" s="13"/>
      <c r="H359" s="124">
        <f t="shared" si="5"/>
        <v>0</v>
      </c>
      <c r="I359" s="128"/>
    </row>
    <row r="360" spans="1:9" ht="11.25">
      <c r="A360" s="126"/>
      <c r="B360" s="121"/>
      <c r="C360" s="122" t="str">
        <f>IF(B360="","",VLOOKUP(B360,型号管理!A:D,2,0))</f>
        <v/>
      </c>
      <c r="D360" s="122" t="str">
        <f>IF(B360="","",VLOOKUP(B360,型号管理!A:D,3,0))</f>
        <v/>
      </c>
      <c r="E360" s="122" t="str">
        <f>IF(B360="","",VLOOKUP(B360,型号管理!A:D,4,0))</f>
        <v/>
      </c>
      <c r="F360" s="127"/>
      <c r="G360" s="13"/>
      <c r="H360" s="124">
        <f t="shared" si="5"/>
        <v>0</v>
      </c>
      <c r="I360" s="128"/>
    </row>
    <row r="361" spans="1:9" ht="11.25">
      <c r="A361" s="126"/>
      <c r="B361" s="121"/>
      <c r="C361" s="122" t="str">
        <f>IF(B361="","",VLOOKUP(B361,型号管理!A:D,2,0))</f>
        <v/>
      </c>
      <c r="D361" s="122" t="str">
        <f>IF(B361="","",VLOOKUP(B361,型号管理!A:D,3,0))</f>
        <v/>
      </c>
      <c r="E361" s="122" t="str">
        <f>IF(B361="","",VLOOKUP(B361,型号管理!A:D,4,0))</f>
        <v/>
      </c>
      <c r="F361" s="127"/>
      <c r="G361" s="13"/>
      <c r="H361" s="124">
        <f t="shared" si="5"/>
        <v>0</v>
      </c>
      <c r="I361" s="128"/>
    </row>
    <row r="362" spans="1:9" ht="11.25">
      <c r="A362" s="126"/>
      <c r="B362" s="121"/>
      <c r="C362" s="122" t="str">
        <f>IF(B362="","",VLOOKUP(B362,型号管理!A:D,2,0))</f>
        <v/>
      </c>
      <c r="D362" s="122" t="str">
        <f>IF(B362="","",VLOOKUP(B362,型号管理!A:D,3,0))</f>
        <v/>
      </c>
      <c r="E362" s="122" t="str">
        <f>IF(B362="","",VLOOKUP(B362,型号管理!A:D,4,0))</f>
        <v/>
      </c>
      <c r="F362" s="127"/>
      <c r="G362" s="13"/>
      <c r="H362" s="124">
        <f t="shared" si="5"/>
        <v>0</v>
      </c>
      <c r="I362" s="128"/>
    </row>
    <row r="363" spans="1:9" ht="11.25">
      <c r="A363" s="126"/>
      <c r="B363" s="121"/>
      <c r="C363" s="122" t="str">
        <f>IF(B363="","",VLOOKUP(B363,型号管理!A:D,2,0))</f>
        <v/>
      </c>
      <c r="D363" s="122" t="str">
        <f>IF(B363="","",VLOOKUP(B363,型号管理!A:D,3,0))</f>
        <v/>
      </c>
      <c r="E363" s="122" t="str">
        <f>IF(B363="","",VLOOKUP(B363,型号管理!A:D,4,0))</f>
        <v/>
      </c>
      <c r="F363" s="127"/>
      <c r="G363" s="13"/>
      <c r="H363" s="124">
        <f t="shared" si="5"/>
        <v>0</v>
      </c>
      <c r="I363" s="128"/>
    </row>
    <row r="364" spans="1:9" ht="11.25">
      <c r="A364" s="126"/>
      <c r="B364" s="121"/>
      <c r="C364" s="122" t="str">
        <f>IF(B364="","",VLOOKUP(B364,型号管理!A:D,2,0))</f>
        <v/>
      </c>
      <c r="D364" s="122" t="str">
        <f>IF(B364="","",VLOOKUP(B364,型号管理!A:D,3,0))</f>
        <v/>
      </c>
      <c r="E364" s="122" t="str">
        <f>IF(B364="","",VLOOKUP(B364,型号管理!A:D,4,0))</f>
        <v/>
      </c>
      <c r="F364" s="127"/>
      <c r="G364" s="13"/>
      <c r="H364" s="124">
        <f t="shared" si="5"/>
        <v>0</v>
      </c>
      <c r="I364" s="128"/>
    </row>
    <row r="365" spans="1:9" ht="11.25">
      <c r="A365" s="126"/>
      <c r="B365" s="121"/>
      <c r="C365" s="122" t="str">
        <f>IF(B365="","",VLOOKUP(B365,型号管理!A:D,2,0))</f>
        <v/>
      </c>
      <c r="D365" s="122" t="str">
        <f>IF(B365="","",VLOOKUP(B365,型号管理!A:D,3,0))</f>
        <v/>
      </c>
      <c r="E365" s="122" t="str">
        <f>IF(B365="","",VLOOKUP(B365,型号管理!A:D,4,0))</f>
        <v/>
      </c>
      <c r="F365" s="127"/>
      <c r="G365" s="13"/>
      <c r="H365" s="124">
        <f t="shared" si="5"/>
        <v>0</v>
      </c>
      <c r="I365" s="128"/>
    </row>
    <row r="366" spans="1:9" ht="11.25">
      <c r="A366" s="126"/>
      <c r="B366" s="121"/>
      <c r="C366" s="122" t="str">
        <f>IF(B366="","",VLOOKUP(B366,型号管理!A:D,2,0))</f>
        <v/>
      </c>
      <c r="D366" s="122" t="str">
        <f>IF(B366="","",VLOOKUP(B366,型号管理!A:D,3,0))</f>
        <v/>
      </c>
      <c r="E366" s="122" t="str">
        <f>IF(B366="","",VLOOKUP(B366,型号管理!A:D,4,0))</f>
        <v/>
      </c>
      <c r="F366" s="127"/>
      <c r="G366" s="13"/>
      <c r="H366" s="124">
        <f t="shared" si="5"/>
        <v>0</v>
      </c>
      <c r="I366" s="128"/>
    </row>
    <row r="367" spans="1:9" ht="11.25">
      <c r="A367" s="126"/>
      <c r="B367" s="121"/>
      <c r="C367" s="122" t="str">
        <f>IF(B367="","",VLOOKUP(B367,型号管理!A:D,2,0))</f>
        <v/>
      </c>
      <c r="D367" s="122" t="str">
        <f>IF(B367="","",VLOOKUP(B367,型号管理!A:D,3,0))</f>
        <v/>
      </c>
      <c r="E367" s="122" t="str">
        <f>IF(B367="","",VLOOKUP(B367,型号管理!A:D,4,0))</f>
        <v/>
      </c>
      <c r="F367" s="127"/>
      <c r="G367" s="13"/>
      <c r="H367" s="124">
        <f t="shared" si="5"/>
        <v>0</v>
      </c>
      <c r="I367" s="128"/>
    </row>
    <row r="368" spans="1:9" ht="11.25">
      <c r="A368" s="126"/>
      <c r="B368" s="121"/>
      <c r="C368" s="122" t="str">
        <f>IF(B368="","",VLOOKUP(B368,型号管理!A:D,2,0))</f>
        <v/>
      </c>
      <c r="D368" s="122" t="str">
        <f>IF(B368="","",VLOOKUP(B368,型号管理!A:D,3,0))</f>
        <v/>
      </c>
      <c r="E368" s="122" t="str">
        <f>IF(B368="","",VLOOKUP(B368,型号管理!A:D,4,0))</f>
        <v/>
      </c>
      <c r="F368" s="127"/>
      <c r="G368" s="13"/>
      <c r="H368" s="124">
        <f t="shared" si="5"/>
        <v>0</v>
      </c>
      <c r="I368" s="128"/>
    </row>
    <row r="369" spans="1:9" ht="11.25">
      <c r="A369" s="126"/>
      <c r="B369" s="121"/>
      <c r="C369" s="122" t="str">
        <f>IF(B369="","",VLOOKUP(B369,型号管理!A:D,2,0))</f>
        <v/>
      </c>
      <c r="D369" s="122" t="str">
        <f>IF(B369="","",VLOOKUP(B369,型号管理!A:D,3,0))</f>
        <v/>
      </c>
      <c r="E369" s="122" t="str">
        <f>IF(B369="","",VLOOKUP(B369,型号管理!A:D,4,0))</f>
        <v/>
      </c>
      <c r="F369" s="127"/>
      <c r="G369" s="13"/>
      <c r="H369" s="124">
        <f t="shared" si="5"/>
        <v>0</v>
      </c>
      <c r="I369" s="128"/>
    </row>
    <row r="370" spans="1:9" ht="11.25">
      <c r="A370" s="126"/>
      <c r="B370" s="121"/>
      <c r="C370" s="122" t="str">
        <f>IF(B370="","",VLOOKUP(B370,型号管理!A:D,2,0))</f>
        <v/>
      </c>
      <c r="D370" s="122" t="str">
        <f>IF(B370="","",VLOOKUP(B370,型号管理!A:D,3,0))</f>
        <v/>
      </c>
      <c r="E370" s="122" t="str">
        <f>IF(B370="","",VLOOKUP(B370,型号管理!A:D,4,0))</f>
        <v/>
      </c>
      <c r="F370" s="127"/>
      <c r="G370" s="13"/>
      <c r="H370" s="124">
        <f t="shared" si="5"/>
        <v>0</v>
      </c>
      <c r="I370" s="128"/>
    </row>
    <row r="371" spans="1:9" ht="11.25">
      <c r="A371" s="126"/>
      <c r="B371" s="121"/>
      <c r="C371" s="122" t="str">
        <f>IF(B371="","",VLOOKUP(B371,型号管理!A:D,2,0))</f>
        <v/>
      </c>
      <c r="D371" s="122" t="str">
        <f>IF(B371="","",VLOOKUP(B371,型号管理!A:D,3,0))</f>
        <v/>
      </c>
      <c r="E371" s="122" t="str">
        <f>IF(B371="","",VLOOKUP(B371,型号管理!A:D,4,0))</f>
        <v/>
      </c>
      <c r="F371" s="127"/>
      <c r="G371" s="13"/>
      <c r="H371" s="124">
        <f t="shared" si="5"/>
        <v>0</v>
      </c>
      <c r="I371" s="128"/>
    </row>
    <row r="372" spans="1:9" ht="11.25">
      <c r="A372" s="126"/>
      <c r="B372" s="121"/>
      <c r="C372" s="122" t="str">
        <f>IF(B372="","",VLOOKUP(B372,型号管理!A:D,2,0))</f>
        <v/>
      </c>
      <c r="D372" s="122" t="str">
        <f>IF(B372="","",VLOOKUP(B372,型号管理!A:D,3,0))</f>
        <v/>
      </c>
      <c r="E372" s="122" t="str">
        <f>IF(B372="","",VLOOKUP(B372,型号管理!A:D,4,0))</f>
        <v/>
      </c>
      <c r="F372" s="127"/>
      <c r="G372" s="13"/>
      <c r="H372" s="124">
        <f t="shared" si="5"/>
        <v>0</v>
      </c>
      <c r="I372" s="128"/>
    </row>
    <row r="373" spans="1:9" ht="11.25">
      <c r="A373" s="126"/>
      <c r="B373" s="121"/>
      <c r="C373" s="122" t="str">
        <f>IF(B373="","",VLOOKUP(B373,型号管理!A:D,2,0))</f>
        <v/>
      </c>
      <c r="D373" s="122" t="str">
        <f>IF(B373="","",VLOOKUP(B373,型号管理!A:D,3,0))</f>
        <v/>
      </c>
      <c r="E373" s="122" t="str">
        <f>IF(B373="","",VLOOKUP(B373,型号管理!A:D,4,0))</f>
        <v/>
      </c>
      <c r="F373" s="127"/>
      <c r="G373" s="13"/>
      <c r="H373" s="124">
        <f t="shared" si="5"/>
        <v>0</v>
      </c>
      <c r="I373" s="128"/>
    </row>
    <row r="374" spans="1:9" ht="11.25">
      <c r="A374" s="126"/>
      <c r="B374" s="121"/>
      <c r="C374" s="122" t="str">
        <f>IF(B374="","",VLOOKUP(B374,型号管理!A:D,2,0))</f>
        <v/>
      </c>
      <c r="D374" s="122" t="str">
        <f>IF(B374="","",VLOOKUP(B374,型号管理!A:D,3,0))</f>
        <v/>
      </c>
      <c r="E374" s="122" t="str">
        <f>IF(B374="","",VLOOKUP(B374,型号管理!A:D,4,0))</f>
        <v/>
      </c>
      <c r="F374" s="127"/>
      <c r="G374" s="13"/>
      <c r="H374" s="124">
        <f t="shared" si="5"/>
        <v>0</v>
      </c>
      <c r="I374" s="128"/>
    </row>
    <row r="375" spans="1:9" ht="11.25">
      <c r="A375" s="126"/>
      <c r="B375" s="121"/>
      <c r="C375" s="122" t="str">
        <f>IF(B375="","",VLOOKUP(B375,型号管理!A:D,2,0))</f>
        <v/>
      </c>
      <c r="D375" s="122" t="str">
        <f>IF(B375="","",VLOOKUP(B375,型号管理!A:D,3,0))</f>
        <v/>
      </c>
      <c r="E375" s="122" t="str">
        <f>IF(B375="","",VLOOKUP(B375,型号管理!A:D,4,0))</f>
        <v/>
      </c>
      <c r="F375" s="127"/>
      <c r="G375" s="13"/>
      <c r="H375" s="124">
        <f t="shared" si="5"/>
        <v>0</v>
      </c>
      <c r="I375" s="128"/>
    </row>
    <row r="376" spans="1:9" ht="11.25">
      <c r="A376" s="126"/>
      <c r="B376" s="121"/>
      <c r="C376" s="122" t="str">
        <f>IF(B376="","",VLOOKUP(B376,型号管理!A:D,2,0))</f>
        <v/>
      </c>
      <c r="D376" s="122" t="str">
        <f>IF(B376="","",VLOOKUP(B376,型号管理!A:D,3,0))</f>
        <v/>
      </c>
      <c r="E376" s="122" t="str">
        <f>IF(B376="","",VLOOKUP(B376,型号管理!A:D,4,0))</f>
        <v/>
      </c>
      <c r="F376" s="127"/>
      <c r="G376" s="13"/>
      <c r="H376" s="124">
        <f t="shared" si="5"/>
        <v>0</v>
      </c>
      <c r="I376" s="128"/>
    </row>
    <row r="377" spans="1:9" ht="11.25">
      <c r="A377" s="126"/>
      <c r="B377" s="121"/>
      <c r="C377" s="122" t="str">
        <f>IF(B377="","",VLOOKUP(B377,型号管理!A:D,2,0))</f>
        <v/>
      </c>
      <c r="D377" s="122" t="str">
        <f>IF(B377="","",VLOOKUP(B377,型号管理!A:D,3,0))</f>
        <v/>
      </c>
      <c r="E377" s="122" t="str">
        <f>IF(B377="","",VLOOKUP(B377,型号管理!A:D,4,0))</f>
        <v/>
      </c>
      <c r="F377" s="127"/>
      <c r="G377" s="13"/>
      <c r="H377" s="124">
        <f t="shared" si="5"/>
        <v>0</v>
      </c>
      <c r="I377" s="128"/>
    </row>
    <row r="378" spans="1:9" ht="11.25">
      <c r="A378" s="126"/>
      <c r="B378" s="121"/>
      <c r="C378" s="122" t="str">
        <f>IF(B378="","",VLOOKUP(B378,型号管理!A:D,2,0))</f>
        <v/>
      </c>
      <c r="D378" s="122" t="str">
        <f>IF(B378="","",VLOOKUP(B378,型号管理!A:D,3,0))</f>
        <v/>
      </c>
      <c r="E378" s="122" t="str">
        <f>IF(B378="","",VLOOKUP(B378,型号管理!A:D,4,0))</f>
        <v/>
      </c>
      <c r="F378" s="127"/>
      <c r="G378" s="13"/>
      <c r="H378" s="124">
        <f t="shared" si="5"/>
        <v>0</v>
      </c>
      <c r="I378" s="128"/>
    </row>
    <row r="379" spans="1:9" ht="11.25">
      <c r="A379" s="126"/>
      <c r="B379" s="121"/>
      <c r="C379" s="122" t="str">
        <f>IF(B379="","",VLOOKUP(B379,型号管理!A:D,2,0))</f>
        <v/>
      </c>
      <c r="D379" s="122" t="str">
        <f>IF(B379="","",VLOOKUP(B379,型号管理!A:D,3,0))</f>
        <v/>
      </c>
      <c r="E379" s="122" t="str">
        <f>IF(B379="","",VLOOKUP(B379,型号管理!A:D,4,0))</f>
        <v/>
      </c>
      <c r="F379" s="127"/>
      <c r="G379" s="13"/>
      <c r="H379" s="124">
        <f t="shared" si="5"/>
        <v>0</v>
      </c>
      <c r="I379" s="128"/>
    </row>
    <row r="380" spans="1:9" ht="11.25">
      <c r="A380" s="126"/>
      <c r="B380" s="121"/>
      <c r="C380" s="122" t="str">
        <f>IF(B380="","",VLOOKUP(B380,型号管理!A:D,2,0))</f>
        <v/>
      </c>
      <c r="D380" s="122" t="str">
        <f>IF(B380="","",VLOOKUP(B380,型号管理!A:D,3,0))</f>
        <v/>
      </c>
      <c r="E380" s="122" t="str">
        <f>IF(B380="","",VLOOKUP(B380,型号管理!A:D,4,0))</f>
        <v/>
      </c>
      <c r="F380" s="127"/>
      <c r="G380" s="13"/>
      <c r="H380" s="124">
        <f t="shared" si="5"/>
        <v>0</v>
      </c>
      <c r="I380" s="128"/>
    </row>
    <row r="381" spans="1:9" ht="11.25">
      <c r="A381" s="126"/>
      <c r="B381" s="121"/>
      <c r="C381" s="122" t="str">
        <f>IF(B381="","",VLOOKUP(B381,型号管理!A:D,2,0))</f>
        <v/>
      </c>
      <c r="D381" s="122" t="str">
        <f>IF(B381="","",VLOOKUP(B381,型号管理!A:D,3,0))</f>
        <v/>
      </c>
      <c r="E381" s="122" t="str">
        <f>IF(B381="","",VLOOKUP(B381,型号管理!A:D,4,0))</f>
        <v/>
      </c>
      <c r="F381" s="127"/>
      <c r="G381" s="13"/>
      <c r="H381" s="124">
        <f t="shared" si="5"/>
        <v>0</v>
      </c>
      <c r="I381" s="128"/>
    </row>
    <row r="382" spans="1:9" ht="11.25">
      <c r="A382" s="126"/>
      <c r="B382" s="121"/>
      <c r="C382" s="122" t="str">
        <f>IF(B382="","",VLOOKUP(B382,型号管理!A:D,2,0))</f>
        <v/>
      </c>
      <c r="D382" s="122" t="str">
        <f>IF(B382="","",VLOOKUP(B382,型号管理!A:D,3,0))</f>
        <v/>
      </c>
      <c r="E382" s="122" t="str">
        <f>IF(B382="","",VLOOKUP(B382,型号管理!A:D,4,0))</f>
        <v/>
      </c>
      <c r="F382" s="127"/>
      <c r="G382" s="13"/>
      <c r="H382" s="124">
        <f t="shared" si="5"/>
        <v>0</v>
      </c>
      <c r="I382" s="128"/>
    </row>
    <row r="383" spans="1:9" ht="11.25">
      <c r="A383" s="126"/>
      <c r="B383" s="121"/>
      <c r="C383" s="122" t="str">
        <f>IF(B383="","",VLOOKUP(B383,型号管理!A:D,2,0))</f>
        <v/>
      </c>
      <c r="D383" s="122" t="str">
        <f>IF(B383="","",VLOOKUP(B383,型号管理!A:D,3,0))</f>
        <v/>
      </c>
      <c r="E383" s="122" t="str">
        <f>IF(B383="","",VLOOKUP(B383,型号管理!A:D,4,0))</f>
        <v/>
      </c>
      <c r="F383" s="127"/>
      <c r="G383" s="13"/>
      <c r="H383" s="124">
        <f t="shared" si="5"/>
        <v>0</v>
      </c>
      <c r="I383" s="128"/>
    </row>
    <row r="384" spans="1:9" ht="11.25">
      <c r="A384" s="126"/>
      <c r="B384" s="121"/>
      <c r="C384" s="122" t="str">
        <f>IF(B384="","",VLOOKUP(B384,型号管理!A:D,2,0))</f>
        <v/>
      </c>
      <c r="D384" s="122" t="str">
        <f>IF(B384="","",VLOOKUP(B384,型号管理!A:D,3,0))</f>
        <v/>
      </c>
      <c r="E384" s="122" t="str">
        <f>IF(B384="","",VLOOKUP(B384,型号管理!A:D,4,0))</f>
        <v/>
      </c>
      <c r="F384" s="127"/>
      <c r="G384" s="13"/>
      <c r="H384" s="124">
        <f t="shared" si="5"/>
        <v>0</v>
      </c>
      <c r="I384" s="128"/>
    </row>
    <row r="385" spans="1:9" ht="11.25">
      <c r="A385" s="126"/>
      <c r="B385" s="121"/>
      <c r="C385" s="122" t="str">
        <f>IF(B385="","",VLOOKUP(B385,型号管理!A:D,2,0))</f>
        <v/>
      </c>
      <c r="D385" s="122" t="str">
        <f>IF(B385="","",VLOOKUP(B385,型号管理!A:D,3,0))</f>
        <v/>
      </c>
      <c r="E385" s="122" t="str">
        <f>IF(B385="","",VLOOKUP(B385,型号管理!A:D,4,0))</f>
        <v/>
      </c>
      <c r="F385" s="127"/>
      <c r="G385" s="13"/>
      <c r="H385" s="124">
        <f t="shared" si="5"/>
        <v>0</v>
      </c>
      <c r="I385" s="128"/>
    </row>
    <row r="386" spans="1:9" ht="11.25">
      <c r="A386" s="126"/>
      <c r="B386" s="121"/>
      <c r="C386" s="122" t="str">
        <f>IF(B386="","",VLOOKUP(B386,型号管理!A:D,2,0))</f>
        <v/>
      </c>
      <c r="D386" s="122" t="str">
        <f>IF(B386="","",VLOOKUP(B386,型号管理!A:D,3,0))</f>
        <v/>
      </c>
      <c r="E386" s="122" t="str">
        <f>IF(B386="","",VLOOKUP(B386,型号管理!A:D,4,0))</f>
        <v/>
      </c>
      <c r="F386" s="127"/>
      <c r="G386" s="13"/>
      <c r="H386" s="124">
        <f t="shared" si="6" ref="H386:H449">F386*G386</f>
        <v>0</v>
      </c>
      <c r="I386" s="128"/>
    </row>
    <row r="387" spans="1:9" ht="11.25">
      <c r="A387" s="126"/>
      <c r="B387" s="121"/>
      <c r="C387" s="122" t="str">
        <f>IF(B387="","",VLOOKUP(B387,型号管理!A:D,2,0))</f>
        <v/>
      </c>
      <c r="D387" s="122" t="str">
        <f>IF(B387="","",VLOOKUP(B387,型号管理!A:D,3,0))</f>
        <v/>
      </c>
      <c r="E387" s="122" t="str">
        <f>IF(B387="","",VLOOKUP(B387,型号管理!A:D,4,0))</f>
        <v/>
      </c>
      <c r="F387" s="127"/>
      <c r="G387" s="13"/>
      <c r="H387" s="124">
        <f t="shared" si="6"/>
        <v>0</v>
      </c>
      <c r="I387" s="128"/>
    </row>
    <row r="388" spans="1:9" ht="11.25">
      <c r="A388" s="126"/>
      <c r="B388" s="121"/>
      <c r="C388" s="122" t="str">
        <f>IF(B388="","",VLOOKUP(B388,型号管理!A:D,2,0))</f>
        <v/>
      </c>
      <c r="D388" s="122" t="str">
        <f>IF(B388="","",VLOOKUP(B388,型号管理!A:D,3,0))</f>
        <v/>
      </c>
      <c r="E388" s="122" t="str">
        <f>IF(B388="","",VLOOKUP(B388,型号管理!A:D,4,0))</f>
        <v/>
      </c>
      <c r="F388" s="127"/>
      <c r="G388" s="13"/>
      <c r="H388" s="124">
        <f t="shared" si="6"/>
        <v>0</v>
      </c>
      <c r="I388" s="128"/>
    </row>
    <row r="389" spans="1:9" ht="11.25">
      <c r="A389" s="126"/>
      <c r="B389" s="121"/>
      <c r="C389" s="122" t="str">
        <f>IF(B389="","",VLOOKUP(B389,型号管理!A:D,2,0))</f>
        <v/>
      </c>
      <c r="D389" s="122" t="str">
        <f>IF(B389="","",VLOOKUP(B389,型号管理!A:D,3,0))</f>
        <v/>
      </c>
      <c r="E389" s="122" t="str">
        <f>IF(B389="","",VLOOKUP(B389,型号管理!A:D,4,0))</f>
        <v/>
      </c>
      <c r="F389" s="127"/>
      <c r="G389" s="13"/>
      <c r="H389" s="124">
        <f t="shared" si="6"/>
        <v>0</v>
      </c>
      <c r="I389" s="128"/>
    </row>
    <row r="390" spans="1:9" ht="11.25">
      <c r="A390" s="126"/>
      <c r="B390" s="121"/>
      <c r="C390" s="122" t="str">
        <f>IF(B390="","",VLOOKUP(B390,型号管理!A:D,2,0))</f>
        <v/>
      </c>
      <c r="D390" s="122" t="str">
        <f>IF(B390="","",VLOOKUP(B390,型号管理!A:D,3,0))</f>
        <v/>
      </c>
      <c r="E390" s="122" t="str">
        <f>IF(B390="","",VLOOKUP(B390,型号管理!A:D,4,0))</f>
        <v/>
      </c>
      <c r="F390" s="127"/>
      <c r="G390" s="13"/>
      <c r="H390" s="124">
        <f t="shared" si="6"/>
        <v>0</v>
      </c>
      <c r="I390" s="128"/>
    </row>
    <row r="391" spans="1:9" ht="11.25">
      <c r="A391" s="126"/>
      <c r="B391" s="121"/>
      <c r="C391" s="122" t="str">
        <f>IF(B391="","",VLOOKUP(B391,型号管理!A:D,2,0))</f>
        <v/>
      </c>
      <c r="D391" s="122" t="str">
        <f>IF(B391="","",VLOOKUP(B391,型号管理!A:D,3,0))</f>
        <v/>
      </c>
      <c r="E391" s="122" t="str">
        <f>IF(B391="","",VLOOKUP(B391,型号管理!A:D,4,0))</f>
        <v/>
      </c>
      <c r="F391" s="127"/>
      <c r="G391" s="13"/>
      <c r="H391" s="124">
        <f t="shared" si="6"/>
        <v>0</v>
      </c>
      <c r="I391" s="128"/>
    </row>
    <row r="392" spans="1:9" ht="11.25">
      <c r="A392" s="126"/>
      <c r="B392" s="121"/>
      <c r="C392" s="122" t="str">
        <f>IF(B392="","",VLOOKUP(B392,型号管理!A:D,2,0))</f>
        <v/>
      </c>
      <c r="D392" s="122" t="str">
        <f>IF(B392="","",VLOOKUP(B392,型号管理!A:D,3,0))</f>
        <v/>
      </c>
      <c r="E392" s="122" t="str">
        <f>IF(B392="","",VLOOKUP(B392,型号管理!A:D,4,0))</f>
        <v/>
      </c>
      <c r="F392" s="127"/>
      <c r="G392" s="13"/>
      <c r="H392" s="124">
        <f t="shared" si="6"/>
        <v>0</v>
      </c>
      <c r="I392" s="128"/>
    </row>
    <row r="393" spans="1:9" ht="11.25">
      <c r="A393" s="126"/>
      <c r="B393" s="121"/>
      <c r="C393" s="122" t="str">
        <f>IF(B393="","",VLOOKUP(B393,型号管理!A:D,2,0))</f>
        <v/>
      </c>
      <c r="D393" s="122" t="str">
        <f>IF(B393="","",VLOOKUP(B393,型号管理!A:D,3,0))</f>
        <v/>
      </c>
      <c r="E393" s="122" t="str">
        <f>IF(B393="","",VLOOKUP(B393,型号管理!A:D,4,0))</f>
        <v/>
      </c>
      <c r="F393" s="127"/>
      <c r="G393" s="13"/>
      <c r="H393" s="124">
        <f t="shared" si="6"/>
        <v>0</v>
      </c>
      <c r="I393" s="128"/>
    </row>
    <row r="394" spans="1:9" ht="11.25">
      <c r="A394" s="126"/>
      <c r="B394" s="121"/>
      <c r="C394" s="122" t="str">
        <f>IF(B394="","",VLOOKUP(B394,型号管理!A:D,2,0))</f>
        <v/>
      </c>
      <c r="D394" s="122" t="str">
        <f>IF(B394="","",VLOOKUP(B394,型号管理!A:D,3,0))</f>
        <v/>
      </c>
      <c r="E394" s="122" t="str">
        <f>IF(B394="","",VLOOKUP(B394,型号管理!A:D,4,0))</f>
        <v/>
      </c>
      <c r="F394" s="127"/>
      <c r="G394" s="13"/>
      <c r="H394" s="124">
        <f t="shared" si="6"/>
        <v>0</v>
      </c>
      <c r="I394" s="128"/>
    </row>
    <row r="395" spans="1:9" ht="11.25">
      <c r="A395" s="126"/>
      <c r="B395" s="121"/>
      <c r="C395" s="122" t="str">
        <f>IF(B395="","",VLOOKUP(B395,型号管理!A:D,2,0))</f>
        <v/>
      </c>
      <c r="D395" s="122" t="str">
        <f>IF(B395="","",VLOOKUP(B395,型号管理!A:D,3,0))</f>
        <v/>
      </c>
      <c r="E395" s="122" t="str">
        <f>IF(B395="","",VLOOKUP(B395,型号管理!A:D,4,0))</f>
        <v/>
      </c>
      <c r="F395" s="127"/>
      <c r="G395" s="13"/>
      <c r="H395" s="124">
        <f t="shared" si="6"/>
        <v>0</v>
      </c>
      <c r="I395" s="128"/>
    </row>
    <row r="396" spans="1:9" ht="11.25">
      <c r="A396" s="126"/>
      <c r="B396" s="121"/>
      <c r="C396" s="122" t="str">
        <f>IF(B396="","",VLOOKUP(B396,型号管理!A:D,2,0))</f>
        <v/>
      </c>
      <c r="D396" s="122" t="str">
        <f>IF(B396="","",VLOOKUP(B396,型号管理!A:D,3,0))</f>
        <v/>
      </c>
      <c r="E396" s="122" t="str">
        <f>IF(B396="","",VLOOKUP(B396,型号管理!A:D,4,0))</f>
        <v/>
      </c>
      <c r="F396" s="127"/>
      <c r="G396" s="13"/>
      <c r="H396" s="124">
        <f t="shared" si="6"/>
        <v>0</v>
      </c>
      <c r="I396" s="128"/>
    </row>
    <row r="397" spans="1:9" ht="11.25">
      <c r="A397" s="126"/>
      <c r="B397" s="121"/>
      <c r="C397" s="122" t="str">
        <f>IF(B397="","",VLOOKUP(B397,型号管理!A:D,2,0))</f>
        <v/>
      </c>
      <c r="D397" s="122" t="str">
        <f>IF(B397="","",VLOOKUP(B397,型号管理!A:D,3,0))</f>
        <v/>
      </c>
      <c r="E397" s="122" t="str">
        <f>IF(B397="","",VLOOKUP(B397,型号管理!A:D,4,0))</f>
        <v/>
      </c>
      <c r="F397" s="127"/>
      <c r="G397" s="13"/>
      <c r="H397" s="124">
        <f t="shared" si="6"/>
        <v>0</v>
      </c>
      <c r="I397" s="128"/>
    </row>
    <row r="398" spans="1:9" ht="11.25">
      <c r="A398" s="126"/>
      <c r="B398" s="121"/>
      <c r="C398" s="122" t="str">
        <f>IF(B398="","",VLOOKUP(B398,型号管理!A:D,2,0))</f>
        <v/>
      </c>
      <c r="D398" s="122" t="str">
        <f>IF(B398="","",VLOOKUP(B398,型号管理!A:D,3,0))</f>
        <v/>
      </c>
      <c r="E398" s="122" t="str">
        <f>IF(B398="","",VLOOKUP(B398,型号管理!A:D,4,0))</f>
        <v/>
      </c>
      <c r="F398" s="127"/>
      <c r="G398" s="13"/>
      <c r="H398" s="124">
        <f t="shared" si="6"/>
        <v>0</v>
      </c>
      <c r="I398" s="128"/>
    </row>
    <row r="399" spans="1:9" ht="11.25">
      <c r="A399" s="126"/>
      <c r="B399" s="121"/>
      <c r="C399" s="122" t="str">
        <f>IF(B399="","",VLOOKUP(B399,型号管理!A:D,2,0))</f>
        <v/>
      </c>
      <c r="D399" s="122" t="str">
        <f>IF(B399="","",VLOOKUP(B399,型号管理!A:D,3,0))</f>
        <v/>
      </c>
      <c r="E399" s="122" t="str">
        <f>IF(B399="","",VLOOKUP(B399,型号管理!A:D,4,0))</f>
        <v/>
      </c>
      <c r="F399" s="127"/>
      <c r="G399" s="13"/>
      <c r="H399" s="124">
        <f t="shared" si="6"/>
        <v>0</v>
      </c>
      <c r="I399" s="128"/>
    </row>
    <row r="400" spans="1:9" ht="11.25">
      <c r="A400" s="126"/>
      <c r="B400" s="121"/>
      <c r="C400" s="122" t="str">
        <f>IF(B400="","",VLOOKUP(B400,型号管理!A:D,2,0))</f>
        <v/>
      </c>
      <c r="D400" s="122" t="str">
        <f>IF(B400="","",VLOOKUP(B400,型号管理!A:D,3,0))</f>
        <v/>
      </c>
      <c r="E400" s="122" t="str">
        <f>IF(B400="","",VLOOKUP(B400,型号管理!A:D,4,0))</f>
        <v/>
      </c>
      <c r="F400" s="127"/>
      <c r="G400" s="13"/>
      <c r="H400" s="124">
        <f t="shared" si="6"/>
        <v>0</v>
      </c>
      <c r="I400" s="128"/>
    </row>
    <row r="401" spans="1:9" ht="11.25">
      <c r="A401" s="126"/>
      <c r="B401" s="121"/>
      <c r="C401" s="122" t="str">
        <f>IF(B401="","",VLOOKUP(B401,型号管理!A:D,2,0))</f>
        <v/>
      </c>
      <c r="D401" s="122" t="str">
        <f>IF(B401="","",VLOOKUP(B401,型号管理!A:D,3,0))</f>
        <v/>
      </c>
      <c r="E401" s="122" t="str">
        <f>IF(B401="","",VLOOKUP(B401,型号管理!A:D,4,0))</f>
        <v/>
      </c>
      <c r="F401" s="127"/>
      <c r="G401" s="13"/>
      <c r="H401" s="124">
        <f t="shared" si="6"/>
        <v>0</v>
      </c>
      <c r="I401" s="128"/>
    </row>
    <row r="402" spans="1:9" ht="11.25">
      <c r="A402" s="126"/>
      <c r="B402" s="121"/>
      <c r="C402" s="122" t="str">
        <f>IF(B402="","",VLOOKUP(B402,型号管理!A:D,2,0))</f>
        <v/>
      </c>
      <c r="D402" s="122" t="str">
        <f>IF(B402="","",VLOOKUP(B402,型号管理!A:D,3,0))</f>
        <v/>
      </c>
      <c r="E402" s="122" t="str">
        <f>IF(B402="","",VLOOKUP(B402,型号管理!A:D,4,0))</f>
        <v/>
      </c>
      <c r="F402" s="127"/>
      <c r="G402" s="13"/>
      <c r="H402" s="124">
        <f t="shared" si="6"/>
        <v>0</v>
      </c>
      <c r="I402" s="128"/>
    </row>
    <row r="403" spans="1:9" ht="11.25">
      <c r="A403" s="126"/>
      <c r="B403" s="121"/>
      <c r="C403" s="122" t="str">
        <f>IF(B403="","",VLOOKUP(B403,型号管理!A:D,2,0))</f>
        <v/>
      </c>
      <c r="D403" s="122" t="str">
        <f>IF(B403="","",VLOOKUP(B403,型号管理!A:D,3,0))</f>
        <v/>
      </c>
      <c r="E403" s="122" t="str">
        <f>IF(B403="","",VLOOKUP(B403,型号管理!A:D,4,0))</f>
        <v/>
      </c>
      <c r="F403" s="127"/>
      <c r="G403" s="13"/>
      <c r="H403" s="124">
        <f t="shared" si="6"/>
        <v>0</v>
      </c>
      <c r="I403" s="128"/>
    </row>
    <row r="404" spans="1:9" ht="11.25">
      <c r="A404" s="126"/>
      <c r="B404" s="121"/>
      <c r="C404" s="122" t="str">
        <f>IF(B404="","",VLOOKUP(B404,型号管理!A:D,2,0))</f>
        <v/>
      </c>
      <c r="D404" s="122" t="str">
        <f>IF(B404="","",VLOOKUP(B404,型号管理!A:D,3,0))</f>
        <v/>
      </c>
      <c r="E404" s="122" t="str">
        <f>IF(B404="","",VLOOKUP(B404,型号管理!A:D,4,0))</f>
        <v/>
      </c>
      <c r="F404" s="127"/>
      <c r="G404" s="13"/>
      <c r="H404" s="124">
        <f t="shared" si="6"/>
        <v>0</v>
      </c>
      <c r="I404" s="128"/>
    </row>
    <row r="405" spans="1:9" ht="11.25">
      <c r="A405" s="126"/>
      <c r="B405" s="121"/>
      <c r="C405" s="122" t="str">
        <f>IF(B405="","",VLOOKUP(B405,型号管理!A:D,2,0))</f>
        <v/>
      </c>
      <c r="D405" s="122" t="str">
        <f>IF(B405="","",VLOOKUP(B405,型号管理!A:D,3,0))</f>
        <v/>
      </c>
      <c r="E405" s="122" t="str">
        <f>IF(B405="","",VLOOKUP(B405,型号管理!A:D,4,0))</f>
        <v/>
      </c>
      <c r="F405" s="127"/>
      <c r="G405" s="13"/>
      <c r="H405" s="124">
        <f t="shared" si="6"/>
        <v>0</v>
      </c>
      <c r="I405" s="128"/>
    </row>
    <row r="406" spans="1:9" ht="11.25">
      <c r="A406" s="126"/>
      <c r="B406" s="121"/>
      <c r="C406" s="122" t="str">
        <f>IF(B406="","",VLOOKUP(B406,型号管理!A:D,2,0))</f>
        <v/>
      </c>
      <c r="D406" s="122" t="str">
        <f>IF(B406="","",VLOOKUP(B406,型号管理!A:D,3,0))</f>
        <v/>
      </c>
      <c r="E406" s="122" t="str">
        <f>IF(B406="","",VLOOKUP(B406,型号管理!A:D,4,0))</f>
        <v/>
      </c>
      <c r="F406" s="127"/>
      <c r="G406" s="13"/>
      <c r="H406" s="124">
        <f t="shared" si="6"/>
        <v>0</v>
      </c>
      <c r="I406" s="128"/>
    </row>
    <row r="407" spans="1:9" ht="11.25">
      <c r="A407" s="126"/>
      <c r="B407" s="121"/>
      <c r="C407" s="122" t="str">
        <f>IF(B407="","",VLOOKUP(B407,型号管理!A:D,2,0))</f>
        <v/>
      </c>
      <c r="D407" s="122" t="str">
        <f>IF(B407="","",VLOOKUP(B407,型号管理!A:D,3,0))</f>
        <v/>
      </c>
      <c r="E407" s="122" t="str">
        <f>IF(B407="","",VLOOKUP(B407,型号管理!A:D,4,0))</f>
        <v/>
      </c>
      <c r="F407" s="127"/>
      <c r="G407" s="13"/>
      <c r="H407" s="124">
        <f t="shared" si="6"/>
        <v>0</v>
      </c>
      <c r="I407" s="128"/>
    </row>
    <row r="408" spans="1:9" ht="11.25">
      <c r="A408" s="126"/>
      <c r="B408" s="121"/>
      <c r="C408" s="122" t="str">
        <f>IF(B408="","",VLOOKUP(B408,型号管理!A:D,2,0))</f>
        <v/>
      </c>
      <c r="D408" s="122" t="str">
        <f>IF(B408="","",VLOOKUP(B408,型号管理!A:D,3,0))</f>
        <v/>
      </c>
      <c r="E408" s="122" t="str">
        <f>IF(B408="","",VLOOKUP(B408,型号管理!A:D,4,0))</f>
        <v/>
      </c>
      <c r="F408" s="127"/>
      <c r="G408" s="13"/>
      <c r="H408" s="124">
        <f t="shared" si="6"/>
        <v>0</v>
      </c>
      <c r="I408" s="128"/>
    </row>
    <row r="409" spans="1:9" ht="11.25">
      <c r="A409" s="126"/>
      <c r="B409" s="121"/>
      <c r="C409" s="122" t="str">
        <f>IF(B409="","",VLOOKUP(B409,型号管理!A:D,2,0))</f>
        <v/>
      </c>
      <c r="D409" s="122" t="str">
        <f>IF(B409="","",VLOOKUP(B409,型号管理!A:D,3,0))</f>
        <v/>
      </c>
      <c r="E409" s="122" t="str">
        <f>IF(B409="","",VLOOKUP(B409,型号管理!A:D,4,0))</f>
        <v/>
      </c>
      <c r="F409" s="127"/>
      <c r="G409" s="13"/>
      <c r="H409" s="124">
        <f t="shared" si="6"/>
        <v>0</v>
      </c>
      <c r="I409" s="128"/>
    </row>
    <row r="410" spans="1:9" ht="11.25">
      <c r="A410" s="126"/>
      <c r="B410" s="121"/>
      <c r="C410" s="122" t="str">
        <f>IF(B410="","",VLOOKUP(B410,型号管理!A:D,2,0))</f>
        <v/>
      </c>
      <c r="D410" s="122" t="str">
        <f>IF(B410="","",VLOOKUP(B410,型号管理!A:D,3,0))</f>
        <v/>
      </c>
      <c r="E410" s="122" t="str">
        <f>IF(B410="","",VLOOKUP(B410,型号管理!A:D,4,0))</f>
        <v/>
      </c>
      <c r="F410" s="127"/>
      <c r="G410" s="13"/>
      <c r="H410" s="124">
        <f t="shared" si="6"/>
        <v>0</v>
      </c>
      <c r="I410" s="128"/>
    </row>
    <row r="411" spans="1:9" ht="11.25">
      <c r="A411" s="126"/>
      <c r="B411" s="121"/>
      <c r="C411" s="122" t="str">
        <f>IF(B411="","",VLOOKUP(B411,型号管理!A:D,2,0))</f>
        <v/>
      </c>
      <c r="D411" s="122" t="str">
        <f>IF(B411="","",VLOOKUP(B411,型号管理!A:D,3,0))</f>
        <v/>
      </c>
      <c r="E411" s="122" t="str">
        <f>IF(B411="","",VLOOKUP(B411,型号管理!A:D,4,0))</f>
        <v/>
      </c>
      <c r="F411" s="127"/>
      <c r="G411" s="13"/>
      <c r="H411" s="124">
        <f t="shared" si="6"/>
        <v>0</v>
      </c>
      <c r="I411" s="128"/>
    </row>
    <row r="412" spans="1:9" ht="11.25">
      <c r="A412" s="126"/>
      <c r="B412" s="121"/>
      <c r="C412" s="122" t="str">
        <f>IF(B412="","",VLOOKUP(B412,型号管理!A:D,2,0))</f>
        <v/>
      </c>
      <c r="D412" s="122" t="str">
        <f>IF(B412="","",VLOOKUP(B412,型号管理!A:D,3,0))</f>
        <v/>
      </c>
      <c r="E412" s="122" t="str">
        <f>IF(B412="","",VLOOKUP(B412,型号管理!A:D,4,0))</f>
        <v/>
      </c>
      <c r="F412" s="127"/>
      <c r="G412" s="13"/>
      <c r="H412" s="124">
        <f t="shared" si="6"/>
        <v>0</v>
      </c>
      <c r="I412" s="128"/>
    </row>
    <row r="413" spans="1:9" ht="11.25">
      <c r="A413" s="126"/>
      <c r="B413" s="121"/>
      <c r="C413" s="122" t="str">
        <f>IF(B413="","",VLOOKUP(B413,型号管理!A:D,2,0))</f>
        <v/>
      </c>
      <c r="D413" s="122" t="str">
        <f>IF(B413="","",VLOOKUP(B413,型号管理!A:D,3,0))</f>
        <v/>
      </c>
      <c r="E413" s="122" t="str">
        <f>IF(B413="","",VLOOKUP(B413,型号管理!A:D,4,0))</f>
        <v/>
      </c>
      <c r="F413" s="127"/>
      <c r="G413" s="13"/>
      <c r="H413" s="124">
        <f t="shared" si="6"/>
        <v>0</v>
      </c>
      <c r="I413" s="128"/>
    </row>
    <row r="414" spans="1:9" ht="11.25">
      <c r="A414" s="126"/>
      <c r="B414" s="121"/>
      <c r="C414" s="122" t="str">
        <f>IF(B414="","",VLOOKUP(B414,型号管理!A:D,2,0))</f>
        <v/>
      </c>
      <c r="D414" s="122" t="str">
        <f>IF(B414="","",VLOOKUP(B414,型号管理!A:D,3,0))</f>
        <v/>
      </c>
      <c r="E414" s="122" t="str">
        <f>IF(B414="","",VLOOKUP(B414,型号管理!A:D,4,0))</f>
        <v/>
      </c>
      <c r="F414" s="127"/>
      <c r="G414" s="13"/>
      <c r="H414" s="124">
        <f t="shared" si="6"/>
        <v>0</v>
      </c>
      <c r="I414" s="128"/>
    </row>
    <row r="415" spans="1:9" ht="11.25">
      <c r="A415" s="126"/>
      <c r="B415" s="121"/>
      <c r="C415" s="122" t="str">
        <f>IF(B415="","",VLOOKUP(B415,型号管理!A:D,2,0))</f>
        <v/>
      </c>
      <c r="D415" s="122" t="str">
        <f>IF(B415="","",VLOOKUP(B415,型号管理!A:D,3,0))</f>
        <v/>
      </c>
      <c r="E415" s="122" t="str">
        <f>IF(B415="","",VLOOKUP(B415,型号管理!A:D,4,0))</f>
        <v/>
      </c>
      <c r="F415" s="127"/>
      <c r="G415" s="13"/>
      <c r="H415" s="124">
        <f t="shared" si="6"/>
        <v>0</v>
      </c>
      <c r="I415" s="128"/>
    </row>
    <row r="416" spans="1:9" ht="11.25">
      <c r="A416" s="126"/>
      <c r="B416" s="121"/>
      <c r="C416" s="122" t="str">
        <f>IF(B416="","",VLOOKUP(B416,型号管理!A:D,2,0))</f>
        <v/>
      </c>
      <c r="D416" s="122" t="str">
        <f>IF(B416="","",VLOOKUP(B416,型号管理!A:D,3,0))</f>
        <v/>
      </c>
      <c r="E416" s="122" t="str">
        <f>IF(B416="","",VLOOKUP(B416,型号管理!A:D,4,0))</f>
        <v/>
      </c>
      <c r="F416" s="127"/>
      <c r="G416" s="13"/>
      <c r="H416" s="124">
        <f t="shared" si="6"/>
        <v>0</v>
      </c>
      <c r="I416" s="128"/>
    </row>
    <row r="417" spans="1:9" ht="11.25">
      <c r="A417" s="126"/>
      <c r="B417" s="121"/>
      <c r="C417" s="122" t="str">
        <f>IF(B417="","",VLOOKUP(B417,型号管理!A:D,2,0))</f>
        <v/>
      </c>
      <c r="D417" s="122" t="str">
        <f>IF(B417="","",VLOOKUP(B417,型号管理!A:D,3,0))</f>
        <v/>
      </c>
      <c r="E417" s="122" t="str">
        <f>IF(B417="","",VLOOKUP(B417,型号管理!A:D,4,0))</f>
        <v/>
      </c>
      <c r="F417" s="127"/>
      <c r="G417" s="13"/>
      <c r="H417" s="124">
        <f t="shared" si="6"/>
        <v>0</v>
      </c>
      <c r="I417" s="128"/>
    </row>
    <row r="418" spans="1:9" ht="11.25">
      <c r="A418" s="126"/>
      <c r="B418" s="121"/>
      <c r="C418" s="122" t="str">
        <f>IF(B418="","",VLOOKUP(B418,型号管理!A:D,2,0))</f>
        <v/>
      </c>
      <c r="D418" s="122" t="str">
        <f>IF(B418="","",VLOOKUP(B418,型号管理!A:D,3,0))</f>
        <v/>
      </c>
      <c r="E418" s="122" t="str">
        <f>IF(B418="","",VLOOKUP(B418,型号管理!A:D,4,0))</f>
        <v/>
      </c>
      <c r="F418" s="127"/>
      <c r="G418" s="13"/>
      <c r="H418" s="124">
        <f t="shared" si="6"/>
        <v>0</v>
      </c>
      <c r="I418" s="128"/>
    </row>
    <row r="419" spans="1:9" ht="11.25">
      <c r="A419" s="126"/>
      <c r="B419" s="121"/>
      <c r="C419" s="122" t="str">
        <f>IF(B419="","",VLOOKUP(B419,型号管理!A:D,2,0))</f>
        <v/>
      </c>
      <c r="D419" s="122" t="str">
        <f>IF(B419="","",VLOOKUP(B419,型号管理!A:D,3,0))</f>
        <v/>
      </c>
      <c r="E419" s="122" t="str">
        <f>IF(B419="","",VLOOKUP(B419,型号管理!A:D,4,0))</f>
        <v/>
      </c>
      <c r="F419" s="127"/>
      <c r="G419" s="13"/>
      <c r="H419" s="124">
        <f t="shared" si="6"/>
        <v>0</v>
      </c>
      <c r="I419" s="128"/>
    </row>
    <row r="420" spans="1:9" ht="11.25">
      <c r="A420" s="126"/>
      <c r="B420" s="121"/>
      <c r="C420" s="122" t="str">
        <f>IF(B420="","",VLOOKUP(B420,型号管理!A:D,2,0))</f>
        <v/>
      </c>
      <c r="D420" s="122" t="str">
        <f>IF(B420="","",VLOOKUP(B420,型号管理!A:D,3,0))</f>
        <v/>
      </c>
      <c r="E420" s="122" t="str">
        <f>IF(B420="","",VLOOKUP(B420,型号管理!A:D,4,0))</f>
        <v/>
      </c>
      <c r="F420" s="127"/>
      <c r="G420" s="13"/>
      <c r="H420" s="124">
        <f t="shared" si="6"/>
        <v>0</v>
      </c>
      <c r="I420" s="128"/>
    </row>
    <row r="421" spans="1:9" ht="11.25">
      <c r="A421" s="126"/>
      <c r="B421" s="121"/>
      <c r="C421" s="122" t="str">
        <f>IF(B421="","",VLOOKUP(B421,型号管理!A:D,2,0))</f>
        <v/>
      </c>
      <c r="D421" s="122" t="str">
        <f>IF(B421="","",VLOOKUP(B421,型号管理!A:D,3,0))</f>
        <v/>
      </c>
      <c r="E421" s="122" t="str">
        <f>IF(B421="","",VLOOKUP(B421,型号管理!A:D,4,0))</f>
        <v/>
      </c>
      <c r="F421" s="127"/>
      <c r="G421" s="13"/>
      <c r="H421" s="124">
        <f t="shared" si="6"/>
        <v>0</v>
      </c>
      <c r="I421" s="128"/>
    </row>
    <row r="422" spans="1:9" ht="11.25">
      <c r="A422" s="126"/>
      <c r="B422" s="121"/>
      <c r="C422" s="122" t="str">
        <f>IF(B422="","",VLOOKUP(B422,型号管理!A:D,2,0))</f>
        <v/>
      </c>
      <c r="D422" s="122" t="str">
        <f>IF(B422="","",VLOOKUP(B422,型号管理!A:D,3,0))</f>
        <v/>
      </c>
      <c r="E422" s="122" t="str">
        <f>IF(B422="","",VLOOKUP(B422,型号管理!A:D,4,0))</f>
        <v/>
      </c>
      <c r="F422" s="127"/>
      <c r="G422" s="13"/>
      <c r="H422" s="124">
        <f t="shared" si="6"/>
        <v>0</v>
      </c>
      <c r="I422" s="128"/>
    </row>
    <row r="423" spans="1:9" ht="11.25">
      <c r="A423" s="126"/>
      <c r="B423" s="121"/>
      <c r="C423" s="122" t="str">
        <f>IF(B423="","",VLOOKUP(B423,型号管理!A:D,2,0))</f>
        <v/>
      </c>
      <c r="D423" s="122" t="str">
        <f>IF(B423="","",VLOOKUP(B423,型号管理!A:D,3,0))</f>
        <v/>
      </c>
      <c r="E423" s="122" t="str">
        <f>IF(B423="","",VLOOKUP(B423,型号管理!A:D,4,0))</f>
        <v/>
      </c>
      <c r="F423" s="127"/>
      <c r="G423" s="13"/>
      <c r="H423" s="124">
        <f t="shared" si="6"/>
        <v>0</v>
      </c>
      <c r="I423" s="128"/>
    </row>
    <row r="424" spans="1:9" ht="11.25">
      <c r="A424" s="126"/>
      <c r="B424" s="121"/>
      <c r="C424" s="122" t="str">
        <f>IF(B424="","",VLOOKUP(B424,型号管理!A:D,2,0))</f>
        <v/>
      </c>
      <c r="D424" s="122" t="str">
        <f>IF(B424="","",VLOOKUP(B424,型号管理!A:D,3,0))</f>
        <v/>
      </c>
      <c r="E424" s="122" t="str">
        <f>IF(B424="","",VLOOKUP(B424,型号管理!A:D,4,0))</f>
        <v/>
      </c>
      <c r="F424" s="127"/>
      <c r="G424" s="13"/>
      <c r="H424" s="124">
        <f t="shared" si="6"/>
        <v>0</v>
      </c>
      <c r="I424" s="128"/>
    </row>
    <row r="425" spans="1:9" ht="11.25">
      <c r="A425" s="126"/>
      <c r="B425" s="121"/>
      <c r="C425" s="122" t="str">
        <f>IF(B425="","",VLOOKUP(B425,型号管理!A:D,2,0))</f>
        <v/>
      </c>
      <c r="D425" s="122" t="str">
        <f>IF(B425="","",VLOOKUP(B425,型号管理!A:D,3,0))</f>
        <v/>
      </c>
      <c r="E425" s="122" t="str">
        <f>IF(B425="","",VLOOKUP(B425,型号管理!A:D,4,0))</f>
        <v/>
      </c>
      <c r="F425" s="127"/>
      <c r="G425" s="13"/>
      <c r="H425" s="124">
        <f t="shared" si="6"/>
        <v>0</v>
      </c>
      <c r="I425" s="128"/>
    </row>
    <row r="426" spans="1:9" ht="11.25">
      <c r="A426" s="126"/>
      <c r="B426" s="121"/>
      <c r="C426" s="122" t="str">
        <f>IF(B426="","",VLOOKUP(B426,型号管理!A:D,2,0))</f>
        <v/>
      </c>
      <c r="D426" s="122" t="str">
        <f>IF(B426="","",VLOOKUP(B426,型号管理!A:D,3,0))</f>
        <v/>
      </c>
      <c r="E426" s="122" t="str">
        <f>IF(B426="","",VLOOKUP(B426,型号管理!A:D,4,0))</f>
        <v/>
      </c>
      <c r="F426" s="127"/>
      <c r="G426" s="13"/>
      <c r="H426" s="124">
        <f t="shared" si="6"/>
        <v>0</v>
      </c>
      <c r="I426" s="128"/>
    </row>
    <row r="427" spans="1:9" ht="11.25">
      <c r="A427" s="126"/>
      <c r="B427" s="121"/>
      <c r="C427" s="122" t="str">
        <f>IF(B427="","",VLOOKUP(B427,型号管理!A:D,2,0))</f>
        <v/>
      </c>
      <c r="D427" s="122" t="str">
        <f>IF(B427="","",VLOOKUP(B427,型号管理!A:D,3,0))</f>
        <v/>
      </c>
      <c r="E427" s="122" t="str">
        <f>IF(B427="","",VLOOKUP(B427,型号管理!A:D,4,0))</f>
        <v/>
      </c>
      <c r="F427" s="127"/>
      <c r="G427" s="13"/>
      <c r="H427" s="124">
        <f t="shared" si="6"/>
        <v>0</v>
      </c>
      <c r="I427" s="128"/>
    </row>
    <row r="428" spans="1:9" ht="11.25">
      <c r="A428" s="126"/>
      <c r="B428" s="121"/>
      <c r="C428" s="122" t="str">
        <f>IF(B428="","",VLOOKUP(B428,型号管理!A:D,2,0))</f>
        <v/>
      </c>
      <c r="D428" s="122" t="str">
        <f>IF(B428="","",VLOOKUP(B428,型号管理!A:D,3,0))</f>
        <v/>
      </c>
      <c r="E428" s="122" t="str">
        <f>IF(B428="","",VLOOKUP(B428,型号管理!A:D,4,0))</f>
        <v/>
      </c>
      <c r="F428" s="127"/>
      <c r="G428" s="13"/>
      <c r="H428" s="124">
        <f t="shared" si="6"/>
        <v>0</v>
      </c>
      <c r="I428" s="128"/>
    </row>
    <row r="429" spans="1:9" ht="11.25">
      <c r="A429" s="126"/>
      <c r="B429" s="121"/>
      <c r="C429" s="122" t="str">
        <f>IF(B429="","",VLOOKUP(B429,型号管理!A:D,2,0))</f>
        <v/>
      </c>
      <c r="D429" s="122" t="str">
        <f>IF(B429="","",VLOOKUP(B429,型号管理!A:D,3,0))</f>
        <v/>
      </c>
      <c r="E429" s="122" t="str">
        <f>IF(B429="","",VLOOKUP(B429,型号管理!A:D,4,0))</f>
        <v/>
      </c>
      <c r="F429" s="127"/>
      <c r="G429" s="13"/>
      <c r="H429" s="124">
        <f t="shared" si="6"/>
        <v>0</v>
      </c>
      <c r="I429" s="128"/>
    </row>
    <row r="430" spans="1:9" ht="11.25">
      <c r="A430" s="126"/>
      <c r="B430" s="121"/>
      <c r="C430" s="122" t="str">
        <f>IF(B430="","",VLOOKUP(B430,型号管理!A:D,2,0))</f>
        <v/>
      </c>
      <c r="D430" s="122" t="str">
        <f>IF(B430="","",VLOOKUP(B430,型号管理!A:D,3,0))</f>
        <v/>
      </c>
      <c r="E430" s="122" t="str">
        <f>IF(B430="","",VLOOKUP(B430,型号管理!A:D,4,0))</f>
        <v/>
      </c>
      <c r="F430" s="127"/>
      <c r="G430" s="13"/>
      <c r="H430" s="124">
        <f t="shared" si="6"/>
        <v>0</v>
      </c>
      <c r="I430" s="128"/>
    </row>
    <row r="431" spans="1:9" ht="11.25">
      <c r="A431" s="126"/>
      <c r="B431" s="121"/>
      <c r="C431" s="122" t="str">
        <f>IF(B431="","",VLOOKUP(B431,型号管理!A:D,2,0))</f>
        <v/>
      </c>
      <c r="D431" s="122" t="str">
        <f>IF(B431="","",VLOOKUP(B431,型号管理!A:D,3,0))</f>
        <v/>
      </c>
      <c r="E431" s="122" t="str">
        <f>IF(B431="","",VLOOKUP(B431,型号管理!A:D,4,0))</f>
        <v/>
      </c>
      <c r="F431" s="127"/>
      <c r="G431" s="13"/>
      <c r="H431" s="124">
        <f t="shared" si="6"/>
        <v>0</v>
      </c>
      <c r="I431" s="128"/>
    </row>
    <row r="432" spans="1:9" ht="11.25">
      <c r="A432" s="126"/>
      <c r="B432" s="121"/>
      <c r="C432" s="122" t="str">
        <f>IF(B432="","",VLOOKUP(B432,型号管理!A:D,2,0))</f>
        <v/>
      </c>
      <c r="D432" s="122" t="str">
        <f>IF(B432="","",VLOOKUP(B432,型号管理!A:D,3,0))</f>
        <v/>
      </c>
      <c r="E432" s="122" t="str">
        <f>IF(B432="","",VLOOKUP(B432,型号管理!A:D,4,0))</f>
        <v/>
      </c>
      <c r="F432" s="127"/>
      <c r="G432" s="13"/>
      <c r="H432" s="124">
        <f t="shared" si="6"/>
        <v>0</v>
      </c>
      <c r="I432" s="128"/>
    </row>
    <row r="433" spans="1:9" ht="11.25">
      <c r="A433" s="126"/>
      <c r="B433" s="121"/>
      <c r="C433" s="122" t="str">
        <f>IF(B433="","",VLOOKUP(B433,型号管理!A:D,2,0))</f>
        <v/>
      </c>
      <c r="D433" s="122" t="str">
        <f>IF(B433="","",VLOOKUP(B433,型号管理!A:D,3,0))</f>
        <v/>
      </c>
      <c r="E433" s="122" t="str">
        <f>IF(B433="","",VLOOKUP(B433,型号管理!A:D,4,0))</f>
        <v/>
      </c>
      <c r="F433" s="127"/>
      <c r="G433" s="13"/>
      <c r="H433" s="124">
        <f t="shared" si="6"/>
        <v>0</v>
      </c>
      <c r="I433" s="128"/>
    </row>
    <row r="434" spans="1:9" ht="11.25">
      <c r="A434" s="126"/>
      <c r="B434" s="121"/>
      <c r="C434" s="122" t="str">
        <f>IF(B434="","",VLOOKUP(B434,型号管理!A:D,2,0))</f>
        <v/>
      </c>
      <c r="D434" s="122" t="str">
        <f>IF(B434="","",VLOOKUP(B434,型号管理!A:D,3,0))</f>
        <v/>
      </c>
      <c r="E434" s="122" t="str">
        <f>IF(B434="","",VLOOKUP(B434,型号管理!A:D,4,0))</f>
        <v/>
      </c>
      <c r="F434" s="127"/>
      <c r="G434" s="13"/>
      <c r="H434" s="124">
        <f t="shared" si="6"/>
        <v>0</v>
      </c>
      <c r="I434" s="128"/>
    </row>
    <row r="435" spans="1:9" ht="11.25">
      <c r="A435" s="126"/>
      <c r="B435" s="121"/>
      <c r="C435" s="122" t="str">
        <f>IF(B435="","",VLOOKUP(B435,型号管理!A:D,2,0))</f>
        <v/>
      </c>
      <c r="D435" s="122" t="str">
        <f>IF(B435="","",VLOOKUP(B435,型号管理!A:D,3,0))</f>
        <v/>
      </c>
      <c r="E435" s="122" t="str">
        <f>IF(B435="","",VLOOKUP(B435,型号管理!A:D,4,0))</f>
        <v/>
      </c>
      <c r="F435" s="127"/>
      <c r="G435" s="13"/>
      <c r="H435" s="124">
        <f t="shared" si="6"/>
        <v>0</v>
      </c>
      <c r="I435" s="128"/>
    </row>
    <row r="436" spans="1:9" ht="11.25">
      <c r="A436" s="126"/>
      <c r="B436" s="121"/>
      <c r="C436" s="122" t="str">
        <f>IF(B436="","",VLOOKUP(B436,型号管理!A:D,2,0))</f>
        <v/>
      </c>
      <c r="D436" s="122" t="str">
        <f>IF(B436="","",VLOOKUP(B436,型号管理!A:D,3,0))</f>
        <v/>
      </c>
      <c r="E436" s="122" t="str">
        <f>IF(B436="","",VLOOKUP(B436,型号管理!A:D,4,0))</f>
        <v/>
      </c>
      <c r="F436" s="127"/>
      <c r="G436" s="13"/>
      <c r="H436" s="124">
        <f t="shared" si="6"/>
        <v>0</v>
      </c>
      <c r="I436" s="128"/>
    </row>
    <row r="437" spans="1:9" ht="11.25">
      <c r="A437" s="126"/>
      <c r="B437" s="121"/>
      <c r="C437" s="122" t="str">
        <f>IF(B437="","",VLOOKUP(B437,型号管理!A:D,2,0))</f>
        <v/>
      </c>
      <c r="D437" s="122" t="str">
        <f>IF(B437="","",VLOOKUP(B437,型号管理!A:D,3,0))</f>
        <v/>
      </c>
      <c r="E437" s="122" t="str">
        <f>IF(B437="","",VLOOKUP(B437,型号管理!A:D,4,0))</f>
        <v/>
      </c>
      <c r="F437" s="127"/>
      <c r="G437" s="13"/>
      <c r="H437" s="124">
        <f t="shared" si="6"/>
        <v>0</v>
      </c>
      <c r="I437" s="128"/>
    </row>
    <row r="438" spans="1:9" ht="11.25">
      <c r="A438" s="126"/>
      <c r="B438" s="121"/>
      <c r="C438" s="122" t="str">
        <f>IF(B438="","",VLOOKUP(B438,型号管理!A:D,2,0))</f>
        <v/>
      </c>
      <c r="D438" s="122" t="str">
        <f>IF(B438="","",VLOOKUP(B438,型号管理!A:D,3,0))</f>
        <v/>
      </c>
      <c r="E438" s="122" t="str">
        <f>IF(B438="","",VLOOKUP(B438,型号管理!A:D,4,0))</f>
        <v/>
      </c>
      <c r="F438" s="127"/>
      <c r="G438" s="13"/>
      <c r="H438" s="124">
        <f t="shared" si="6"/>
        <v>0</v>
      </c>
      <c r="I438" s="128"/>
    </row>
    <row r="439" spans="1:9" ht="11.25">
      <c r="A439" s="126"/>
      <c r="B439" s="121"/>
      <c r="C439" s="122" t="str">
        <f>IF(B439="","",VLOOKUP(B439,型号管理!A:D,2,0))</f>
        <v/>
      </c>
      <c r="D439" s="122" t="str">
        <f>IF(B439="","",VLOOKUP(B439,型号管理!A:D,3,0))</f>
        <v/>
      </c>
      <c r="E439" s="122" t="str">
        <f>IF(B439="","",VLOOKUP(B439,型号管理!A:D,4,0))</f>
        <v/>
      </c>
      <c r="F439" s="127"/>
      <c r="G439" s="13"/>
      <c r="H439" s="124">
        <f t="shared" si="6"/>
        <v>0</v>
      </c>
      <c r="I439" s="128"/>
    </row>
    <row r="440" spans="1:9" ht="11.25">
      <c r="A440" s="126"/>
      <c r="B440" s="121"/>
      <c r="C440" s="122" t="str">
        <f>IF(B440="","",VLOOKUP(B440,型号管理!A:D,2,0))</f>
        <v/>
      </c>
      <c r="D440" s="122" t="str">
        <f>IF(B440="","",VLOOKUP(B440,型号管理!A:D,3,0))</f>
        <v/>
      </c>
      <c r="E440" s="122" t="str">
        <f>IF(B440="","",VLOOKUP(B440,型号管理!A:D,4,0))</f>
        <v/>
      </c>
      <c r="F440" s="127"/>
      <c r="G440" s="13"/>
      <c r="H440" s="124">
        <f t="shared" si="6"/>
        <v>0</v>
      </c>
      <c r="I440" s="128"/>
    </row>
    <row r="441" spans="1:9" ht="11.25">
      <c r="A441" s="126"/>
      <c r="B441" s="121"/>
      <c r="C441" s="122" t="str">
        <f>IF(B441="","",VLOOKUP(B441,型号管理!A:D,2,0))</f>
        <v/>
      </c>
      <c r="D441" s="122" t="str">
        <f>IF(B441="","",VLOOKUP(B441,型号管理!A:D,3,0))</f>
        <v/>
      </c>
      <c r="E441" s="122" t="str">
        <f>IF(B441="","",VLOOKUP(B441,型号管理!A:D,4,0))</f>
        <v/>
      </c>
      <c r="F441" s="127"/>
      <c r="G441" s="13"/>
      <c r="H441" s="124">
        <f t="shared" si="6"/>
        <v>0</v>
      </c>
      <c r="I441" s="128"/>
    </row>
    <row r="442" spans="1:9" ht="11.25">
      <c r="A442" s="126"/>
      <c r="B442" s="121"/>
      <c r="C442" s="122" t="str">
        <f>IF(B442="","",VLOOKUP(B442,型号管理!A:D,2,0))</f>
        <v/>
      </c>
      <c r="D442" s="122" t="str">
        <f>IF(B442="","",VLOOKUP(B442,型号管理!A:D,3,0))</f>
        <v/>
      </c>
      <c r="E442" s="122" t="str">
        <f>IF(B442="","",VLOOKUP(B442,型号管理!A:D,4,0))</f>
        <v/>
      </c>
      <c r="F442" s="127"/>
      <c r="G442" s="13"/>
      <c r="H442" s="124">
        <f t="shared" si="6"/>
        <v>0</v>
      </c>
      <c r="I442" s="128"/>
    </row>
    <row r="443" spans="1:9" ht="11.25">
      <c r="A443" s="126"/>
      <c r="B443" s="121"/>
      <c r="C443" s="122" t="str">
        <f>IF(B443="","",VLOOKUP(B443,型号管理!A:D,2,0))</f>
        <v/>
      </c>
      <c r="D443" s="122" t="str">
        <f>IF(B443="","",VLOOKUP(B443,型号管理!A:D,3,0))</f>
        <v/>
      </c>
      <c r="E443" s="122" t="str">
        <f>IF(B443="","",VLOOKUP(B443,型号管理!A:D,4,0))</f>
        <v/>
      </c>
      <c r="F443" s="127"/>
      <c r="G443" s="13"/>
      <c r="H443" s="124">
        <f t="shared" si="6"/>
        <v>0</v>
      </c>
      <c r="I443" s="128"/>
    </row>
    <row r="444" spans="1:9" ht="11.25">
      <c r="A444" s="126"/>
      <c r="B444" s="121"/>
      <c r="C444" s="122" t="str">
        <f>IF(B444="","",VLOOKUP(B444,型号管理!A:D,2,0))</f>
        <v/>
      </c>
      <c r="D444" s="122" t="str">
        <f>IF(B444="","",VLOOKUP(B444,型号管理!A:D,3,0))</f>
        <v/>
      </c>
      <c r="E444" s="122" t="str">
        <f>IF(B444="","",VLOOKUP(B444,型号管理!A:D,4,0))</f>
        <v/>
      </c>
      <c r="F444" s="127"/>
      <c r="G444" s="13"/>
      <c r="H444" s="124">
        <f t="shared" si="6"/>
        <v>0</v>
      </c>
      <c r="I444" s="128"/>
    </row>
    <row r="445" spans="1:9" ht="11.25">
      <c r="A445" s="126"/>
      <c r="B445" s="121"/>
      <c r="C445" s="122" t="str">
        <f>IF(B445="","",VLOOKUP(B445,型号管理!A:D,2,0))</f>
        <v/>
      </c>
      <c r="D445" s="122" t="str">
        <f>IF(B445="","",VLOOKUP(B445,型号管理!A:D,3,0))</f>
        <v/>
      </c>
      <c r="E445" s="122" t="str">
        <f>IF(B445="","",VLOOKUP(B445,型号管理!A:D,4,0))</f>
        <v/>
      </c>
      <c r="F445" s="127"/>
      <c r="G445" s="13"/>
      <c r="H445" s="124">
        <f t="shared" si="6"/>
        <v>0</v>
      </c>
      <c r="I445" s="128"/>
    </row>
    <row r="446" spans="1:9" ht="11.25">
      <c r="A446" s="126"/>
      <c r="B446" s="121"/>
      <c r="C446" s="122" t="str">
        <f>IF(B446="","",VLOOKUP(B446,型号管理!A:D,2,0))</f>
        <v/>
      </c>
      <c r="D446" s="122" t="str">
        <f>IF(B446="","",VLOOKUP(B446,型号管理!A:D,3,0))</f>
        <v/>
      </c>
      <c r="E446" s="122" t="str">
        <f>IF(B446="","",VLOOKUP(B446,型号管理!A:D,4,0))</f>
        <v/>
      </c>
      <c r="F446" s="127"/>
      <c r="G446" s="13"/>
      <c r="H446" s="124">
        <f t="shared" si="6"/>
        <v>0</v>
      </c>
      <c r="I446" s="128"/>
    </row>
    <row r="447" spans="1:9" ht="11.25">
      <c r="A447" s="126"/>
      <c r="B447" s="121"/>
      <c r="C447" s="122" t="str">
        <f>IF(B447="","",VLOOKUP(B447,型号管理!A:D,2,0))</f>
        <v/>
      </c>
      <c r="D447" s="122" t="str">
        <f>IF(B447="","",VLOOKUP(B447,型号管理!A:D,3,0))</f>
        <v/>
      </c>
      <c r="E447" s="122" t="str">
        <f>IF(B447="","",VLOOKUP(B447,型号管理!A:D,4,0))</f>
        <v/>
      </c>
      <c r="F447" s="127"/>
      <c r="G447" s="13"/>
      <c r="H447" s="124">
        <f t="shared" si="6"/>
        <v>0</v>
      </c>
      <c r="I447" s="128"/>
    </row>
    <row r="448" spans="1:9" ht="11.25">
      <c r="A448" s="126"/>
      <c r="B448" s="121"/>
      <c r="C448" s="122" t="str">
        <f>IF(B448="","",VLOOKUP(B448,型号管理!A:D,2,0))</f>
        <v/>
      </c>
      <c r="D448" s="122" t="str">
        <f>IF(B448="","",VLOOKUP(B448,型号管理!A:D,3,0))</f>
        <v/>
      </c>
      <c r="E448" s="122" t="str">
        <f>IF(B448="","",VLOOKUP(B448,型号管理!A:D,4,0))</f>
        <v/>
      </c>
      <c r="F448" s="127"/>
      <c r="G448" s="13"/>
      <c r="H448" s="124">
        <f t="shared" si="6"/>
        <v>0</v>
      </c>
      <c r="I448" s="128"/>
    </row>
    <row r="449" spans="1:9" ht="11.25">
      <c r="A449" s="126"/>
      <c r="B449" s="121"/>
      <c r="C449" s="122" t="str">
        <f>IF(B449="","",VLOOKUP(B449,型号管理!A:D,2,0))</f>
        <v/>
      </c>
      <c r="D449" s="122" t="str">
        <f>IF(B449="","",VLOOKUP(B449,型号管理!A:D,3,0))</f>
        <v/>
      </c>
      <c r="E449" s="122" t="str">
        <f>IF(B449="","",VLOOKUP(B449,型号管理!A:D,4,0))</f>
        <v/>
      </c>
      <c r="F449" s="127"/>
      <c r="G449" s="13"/>
      <c r="H449" s="124">
        <f t="shared" si="6"/>
        <v>0</v>
      </c>
      <c r="I449" s="128"/>
    </row>
    <row r="450" spans="1:9" ht="11.25">
      <c r="A450" s="126"/>
      <c r="B450" s="121"/>
      <c r="C450" s="122" t="str">
        <f>IF(B450="","",VLOOKUP(B450,型号管理!A:D,2,0))</f>
        <v/>
      </c>
      <c r="D450" s="122" t="str">
        <f>IF(B450="","",VLOOKUP(B450,型号管理!A:D,3,0))</f>
        <v/>
      </c>
      <c r="E450" s="122" t="str">
        <f>IF(B450="","",VLOOKUP(B450,型号管理!A:D,4,0))</f>
        <v/>
      </c>
      <c r="F450" s="127"/>
      <c r="G450" s="13"/>
      <c r="H450" s="124">
        <f t="shared" si="7" ref="H450:H513">F450*G450</f>
        <v>0</v>
      </c>
      <c r="I450" s="128"/>
    </row>
    <row r="451" spans="1:9" ht="11.25">
      <c r="A451" s="126"/>
      <c r="B451" s="121"/>
      <c r="C451" s="122" t="str">
        <f>IF(B451="","",VLOOKUP(B451,型号管理!A:D,2,0))</f>
        <v/>
      </c>
      <c r="D451" s="122" t="str">
        <f>IF(B451="","",VLOOKUP(B451,型号管理!A:D,3,0))</f>
        <v/>
      </c>
      <c r="E451" s="122" t="str">
        <f>IF(B451="","",VLOOKUP(B451,型号管理!A:D,4,0))</f>
        <v/>
      </c>
      <c r="F451" s="127"/>
      <c r="G451" s="13"/>
      <c r="H451" s="124">
        <f t="shared" si="7"/>
        <v>0</v>
      </c>
      <c r="I451" s="128"/>
    </row>
    <row r="452" spans="1:9" ht="11.25">
      <c r="A452" s="126"/>
      <c r="B452" s="121"/>
      <c r="C452" s="122" t="str">
        <f>IF(B452="","",VLOOKUP(B452,型号管理!A:D,2,0))</f>
        <v/>
      </c>
      <c r="D452" s="122" t="str">
        <f>IF(B452="","",VLOOKUP(B452,型号管理!A:D,3,0))</f>
        <v/>
      </c>
      <c r="E452" s="122" t="str">
        <f>IF(B452="","",VLOOKUP(B452,型号管理!A:D,4,0))</f>
        <v/>
      </c>
      <c r="F452" s="127"/>
      <c r="G452" s="13"/>
      <c r="H452" s="124">
        <f t="shared" si="7"/>
        <v>0</v>
      </c>
      <c r="I452" s="128"/>
    </row>
    <row r="453" spans="1:9" ht="11.25">
      <c r="A453" s="126"/>
      <c r="B453" s="121"/>
      <c r="C453" s="122" t="str">
        <f>IF(B453="","",VLOOKUP(B453,型号管理!A:D,2,0))</f>
        <v/>
      </c>
      <c r="D453" s="122" t="str">
        <f>IF(B453="","",VLOOKUP(B453,型号管理!A:D,3,0))</f>
        <v/>
      </c>
      <c r="E453" s="122" t="str">
        <f>IF(B453="","",VLOOKUP(B453,型号管理!A:D,4,0))</f>
        <v/>
      </c>
      <c r="F453" s="127"/>
      <c r="G453" s="13"/>
      <c r="H453" s="124">
        <f t="shared" si="7"/>
        <v>0</v>
      </c>
      <c r="I453" s="128"/>
    </row>
    <row r="454" spans="1:9" ht="11.25">
      <c r="A454" s="126"/>
      <c r="B454" s="121"/>
      <c r="C454" s="122" t="str">
        <f>IF(B454="","",VLOOKUP(B454,型号管理!A:D,2,0))</f>
        <v/>
      </c>
      <c r="D454" s="122" t="str">
        <f>IF(B454="","",VLOOKUP(B454,型号管理!A:D,3,0))</f>
        <v/>
      </c>
      <c r="E454" s="122" t="str">
        <f>IF(B454="","",VLOOKUP(B454,型号管理!A:D,4,0))</f>
        <v/>
      </c>
      <c r="F454" s="127"/>
      <c r="G454" s="13"/>
      <c r="H454" s="124">
        <f t="shared" si="7"/>
        <v>0</v>
      </c>
      <c r="I454" s="128"/>
    </row>
    <row r="455" spans="1:9" ht="11.25">
      <c r="A455" s="126"/>
      <c r="B455" s="121"/>
      <c r="C455" s="122" t="str">
        <f>IF(B455="","",VLOOKUP(B455,型号管理!A:D,2,0))</f>
        <v/>
      </c>
      <c r="D455" s="122" t="str">
        <f>IF(B455="","",VLOOKUP(B455,型号管理!A:D,3,0))</f>
        <v/>
      </c>
      <c r="E455" s="122" t="str">
        <f>IF(B455="","",VLOOKUP(B455,型号管理!A:D,4,0))</f>
        <v/>
      </c>
      <c r="F455" s="127"/>
      <c r="G455" s="13"/>
      <c r="H455" s="124">
        <f t="shared" si="7"/>
        <v>0</v>
      </c>
      <c r="I455" s="128"/>
    </row>
    <row r="456" spans="1:9" ht="11.25">
      <c r="A456" s="126"/>
      <c r="B456" s="121"/>
      <c r="C456" s="122" t="str">
        <f>IF(B456="","",VLOOKUP(B456,型号管理!A:D,2,0))</f>
        <v/>
      </c>
      <c r="D456" s="122" t="str">
        <f>IF(B456="","",VLOOKUP(B456,型号管理!A:D,3,0))</f>
        <v/>
      </c>
      <c r="E456" s="122" t="str">
        <f>IF(B456="","",VLOOKUP(B456,型号管理!A:D,4,0))</f>
        <v/>
      </c>
      <c r="F456" s="127"/>
      <c r="G456" s="13"/>
      <c r="H456" s="124">
        <f t="shared" si="7"/>
        <v>0</v>
      </c>
      <c r="I456" s="128"/>
    </row>
    <row r="457" spans="1:9" ht="11.25">
      <c r="A457" s="126"/>
      <c r="B457" s="121"/>
      <c r="C457" s="122" t="str">
        <f>IF(B457="","",VLOOKUP(B457,型号管理!A:D,2,0))</f>
        <v/>
      </c>
      <c r="D457" s="122" t="str">
        <f>IF(B457="","",VLOOKUP(B457,型号管理!A:D,3,0))</f>
        <v/>
      </c>
      <c r="E457" s="122" t="str">
        <f>IF(B457="","",VLOOKUP(B457,型号管理!A:D,4,0))</f>
        <v/>
      </c>
      <c r="F457" s="127"/>
      <c r="G457" s="13"/>
      <c r="H457" s="124">
        <f t="shared" si="7"/>
        <v>0</v>
      </c>
      <c r="I457" s="128"/>
    </row>
    <row r="458" spans="1:9" ht="11.25">
      <c r="A458" s="126"/>
      <c r="B458" s="121"/>
      <c r="C458" s="122" t="str">
        <f>IF(B458="","",VLOOKUP(B458,型号管理!A:D,2,0))</f>
        <v/>
      </c>
      <c r="D458" s="122" t="str">
        <f>IF(B458="","",VLOOKUP(B458,型号管理!A:D,3,0))</f>
        <v/>
      </c>
      <c r="E458" s="122" t="str">
        <f>IF(B458="","",VLOOKUP(B458,型号管理!A:D,4,0))</f>
        <v/>
      </c>
      <c r="F458" s="127"/>
      <c r="G458" s="13"/>
      <c r="H458" s="124">
        <f t="shared" si="7"/>
        <v>0</v>
      </c>
      <c r="I458" s="128"/>
    </row>
    <row r="459" spans="1:9" ht="11.25">
      <c r="A459" s="126"/>
      <c r="B459" s="121"/>
      <c r="C459" s="122" t="str">
        <f>IF(B459="","",VLOOKUP(B459,型号管理!A:D,2,0))</f>
        <v/>
      </c>
      <c r="D459" s="122" t="str">
        <f>IF(B459="","",VLOOKUP(B459,型号管理!A:D,3,0))</f>
        <v/>
      </c>
      <c r="E459" s="122" t="str">
        <f>IF(B459="","",VLOOKUP(B459,型号管理!A:D,4,0))</f>
        <v/>
      </c>
      <c r="F459" s="127"/>
      <c r="G459" s="13"/>
      <c r="H459" s="124">
        <f t="shared" si="7"/>
        <v>0</v>
      </c>
      <c r="I459" s="128"/>
    </row>
    <row r="460" spans="1:9" ht="11.25">
      <c r="A460" s="126"/>
      <c r="B460" s="121"/>
      <c r="C460" s="122" t="str">
        <f>IF(B460="","",VLOOKUP(B460,型号管理!A:D,2,0))</f>
        <v/>
      </c>
      <c r="D460" s="122" t="str">
        <f>IF(B460="","",VLOOKUP(B460,型号管理!A:D,3,0))</f>
        <v/>
      </c>
      <c r="E460" s="122" t="str">
        <f>IF(B460="","",VLOOKUP(B460,型号管理!A:D,4,0))</f>
        <v/>
      </c>
      <c r="F460" s="127"/>
      <c r="G460" s="13"/>
      <c r="H460" s="124">
        <f t="shared" si="7"/>
        <v>0</v>
      </c>
      <c r="I460" s="128"/>
    </row>
    <row r="461" spans="1:9" ht="11.25">
      <c r="A461" s="126"/>
      <c r="B461" s="121"/>
      <c r="C461" s="122" t="str">
        <f>IF(B461="","",VLOOKUP(B461,型号管理!A:D,2,0))</f>
        <v/>
      </c>
      <c r="D461" s="122" t="str">
        <f>IF(B461="","",VLOOKUP(B461,型号管理!A:D,3,0))</f>
        <v/>
      </c>
      <c r="E461" s="122" t="str">
        <f>IF(B461="","",VLOOKUP(B461,型号管理!A:D,4,0))</f>
        <v/>
      </c>
      <c r="F461" s="127"/>
      <c r="G461" s="13"/>
      <c r="H461" s="124">
        <f t="shared" si="7"/>
        <v>0</v>
      </c>
      <c r="I461" s="128"/>
    </row>
    <row r="462" spans="1:9" ht="11.25">
      <c r="A462" s="126"/>
      <c r="B462" s="121"/>
      <c r="C462" s="122" t="str">
        <f>IF(B462="","",VLOOKUP(B462,型号管理!A:D,2,0))</f>
        <v/>
      </c>
      <c r="D462" s="122" t="str">
        <f>IF(B462="","",VLOOKUP(B462,型号管理!A:D,3,0))</f>
        <v/>
      </c>
      <c r="E462" s="122" t="str">
        <f>IF(B462="","",VLOOKUP(B462,型号管理!A:D,4,0))</f>
        <v/>
      </c>
      <c r="F462" s="127"/>
      <c r="G462" s="13"/>
      <c r="H462" s="124">
        <f t="shared" si="7"/>
        <v>0</v>
      </c>
      <c r="I462" s="128"/>
    </row>
    <row r="463" spans="1:9" ht="11.25">
      <c r="A463" s="126"/>
      <c r="B463" s="121"/>
      <c r="C463" s="122" t="str">
        <f>IF(B463="","",VLOOKUP(B463,型号管理!A:D,2,0))</f>
        <v/>
      </c>
      <c r="D463" s="122" t="str">
        <f>IF(B463="","",VLOOKUP(B463,型号管理!A:D,3,0))</f>
        <v/>
      </c>
      <c r="E463" s="122" t="str">
        <f>IF(B463="","",VLOOKUP(B463,型号管理!A:D,4,0))</f>
        <v/>
      </c>
      <c r="F463" s="127"/>
      <c r="G463" s="13"/>
      <c r="H463" s="124">
        <f t="shared" si="7"/>
        <v>0</v>
      </c>
      <c r="I463" s="128"/>
    </row>
    <row r="464" spans="1:9" ht="11.25">
      <c r="A464" s="126"/>
      <c r="B464" s="121"/>
      <c r="C464" s="122" t="str">
        <f>IF(B464="","",VLOOKUP(B464,型号管理!A:D,2,0))</f>
        <v/>
      </c>
      <c r="D464" s="122" t="str">
        <f>IF(B464="","",VLOOKUP(B464,型号管理!A:D,3,0))</f>
        <v/>
      </c>
      <c r="E464" s="122" t="str">
        <f>IF(B464="","",VLOOKUP(B464,型号管理!A:D,4,0))</f>
        <v/>
      </c>
      <c r="F464" s="127"/>
      <c r="G464" s="13"/>
      <c r="H464" s="124">
        <f t="shared" si="7"/>
        <v>0</v>
      </c>
      <c r="I464" s="128"/>
    </row>
    <row r="465" spans="1:9" ht="11.25">
      <c r="A465" s="126"/>
      <c r="B465" s="121"/>
      <c r="C465" s="122" t="str">
        <f>IF(B465="","",VLOOKUP(B465,型号管理!A:D,2,0))</f>
        <v/>
      </c>
      <c r="D465" s="122" t="str">
        <f>IF(B465="","",VLOOKUP(B465,型号管理!A:D,3,0))</f>
        <v/>
      </c>
      <c r="E465" s="122" t="str">
        <f>IF(B465="","",VLOOKUP(B465,型号管理!A:D,4,0))</f>
        <v/>
      </c>
      <c r="F465" s="127"/>
      <c r="G465" s="13"/>
      <c r="H465" s="124">
        <f t="shared" si="7"/>
        <v>0</v>
      </c>
      <c r="I465" s="128"/>
    </row>
    <row r="466" spans="1:9" ht="11.25">
      <c r="A466" s="126"/>
      <c r="B466" s="121"/>
      <c r="C466" s="122" t="str">
        <f>IF(B466="","",VLOOKUP(B466,型号管理!A:D,2,0))</f>
        <v/>
      </c>
      <c r="D466" s="122" t="str">
        <f>IF(B466="","",VLOOKUP(B466,型号管理!A:D,3,0))</f>
        <v/>
      </c>
      <c r="E466" s="122" t="str">
        <f>IF(B466="","",VLOOKUP(B466,型号管理!A:D,4,0))</f>
        <v/>
      </c>
      <c r="F466" s="127"/>
      <c r="G466" s="13"/>
      <c r="H466" s="124">
        <f t="shared" si="7"/>
        <v>0</v>
      </c>
      <c r="I466" s="128"/>
    </row>
    <row r="467" spans="1:9" ht="11.25">
      <c r="A467" s="126"/>
      <c r="B467" s="121"/>
      <c r="C467" s="122" t="str">
        <f>IF(B467="","",VLOOKUP(B467,型号管理!A:D,2,0))</f>
        <v/>
      </c>
      <c r="D467" s="122" t="str">
        <f>IF(B467="","",VLOOKUP(B467,型号管理!A:D,3,0))</f>
        <v/>
      </c>
      <c r="E467" s="122" t="str">
        <f>IF(B467="","",VLOOKUP(B467,型号管理!A:D,4,0))</f>
        <v/>
      </c>
      <c r="F467" s="127"/>
      <c r="G467" s="13"/>
      <c r="H467" s="124">
        <f t="shared" si="7"/>
        <v>0</v>
      </c>
      <c r="I467" s="128"/>
    </row>
    <row r="468" spans="1:9" ht="11.25">
      <c r="A468" s="126"/>
      <c r="B468" s="121"/>
      <c r="C468" s="122" t="str">
        <f>IF(B468="","",VLOOKUP(B468,型号管理!A:D,2,0))</f>
        <v/>
      </c>
      <c r="D468" s="122" t="str">
        <f>IF(B468="","",VLOOKUP(B468,型号管理!A:D,3,0))</f>
        <v/>
      </c>
      <c r="E468" s="122" t="str">
        <f>IF(B468="","",VLOOKUP(B468,型号管理!A:D,4,0))</f>
        <v/>
      </c>
      <c r="F468" s="127"/>
      <c r="G468" s="13"/>
      <c r="H468" s="124">
        <f t="shared" si="7"/>
        <v>0</v>
      </c>
      <c r="I468" s="128"/>
    </row>
    <row r="469" spans="1:9" ht="11.25">
      <c r="A469" s="126"/>
      <c r="B469" s="121"/>
      <c r="C469" s="122" t="str">
        <f>IF(B469="","",VLOOKUP(B469,型号管理!A:D,2,0))</f>
        <v/>
      </c>
      <c r="D469" s="122" t="str">
        <f>IF(B469="","",VLOOKUP(B469,型号管理!A:D,3,0))</f>
        <v/>
      </c>
      <c r="E469" s="122" t="str">
        <f>IF(B469="","",VLOOKUP(B469,型号管理!A:D,4,0))</f>
        <v/>
      </c>
      <c r="F469" s="127"/>
      <c r="G469" s="13"/>
      <c r="H469" s="124">
        <f t="shared" si="7"/>
        <v>0</v>
      </c>
      <c r="I469" s="128"/>
    </row>
    <row r="470" spans="1:9" ht="11.25">
      <c r="A470" s="126"/>
      <c r="B470" s="121"/>
      <c r="C470" s="122" t="str">
        <f>IF(B470="","",VLOOKUP(B470,型号管理!A:D,2,0))</f>
        <v/>
      </c>
      <c r="D470" s="122" t="str">
        <f>IF(B470="","",VLOOKUP(B470,型号管理!A:D,3,0))</f>
        <v/>
      </c>
      <c r="E470" s="122" t="str">
        <f>IF(B470="","",VLOOKUP(B470,型号管理!A:D,4,0))</f>
        <v/>
      </c>
      <c r="F470" s="127"/>
      <c r="G470" s="13"/>
      <c r="H470" s="124">
        <f t="shared" si="7"/>
        <v>0</v>
      </c>
      <c r="I470" s="128"/>
    </row>
    <row r="471" spans="1:9" ht="11.25">
      <c r="A471" s="126"/>
      <c r="B471" s="121"/>
      <c r="C471" s="122" t="str">
        <f>IF(B471="","",VLOOKUP(B471,型号管理!A:D,2,0))</f>
        <v/>
      </c>
      <c r="D471" s="122" t="str">
        <f>IF(B471="","",VLOOKUP(B471,型号管理!A:D,3,0))</f>
        <v/>
      </c>
      <c r="E471" s="122" t="str">
        <f>IF(B471="","",VLOOKUP(B471,型号管理!A:D,4,0))</f>
        <v/>
      </c>
      <c r="F471" s="127"/>
      <c r="G471" s="13"/>
      <c r="H471" s="124">
        <f t="shared" si="7"/>
        <v>0</v>
      </c>
      <c r="I471" s="128"/>
    </row>
    <row r="472" spans="1:9" ht="11.25">
      <c r="A472" s="126"/>
      <c r="B472" s="121"/>
      <c r="C472" s="122" t="str">
        <f>IF(B472="","",VLOOKUP(B472,型号管理!A:D,2,0))</f>
        <v/>
      </c>
      <c r="D472" s="122" t="str">
        <f>IF(B472="","",VLOOKUP(B472,型号管理!A:D,3,0))</f>
        <v/>
      </c>
      <c r="E472" s="122" t="str">
        <f>IF(B472="","",VLOOKUP(B472,型号管理!A:D,4,0))</f>
        <v/>
      </c>
      <c r="F472" s="127"/>
      <c r="G472" s="13"/>
      <c r="H472" s="124">
        <f t="shared" si="7"/>
        <v>0</v>
      </c>
      <c r="I472" s="128"/>
    </row>
    <row r="473" spans="1:9" ht="11.25">
      <c r="A473" s="126"/>
      <c r="B473" s="121"/>
      <c r="C473" s="122" t="str">
        <f>IF(B473="","",VLOOKUP(B473,型号管理!A:D,2,0))</f>
        <v/>
      </c>
      <c r="D473" s="122" t="str">
        <f>IF(B473="","",VLOOKUP(B473,型号管理!A:D,3,0))</f>
        <v/>
      </c>
      <c r="E473" s="122" t="str">
        <f>IF(B473="","",VLOOKUP(B473,型号管理!A:D,4,0))</f>
        <v/>
      </c>
      <c r="F473" s="127"/>
      <c r="G473" s="13"/>
      <c r="H473" s="124">
        <f t="shared" si="7"/>
        <v>0</v>
      </c>
      <c r="I473" s="128"/>
    </row>
    <row r="474" spans="1:9" ht="11.25">
      <c r="A474" s="126"/>
      <c r="B474" s="121"/>
      <c r="C474" s="122" t="str">
        <f>IF(B474="","",VLOOKUP(B474,型号管理!A:D,2,0))</f>
        <v/>
      </c>
      <c r="D474" s="122" t="str">
        <f>IF(B474="","",VLOOKUP(B474,型号管理!A:D,3,0))</f>
        <v/>
      </c>
      <c r="E474" s="122" t="str">
        <f>IF(B474="","",VLOOKUP(B474,型号管理!A:D,4,0))</f>
        <v/>
      </c>
      <c r="F474" s="127"/>
      <c r="G474" s="13"/>
      <c r="H474" s="124">
        <f t="shared" si="7"/>
        <v>0</v>
      </c>
      <c r="I474" s="128"/>
    </row>
    <row r="475" spans="1:9" ht="11.25">
      <c r="A475" s="126"/>
      <c r="B475" s="121"/>
      <c r="C475" s="122" t="str">
        <f>IF(B475="","",VLOOKUP(B475,型号管理!A:D,2,0))</f>
        <v/>
      </c>
      <c r="D475" s="122" t="str">
        <f>IF(B475="","",VLOOKUP(B475,型号管理!A:D,3,0))</f>
        <v/>
      </c>
      <c r="E475" s="122" t="str">
        <f>IF(B475="","",VLOOKUP(B475,型号管理!A:D,4,0))</f>
        <v/>
      </c>
      <c r="F475" s="127"/>
      <c r="G475" s="13"/>
      <c r="H475" s="124">
        <f t="shared" si="7"/>
        <v>0</v>
      </c>
      <c r="I475" s="128"/>
    </row>
    <row r="476" spans="1:9" ht="11.25">
      <c r="A476" s="126"/>
      <c r="B476" s="121"/>
      <c r="C476" s="122" t="str">
        <f>IF(B476="","",VLOOKUP(B476,型号管理!A:D,2,0))</f>
        <v/>
      </c>
      <c r="D476" s="122" t="str">
        <f>IF(B476="","",VLOOKUP(B476,型号管理!A:D,3,0))</f>
        <v/>
      </c>
      <c r="E476" s="122" t="str">
        <f>IF(B476="","",VLOOKUP(B476,型号管理!A:D,4,0))</f>
        <v/>
      </c>
      <c r="F476" s="127"/>
      <c r="G476" s="13"/>
      <c r="H476" s="124">
        <f t="shared" si="7"/>
        <v>0</v>
      </c>
      <c r="I476" s="128"/>
    </row>
    <row r="477" spans="1:9" ht="11.25">
      <c r="A477" s="126"/>
      <c r="B477" s="121"/>
      <c r="C477" s="122" t="str">
        <f>IF(B477="","",VLOOKUP(B477,型号管理!A:D,2,0))</f>
        <v/>
      </c>
      <c r="D477" s="122" t="str">
        <f>IF(B477="","",VLOOKUP(B477,型号管理!A:D,3,0))</f>
        <v/>
      </c>
      <c r="E477" s="122" t="str">
        <f>IF(B477="","",VLOOKUP(B477,型号管理!A:D,4,0))</f>
        <v/>
      </c>
      <c r="F477" s="127"/>
      <c r="G477" s="13"/>
      <c r="H477" s="124">
        <f t="shared" si="7"/>
        <v>0</v>
      </c>
      <c r="I477" s="128"/>
    </row>
    <row r="478" spans="1:9" ht="11.25">
      <c r="A478" s="126"/>
      <c r="B478" s="121"/>
      <c r="C478" s="122" t="str">
        <f>IF(B478="","",VLOOKUP(B478,型号管理!A:D,2,0))</f>
        <v/>
      </c>
      <c r="D478" s="122" t="str">
        <f>IF(B478="","",VLOOKUP(B478,型号管理!A:D,3,0))</f>
        <v/>
      </c>
      <c r="E478" s="122" t="str">
        <f>IF(B478="","",VLOOKUP(B478,型号管理!A:D,4,0))</f>
        <v/>
      </c>
      <c r="F478" s="127"/>
      <c r="G478" s="13"/>
      <c r="H478" s="124">
        <f t="shared" si="7"/>
        <v>0</v>
      </c>
      <c r="I478" s="128"/>
    </row>
    <row r="479" spans="1:9" ht="11.25">
      <c r="A479" s="126"/>
      <c r="B479" s="121"/>
      <c r="C479" s="122" t="str">
        <f>IF(B479="","",VLOOKUP(B479,型号管理!A:D,2,0))</f>
        <v/>
      </c>
      <c r="D479" s="122" t="str">
        <f>IF(B479="","",VLOOKUP(B479,型号管理!A:D,3,0))</f>
        <v/>
      </c>
      <c r="E479" s="122" t="str">
        <f>IF(B479="","",VLOOKUP(B479,型号管理!A:D,4,0))</f>
        <v/>
      </c>
      <c r="F479" s="127"/>
      <c r="G479" s="13"/>
      <c r="H479" s="124">
        <f t="shared" si="7"/>
        <v>0</v>
      </c>
      <c r="I479" s="128"/>
    </row>
    <row r="480" spans="1:9" ht="11.25">
      <c r="A480" s="126"/>
      <c r="B480" s="121"/>
      <c r="C480" s="122" t="str">
        <f>IF(B480="","",VLOOKUP(B480,型号管理!A:D,2,0))</f>
        <v/>
      </c>
      <c r="D480" s="122" t="str">
        <f>IF(B480="","",VLOOKUP(B480,型号管理!A:D,3,0))</f>
        <v/>
      </c>
      <c r="E480" s="122" t="str">
        <f>IF(B480="","",VLOOKUP(B480,型号管理!A:D,4,0))</f>
        <v/>
      </c>
      <c r="F480" s="127"/>
      <c r="G480" s="13"/>
      <c r="H480" s="124">
        <f t="shared" si="7"/>
        <v>0</v>
      </c>
      <c r="I480" s="128"/>
    </row>
    <row r="481" spans="1:9" ht="11.25">
      <c r="A481" s="126"/>
      <c r="B481" s="121"/>
      <c r="C481" s="122" t="str">
        <f>IF(B481="","",VLOOKUP(B481,型号管理!A:D,2,0))</f>
        <v/>
      </c>
      <c r="D481" s="122" t="str">
        <f>IF(B481="","",VLOOKUP(B481,型号管理!A:D,3,0))</f>
        <v/>
      </c>
      <c r="E481" s="122" t="str">
        <f>IF(B481="","",VLOOKUP(B481,型号管理!A:D,4,0))</f>
        <v/>
      </c>
      <c r="F481" s="127"/>
      <c r="G481" s="13"/>
      <c r="H481" s="124">
        <f t="shared" si="7"/>
        <v>0</v>
      </c>
      <c r="I481" s="128"/>
    </row>
    <row r="482" spans="1:9" ht="11.25">
      <c r="A482" s="126"/>
      <c r="B482" s="121"/>
      <c r="C482" s="122" t="str">
        <f>IF(B482="","",VLOOKUP(B482,型号管理!A:D,2,0))</f>
        <v/>
      </c>
      <c r="D482" s="122" t="str">
        <f>IF(B482="","",VLOOKUP(B482,型号管理!A:D,3,0))</f>
        <v/>
      </c>
      <c r="E482" s="122" t="str">
        <f>IF(B482="","",VLOOKUP(B482,型号管理!A:D,4,0))</f>
        <v/>
      </c>
      <c r="F482" s="127"/>
      <c r="G482" s="13"/>
      <c r="H482" s="124">
        <f t="shared" si="7"/>
        <v>0</v>
      </c>
      <c r="I482" s="128"/>
    </row>
    <row r="483" spans="1:9" ht="11.25">
      <c r="A483" s="126"/>
      <c r="B483" s="121"/>
      <c r="C483" s="122" t="str">
        <f>IF(B483="","",VLOOKUP(B483,型号管理!A:D,2,0))</f>
        <v/>
      </c>
      <c r="D483" s="122" t="str">
        <f>IF(B483="","",VLOOKUP(B483,型号管理!A:D,3,0))</f>
        <v/>
      </c>
      <c r="E483" s="122" t="str">
        <f>IF(B483="","",VLOOKUP(B483,型号管理!A:D,4,0))</f>
        <v/>
      </c>
      <c r="F483" s="127"/>
      <c r="G483" s="13"/>
      <c r="H483" s="124">
        <f t="shared" si="7"/>
        <v>0</v>
      </c>
      <c r="I483" s="128"/>
    </row>
    <row r="484" spans="1:9" ht="11.25">
      <c r="A484" s="126"/>
      <c r="B484" s="121"/>
      <c r="C484" s="122" t="str">
        <f>IF(B484="","",VLOOKUP(B484,型号管理!A:D,2,0))</f>
        <v/>
      </c>
      <c r="D484" s="122" t="str">
        <f>IF(B484="","",VLOOKUP(B484,型号管理!A:D,3,0))</f>
        <v/>
      </c>
      <c r="E484" s="122" t="str">
        <f>IF(B484="","",VLOOKUP(B484,型号管理!A:D,4,0))</f>
        <v/>
      </c>
      <c r="F484" s="127"/>
      <c r="G484" s="13"/>
      <c r="H484" s="124">
        <f t="shared" si="7"/>
        <v>0</v>
      </c>
      <c r="I484" s="128"/>
    </row>
    <row r="485" spans="1:9" ht="11.25">
      <c r="A485" s="126"/>
      <c r="B485" s="121"/>
      <c r="C485" s="122" t="str">
        <f>IF(B485="","",VLOOKUP(B485,型号管理!A:D,2,0))</f>
        <v/>
      </c>
      <c r="D485" s="122" t="str">
        <f>IF(B485="","",VLOOKUP(B485,型号管理!A:D,3,0))</f>
        <v/>
      </c>
      <c r="E485" s="122" t="str">
        <f>IF(B485="","",VLOOKUP(B485,型号管理!A:D,4,0))</f>
        <v/>
      </c>
      <c r="F485" s="127"/>
      <c r="G485" s="13"/>
      <c r="H485" s="124">
        <f t="shared" si="7"/>
        <v>0</v>
      </c>
      <c r="I485" s="128"/>
    </row>
    <row r="486" spans="1:9" ht="11.25">
      <c r="A486" s="126"/>
      <c r="B486" s="121"/>
      <c r="C486" s="122" t="str">
        <f>IF(B486="","",VLOOKUP(B486,型号管理!A:D,2,0))</f>
        <v/>
      </c>
      <c r="D486" s="122" t="str">
        <f>IF(B486="","",VLOOKUP(B486,型号管理!A:D,3,0))</f>
        <v/>
      </c>
      <c r="E486" s="122" t="str">
        <f>IF(B486="","",VLOOKUP(B486,型号管理!A:D,4,0))</f>
        <v/>
      </c>
      <c r="F486" s="127"/>
      <c r="G486" s="13"/>
      <c r="H486" s="124">
        <f t="shared" si="7"/>
        <v>0</v>
      </c>
      <c r="I486" s="128"/>
    </row>
    <row r="487" spans="1:9" ht="11.25">
      <c r="A487" s="126"/>
      <c r="B487" s="121"/>
      <c r="C487" s="122" t="str">
        <f>IF(B487="","",VLOOKUP(B487,型号管理!A:D,2,0))</f>
        <v/>
      </c>
      <c r="D487" s="122" t="str">
        <f>IF(B487="","",VLOOKUP(B487,型号管理!A:D,3,0))</f>
        <v/>
      </c>
      <c r="E487" s="122" t="str">
        <f>IF(B487="","",VLOOKUP(B487,型号管理!A:D,4,0))</f>
        <v/>
      </c>
      <c r="F487" s="127"/>
      <c r="G487" s="13"/>
      <c r="H487" s="124">
        <f t="shared" si="7"/>
        <v>0</v>
      </c>
      <c r="I487" s="128"/>
    </row>
    <row r="488" spans="1:9" ht="11.25">
      <c r="A488" s="126"/>
      <c r="B488" s="121"/>
      <c r="C488" s="122" t="str">
        <f>IF(B488="","",VLOOKUP(B488,型号管理!A:D,2,0))</f>
        <v/>
      </c>
      <c r="D488" s="122" t="str">
        <f>IF(B488="","",VLOOKUP(B488,型号管理!A:D,3,0))</f>
        <v/>
      </c>
      <c r="E488" s="122" t="str">
        <f>IF(B488="","",VLOOKUP(B488,型号管理!A:D,4,0))</f>
        <v/>
      </c>
      <c r="F488" s="127"/>
      <c r="G488" s="13"/>
      <c r="H488" s="124">
        <f t="shared" si="7"/>
        <v>0</v>
      </c>
      <c r="I488" s="128"/>
    </row>
    <row r="489" spans="1:9" ht="11.25">
      <c r="A489" s="126"/>
      <c r="B489" s="121"/>
      <c r="C489" s="122" t="str">
        <f>IF(B489="","",VLOOKUP(B489,型号管理!A:D,2,0))</f>
        <v/>
      </c>
      <c r="D489" s="122" t="str">
        <f>IF(B489="","",VLOOKUP(B489,型号管理!A:D,3,0))</f>
        <v/>
      </c>
      <c r="E489" s="122" t="str">
        <f>IF(B489="","",VLOOKUP(B489,型号管理!A:D,4,0))</f>
        <v/>
      </c>
      <c r="F489" s="127"/>
      <c r="G489" s="13"/>
      <c r="H489" s="124">
        <f t="shared" si="7"/>
        <v>0</v>
      </c>
      <c r="I489" s="128"/>
    </row>
    <row r="490" spans="1:9" ht="11.25">
      <c r="A490" s="126"/>
      <c r="B490" s="121"/>
      <c r="C490" s="122" t="str">
        <f>IF(B490="","",VLOOKUP(B490,型号管理!A:D,2,0))</f>
        <v/>
      </c>
      <c r="D490" s="122" t="str">
        <f>IF(B490="","",VLOOKUP(B490,型号管理!A:D,3,0))</f>
        <v/>
      </c>
      <c r="E490" s="122" t="str">
        <f>IF(B490="","",VLOOKUP(B490,型号管理!A:D,4,0))</f>
        <v/>
      </c>
      <c r="F490" s="127"/>
      <c r="G490" s="13"/>
      <c r="H490" s="124">
        <f t="shared" si="7"/>
        <v>0</v>
      </c>
      <c r="I490" s="128"/>
    </row>
    <row r="491" spans="1:9" ht="11.25">
      <c r="A491" s="126"/>
      <c r="B491" s="121"/>
      <c r="C491" s="122" t="str">
        <f>IF(B491="","",VLOOKUP(B491,型号管理!A:D,2,0))</f>
        <v/>
      </c>
      <c r="D491" s="122" t="str">
        <f>IF(B491="","",VLOOKUP(B491,型号管理!A:D,3,0))</f>
        <v/>
      </c>
      <c r="E491" s="122" t="str">
        <f>IF(B491="","",VLOOKUP(B491,型号管理!A:D,4,0))</f>
        <v/>
      </c>
      <c r="F491" s="127"/>
      <c r="G491" s="13"/>
      <c r="H491" s="124">
        <f t="shared" si="7"/>
        <v>0</v>
      </c>
      <c r="I491" s="128"/>
    </row>
    <row r="492" spans="1:9" ht="11.25">
      <c r="A492" s="126"/>
      <c r="B492" s="121"/>
      <c r="C492" s="122" t="str">
        <f>IF(B492="","",VLOOKUP(B492,型号管理!A:D,2,0))</f>
        <v/>
      </c>
      <c r="D492" s="122" t="str">
        <f>IF(B492="","",VLOOKUP(B492,型号管理!A:D,3,0))</f>
        <v/>
      </c>
      <c r="E492" s="122" t="str">
        <f>IF(B492="","",VLOOKUP(B492,型号管理!A:D,4,0))</f>
        <v/>
      </c>
      <c r="F492" s="127"/>
      <c r="G492" s="13"/>
      <c r="H492" s="124">
        <f t="shared" si="7"/>
        <v>0</v>
      </c>
      <c r="I492" s="128"/>
    </row>
    <row r="493" spans="1:9" ht="11.25">
      <c r="A493" s="126"/>
      <c r="B493" s="121"/>
      <c r="C493" s="122" t="str">
        <f>IF(B493="","",VLOOKUP(B493,型号管理!A:D,2,0))</f>
        <v/>
      </c>
      <c r="D493" s="122" t="str">
        <f>IF(B493="","",VLOOKUP(B493,型号管理!A:D,3,0))</f>
        <v/>
      </c>
      <c r="E493" s="122" t="str">
        <f>IF(B493="","",VLOOKUP(B493,型号管理!A:D,4,0))</f>
        <v/>
      </c>
      <c r="F493" s="127"/>
      <c r="G493" s="13"/>
      <c r="H493" s="124">
        <f t="shared" si="7"/>
        <v>0</v>
      </c>
      <c r="I493" s="128"/>
    </row>
    <row r="494" spans="1:9" ht="11.25">
      <c r="A494" s="126"/>
      <c r="B494" s="121"/>
      <c r="C494" s="122" t="str">
        <f>IF(B494="","",VLOOKUP(B494,型号管理!A:D,2,0))</f>
        <v/>
      </c>
      <c r="D494" s="122" t="str">
        <f>IF(B494="","",VLOOKUP(B494,型号管理!A:D,3,0))</f>
        <v/>
      </c>
      <c r="E494" s="122" t="str">
        <f>IF(B494="","",VLOOKUP(B494,型号管理!A:D,4,0))</f>
        <v/>
      </c>
      <c r="F494" s="127"/>
      <c r="G494" s="13"/>
      <c r="H494" s="124">
        <f t="shared" si="7"/>
        <v>0</v>
      </c>
      <c r="I494" s="128"/>
    </row>
    <row r="495" spans="1:9" ht="11.25">
      <c r="A495" s="126"/>
      <c r="B495" s="121"/>
      <c r="C495" s="122" t="str">
        <f>IF(B495="","",VLOOKUP(B495,型号管理!A:D,2,0))</f>
        <v/>
      </c>
      <c r="D495" s="122" t="str">
        <f>IF(B495="","",VLOOKUP(B495,型号管理!A:D,3,0))</f>
        <v/>
      </c>
      <c r="E495" s="122" t="str">
        <f>IF(B495="","",VLOOKUP(B495,型号管理!A:D,4,0))</f>
        <v/>
      </c>
      <c r="F495" s="127"/>
      <c r="G495" s="13"/>
      <c r="H495" s="124">
        <f t="shared" si="7"/>
        <v>0</v>
      </c>
      <c r="I495" s="128"/>
    </row>
    <row r="496" spans="1:9" ht="11.25">
      <c r="A496" s="126"/>
      <c r="B496" s="121"/>
      <c r="C496" s="122" t="str">
        <f>IF(B496="","",VLOOKUP(B496,型号管理!A:D,2,0))</f>
        <v/>
      </c>
      <c r="D496" s="122" t="str">
        <f>IF(B496="","",VLOOKUP(B496,型号管理!A:D,3,0))</f>
        <v/>
      </c>
      <c r="E496" s="122" t="str">
        <f>IF(B496="","",VLOOKUP(B496,型号管理!A:D,4,0))</f>
        <v/>
      </c>
      <c r="F496" s="127"/>
      <c r="G496" s="13"/>
      <c r="H496" s="124">
        <f t="shared" si="7"/>
        <v>0</v>
      </c>
      <c r="I496" s="128"/>
    </row>
    <row r="497" spans="1:9" ht="11.25">
      <c r="A497" s="126"/>
      <c r="B497" s="121"/>
      <c r="C497" s="122" t="str">
        <f>IF(B497="","",VLOOKUP(B497,型号管理!A:D,2,0))</f>
        <v/>
      </c>
      <c r="D497" s="122" t="str">
        <f>IF(B497="","",VLOOKUP(B497,型号管理!A:D,3,0))</f>
        <v/>
      </c>
      <c r="E497" s="122" t="str">
        <f>IF(B497="","",VLOOKUP(B497,型号管理!A:D,4,0))</f>
        <v/>
      </c>
      <c r="F497" s="127"/>
      <c r="G497" s="13"/>
      <c r="H497" s="124">
        <f t="shared" si="7"/>
        <v>0</v>
      </c>
      <c r="I497" s="128"/>
    </row>
    <row r="498" spans="1:9" ht="11.25">
      <c r="A498" s="126"/>
      <c r="B498" s="121"/>
      <c r="C498" s="122" t="str">
        <f>IF(B498="","",VLOOKUP(B498,型号管理!A:D,2,0))</f>
        <v/>
      </c>
      <c r="D498" s="122" t="str">
        <f>IF(B498="","",VLOOKUP(B498,型号管理!A:D,3,0))</f>
        <v/>
      </c>
      <c r="E498" s="122" t="str">
        <f>IF(B498="","",VLOOKUP(B498,型号管理!A:D,4,0))</f>
        <v/>
      </c>
      <c r="F498" s="127"/>
      <c r="G498" s="13"/>
      <c r="H498" s="124">
        <f t="shared" si="7"/>
        <v>0</v>
      </c>
      <c r="I498" s="128"/>
    </row>
    <row r="499" spans="1:9" ht="11.25">
      <c r="A499" s="126"/>
      <c r="B499" s="121"/>
      <c r="C499" s="122" t="str">
        <f>IF(B499="","",VLOOKUP(B499,型号管理!A:D,2,0))</f>
        <v/>
      </c>
      <c r="D499" s="122" t="str">
        <f>IF(B499="","",VLOOKUP(B499,型号管理!A:D,3,0))</f>
        <v/>
      </c>
      <c r="E499" s="122" t="str">
        <f>IF(B499="","",VLOOKUP(B499,型号管理!A:D,4,0))</f>
        <v/>
      </c>
      <c r="F499" s="127"/>
      <c r="G499" s="13"/>
      <c r="H499" s="124">
        <f t="shared" si="7"/>
        <v>0</v>
      </c>
      <c r="I499" s="128"/>
    </row>
    <row r="500" spans="1:9" ht="11.25">
      <c r="A500" s="126"/>
      <c r="B500" s="121"/>
      <c r="C500" s="122" t="str">
        <f>IF(B500="","",VLOOKUP(B500,型号管理!A:D,2,0))</f>
        <v/>
      </c>
      <c r="D500" s="122" t="str">
        <f>IF(B500="","",VLOOKUP(B500,型号管理!A:D,3,0))</f>
        <v/>
      </c>
      <c r="E500" s="122" t="str">
        <f>IF(B500="","",VLOOKUP(B500,型号管理!A:D,4,0))</f>
        <v/>
      </c>
      <c r="F500" s="127"/>
      <c r="G500" s="13"/>
      <c r="H500" s="124">
        <f t="shared" si="7"/>
        <v>0</v>
      </c>
      <c r="I500" s="128"/>
    </row>
    <row r="501" spans="1:9" ht="11.25">
      <c r="A501" s="126"/>
      <c r="B501" s="121"/>
      <c r="C501" s="122" t="str">
        <f>IF(B501="","",VLOOKUP(B501,型号管理!A:D,2,0))</f>
        <v/>
      </c>
      <c r="D501" s="122" t="str">
        <f>IF(B501="","",VLOOKUP(B501,型号管理!A:D,3,0))</f>
        <v/>
      </c>
      <c r="E501" s="122" t="str">
        <f>IF(B501="","",VLOOKUP(B501,型号管理!A:D,4,0))</f>
        <v/>
      </c>
      <c r="F501" s="127"/>
      <c r="G501" s="13"/>
      <c r="H501" s="124">
        <f t="shared" si="7"/>
        <v>0</v>
      </c>
      <c r="I501" s="128"/>
    </row>
    <row r="502" spans="1:9" ht="11.25">
      <c r="A502" s="126"/>
      <c r="B502" s="121"/>
      <c r="C502" s="122" t="str">
        <f>IF(B502="","",VLOOKUP(B502,型号管理!A:D,2,0))</f>
        <v/>
      </c>
      <c r="D502" s="122" t="str">
        <f>IF(B502="","",VLOOKUP(B502,型号管理!A:D,3,0))</f>
        <v/>
      </c>
      <c r="E502" s="122" t="str">
        <f>IF(B502="","",VLOOKUP(B502,型号管理!A:D,4,0))</f>
        <v/>
      </c>
      <c r="F502" s="127"/>
      <c r="G502" s="13"/>
      <c r="H502" s="124">
        <f t="shared" si="7"/>
        <v>0</v>
      </c>
      <c r="I502" s="128"/>
    </row>
    <row r="503" spans="1:9" ht="11.25">
      <c r="A503" s="126"/>
      <c r="B503" s="121"/>
      <c r="C503" s="122" t="str">
        <f>IF(B503="","",VLOOKUP(B503,型号管理!A:D,2,0))</f>
        <v/>
      </c>
      <c r="D503" s="122" t="str">
        <f>IF(B503="","",VLOOKUP(B503,型号管理!A:D,3,0))</f>
        <v/>
      </c>
      <c r="E503" s="122" t="str">
        <f>IF(B503="","",VLOOKUP(B503,型号管理!A:D,4,0))</f>
        <v/>
      </c>
      <c r="F503" s="127"/>
      <c r="G503" s="13"/>
      <c r="H503" s="124">
        <f t="shared" si="7"/>
        <v>0</v>
      </c>
      <c r="I503" s="128"/>
    </row>
    <row r="504" spans="1:9" ht="11.25">
      <c r="A504" s="126"/>
      <c r="B504" s="121"/>
      <c r="C504" s="122" t="str">
        <f>IF(B504="","",VLOOKUP(B504,型号管理!A:D,2,0))</f>
        <v/>
      </c>
      <c r="D504" s="122" t="str">
        <f>IF(B504="","",VLOOKUP(B504,型号管理!A:D,3,0))</f>
        <v/>
      </c>
      <c r="E504" s="122" t="str">
        <f>IF(B504="","",VLOOKUP(B504,型号管理!A:D,4,0))</f>
        <v/>
      </c>
      <c r="F504" s="127"/>
      <c r="G504" s="13"/>
      <c r="H504" s="124">
        <f t="shared" si="7"/>
        <v>0</v>
      </c>
      <c r="I504" s="128"/>
    </row>
    <row r="505" spans="1:9" ht="11.25">
      <c r="A505" s="126"/>
      <c r="B505" s="121"/>
      <c r="C505" s="122" t="str">
        <f>IF(B505="","",VLOOKUP(B505,型号管理!A:D,2,0))</f>
        <v/>
      </c>
      <c r="D505" s="122" t="str">
        <f>IF(B505="","",VLOOKUP(B505,型号管理!A:D,3,0))</f>
        <v/>
      </c>
      <c r="E505" s="122" t="str">
        <f>IF(B505="","",VLOOKUP(B505,型号管理!A:D,4,0))</f>
        <v/>
      </c>
      <c r="F505" s="127"/>
      <c r="G505" s="13"/>
      <c r="H505" s="124">
        <f t="shared" si="7"/>
        <v>0</v>
      </c>
      <c r="I505" s="128"/>
    </row>
    <row r="506" spans="1:9" ht="11.25">
      <c r="A506" s="126"/>
      <c r="B506" s="121"/>
      <c r="C506" s="122" t="str">
        <f>IF(B506="","",VLOOKUP(B506,型号管理!A:D,2,0))</f>
        <v/>
      </c>
      <c r="D506" s="122" t="str">
        <f>IF(B506="","",VLOOKUP(B506,型号管理!A:D,3,0))</f>
        <v/>
      </c>
      <c r="E506" s="122" t="str">
        <f>IF(B506="","",VLOOKUP(B506,型号管理!A:D,4,0))</f>
        <v/>
      </c>
      <c r="F506" s="127"/>
      <c r="G506" s="13"/>
      <c r="H506" s="124">
        <f t="shared" si="7"/>
        <v>0</v>
      </c>
      <c r="I506" s="128"/>
    </row>
    <row r="507" spans="1:9" ht="11.25">
      <c r="A507" s="126"/>
      <c r="B507" s="121"/>
      <c r="C507" s="122" t="str">
        <f>IF(B507="","",VLOOKUP(B507,型号管理!A:D,2,0))</f>
        <v/>
      </c>
      <c r="D507" s="122" t="str">
        <f>IF(B507="","",VLOOKUP(B507,型号管理!A:D,3,0))</f>
        <v/>
      </c>
      <c r="E507" s="122" t="str">
        <f>IF(B507="","",VLOOKUP(B507,型号管理!A:D,4,0))</f>
        <v/>
      </c>
      <c r="F507" s="127"/>
      <c r="G507" s="13"/>
      <c r="H507" s="124">
        <f t="shared" si="7"/>
        <v>0</v>
      </c>
      <c r="I507" s="128"/>
    </row>
    <row r="508" spans="1:9" ht="11.25">
      <c r="A508" s="126"/>
      <c r="B508" s="121"/>
      <c r="C508" s="122" t="str">
        <f>IF(B508="","",VLOOKUP(B508,型号管理!A:D,2,0))</f>
        <v/>
      </c>
      <c r="D508" s="122" t="str">
        <f>IF(B508="","",VLOOKUP(B508,型号管理!A:D,3,0))</f>
        <v/>
      </c>
      <c r="E508" s="122" t="str">
        <f>IF(B508="","",VLOOKUP(B508,型号管理!A:D,4,0))</f>
        <v/>
      </c>
      <c r="F508" s="127"/>
      <c r="G508" s="13"/>
      <c r="H508" s="124">
        <f t="shared" si="7"/>
        <v>0</v>
      </c>
      <c r="I508" s="128"/>
    </row>
    <row r="509" spans="1:9" ht="11.25">
      <c r="A509" s="126"/>
      <c r="B509" s="121"/>
      <c r="C509" s="122" t="str">
        <f>IF(B509="","",VLOOKUP(B509,型号管理!A:D,2,0))</f>
        <v/>
      </c>
      <c r="D509" s="122" t="str">
        <f>IF(B509="","",VLOOKUP(B509,型号管理!A:D,3,0))</f>
        <v/>
      </c>
      <c r="E509" s="122" t="str">
        <f>IF(B509="","",VLOOKUP(B509,型号管理!A:D,4,0))</f>
        <v/>
      </c>
      <c r="F509" s="127"/>
      <c r="G509" s="13"/>
      <c r="H509" s="124">
        <f t="shared" si="7"/>
        <v>0</v>
      </c>
      <c r="I509" s="128"/>
    </row>
    <row r="510" spans="1:9" ht="11.25">
      <c r="A510" s="126"/>
      <c r="B510" s="121"/>
      <c r="C510" s="122" t="str">
        <f>IF(B510="","",VLOOKUP(B510,型号管理!A:D,2,0))</f>
        <v/>
      </c>
      <c r="D510" s="122" t="str">
        <f>IF(B510="","",VLOOKUP(B510,型号管理!A:D,3,0))</f>
        <v/>
      </c>
      <c r="E510" s="122" t="str">
        <f>IF(B510="","",VLOOKUP(B510,型号管理!A:D,4,0))</f>
        <v/>
      </c>
      <c r="F510" s="127"/>
      <c r="G510" s="13"/>
      <c r="H510" s="124">
        <f t="shared" si="7"/>
        <v>0</v>
      </c>
      <c r="I510" s="128"/>
    </row>
    <row r="511" spans="1:9" ht="11.25">
      <c r="A511" s="126"/>
      <c r="B511" s="121"/>
      <c r="C511" s="122" t="str">
        <f>IF(B511="","",VLOOKUP(B511,型号管理!A:D,2,0))</f>
        <v/>
      </c>
      <c r="D511" s="122" t="str">
        <f>IF(B511="","",VLOOKUP(B511,型号管理!A:D,3,0))</f>
        <v/>
      </c>
      <c r="E511" s="122" t="str">
        <f>IF(B511="","",VLOOKUP(B511,型号管理!A:D,4,0))</f>
        <v/>
      </c>
      <c r="F511" s="127"/>
      <c r="G511" s="13"/>
      <c r="H511" s="124">
        <f t="shared" si="7"/>
        <v>0</v>
      </c>
      <c r="I511" s="128"/>
    </row>
    <row r="512" spans="1:9" ht="11.25">
      <c r="A512" s="126"/>
      <c r="B512" s="121"/>
      <c r="C512" s="122" t="str">
        <f>IF(B512="","",VLOOKUP(B512,型号管理!A:D,2,0))</f>
        <v/>
      </c>
      <c r="D512" s="122" t="str">
        <f>IF(B512="","",VLOOKUP(B512,型号管理!A:D,3,0))</f>
        <v/>
      </c>
      <c r="E512" s="122" t="str">
        <f>IF(B512="","",VLOOKUP(B512,型号管理!A:D,4,0))</f>
        <v/>
      </c>
      <c r="F512" s="127"/>
      <c r="G512" s="13"/>
      <c r="H512" s="124">
        <f t="shared" si="7"/>
        <v>0</v>
      </c>
      <c r="I512" s="128"/>
    </row>
    <row r="513" spans="1:9" ht="11.25">
      <c r="A513" s="126"/>
      <c r="B513" s="121"/>
      <c r="C513" s="122" t="str">
        <f>IF(B513="","",VLOOKUP(B513,型号管理!A:D,2,0))</f>
        <v/>
      </c>
      <c r="D513" s="122" t="str">
        <f>IF(B513="","",VLOOKUP(B513,型号管理!A:D,3,0))</f>
        <v/>
      </c>
      <c r="E513" s="122" t="str">
        <f>IF(B513="","",VLOOKUP(B513,型号管理!A:D,4,0))</f>
        <v/>
      </c>
      <c r="F513" s="127"/>
      <c r="G513" s="13"/>
      <c r="H513" s="124">
        <f t="shared" si="7"/>
        <v>0</v>
      </c>
      <c r="I513" s="128"/>
    </row>
    <row r="514" spans="1:9" ht="11.25">
      <c r="A514" s="126"/>
      <c r="B514" s="121"/>
      <c r="C514" s="122" t="str">
        <f>IF(B514="","",VLOOKUP(B514,型号管理!A:D,2,0))</f>
        <v/>
      </c>
      <c r="D514" s="122" t="str">
        <f>IF(B514="","",VLOOKUP(B514,型号管理!A:D,3,0))</f>
        <v/>
      </c>
      <c r="E514" s="122" t="str">
        <f>IF(B514="","",VLOOKUP(B514,型号管理!A:D,4,0))</f>
        <v/>
      </c>
      <c r="F514" s="127"/>
      <c r="G514" s="13"/>
      <c r="H514" s="124">
        <f t="shared" si="8" ref="H514:H577">F514*G514</f>
        <v>0</v>
      </c>
      <c r="I514" s="128"/>
    </row>
    <row r="515" spans="1:9" ht="11.25">
      <c r="A515" s="126"/>
      <c r="B515" s="121"/>
      <c r="C515" s="122" t="str">
        <f>IF(B515="","",VLOOKUP(B515,型号管理!A:D,2,0))</f>
        <v/>
      </c>
      <c r="D515" s="122" t="str">
        <f>IF(B515="","",VLOOKUP(B515,型号管理!A:D,3,0))</f>
        <v/>
      </c>
      <c r="E515" s="122" t="str">
        <f>IF(B515="","",VLOOKUP(B515,型号管理!A:D,4,0))</f>
        <v/>
      </c>
      <c r="F515" s="127"/>
      <c r="G515" s="13"/>
      <c r="H515" s="124">
        <f t="shared" si="8"/>
        <v>0</v>
      </c>
      <c r="I515" s="128"/>
    </row>
    <row r="516" spans="1:9" ht="11.25">
      <c r="A516" s="126"/>
      <c r="B516" s="121"/>
      <c r="C516" s="122" t="str">
        <f>IF(B516="","",VLOOKUP(B516,型号管理!A:D,2,0))</f>
        <v/>
      </c>
      <c r="D516" s="122" t="str">
        <f>IF(B516="","",VLOOKUP(B516,型号管理!A:D,3,0))</f>
        <v/>
      </c>
      <c r="E516" s="122" t="str">
        <f>IF(B516="","",VLOOKUP(B516,型号管理!A:D,4,0))</f>
        <v/>
      </c>
      <c r="F516" s="127"/>
      <c r="G516" s="13"/>
      <c r="H516" s="124">
        <f t="shared" si="8"/>
        <v>0</v>
      </c>
      <c r="I516" s="128"/>
    </row>
    <row r="517" spans="1:9" ht="11.25">
      <c r="A517" s="126"/>
      <c r="B517" s="121"/>
      <c r="C517" s="122" t="str">
        <f>IF(B517="","",VLOOKUP(B517,型号管理!A:D,2,0))</f>
        <v/>
      </c>
      <c r="D517" s="122" t="str">
        <f>IF(B517="","",VLOOKUP(B517,型号管理!A:D,3,0))</f>
        <v/>
      </c>
      <c r="E517" s="122" t="str">
        <f>IF(B517="","",VLOOKUP(B517,型号管理!A:D,4,0))</f>
        <v/>
      </c>
      <c r="F517" s="127"/>
      <c r="G517" s="13"/>
      <c r="H517" s="124">
        <f t="shared" si="8"/>
        <v>0</v>
      </c>
      <c r="I517" s="128"/>
    </row>
    <row r="518" spans="1:9" ht="11.25">
      <c r="A518" s="126"/>
      <c r="B518" s="121"/>
      <c r="C518" s="122" t="str">
        <f>IF(B518="","",VLOOKUP(B518,型号管理!A:D,2,0))</f>
        <v/>
      </c>
      <c r="D518" s="122" t="str">
        <f>IF(B518="","",VLOOKUP(B518,型号管理!A:D,3,0))</f>
        <v/>
      </c>
      <c r="E518" s="122" t="str">
        <f>IF(B518="","",VLOOKUP(B518,型号管理!A:D,4,0))</f>
        <v/>
      </c>
      <c r="F518" s="127"/>
      <c r="G518" s="13"/>
      <c r="H518" s="124">
        <f t="shared" si="8"/>
        <v>0</v>
      </c>
      <c r="I518" s="128"/>
    </row>
    <row r="519" spans="1:9" ht="11.25">
      <c r="A519" s="126"/>
      <c r="B519" s="121"/>
      <c r="C519" s="122" t="str">
        <f>IF(B519="","",VLOOKUP(B519,型号管理!A:D,2,0))</f>
        <v/>
      </c>
      <c r="D519" s="122" t="str">
        <f>IF(B519="","",VLOOKUP(B519,型号管理!A:D,3,0))</f>
        <v/>
      </c>
      <c r="E519" s="122" t="str">
        <f>IF(B519="","",VLOOKUP(B519,型号管理!A:D,4,0))</f>
        <v/>
      </c>
      <c r="F519" s="127"/>
      <c r="G519" s="13"/>
      <c r="H519" s="124">
        <f t="shared" si="8"/>
        <v>0</v>
      </c>
      <c r="I519" s="128"/>
    </row>
    <row r="520" spans="1:9" ht="11.25">
      <c r="A520" s="126"/>
      <c r="B520" s="121"/>
      <c r="C520" s="122" t="str">
        <f>IF(B520="","",VLOOKUP(B520,型号管理!A:D,2,0))</f>
        <v/>
      </c>
      <c r="D520" s="122" t="str">
        <f>IF(B520="","",VLOOKUP(B520,型号管理!A:D,3,0))</f>
        <v/>
      </c>
      <c r="E520" s="122" t="str">
        <f>IF(B520="","",VLOOKUP(B520,型号管理!A:D,4,0))</f>
        <v/>
      </c>
      <c r="F520" s="127"/>
      <c r="G520" s="13"/>
      <c r="H520" s="124">
        <f t="shared" si="8"/>
        <v>0</v>
      </c>
      <c r="I520" s="128"/>
    </row>
    <row r="521" spans="1:9" ht="11.25">
      <c r="A521" s="126"/>
      <c r="B521" s="121"/>
      <c r="C521" s="122" t="str">
        <f>IF(B521="","",VLOOKUP(B521,型号管理!A:D,2,0))</f>
        <v/>
      </c>
      <c r="D521" s="122" t="str">
        <f>IF(B521="","",VLOOKUP(B521,型号管理!A:D,3,0))</f>
        <v/>
      </c>
      <c r="E521" s="122" t="str">
        <f>IF(B521="","",VLOOKUP(B521,型号管理!A:D,4,0))</f>
        <v/>
      </c>
      <c r="F521" s="127"/>
      <c r="G521" s="13"/>
      <c r="H521" s="124">
        <f t="shared" si="8"/>
        <v>0</v>
      </c>
      <c r="I521" s="128"/>
    </row>
    <row r="522" spans="1:9" ht="11.25">
      <c r="A522" s="126"/>
      <c r="B522" s="121"/>
      <c r="C522" s="122" t="str">
        <f>IF(B522="","",VLOOKUP(B522,型号管理!A:D,2,0))</f>
        <v/>
      </c>
      <c r="D522" s="122" t="str">
        <f>IF(B522="","",VLOOKUP(B522,型号管理!A:D,3,0))</f>
        <v/>
      </c>
      <c r="E522" s="122" t="str">
        <f>IF(B522="","",VLOOKUP(B522,型号管理!A:D,4,0))</f>
        <v/>
      </c>
      <c r="F522" s="127"/>
      <c r="G522" s="13"/>
      <c r="H522" s="124">
        <f t="shared" si="8"/>
        <v>0</v>
      </c>
      <c r="I522" s="128"/>
    </row>
    <row r="523" spans="1:9" ht="11.25">
      <c r="A523" s="126"/>
      <c r="B523" s="121"/>
      <c r="C523" s="122" t="str">
        <f>IF(B523="","",VLOOKUP(B523,型号管理!A:D,2,0))</f>
        <v/>
      </c>
      <c r="D523" s="122" t="str">
        <f>IF(B523="","",VLOOKUP(B523,型号管理!A:D,3,0))</f>
        <v/>
      </c>
      <c r="E523" s="122" t="str">
        <f>IF(B523="","",VLOOKUP(B523,型号管理!A:D,4,0))</f>
        <v/>
      </c>
      <c r="F523" s="127"/>
      <c r="G523" s="13"/>
      <c r="H523" s="124">
        <f t="shared" si="8"/>
        <v>0</v>
      </c>
      <c r="I523" s="128"/>
    </row>
    <row r="524" spans="1:9" ht="11.25">
      <c r="A524" s="126"/>
      <c r="B524" s="121"/>
      <c r="C524" s="122" t="str">
        <f>IF(B524="","",VLOOKUP(B524,型号管理!A:D,2,0))</f>
        <v/>
      </c>
      <c r="D524" s="122" t="str">
        <f>IF(B524="","",VLOOKUP(B524,型号管理!A:D,3,0))</f>
        <v/>
      </c>
      <c r="E524" s="122" t="str">
        <f>IF(B524="","",VLOOKUP(B524,型号管理!A:D,4,0))</f>
        <v/>
      </c>
      <c r="F524" s="127"/>
      <c r="G524" s="13"/>
      <c r="H524" s="124">
        <f t="shared" si="8"/>
        <v>0</v>
      </c>
      <c r="I524" s="128"/>
    </row>
    <row r="525" spans="1:9" ht="11.25">
      <c r="A525" s="126"/>
      <c r="B525" s="121"/>
      <c r="C525" s="122" t="str">
        <f>IF(B525="","",VLOOKUP(B525,型号管理!A:D,2,0))</f>
        <v/>
      </c>
      <c r="D525" s="122" t="str">
        <f>IF(B525="","",VLOOKUP(B525,型号管理!A:D,3,0))</f>
        <v/>
      </c>
      <c r="E525" s="122" t="str">
        <f>IF(B525="","",VLOOKUP(B525,型号管理!A:D,4,0))</f>
        <v/>
      </c>
      <c r="F525" s="127"/>
      <c r="G525" s="13"/>
      <c r="H525" s="124">
        <f t="shared" si="8"/>
        <v>0</v>
      </c>
      <c r="I525" s="128"/>
    </row>
    <row r="526" spans="1:9" ht="11.25">
      <c r="A526" s="126"/>
      <c r="B526" s="121"/>
      <c r="C526" s="122" t="str">
        <f>IF(B526="","",VLOOKUP(B526,型号管理!A:D,2,0))</f>
        <v/>
      </c>
      <c r="D526" s="122" t="str">
        <f>IF(B526="","",VLOOKUP(B526,型号管理!A:D,3,0))</f>
        <v/>
      </c>
      <c r="E526" s="122" t="str">
        <f>IF(B526="","",VLOOKUP(B526,型号管理!A:D,4,0))</f>
        <v/>
      </c>
      <c r="F526" s="127"/>
      <c r="G526" s="13"/>
      <c r="H526" s="124">
        <f t="shared" si="8"/>
        <v>0</v>
      </c>
      <c r="I526" s="128"/>
    </row>
    <row r="527" spans="1:9" ht="11.25">
      <c r="A527" s="126"/>
      <c r="B527" s="121"/>
      <c r="C527" s="122" t="str">
        <f>IF(B527="","",VLOOKUP(B527,型号管理!A:D,2,0))</f>
        <v/>
      </c>
      <c r="D527" s="122" t="str">
        <f>IF(B527="","",VLOOKUP(B527,型号管理!A:D,3,0))</f>
        <v/>
      </c>
      <c r="E527" s="122" t="str">
        <f>IF(B527="","",VLOOKUP(B527,型号管理!A:D,4,0))</f>
        <v/>
      </c>
      <c r="F527" s="127"/>
      <c r="G527" s="13"/>
      <c r="H527" s="124">
        <f t="shared" si="8"/>
        <v>0</v>
      </c>
      <c r="I527" s="128"/>
    </row>
    <row r="528" spans="1:9" ht="11.25">
      <c r="A528" s="126"/>
      <c r="B528" s="121"/>
      <c r="C528" s="122" t="str">
        <f>IF(B528="","",VLOOKUP(B528,型号管理!A:D,2,0))</f>
        <v/>
      </c>
      <c r="D528" s="122" t="str">
        <f>IF(B528="","",VLOOKUP(B528,型号管理!A:D,3,0))</f>
        <v/>
      </c>
      <c r="E528" s="122" t="str">
        <f>IF(B528="","",VLOOKUP(B528,型号管理!A:D,4,0))</f>
        <v/>
      </c>
      <c r="F528" s="127"/>
      <c r="G528" s="13"/>
      <c r="H528" s="124">
        <f t="shared" si="8"/>
        <v>0</v>
      </c>
      <c r="I528" s="128"/>
    </row>
    <row r="529" spans="1:9" ht="11.25">
      <c r="A529" s="126"/>
      <c r="B529" s="121"/>
      <c r="C529" s="122" t="str">
        <f>IF(B529="","",VLOOKUP(B529,型号管理!A:D,2,0))</f>
        <v/>
      </c>
      <c r="D529" s="122" t="str">
        <f>IF(B529="","",VLOOKUP(B529,型号管理!A:D,3,0))</f>
        <v/>
      </c>
      <c r="E529" s="122" t="str">
        <f>IF(B529="","",VLOOKUP(B529,型号管理!A:D,4,0))</f>
        <v/>
      </c>
      <c r="F529" s="127"/>
      <c r="G529" s="13"/>
      <c r="H529" s="124">
        <f t="shared" si="8"/>
        <v>0</v>
      </c>
      <c r="I529" s="128"/>
    </row>
    <row r="530" spans="1:9" ht="11.25">
      <c r="A530" s="126"/>
      <c r="B530" s="121"/>
      <c r="C530" s="122" t="str">
        <f>IF(B530="","",VLOOKUP(B530,型号管理!A:D,2,0))</f>
        <v/>
      </c>
      <c r="D530" s="122" t="str">
        <f>IF(B530="","",VLOOKUP(B530,型号管理!A:D,3,0))</f>
        <v/>
      </c>
      <c r="E530" s="122" t="str">
        <f>IF(B530="","",VLOOKUP(B530,型号管理!A:D,4,0))</f>
        <v/>
      </c>
      <c r="F530" s="127"/>
      <c r="G530" s="13"/>
      <c r="H530" s="124">
        <f t="shared" si="8"/>
        <v>0</v>
      </c>
      <c r="I530" s="128"/>
    </row>
    <row r="531" spans="1:9" ht="11.25">
      <c r="A531" s="126"/>
      <c r="B531" s="121"/>
      <c r="C531" s="122" t="str">
        <f>IF(B531="","",VLOOKUP(B531,型号管理!A:D,2,0))</f>
        <v/>
      </c>
      <c r="D531" s="122" t="str">
        <f>IF(B531="","",VLOOKUP(B531,型号管理!A:D,3,0))</f>
        <v/>
      </c>
      <c r="E531" s="122" t="str">
        <f>IF(B531="","",VLOOKUP(B531,型号管理!A:D,4,0))</f>
        <v/>
      </c>
      <c r="F531" s="127"/>
      <c r="G531" s="13"/>
      <c r="H531" s="124">
        <f t="shared" si="8"/>
        <v>0</v>
      </c>
      <c r="I531" s="128"/>
    </row>
    <row r="532" spans="1:9" ht="11.25">
      <c r="A532" s="126"/>
      <c r="B532" s="121"/>
      <c r="C532" s="122" t="str">
        <f>IF(B532="","",VLOOKUP(B532,型号管理!A:D,2,0))</f>
        <v/>
      </c>
      <c r="D532" s="122" t="str">
        <f>IF(B532="","",VLOOKUP(B532,型号管理!A:D,3,0))</f>
        <v/>
      </c>
      <c r="E532" s="122" t="str">
        <f>IF(B532="","",VLOOKUP(B532,型号管理!A:D,4,0))</f>
        <v/>
      </c>
      <c r="F532" s="127"/>
      <c r="G532" s="13"/>
      <c r="H532" s="124">
        <f t="shared" si="8"/>
        <v>0</v>
      </c>
      <c r="I532" s="128"/>
    </row>
    <row r="533" spans="1:9" ht="11.25">
      <c r="A533" s="126"/>
      <c r="B533" s="121"/>
      <c r="C533" s="122" t="str">
        <f>IF(B533="","",VLOOKUP(B533,型号管理!A:D,2,0))</f>
        <v/>
      </c>
      <c r="D533" s="122" t="str">
        <f>IF(B533="","",VLOOKUP(B533,型号管理!A:D,3,0))</f>
        <v/>
      </c>
      <c r="E533" s="122" t="str">
        <f>IF(B533="","",VLOOKUP(B533,型号管理!A:D,4,0))</f>
        <v/>
      </c>
      <c r="F533" s="127"/>
      <c r="G533" s="13"/>
      <c r="H533" s="124">
        <f t="shared" si="8"/>
        <v>0</v>
      </c>
      <c r="I533" s="128"/>
    </row>
    <row r="534" spans="1:9" ht="11.25">
      <c r="A534" s="126"/>
      <c r="B534" s="121"/>
      <c r="C534" s="122" t="str">
        <f>IF(B534="","",VLOOKUP(B534,型号管理!A:D,2,0))</f>
        <v/>
      </c>
      <c r="D534" s="122" t="str">
        <f>IF(B534="","",VLOOKUP(B534,型号管理!A:D,3,0))</f>
        <v/>
      </c>
      <c r="E534" s="122" t="str">
        <f>IF(B534="","",VLOOKUP(B534,型号管理!A:D,4,0))</f>
        <v/>
      </c>
      <c r="F534" s="127"/>
      <c r="G534" s="13"/>
      <c r="H534" s="124">
        <f t="shared" si="8"/>
        <v>0</v>
      </c>
      <c r="I534" s="128"/>
    </row>
    <row r="535" spans="1:9" ht="11.25">
      <c r="A535" s="126"/>
      <c r="B535" s="121"/>
      <c r="C535" s="122" t="str">
        <f>IF(B535="","",VLOOKUP(B535,型号管理!A:D,2,0))</f>
        <v/>
      </c>
      <c r="D535" s="122" t="str">
        <f>IF(B535="","",VLOOKUP(B535,型号管理!A:D,3,0))</f>
        <v/>
      </c>
      <c r="E535" s="122" t="str">
        <f>IF(B535="","",VLOOKUP(B535,型号管理!A:D,4,0))</f>
        <v/>
      </c>
      <c r="F535" s="127"/>
      <c r="G535" s="13"/>
      <c r="H535" s="124">
        <f t="shared" si="8"/>
        <v>0</v>
      </c>
      <c r="I535" s="128"/>
    </row>
    <row r="536" spans="1:9" ht="11.25">
      <c r="A536" s="126"/>
      <c r="B536" s="121"/>
      <c r="C536" s="122" t="str">
        <f>IF(B536="","",VLOOKUP(B536,型号管理!A:D,2,0))</f>
        <v/>
      </c>
      <c r="D536" s="122" t="str">
        <f>IF(B536="","",VLOOKUP(B536,型号管理!A:D,3,0))</f>
        <v/>
      </c>
      <c r="E536" s="122" t="str">
        <f>IF(B536="","",VLOOKUP(B536,型号管理!A:D,4,0))</f>
        <v/>
      </c>
      <c r="F536" s="127"/>
      <c r="G536" s="13"/>
      <c r="H536" s="124">
        <f t="shared" si="8"/>
        <v>0</v>
      </c>
      <c r="I536" s="128"/>
    </row>
    <row r="537" spans="1:9" ht="11.25">
      <c r="A537" s="126"/>
      <c r="B537" s="121"/>
      <c r="C537" s="122" t="str">
        <f>IF(B537="","",VLOOKUP(B537,型号管理!A:D,2,0))</f>
        <v/>
      </c>
      <c r="D537" s="122" t="str">
        <f>IF(B537="","",VLOOKUP(B537,型号管理!A:D,3,0))</f>
        <v/>
      </c>
      <c r="E537" s="122" t="str">
        <f>IF(B537="","",VLOOKUP(B537,型号管理!A:D,4,0))</f>
        <v/>
      </c>
      <c r="F537" s="127"/>
      <c r="G537" s="13"/>
      <c r="H537" s="124">
        <f t="shared" si="8"/>
        <v>0</v>
      </c>
      <c r="I537" s="128"/>
    </row>
    <row r="538" spans="1:9" ht="11.25">
      <c r="A538" s="126"/>
      <c r="B538" s="121"/>
      <c r="C538" s="122" t="str">
        <f>IF(B538="","",VLOOKUP(B538,型号管理!A:D,2,0))</f>
        <v/>
      </c>
      <c r="D538" s="122" t="str">
        <f>IF(B538="","",VLOOKUP(B538,型号管理!A:D,3,0))</f>
        <v/>
      </c>
      <c r="E538" s="122" t="str">
        <f>IF(B538="","",VLOOKUP(B538,型号管理!A:D,4,0))</f>
        <v/>
      </c>
      <c r="F538" s="127"/>
      <c r="G538" s="13"/>
      <c r="H538" s="124">
        <f t="shared" si="8"/>
        <v>0</v>
      </c>
      <c r="I538" s="128"/>
    </row>
    <row r="539" spans="1:9" ht="11.25">
      <c r="A539" s="126"/>
      <c r="B539" s="121"/>
      <c r="C539" s="122" t="str">
        <f>IF(B539="","",VLOOKUP(B539,型号管理!A:D,2,0))</f>
        <v/>
      </c>
      <c r="D539" s="122" t="str">
        <f>IF(B539="","",VLOOKUP(B539,型号管理!A:D,3,0))</f>
        <v/>
      </c>
      <c r="E539" s="122" t="str">
        <f>IF(B539="","",VLOOKUP(B539,型号管理!A:D,4,0))</f>
        <v/>
      </c>
      <c r="F539" s="127"/>
      <c r="G539" s="13"/>
      <c r="H539" s="124">
        <f t="shared" si="8"/>
        <v>0</v>
      </c>
      <c r="I539" s="128"/>
    </row>
    <row r="540" spans="1:9" ht="11.25">
      <c r="A540" s="126"/>
      <c r="B540" s="121"/>
      <c r="C540" s="122" t="str">
        <f>IF(B540="","",VLOOKUP(B540,型号管理!A:D,2,0))</f>
        <v/>
      </c>
      <c r="D540" s="122" t="str">
        <f>IF(B540="","",VLOOKUP(B540,型号管理!A:D,3,0))</f>
        <v/>
      </c>
      <c r="E540" s="122" t="str">
        <f>IF(B540="","",VLOOKUP(B540,型号管理!A:D,4,0))</f>
        <v/>
      </c>
      <c r="F540" s="127"/>
      <c r="G540" s="13"/>
      <c r="H540" s="124">
        <f t="shared" si="8"/>
        <v>0</v>
      </c>
      <c r="I540" s="128"/>
    </row>
    <row r="541" spans="1:9" ht="11.25">
      <c r="A541" s="126"/>
      <c r="B541" s="121"/>
      <c r="C541" s="122" t="str">
        <f>IF(B541="","",VLOOKUP(B541,型号管理!A:D,2,0))</f>
        <v/>
      </c>
      <c r="D541" s="122" t="str">
        <f>IF(B541="","",VLOOKUP(B541,型号管理!A:D,3,0))</f>
        <v/>
      </c>
      <c r="E541" s="122" t="str">
        <f>IF(B541="","",VLOOKUP(B541,型号管理!A:D,4,0))</f>
        <v/>
      </c>
      <c r="F541" s="127"/>
      <c r="G541" s="13"/>
      <c r="H541" s="124">
        <f t="shared" si="8"/>
        <v>0</v>
      </c>
      <c r="I541" s="128"/>
    </row>
    <row r="542" spans="1:9" ht="11.25">
      <c r="A542" s="126"/>
      <c r="B542" s="121"/>
      <c r="C542" s="122" t="str">
        <f>IF(B542="","",VLOOKUP(B542,型号管理!A:D,2,0))</f>
        <v/>
      </c>
      <c r="D542" s="122" t="str">
        <f>IF(B542="","",VLOOKUP(B542,型号管理!A:D,3,0))</f>
        <v/>
      </c>
      <c r="E542" s="122" t="str">
        <f>IF(B542="","",VLOOKUP(B542,型号管理!A:D,4,0))</f>
        <v/>
      </c>
      <c r="F542" s="127"/>
      <c r="G542" s="13"/>
      <c r="H542" s="124">
        <f t="shared" si="8"/>
        <v>0</v>
      </c>
      <c r="I542" s="128"/>
    </row>
    <row r="543" spans="1:9" ht="11.25">
      <c r="A543" s="126"/>
      <c r="B543" s="121"/>
      <c r="C543" s="122" t="str">
        <f>IF(B543="","",VLOOKUP(B543,型号管理!A:D,2,0))</f>
        <v/>
      </c>
      <c r="D543" s="122" t="str">
        <f>IF(B543="","",VLOOKUP(B543,型号管理!A:D,3,0))</f>
        <v/>
      </c>
      <c r="E543" s="122" t="str">
        <f>IF(B543="","",VLOOKUP(B543,型号管理!A:D,4,0))</f>
        <v/>
      </c>
      <c r="F543" s="127"/>
      <c r="G543" s="13"/>
      <c r="H543" s="124">
        <f t="shared" si="8"/>
        <v>0</v>
      </c>
      <c r="I543" s="128"/>
    </row>
    <row r="544" spans="1:9" ht="11.25">
      <c r="A544" s="126"/>
      <c r="B544" s="121"/>
      <c r="C544" s="122" t="str">
        <f>IF(B544="","",VLOOKUP(B544,型号管理!A:D,2,0))</f>
        <v/>
      </c>
      <c r="D544" s="122" t="str">
        <f>IF(B544="","",VLOOKUP(B544,型号管理!A:D,3,0))</f>
        <v/>
      </c>
      <c r="E544" s="122" t="str">
        <f>IF(B544="","",VLOOKUP(B544,型号管理!A:D,4,0))</f>
        <v/>
      </c>
      <c r="F544" s="127"/>
      <c r="G544" s="13"/>
      <c r="H544" s="124">
        <f t="shared" si="8"/>
        <v>0</v>
      </c>
      <c r="I544" s="128"/>
    </row>
    <row r="545" spans="1:9" ht="11.25">
      <c r="A545" s="126"/>
      <c r="B545" s="121"/>
      <c r="C545" s="122" t="str">
        <f>IF(B545="","",VLOOKUP(B545,型号管理!A:D,2,0))</f>
        <v/>
      </c>
      <c r="D545" s="122" t="str">
        <f>IF(B545="","",VLOOKUP(B545,型号管理!A:D,3,0))</f>
        <v/>
      </c>
      <c r="E545" s="122" t="str">
        <f>IF(B545="","",VLOOKUP(B545,型号管理!A:D,4,0))</f>
        <v/>
      </c>
      <c r="F545" s="127"/>
      <c r="G545" s="13"/>
      <c r="H545" s="124">
        <f t="shared" si="8"/>
        <v>0</v>
      </c>
      <c r="I545" s="128"/>
    </row>
    <row r="546" spans="1:9" ht="11.25">
      <c r="A546" s="126"/>
      <c r="B546" s="121"/>
      <c r="C546" s="122" t="str">
        <f>IF(B546="","",VLOOKUP(B546,型号管理!A:D,2,0))</f>
        <v/>
      </c>
      <c r="D546" s="122" t="str">
        <f>IF(B546="","",VLOOKUP(B546,型号管理!A:D,3,0))</f>
        <v/>
      </c>
      <c r="E546" s="122" t="str">
        <f>IF(B546="","",VLOOKUP(B546,型号管理!A:D,4,0))</f>
        <v/>
      </c>
      <c r="F546" s="127"/>
      <c r="G546" s="13"/>
      <c r="H546" s="124">
        <f t="shared" si="8"/>
        <v>0</v>
      </c>
      <c r="I546" s="128"/>
    </row>
    <row r="547" spans="1:9" ht="11.25">
      <c r="A547" s="126"/>
      <c r="B547" s="121"/>
      <c r="C547" s="122" t="str">
        <f>IF(B547="","",VLOOKUP(B547,型号管理!A:D,2,0))</f>
        <v/>
      </c>
      <c r="D547" s="122" t="str">
        <f>IF(B547="","",VLOOKUP(B547,型号管理!A:D,3,0))</f>
        <v/>
      </c>
      <c r="E547" s="122" t="str">
        <f>IF(B547="","",VLOOKUP(B547,型号管理!A:D,4,0))</f>
        <v/>
      </c>
      <c r="F547" s="127"/>
      <c r="G547" s="13"/>
      <c r="H547" s="124">
        <f t="shared" si="8"/>
        <v>0</v>
      </c>
      <c r="I547" s="128"/>
    </row>
    <row r="548" spans="1:9" ht="11.25">
      <c r="A548" s="126"/>
      <c r="B548" s="121"/>
      <c r="C548" s="122" t="str">
        <f>IF(B548="","",VLOOKUP(B548,型号管理!A:D,2,0))</f>
        <v/>
      </c>
      <c r="D548" s="122" t="str">
        <f>IF(B548="","",VLOOKUP(B548,型号管理!A:D,3,0))</f>
        <v/>
      </c>
      <c r="E548" s="122" t="str">
        <f>IF(B548="","",VLOOKUP(B548,型号管理!A:D,4,0))</f>
        <v/>
      </c>
      <c r="F548" s="127"/>
      <c r="G548" s="13"/>
      <c r="H548" s="124">
        <f t="shared" si="8"/>
        <v>0</v>
      </c>
      <c r="I548" s="128"/>
    </row>
    <row r="549" spans="1:9" ht="11.25">
      <c r="A549" s="126"/>
      <c r="B549" s="121"/>
      <c r="C549" s="122" t="str">
        <f>IF(B549="","",VLOOKUP(B549,型号管理!A:D,2,0))</f>
        <v/>
      </c>
      <c r="D549" s="122" t="str">
        <f>IF(B549="","",VLOOKUP(B549,型号管理!A:D,3,0))</f>
        <v/>
      </c>
      <c r="E549" s="122" t="str">
        <f>IF(B549="","",VLOOKUP(B549,型号管理!A:D,4,0))</f>
        <v/>
      </c>
      <c r="F549" s="127"/>
      <c r="G549" s="13"/>
      <c r="H549" s="124">
        <f t="shared" si="8"/>
        <v>0</v>
      </c>
      <c r="I549" s="128"/>
    </row>
    <row r="550" spans="1:9" ht="11.25">
      <c r="A550" s="126"/>
      <c r="B550" s="121"/>
      <c r="C550" s="122" t="str">
        <f>IF(B550="","",VLOOKUP(B550,型号管理!A:D,2,0))</f>
        <v/>
      </c>
      <c r="D550" s="122" t="str">
        <f>IF(B550="","",VLOOKUP(B550,型号管理!A:D,3,0))</f>
        <v/>
      </c>
      <c r="E550" s="122" t="str">
        <f>IF(B550="","",VLOOKUP(B550,型号管理!A:D,4,0))</f>
        <v/>
      </c>
      <c r="F550" s="127"/>
      <c r="G550" s="13"/>
      <c r="H550" s="124">
        <f t="shared" si="8"/>
        <v>0</v>
      </c>
      <c r="I550" s="128"/>
    </row>
    <row r="551" spans="1:9" ht="11.25">
      <c r="A551" s="126"/>
      <c r="B551" s="121"/>
      <c r="C551" s="122" t="str">
        <f>IF(B551="","",VLOOKUP(B551,型号管理!A:D,2,0))</f>
        <v/>
      </c>
      <c r="D551" s="122" t="str">
        <f>IF(B551="","",VLOOKUP(B551,型号管理!A:D,3,0))</f>
        <v/>
      </c>
      <c r="E551" s="122" t="str">
        <f>IF(B551="","",VLOOKUP(B551,型号管理!A:D,4,0))</f>
        <v/>
      </c>
      <c r="F551" s="127"/>
      <c r="G551" s="13"/>
      <c r="H551" s="124">
        <f t="shared" si="8"/>
        <v>0</v>
      </c>
      <c r="I551" s="128"/>
    </row>
    <row r="552" spans="1:9" ht="11.25">
      <c r="A552" s="126"/>
      <c r="B552" s="121"/>
      <c r="C552" s="122" t="str">
        <f>IF(B552="","",VLOOKUP(B552,型号管理!A:D,2,0))</f>
        <v/>
      </c>
      <c r="D552" s="122" t="str">
        <f>IF(B552="","",VLOOKUP(B552,型号管理!A:D,3,0))</f>
        <v/>
      </c>
      <c r="E552" s="122" t="str">
        <f>IF(B552="","",VLOOKUP(B552,型号管理!A:D,4,0))</f>
        <v/>
      </c>
      <c r="F552" s="127"/>
      <c r="G552" s="13"/>
      <c r="H552" s="124">
        <f t="shared" si="8"/>
        <v>0</v>
      </c>
      <c r="I552" s="128"/>
    </row>
    <row r="553" spans="1:9" ht="11.25">
      <c r="A553" s="126"/>
      <c r="B553" s="121"/>
      <c r="C553" s="122" t="str">
        <f>IF(B553="","",VLOOKUP(B553,型号管理!A:D,2,0))</f>
        <v/>
      </c>
      <c r="D553" s="122" t="str">
        <f>IF(B553="","",VLOOKUP(B553,型号管理!A:D,3,0))</f>
        <v/>
      </c>
      <c r="E553" s="122" t="str">
        <f>IF(B553="","",VLOOKUP(B553,型号管理!A:D,4,0))</f>
        <v/>
      </c>
      <c r="F553" s="127"/>
      <c r="G553" s="13"/>
      <c r="H553" s="124">
        <f t="shared" si="8"/>
        <v>0</v>
      </c>
      <c r="I553" s="128"/>
    </row>
    <row r="554" spans="1:9" ht="11.25">
      <c r="A554" s="126"/>
      <c r="B554" s="121"/>
      <c r="C554" s="122" t="str">
        <f>IF(B554="","",VLOOKUP(B554,型号管理!A:D,2,0))</f>
        <v/>
      </c>
      <c r="D554" s="122" t="str">
        <f>IF(B554="","",VLOOKUP(B554,型号管理!A:D,3,0))</f>
        <v/>
      </c>
      <c r="E554" s="122" t="str">
        <f>IF(B554="","",VLOOKUP(B554,型号管理!A:D,4,0))</f>
        <v/>
      </c>
      <c r="F554" s="127"/>
      <c r="G554" s="13"/>
      <c r="H554" s="124">
        <f t="shared" si="8"/>
        <v>0</v>
      </c>
      <c r="I554" s="128"/>
    </row>
    <row r="555" spans="1:9" ht="11.25">
      <c r="A555" s="126"/>
      <c r="B555" s="121"/>
      <c r="C555" s="122" t="str">
        <f>IF(B555="","",VLOOKUP(B555,型号管理!A:D,2,0))</f>
        <v/>
      </c>
      <c r="D555" s="122" t="str">
        <f>IF(B555="","",VLOOKUP(B555,型号管理!A:D,3,0))</f>
        <v/>
      </c>
      <c r="E555" s="122" t="str">
        <f>IF(B555="","",VLOOKUP(B555,型号管理!A:D,4,0))</f>
        <v/>
      </c>
      <c r="F555" s="127"/>
      <c r="G555" s="13"/>
      <c r="H555" s="124">
        <f t="shared" si="8"/>
        <v>0</v>
      </c>
      <c r="I555" s="128"/>
    </row>
    <row r="556" spans="1:9" ht="11.25">
      <c r="A556" s="126"/>
      <c r="B556" s="121"/>
      <c r="C556" s="122" t="str">
        <f>IF(B556="","",VLOOKUP(B556,型号管理!A:D,2,0))</f>
        <v/>
      </c>
      <c r="D556" s="122" t="str">
        <f>IF(B556="","",VLOOKUP(B556,型号管理!A:D,3,0))</f>
        <v/>
      </c>
      <c r="E556" s="122" t="str">
        <f>IF(B556="","",VLOOKUP(B556,型号管理!A:D,4,0))</f>
        <v/>
      </c>
      <c r="F556" s="127"/>
      <c r="G556" s="13"/>
      <c r="H556" s="124">
        <f t="shared" si="8"/>
        <v>0</v>
      </c>
      <c r="I556" s="128"/>
    </row>
    <row r="557" spans="1:9" ht="11.25">
      <c r="A557" s="126"/>
      <c r="B557" s="121"/>
      <c r="C557" s="122" t="str">
        <f>IF(B557="","",VLOOKUP(B557,型号管理!A:D,2,0))</f>
        <v/>
      </c>
      <c r="D557" s="122" t="str">
        <f>IF(B557="","",VLOOKUP(B557,型号管理!A:D,3,0))</f>
        <v/>
      </c>
      <c r="E557" s="122" t="str">
        <f>IF(B557="","",VLOOKUP(B557,型号管理!A:D,4,0))</f>
        <v/>
      </c>
      <c r="F557" s="127"/>
      <c r="G557" s="13"/>
      <c r="H557" s="124">
        <f t="shared" si="8"/>
        <v>0</v>
      </c>
      <c r="I557" s="128"/>
    </row>
    <row r="558" spans="1:9" ht="11.25">
      <c r="A558" s="126"/>
      <c r="B558" s="121"/>
      <c r="C558" s="122" t="str">
        <f>IF(B558="","",VLOOKUP(B558,型号管理!A:D,2,0))</f>
        <v/>
      </c>
      <c r="D558" s="122" t="str">
        <f>IF(B558="","",VLOOKUP(B558,型号管理!A:D,3,0))</f>
        <v/>
      </c>
      <c r="E558" s="122" t="str">
        <f>IF(B558="","",VLOOKUP(B558,型号管理!A:D,4,0))</f>
        <v/>
      </c>
      <c r="F558" s="127"/>
      <c r="G558" s="13"/>
      <c r="H558" s="124">
        <f t="shared" si="8"/>
        <v>0</v>
      </c>
      <c r="I558" s="128"/>
    </row>
    <row r="559" spans="1:9" ht="11.25">
      <c r="A559" s="126"/>
      <c r="B559" s="121"/>
      <c r="C559" s="122" t="str">
        <f>IF(B559="","",VLOOKUP(B559,型号管理!A:D,2,0))</f>
        <v/>
      </c>
      <c r="D559" s="122" t="str">
        <f>IF(B559="","",VLOOKUP(B559,型号管理!A:D,3,0))</f>
        <v/>
      </c>
      <c r="E559" s="122" t="str">
        <f>IF(B559="","",VLOOKUP(B559,型号管理!A:D,4,0))</f>
        <v/>
      </c>
      <c r="F559" s="127"/>
      <c r="G559" s="13"/>
      <c r="H559" s="124">
        <f t="shared" si="8"/>
        <v>0</v>
      </c>
      <c r="I559" s="128"/>
    </row>
    <row r="560" spans="1:9" ht="11.25">
      <c r="A560" s="126"/>
      <c r="B560" s="121"/>
      <c r="C560" s="122" t="str">
        <f>IF(B560="","",VLOOKUP(B560,型号管理!A:D,2,0))</f>
        <v/>
      </c>
      <c r="D560" s="122" t="str">
        <f>IF(B560="","",VLOOKUP(B560,型号管理!A:D,3,0))</f>
        <v/>
      </c>
      <c r="E560" s="122" t="str">
        <f>IF(B560="","",VLOOKUP(B560,型号管理!A:D,4,0))</f>
        <v/>
      </c>
      <c r="F560" s="127"/>
      <c r="G560" s="13"/>
      <c r="H560" s="124">
        <f t="shared" si="8"/>
        <v>0</v>
      </c>
      <c r="I560" s="128"/>
    </row>
    <row r="561" spans="1:9" ht="11.25">
      <c r="A561" s="126"/>
      <c r="B561" s="121"/>
      <c r="C561" s="122" t="str">
        <f>IF(B561="","",VLOOKUP(B561,型号管理!A:D,2,0))</f>
        <v/>
      </c>
      <c r="D561" s="122" t="str">
        <f>IF(B561="","",VLOOKUP(B561,型号管理!A:D,3,0))</f>
        <v/>
      </c>
      <c r="E561" s="122" t="str">
        <f>IF(B561="","",VLOOKUP(B561,型号管理!A:D,4,0))</f>
        <v/>
      </c>
      <c r="F561" s="127"/>
      <c r="G561" s="13"/>
      <c r="H561" s="124">
        <f t="shared" si="8"/>
        <v>0</v>
      </c>
      <c r="I561" s="128"/>
    </row>
    <row r="562" spans="1:9" ht="11.25">
      <c r="A562" s="126"/>
      <c r="B562" s="121"/>
      <c r="C562" s="122" t="str">
        <f>IF(B562="","",VLOOKUP(B562,型号管理!A:D,2,0))</f>
        <v/>
      </c>
      <c r="D562" s="122" t="str">
        <f>IF(B562="","",VLOOKUP(B562,型号管理!A:D,3,0))</f>
        <v/>
      </c>
      <c r="E562" s="122" t="str">
        <f>IF(B562="","",VLOOKUP(B562,型号管理!A:D,4,0))</f>
        <v/>
      </c>
      <c r="F562" s="127"/>
      <c r="G562" s="13"/>
      <c r="H562" s="124">
        <f t="shared" si="8"/>
        <v>0</v>
      </c>
      <c r="I562" s="128"/>
    </row>
    <row r="563" spans="1:9" ht="11.25">
      <c r="A563" s="126"/>
      <c r="B563" s="121"/>
      <c r="C563" s="122" t="str">
        <f>IF(B563="","",VLOOKUP(B563,型号管理!A:D,2,0))</f>
        <v/>
      </c>
      <c r="D563" s="122" t="str">
        <f>IF(B563="","",VLOOKUP(B563,型号管理!A:D,3,0))</f>
        <v/>
      </c>
      <c r="E563" s="122" t="str">
        <f>IF(B563="","",VLOOKUP(B563,型号管理!A:D,4,0))</f>
        <v/>
      </c>
      <c r="F563" s="127"/>
      <c r="G563" s="13"/>
      <c r="H563" s="124">
        <f t="shared" si="8"/>
        <v>0</v>
      </c>
      <c r="I563" s="128"/>
    </row>
    <row r="564" spans="1:9" ht="11.25">
      <c r="A564" s="126"/>
      <c r="B564" s="121"/>
      <c r="C564" s="122" t="str">
        <f>IF(B564="","",VLOOKUP(B564,型号管理!A:D,2,0))</f>
        <v/>
      </c>
      <c r="D564" s="122" t="str">
        <f>IF(B564="","",VLOOKUP(B564,型号管理!A:D,3,0))</f>
        <v/>
      </c>
      <c r="E564" s="122" t="str">
        <f>IF(B564="","",VLOOKUP(B564,型号管理!A:D,4,0))</f>
        <v/>
      </c>
      <c r="F564" s="127"/>
      <c r="G564" s="13"/>
      <c r="H564" s="124">
        <f t="shared" si="8"/>
        <v>0</v>
      </c>
      <c r="I564" s="128"/>
    </row>
    <row r="565" spans="1:9" ht="11.25">
      <c r="A565" s="126"/>
      <c r="B565" s="121"/>
      <c r="C565" s="122" t="str">
        <f>IF(B565="","",VLOOKUP(B565,型号管理!A:D,2,0))</f>
        <v/>
      </c>
      <c r="D565" s="122" t="str">
        <f>IF(B565="","",VLOOKUP(B565,型号管理!A:D,3,0))</f>
        <v/>
      </c>
      <c r="E565" s="122" t="str">
        <f>IF(B565="","",VLOOKUP(B565,型号管理!A:D,4,0))</f>
        <v/>
      </c>
      <c r="F565" s="127"/>
      <c r="G565" s="13"/>
      <c r="H565" s="124">
        <f t="shared" si="8"/>
        <v>0</v>
      </c>
      <c r="I565" s="128"/>
    </row>
    <row r="566" spans="1:9" ht="11.25">
      <c r="A566" s="126"/>
      <c r="B566" s="121"/>
      <c r="C566" s="122" t="str">
        <f>IF(B566="","",VLOOKUP(B566,型号管理!A:D,2,0))</f>
        <v/>
      </c>
      <c r="D566" s="122" t="str">
        <f>IF(B566="","",VLOOKUP(B566,型号管理!A:D,3,0))</f>
        <v/>
      </c>
      <c r="E566" s="122" t="str">
        <f>IF(B566="","",VLOOKUP(B566,型号管理!A:D,4,0))</f>
        <v/>
      </c>
      <c r="F566" s="127"/>
      <c r="G566" s="13"/>
      <c r="H566" s="124">
        <f t="shared" si="8"/>
        <v>0</v>
      </c>
      <c r="I566" s="128"/>
    </row>
    <row r="567" spans="1:9" ht="11.25">
      <c r="A567" s="126"/>
      <c r="B567" s="121"/>
      <c r="C567" s="122" t="str">
        <f>IF(B567="","",VLOOKUP(B567,型号管理!A:D,2,0))</f>
        <v/>
      </c>
      <c r="D567" s="122" t="str">
        <f>IF(B567="","",VLOOKUP(B567,型号管理!A:D,3,0))</f>
        <v/>
      </c>
      <c r="E567" s="122" t="str">
        <f>IF(B567="","",VLOOKUP(B567,型号管理!A:D,4,0))</f>
        <v/>
      </c>
      <c r="F567" s="127"/>
      <c r="G567" s="13"/>
      <c r="H567" s="124">
        <f t="shared" si="8"/>
        <v>0</v>
      </c>
      <c r="I567" s="128"/>
    </row>
    <row r="568" spans="1:9" ht="11.25">
      <c r="A568" s="126"/>
      <c r="B568" s="121"/>
      <c r="C568" s="122" t="str">
        <f>IF(B568="","",VLOOKUP(B568,型号管理!A:D,2,0))</f>
        <v/>
      </c>
      <c r="D568" s="122" t="str">
        <f>IF(B568="","",VLOOKUP(B568,型号管理!A:D,3,0))</f>
        <v/>
      </c>
      <c r="E568" s="122" t="str">
        <f>IF(B568="","",VLOOKUP(B568,型号管理!A:D,4,0))</f>
        <v/>
      </c>
      <c r="F568" s="127"/>
      <c r="G568" s="13"/>
      <c r="H568" s="124">
        <f t="shared" si="8"/>
        <v>0</v>
      </c>
      <c r="I568" s="128"/>
    </row>
    <row r="569" spans="1:9" ht="11.25">
      <c r="A569" s="126"/>
      <c r="B569" s="121"/>
      <c r="C569" s="122" t="str">
        <f>IF(B569="","",VLOOKUP(B569,型号管理!A:D,2,0))</f>
        <v/>
      </c>
      <c r="D569" s="122" t="str">
        <f>IF(B569="","",VLOOKUP(B569,型号管理!A:D,3,0))</f>
        <v/>
      </c>
      <c r="E569" s="122" t="str">
        <f>IF(B569="","",VLOOKUP(B569,型号管理!A:D,4,0))</f>
        <v/>
      </c>
      <c r="F569" s="127"/>
      <c r="G569" s="13"/>
      <c r="H569" s="124">
        <f t="shared" si="8"/>
        <v>0</v>
      </c>
      <c r="I569" s="128"/>
    </row>
    <row r="570" spans="1:9" ht="11.25">
      <c r="A570" s="126"/>
      <c r="B570" s="121"/>
      <c r="C570" s="122" t="str">
        <f>IF(B570="","",VLOOKUP(B570,型号管理!A:D,2,0))</f>
        <v/>
      </c>
      <c r="D570" s="122" t="str">
        <f>IF(B570="","",VLOOKUP(B570,型号管理!A:D,3,0))</f>
        <v/>
      </c>
      <c r="E570" s="122" t="str">
        <f>IF(B570="","",VLOOKUP(B570,型号管理!A:D,4,0))</f>
        <v/>
      </c>
      <c r="F570" s="127"/>
      <c r="G570" s="13"/>
      <c r="H570" s="124">
        <f t="shared" si="8"/>
        <v>0</v>
      </c>
      <c r="I570" s="128"/>
    </row>
    <row r="571" spans="1:9" ht="11.25">
      <c r="A571" s="126"/>
      <c r="B571" s="121"/>
      <c r="C571" s="122" t="str">
        <f>IF(B571="","",VLOOKUP(B571,型号管理!A:D,2,0))</f>
        <v/>
      </c>
      <c r="D571" s="122" t="str">
        <f>IF(B571="","",VLOOKUP(B571,型号管理!A:D,3,0))</f>
        <v/>
      </c>
      <c r="E571" s="122" t="str">
        <f>IF(B571="","",VLOOKUP(B571,型号管理!A:D,4,0))</f>
        <v/>
      </c>
      <c r="F571" s="127"/>
      <c r="G571" s="13"/>
      <c r="H571" s="124">
        <f t="shared" si="8"/>
        <v>0</v>
      </c>
      <c r="I571" s="128"/>
    </row>
    <row r="572" spans="1:9" ht="11.25">
      <c r="A572" s="126"/>
      <c r="B572" s="121"/>
      <c r="C572" s="122" t="str">
        <f>IF(B572="","",VLOOKUP(B572,型号管理!A:D,2,0))</f>
        <v/>
      </c>
      <c r="D572" s="122" t="str">
        <f>IF(B572="","",VLOOKUP(B572,型号管理!A:D,3,0))</f>
        <v/>
      </c>
      <c r="E572" s="122" t="str">
        <f>IF(B572="","",VLOOKUP(B572,型号管理!A:D,4,0))</f>
        <v/>
      </c>
      <c r="F572" s="127"/>
      <c r="G572" s="13"/>
      <c r="H572" s="124">
        <f t="shared" si="8"/>
        <v>0</v>
      </c>
      <c r="I572" s="128"/>
    </row>
    <row r="573" spans="1:9" ht="11.25">
      <c r="A573" s="126"/>
      <c r="B573" s="121"/>
      <c r="C573" s="122" t="str">
        <f>IF(B573="","",VLOOKUP(B573,型号管理!A:D,2,0))</f>
        <v/>
      </c>
      <c r="D573" s="122" t="str">
        <f>IF(B573="","",VLOOKUP(B573,型号管理!A:D,3,0))</f>
        <v/>
      </c>
      <c r="E573" s="122" t="str">
        <f>IF(B573="","",VLOOKUP(B573,型号管理!A:D,4,0))</f>
        <v/>
      </c>
      <c r="F573" s="127"/>
      <c r="G573" s="13"/>
      <c r="H573" s="124">
        <f t="shared" si="8"/>
        <v>0</v>
      </c>
      <c r="I573" s="128"/>
    </row>
    <row r="574" spans="1:9" ht="11.25">
      <c r="A574" s="126"/>
      <c r="B574" s="121"/>
      <c r="C574" s="122" t="str">
        <f>IF(B574="","",VLOOKUP(B574,型号管理!A:D,2,0))</f>
        <v/>
      </c>
      <c r="D574" s="122" t="str">
        <f>IF(B574="","",VLOOKUP(B574,型号管理!A:D,3,0))</f>
        <v/>
      </c>
      <c r="E574" s="122" t="str">
        <f>IF(B574="","",VLOOKUP(B574,型号管理!A:D,4,0))</f>
        <v/>
      </c>
      <c r="F574" s="127"/>
      <c r="G574" s="13"/>
      <c r="H574" s="124">
        <f t="shared" si="8"/>
        <v>0</v>
      </c>
      <c r="I574" s="128"/>
    </row>
    <row r="575" spans="1:9" ht="11.25">
      <c r="A575" s="126"/>
      <c r="B575" s="121"/>
      <c r="C575" s="122" t="str">
        <f>IF(B575="","",VLOOKUP(B575,型号管理!A:D,2,0))</f>
        <v/>
      </c>
      <c r="D575" s="122" t="str">
        <f>IF(B575="","",VLOOKUP(B575,型号管理!A:D,3,0))</f>
        <v/>
      </c>
      <c r="E575" s="122" t="str">
        <f>IF(B575="","",VLOOKUP(B575,型号管理!A:D,4,0))</f>
        <v/>
      </c>
      <c r="F575" s="127"/>
      <c r="G575" s="13"/>
      <c r="H575" s="124">
        <f t="shared" si="8"/>
        <v>0</v>
      </c>
      <c r="I575" s="128"/>
    </row>
    <row r="576" spans="1:9" ht="11.25">
      <c r="A576" s="126"/>
      <c r="B576" s="121"/>
      <c r="C576" s="122" t="str">
        <f>IF(B576="","",VLOOKUP(B576,型号管理!A:D,2,0))</f>
        <v/>
      </c>
      <c r="D576" s="122" t="str">
        <f>IF(B576="","",VLOOKUP(B576,型号管理!A:D,3,0))</f>
        <v/>
      </c>
      <c r="E576" s="122" t="str">
        <f>IF(B576="","",VLOOKUP(B576,型号管理!A:D,4,0))</f>
        <v/>
      </c>
      <c r="F576" s="127"/>
      <c r="G576" s="13"/>
      <c r="H576" s="124">
        <f t="shared" si="8"/>
        <v>0</v>
      </c>
      <c r="I576" s="128"/>
    </row>
    <row r="577" spans="1:9" ht="11.25">
      <c r="A577" s="126"/>
      <c r="B577" s="121"/>
      <c r="C577" s="122" t="str">
        <f>IF(B577="","",VLOOKUP(B577,型号管理!A:D,2,0))</f>
        <v/>
      </c>
      <c r="D577" s="122" t="str">
        <f>IF(B577="","",VLOOKUP(B577,型号管理!A:D,3,0))</f>
        <v/>
      </c>
      <c r="E577" s="122" t="str">
        <f>IF(B577="","",VLOOKUP(B577,型号管理!A:D,4,0))</f>
        <v/>
      </c>
      <c r="F577" s="127"/>
      <c r="G577" s="13"/>
      <c r="H577" s="124">
        <f t="shared" si="8"/>
        <v>0</v>
      </c>
      <c r="I577" s="128"/>
    </row>
    <row r="578" spans="1:9" ht="11.25">
      <c r="A578" s="126"/>
      <c r="B578" s="121"/>
      <c r="C578" s="122" t="str">
        <f>IF(B578="","",VLOOKUP(B578,型号管理!A:D,2,0))</f>
        <v/>
      </c>
      <c r="D578" s="122" t="str">
        <f>IF(B578="","",VLOOKUP(B578,型号管理!A:D,3,0))</f>
        <v/>
      </c>
      <c r="E578" s="122" t="str">
        <f>IF(B578="","",VLOOKUP(B578,型号管理!A:D,4,0))</f>
        <v/>
      </c>
      <c r="F578" s="127"/>
      <c r="G578" s="13"/>
      <c r="H578" s="124">
        <f t="shared" si="9" ref="H578:H641">F578*G578</f>
        <v>0</v>
      </c>
      <c r="I578" s="128"/>
    </row>
    <row r="579" spans="1:9" ht="11.25">
      <c r="A579" s="126"/>
      <c r="B579" s="121"/>
      <c r="C579" s="122" t="str">
        <f>IF(B579="","",VLOOKUP(B579,型号管理!A:D,2,0))</f>
        <v/>
      </c>
      <c r="D579" s="122" t="str">
        <f>IF(B579="","",VLOOKUP(B579,型号管理!A:D,3,0))</f>
        <v/>
      </c>
      <c r="E579" s="122" t="str">
        <f>IF(B579="","",VLOOKUP(B579,型号管理!A:D,4,0))</f>
        <v/>
      </c>
      <c r="F579" s="127"/>
      <c r="G579" s="13"/>
      <c r="H579" s="124">
        <f t="shared" si="9"/>
        <v>0</v>
      </c>
      <c r="I579" s="128"/>
    </row>
    <row r="580" spans="1:9" ht="11.25">
      <c r="A580" s="126"/>
      <c r="B580" s="121"/>
      <c r="C580" s="122" t="str">
        <f>IF(B580="","",VLOOKUP(B580,型号管理!A:D,2,0))</f>
        <v/>
      </c>
      <c r="D580" s="122" t="str">
        <f>IF(B580="","",VLOOKUP(B580,型号管理!A:D,3,0))</f>
        <v/>
      </c>
      <c r="E580" s="122" t="str">
        <f>IF(B580="","",VLOOKUP(B580,型号管理!A:D,4,0))</f>
        <v/>
      </c>
      <c r="F580" s="127"/>
      <c r="G580" s="13"/>
      <c r="H580" s="124">
        <f t="shared" si="9"/>
        <v>0</v>
      </c>
      <c r="I580" s="128"/>
    </row>
    <row r="581" spans="1:9" ht="11.25">
      <c r="A581" s="126"/>
      <c r="B581" s="121"/>
      <c r="C581" s="122" t="str">
        <f>IF(B581="","",VLOOKUP(B581,型号管理!A:D,2,0))</f>
        <v/>
      </c>
      <c r="D581" s="122" t="str">
        <f>IF(B581="","",VLOOKUP(B581,型号管理!A:D,3,0))</f>
        <v/>
      </c>
      <c r="E581" s="122" t="str">
        <f>IF(B581="","",VLOOKUP(B581,型号管理!A:D,4,0))</f>
        <v/>
      </c>
      <c r="F581" s="127"/>
      <c r="G581" s="13"/>
      <c r="H581" s="124">
        <f t="shared" si="9"/>
        <v>0</v>
      </c>
      <c r="I581" s="128"/>
    </row>
    <row r="582" spans="1:9" ht="11.25">
      <c r="A582" s="126"/>
      <c r="B582" s="121"/>
      <c r="C582" s="122" t="str">
        <f>IF(B582="","",VLOOKUP(B582,型号管理!A:D,2,0))</f>
        <v/>
      </c>
      <c r="D582" s="122" t="str">
        <f>IF(B582="","",VLOOKUP(B582,型号管理!A:D,3,0))</f>
        <v/>
      </c>
      <c r="E582" s="122" t="str">
        <f>IF(B582="","",VLOOKUP(B582,型号管理!A:D,4,0))</f>
        <v/>
      </c>
      <c r="F582" s="127"/>
      <c r="G582" s="13"/>
      <c r="H582" s="124">
        <f t="shared" si="9"/>
        <v>0</v>
      </c>
      <c r="I582" s="128"/>
    </row>
    <row r="583" spans="1:9" ht="11.25">
      <c r="A583" s="126"/>
      <c r="B583" s="121"/>
      <c r="C583" s="122" t="str">
        <f>IF(B583="","",VLOOKUP(B583,型号管理!A:D,2,0))</f>
        <v/>
      </c>
      <c r="D583" s="122" t="str">
        <f>IF(B583="","",VLOOKUP(B583,型号管理!A:D,3,0))</f>
        <v/>
      </c>
      <c r="E583" s="122" t="str">
        <f>IF(B583="","",VLOOKUP(B583,型号管理!A:D,4,0))</f>
        <v/>
      </c>
      <c r="F583" s="127"/>
      <c r="G583" s="13"/>
      <c r="H583" s="124">
        <f t="shared" si="9"/>
        <v>0</v>
      </c>
      <c r="I583" s="128"/>
    </row>
    <row r="584" spans="1:9" ht="11.25">
      <c r="A584" s="126"/>
      <c r="B584" s="121"/>
      <c r="C584" s="122" t="str">
        <f>IF(B584="","",VLOOKUP(B584,型号管理!A:D,2,0))</f>
        <v/>
      </c>
      <c r="D584" s="122" t="str">
        <f>IF(B584="","",VLOOKUP(B584,型号管理!A:D,3,0))</f>
        <v/>
      </c>
      <c r="E584" s="122" t="str">
        <f>IF(B584="","",VLOOKUP(B584,型号管理!A:D,4,0))</f>
        <v/>
      </c>
      <c r="F584" s="127"/>
      <c r="G584" s="13"/>
      <c r="H584" s="124">
        <f t="shared" si="9"/>
        <v>0</v>
      </c>
      <c r="I584" s="128"/>
    </row>
    <row r="585" spans="1:9" ht="11.25">
      <c r="A585" s="126"/>
      <c r="B585" s="121"/>
      <c r="C585" s="122" t="str">
        <f>IF(B585="","",VLOOKUP(B585,型号管理!A:D,2,0))</f>
        <v/>
      </c>
      <c r="D585" s="122" t="str">
        <f>IF(B585="","",VLOOKUP(B585,型号管理!A:D,3,0))</f>
        <v/>
      </c>
      <c r="E585" s="122" t="str">
        <f>IF(B585="","",VLOOKUP(B585,型号管理!A:D,4,0))</f>
        <v/>
      </c>
      <c r="F585" s="127"/>
      <c r="G585" s="13"/>
      <c r="H585" s="124">
        <f t="shared" si="9"/>
        <v>0</v>
      </c>
      <c r="I585" s="128"/>
    </row>
    <row r="586" spans="1:9" ht="11.25">
      <c r="A586" s="126"/>
      <c r="B586" s="121"/>
      <c r="C586" s="122" t="str">
        <f>IF(B586="","",VLOOKUP(B586,型号管理!A:D,2,0))</f>
        <v/>
      </c>
      <c r="D586" s="122" t="str">
        <f>IF(B586="","",VLOOKUP(B586,型号管理!A:D,3,0))</f>
        <v/>
      </c>
      <c r="E586" s="122" t="str">
        <f>IF(B586="","",VLOOKUP(B586,型号管理!A:D,4,0))</f>
        <v/>
      </c>
      <c r="F586" s="127"/>
      <c r="G586" s="13"/>
      <c r="H586" s="124">
        <f t="shared" si="9"/>
        <v>0</v>
      </c>
      <c r="I586" s="128"/>
    </row>
    <row r="587" spans="1:9" ht="11.25">
      <c r="A587" s="126"/>
      <c r="B587" s="121"/>
      <c r="C587" s="122" t="str">
        <f>IF(B587="","",VLOOKUP(B587,型号管理!A:D,2,0))</f>
        <v/>
      </c>
      <c r="D587" s="122" t="str">
        <f>IF(B587="","",VLOOKUP(B587,型号管理!A:D,3,0))</f>
        <v/>
      </c>
      <c r="E587" s="122" t="str">
        <f>IF(B587="","",VLOOKUP(B587,型号管理!A:D,4,0))</f>
        <v/>
      </c>
      <c r="F587" s="127"/>
      <c r="G587" s="13"/>
      <c r="H587" s="124">
        <f t="shared" si="9"/>
        <v>0</v>
      </c>
      <c r="I587" s="128"/>
    </row>
    <row r="588" spans="1:9" ht="11.25">
      <c r="A588" s="126"/>
      <c r="B588" s="121"/>
      <c r="C588" s="122" t="str">
        <f>IF(B588="","",VLOOKUP(B588,型号管理!A:D,2,0))</f>
        <v/>
      </c>
      <c r="D588" s="122" t="str">
        <f>IF(B588="","",VLOOKUP(B588,型号管理!A:D,3,0))</f>
        <v/>
      </c>
      <c r="E588" s="122" t="str">
        <f>IF(B588="","",VLOOKUP(B588,型号管理!A:D,4,0))</f>
        <v/>
      </c>
      <c r="F588" s="127"/>
      <c r="G588" s="13"/>
      <c r="H588" s="124">
        <f t="shared" si="9"/>
        <v>0</v>
      </c>
      <c r="I588" s="128"/>
    </row>
    <row r="589" spans="1:9" ht="11.25">
      <c r="A589" s="126"/>
      <c r="B589" s="121"/>
      <c r="C589" s="122" t="str">
        <f>IF(B589="","",VLOOKUP(B589,型号管理!A:D,2,0))</f>
        <v/>
      </c>
      <c r="D589" s="122" t="str">
        <f>IF(B589="","",VLOOKUP(B589,型号管理!A:D,3,0))</f>
        <v/>
      </c>
      <c r="E589" s="122" t="str">
        <f>IF(B589="","",VLOOKUP(B589,型号管理!A:D,4,0))</f>
        <v/>
      </c>
      <c r="F589" s="127"/>
      <c r="G589" s="13"/>
      <c r="H589" s="124">
        <f t="shared" si="9"/>
        <v>0</v>
      </c>
      <c r="I589" s="128"/>
    </row>
    <row r="590" spans="1:9" ht="11.25">
      <c r="A590" s="126"/>
      <c r="B590" s="121"/>
      <c r="C590" s="122" t="str">
        <f>IF(B590="","",VLOOKUP(B590,型号管理!A:D,2,0))</f>
        <v/>
      </c>
      <c r="D590" s="122" t="str">
        <f>IF(B590="","",VLOOKUP(B590,型号管理!A:D,3,0))</f>
        <v/>
      </c>
      <c r="E590" s="122" t="str">
        <f>IF(B590="","",VLOOKUP(B590,型号管理!A:D,4,0))</f>
        <v/>
      </c>
      <c r="F590" s="127"/>
      <c r="G590" s="13"/>
      <c r="H590" s="124">
        <f t="shared" si="9"/>
        <v>0</v>
      </c>
      <c r="I590" s="128"/>
    </row>
    <row r="591" spans="1:9" ht="11.25">
      <c r="A591" s="126"/>
      <c r="B591" s="121"/>
      <c r="C591" s="122" t="str">
        <f>IF(B591="","",VLOOKUP(B591,型号管理!A:D,2,0))</f>
        <v/>
      </c>
      <c r="D591" s="122" t="str">
        <f>IF(B591="","",VLOOKUP(B591,型号管理!A:D,3,0))</f>
        <v/>
      </c>
      <c r="E591" s="122" t="str">
        <f>IF(B591="","",VLOOKUP(B591,型号管理!A:D,4,0))</f>
        <v/>
      </c>
      <c r="F591" s="127"/>
      <c r="G591" s="13"/>
      <c r="H591" s="124">
        <f t="shared" si="9"/>
        <v>0</v>
      </c>
      <c r="I591" s="128"/>
    </row>
    <row r="592" spans="1:9" ht="11.25">
      <c r="A592" s="126"/>
      <c r="B592" s="121"/>
      <c r="C592" s="122" t="str">
        <f>IF(B592="","",VLOOKUP(B592,型号管理!A:D,2,0))</f>
        <v/>
      </c>
      <c r="D592" s="122" t="str">
        <f>IF(B592="","",VLOOKUP(B592,型号管理!A:D,3,0))</f>
        <v/>
      </c>
      <c r="E592" s="122" t="str">
        <f>IF(B592="","",VLOOKUP(B592,型号管理!A:D,4,0))</f>
        <v/>
      </c>
      <c r="F592" s="127"/>
      <c r="G592" s="13"/>
      <c r="H592" s="124">
        <f t="shared" si="9"/>
        <v>0</v>
      </c>
      <c r="I592" s="128"/>
    </row>
    <row r="593" spans="1:9" ht="11.25">
      <c r="A593" s="126"/>
      <c r="B593" s="121"/>
      <c r="C593" s="122" t="str">
        <f>IF(B593="","",VLOOKUP(B593,型号管理!A:D,2,0))</f>
        <v/>
      </c>
      <c r="D593" s="122" t="str">
        <f>IF(B593="","",VLOOKUP(B593,型号管理!A:D,3,0))</f>
        <v/>
      </c>
      <c r="E593" s="122" t="str">
        <f>IF(B593="","",VLOOKUP(B593,型号管理!A:D,4,0))</f>
        <v/>
      </c>
      <c r="F593" s="127"/>
      <c r="G593" s="13"/>
      <c r="H593" s="124">
        <f t="shared" si="9"/>
        <v>0</v>
      </c>
      <c r="I593" s="128"/>
    </row>
    <row r="594" spans="1:9" ht="11.25">
      <c r="A594" s="126"/>
      <c r="B594" s="121"/>
      <c r="C594" s="122" t="str">
        <f>IF(B594="","",VLOOKUP(B594,型号管理!A:D,2,0))</f>
        <v/>
      </c>
      <c r="D594" s="122" t="str">
        <f>IF(B594="","",VLOOKUP(B594,型号管理!A:D,3,0))</f>
        <v/>
      </c>
      <c r="E594" s="122" t="str">
        <f>IF(B594="","",VLOOKUP(B594,型号管理!A:D,4,0))</f>
        <v/>
      </c>
      <c r="F594" s="127"/>
      <c r="G594" s="13"/>
      <c r="H594" s="124">
        <f t="shared" si="9"/>
        <v>0</v>
      </c>
      <c r="I594" s="128"/>
    </row>
    <row r="595" spans="1:9" ht="11.25">
      <c r="A595" s="126"/>
      <c r="B595" s="121"/>
      <c r="C595" s="122" t="str">
        <f>IF(B595="","",VLOOKUP(B595,型号管理!A:D,2,0))</f>
        <v/>
      </c>
      <c r="D595" s="122" t="str">
        <f>IF(B595="","",VLOOKUP(B595,型号管理!A:D,3,0))</f>
        <v/>
      </c>
      <c r="E595" s="122" t="str">
        <f>IF(B595="","",VLOOKUP(B595,型号管理!A:D,4,0))</f>
        <v/>
      </c>
      <c r="F595" s="127"/>
      <c r="G595" s="13"/>
      <c r="H595" s="124">
        <f t="shared" si="9"/>
        <v>0</v>
      </c>
      <c r="I595" s="128"/>
    </row>
    <row r="596" spans="1:9" ht="11.25">
      <c r="A596" s="126"/>
      <c r="B596" s="121"/>
      <c r="C596" s="122" t="str">
        <f>IF(B596="","",VLOOKUP(B596,型号管理!A:D,2,0))</f>
        <v/>
      </c>
      <c r="D596" s="122" t="str">
        <f>IF(B596="","",VLOOKUP(B596,型号管理!A:D,3,0))</f>
        <v/>
      </c>
      <c r="E596" s="122" t="str">
        <f>IF(B596="","",VLOOKUP(B596,型号管理!A:D,4,0))</f>
        <v/>
      </c>
      <c r="F596" s="127"/>
      <c r="G596" s="13"/>
      <c r="H596" s="124">
        <f t="shared" si="9"/>
        <v>0</v>
      </c>
      <c r="I596" s="128"/>
    </row>
    <row r="597" spans="1:9" ht="11.25">
      <c r="A597" s="126"/>
      <c r="B597" s="121"/>
      <c r="C597" s="122" t="str">
        <f>IF(B597="","",VLOOKUP(B597,型号管理!A:D,2,0))</f>
        <v/>
      </c>
      <c r="D597" s="122" t="str">
        <f>IF(B597="","",VLOOKUP(B597,型号管理!A:D,3,0))</f>
        <v/>
      </c>
      <c r="E597" s="122" t="str">
        <f>IF(B597="","",VLOOKUP(B597,型号管理!A:D,4,0))</f>
        <v/>
      </c>
      <c r="F597" s="127"/>
      <c r="G597" s="13"/>
      <c r="H597" s="124">
        <f t="shared" si="9"/>
        <v>0</v>
      </c>
      <c r="I597" s="128"/>
    </row>
    <row r="598" spans="1:9" ht="11.25">
      <c r="A598" s="126"/>
      <c r="B598" s="121"/>
      <c r="C598" s="122" t="str">
        <f>IF(B598="","",VLOOKUP(B598,型号管理!A:D,2,0))</f>
        <v/>
      </c>
      <c r="D598" s="122" t="str">
        <f>IF(B598="","",VLOOKUP(B598,型号管理!A:D,3,0))</f>
        <v/>
      </c>
      <c r="E598" s="122" t="str">
        <f>IF(B598="","",VLOOKUP(B598,型号管理!A:D,4,0))</f>
        <v/>
      </c>
      <c r="F598" s="127"/>
      <c r="G598" s="13"/>
      <c r="H598" s="124">
        <f t="shared" si="9"/>
        <v>0</v>
      </c>
      <c r="I598" s="128"/>
    </row>
    <row r="599" spans="1:9" ht="11.25">
      <c r="A599" s="126"/>
      <c r="B599" s="121"/>
      <c r="C599" s="122" t="str">
        <f>IF(B599="","",VLOOKUP(B599,型号管理!A:D,2,0))</f>
        <v/>
      </c>
      <c r="D599" s="122" t="str">
        <f>IF(B599="","",VLOOKUP(B599,型号管理!A:D,3,0))</f>
        <v/>
      </c>
      <c r="E599" s="122" t="str">
        <f>IF(B599="","",VLOOKUP(B599,型号管理!A:D,4,0))</f>
        <v/>
      </c>
      <c r="F599" s="127"/>
      <c r="G599" s="13"/>
      <c r="H599" s="124">
        <f t="shared" si="9"/>
        <v>0</v>
      </c>
      <c r="I599" s="128"/>
    </row>
    <row r="600" spans="1:9" ht="11.25">
      <c r="A600" s="126"/>
      <c r="B600" s="121"/>
      <c r="C600" s="122" t="str">
        <f>IF(B600="","",VLOOKUP(B600,型号管理!A:D,2,0))</f>
        <v/>
      </c>
      <c r="D600" s="122" t="str">
        <f>IF(B600="","",VLOOKUP(B600,型号管理!A:D,3,0))</f>
        <v/>
      </c>
      <c r="E600" s="122" t="str">
        <f>IF(B600="","",VLOOKUP(B600,型号管理!A:D,4,0))</f>
        <v/>
      </c>
      <c r="F600" s="127"/>
      <c r="G600" s="13"/>
      <c r="H600" s="124">
        <f t="shared" si="9"/>
        <v>0</v>
      </c>
      <c r="I600" s="128"/>
    </row>
    <row r="601" spans="1:9" ht="11.25">
      <c r="A601" s="126"/>
      <c r="B601" s="121"/>
      <c r="C601" s="122" t="str">
        <f>IF(B601="","",VLOOKUP(B601,型号管理!A:D,2,0))</f>
        <v/>
      </c>
      <c r="D601" s="122" t="str">
        <f>IF(B601="","",VLOOKUP(B601,型号管理!A:D,3,0))</f>
        <v/>
      </c>
      <c r="E601" s="122" t="str">
        <f>IF(B601="","",VLOOKUP(B601,型号管理!A:D,4,0))</f>
        <v/>
      </c>
      <c r="F601" s="127"/>
      <c r="G601" s="13"/>
      <c r="H601" s="124">
        <f t="shared" si="9"/>
        <v>0</v>
      </c>
      <c r="I601" s="128"/>
    </row>
    <row r="602" spans="1:9" ht="11.25">
      <c r="A602" s="126"/>
      <c r="B602" s="121"/>
      <c r="C602" s="122" t="str">
        <f>IF(B602="","",VLOOKUP(B602,型号管理!A:D,2,0))</f>
        <v/>
      </c>
      <c r="D602" s="122" t="str">
        <f>IF(B602="","",VLOOKUP(B602,型号管理!A:D,3,0))</f>
        <v/>
      </c>
      <c r="E602" s="122" t="str">
        <f>IF(B602="","",VLOOKUP(B602,型号管理!A:D,4,0))</f>
        <v/>
      </c>
      <c r="F602" s="127"/>
      <c r="G602" s="13"/>
      <c r="H602" s="124">
        <f t="shared" si="9"/>
        <v>0</v>
      </c>
      <c r="I602" s="128"/>
    </row>
    <row r="603" spans="1:9" ht="11.25">
      <c r="A603" s="126"/>
      <c r="B603" s="121"/>
      <c r="C603" s="122" t="str">
        <f>IF(B603="","",VLOOKUP(B603,型号管理!A:D,2,0))</f>
        <v/>
      </c>
      <c r="D603" s="122" t="str">
        <f>IF(B603="","",VLOOKUP(B603,型号管理!A:D,3,0))</f>
        <v/>
      </c>
      <c r="E603" s="122" t="str">
        <f>IF(B603="","",VLOOKUP(B603,型号管理!A:D,4,0))</f>
        <v/>
      </c>
      <c r="F603" s="127"/>
      <c r="G603" s="13"/>
      <c r="H603" s="124">
        <f t="shared" si="9"/>
        <v>0</v>
      </c>
      <c r="I603" s="128"/>
    </row>
    <row r="604" spans="1:9" ht="11.25">
      <c r="A604" s="126"/>
      <c r="B604" s="121"/>
      <c r="C604" s="122" t="str">
        <f>IF(B604="","",VLOOKUP(B604,型号管理!A:D,2,0))</f>
        <v/>
      </c>
      <c r="D604" s="122" t="str">
        <f>IF(B604="","",VLOOKUP(B604,型号管理!A:D,3,0))</f>
        <v/>
      </c>
      <c r="E604" s="122" t="str">
        <f>IF(B604="","",VLOOKUP(B604,型号管理!A:D,4,0))</f>
        <v/>
      </c>
      <c r="F604" s="127"/>
      <c r="G604" s="13"/>
      <c r="H604" s="124">
        <f t="shared" si="9"/>
        <v>0</v>
      </c>
      <c r="I604" s="128"/>
    </row>
    <row r="605" spans="1:9" ht="11.25">
      <c r="A605" s="126"/>
      <c r="B605" s="121"/>
      <c r="C605" s="122" t="str">
        <f>IF(B605="","",VLOOKUP(B605,型号管理!A:D,2,0))</f>
        <v/>
      </c>
      <c r="D605" s="122" t="str">
        <f>IF(B605="","",VLOOKUP(B605,型号管理!A:D,3,0))</f>
        <v/>
      </c>
      <c r="E605" s="122" t="str">
        <f>IF(B605="","",VLOOKUP(B605,型号管理!A:D,4,0))</f>
        <v/>
      </c>
      <c r="F605" s="127"/>
      <c r="G605" s="13"/>
      <c r="H605" s="124">
        <f t="shared" si="9"/>
        <v>0</v>
      </c>
      <c r="I605" s="128"/>
    </row>
    <row r="606" spans="1:9" ht="11.25">
      <c r="A606" s="126"/>
      <c r="B606" s="121"/>
      <c r="C606" s="122" t="str">
        <f>IF(B606="","",VLOOKUP(B606,型号管理!A:D,2,0))</f>
        <v/>
      </c>
      <c r="D606" s="122" t="str">
        <f>IF(B606="","",VLOOKUP(B606,型号管理!A:D,3,0))</f>
        <v/>
      </c>
      <c r="E606" s="122" t="str">
        <f>IF(B606="","",VLOOKUP(B606,型号管理!A:D,4,0))</f>
        <v/>
      </c>
      <c r="F606" s="127"/>
      <c r="G606" s="13"/>
      <c r="H606" s="124">
        <f t="shared" si="9"/>
        <v>0</v>
      </c>
      <c r="I606" s="128"/>
    </row>
    <row r="607" spans="1:9" ht="11.25">
      <c r="A607" s="126"/>
      <c r="B607" s="121"/>
      <c r="C607" s="122" t="str">
        <f>IF(B607="","",VLOOKUP(B607,型号管理!A:D,2,0))</f>
        <v/>
      </c>
      <c r="D607" s="122" t="str">
        <f>IF(B607="","",VLOOKUP(B607,型号管理!A:D,3,0))</f>
        <v/>
      </c>
      <c r="E607" s="122" t="str">
        <f>IF(B607="","",VLOOKUP(B607,型号管理!A:D,4,0))</f>
        <v/>
      </c>
      <c r="F607" s="127"/>
      <c r="G607" s="13"/>
      <c r="H607" s="124">
        <f t="shared" si="9"/>
        <v>0</v>
      </c>
      <c r="I607" s="128"/>
    </row>
    <row r="608" spans="1:9" ht="11.25">
      <c r="A608" s="126"/>
      <c r="B608" s="121"/>
      <c r="C608" s="122" t="str">
        <f>IF(B608="","",VLOOKUP(B608,型号管理!A:D,2,0))</f>
        <v/>
      </c>
      <c r="D608" s="122" t="str">
        <f>IF(B608="","",VLOOKUP(B608,型号管理!A:D,3,0))</f>
        <v/>
      </c>
      <c r="E608" s="122" t="str">
        <f>IF(B608="","",VLOOKUP(B608,型号管理!A:D,4,0))</f>
        <v/>
      </c>
      <c r="F608" s="127"/>
      <c r="G608" s="13"/>
      <c r="H608" s="124">
        <f t="shared" si="9"/>
        <v>0</v>
      </c>
      <c r="I608" s="128"/>
    </row>
    <row r="609" spans="1:9" ht="11.25">
      <c r="A609" s="126"/>
      <c r="B609" s="121"/>
      <c r="C609" s="122" t="str">
        <f>IF(B609="","",VLOOKUP(B609,型号管理!A:D,2,0))</f>
        <v/>
      </c>
      <c r="D609" s="122" t="str">
        <f>IF(B609="","",VLOOKUP(B609,型号管理!A:D,3,0))</f>
        <v/>
      </c>
      <c r="E609" s="122" t="str">
        <f>IF(B609="","",VLOOKUP(B609,型号管理!A:D,4,0))</f>
        <v/>
      </c>
      <c r="F609" s="127"/>
      <c r="G609" s="13"/>
      <c r="H609" s="124">
        <f t="shared" si="9"/>
        <v>0</v>
      </c>
      <c r="I609" s="128"/>
    </row>
    <row r="610" spans="1:9" ht="11.25">
      <c r="A610" s="126"/>
      <c r="B610" s="121"/>
      <c r="C610" s="122" t="str">
        <f>IF(B610="","",VLOOKUP(B610,型号管理!A:D,2,0))</f>
        <v/>
      </c>
      <c r="D610" s="122" t="str">
        <f>IF(B610="","",VLOOKUP(B610,型号管理!A:D,3,0))</f>
        <v/>
      </c>
      <c r="E610" s="122" t="str">
        <f>IF(B610="","",VLOOKUP(B610,型号管理!A:D,4,0))</f>
        <v/>
      </c>
      <c r="F610" s="127"/>
      <c r="G610" s="13"/>
      <c r="H610" s="124">
        <f t="shared" si="9"/>
        <v>0</v>
      </c>
      <c r="I610" s="128"/>
    </row>
    <row r="611" spans="1:9" ht="11.25">
      <c r="A611" s="126"/>
      <c r="B611" s="121"/>
      <c r="C611" s="122" t="str">
        <f>IF(B611="","",VLOOKUP(B611,型号管理!A:D,2,0))</f>
        <v/>
      </c>
      <c r="D611" s="122" t="str">
        <f>IF(B611="","",VLOOKUP(B611,型号管理!A:D,3,0))</f>
        <v/>
      </c>
      <c r="E611" s="122" t="str">
        <f>IF(B611="","",VLOOKUP(B611,型号管理!A:D,4,0))</f>
        <v/>
      </c>
      <c r="F611" s="127"/>
      <c r="G611" s="13"/>
      <c r="H611" s="124">
        <f t="shared" si="9"/>
        <v>0</v>
      </c>
      <c r="I611" s="128"/>
    </row>
    <row r="612" spans="1:9" ht="11.25">
      <c r="A612" s="126"/>
      <c r="B612" s="121"/>
      <c r="C612" s="122" t="str">
        <f>IF(B612="","",VLOOKUP(B612,型号管理!A:D,2,0))</f>
        <v/>
      </c>
      <c r="D612" s="122" t="str">
        <f>IF(B612="","",VLOOKUP(B612,型号管理!A:D,3,0))</f>
        <v/>
      </c>
      <c r="E612" s="122" t="str">
        <f>IF(B612="","",VLOOKUP(B612,型号管理!A:D,4,0))</f>
        <v/>
      </c>
      <c r="F612" s="127"/>
      <c r="G612" s="13"/>
      <c r="H612" s="124">
        <f t="shared" si="9"/>
        <v>0</v>
      </c>
      <c r="I612" s="128"/>
    </row>
    <row r="613" spans="1:9" ht="11.25">
      <c r="A613" s="126"/>
      <c r="B613" s="121"/>
      <c r="C613" s="122" t="str">
        <f>IF(B613="","",VLOOKUP(B613,型号管理!A:D,2,0))</f>
        <v/>
      </c>
      <c r="D613" s="122" t="str">
        <f>IF(B613="","",VLOOKUP(B613,型号管理!A:D,3,0))</f>
        <v/>
      </c>
      <c r="E613" s="122" t="str">
        <f>IF(B613="","",VLOOKUP(B613,型号管理!A:D,4,0))</f>
        <v/>
      </c>
      <c r="F613" s="127"/>
      <c r="G613" s="13"/>
      <c r="H613" s="124">
        <f t="shared" si="9"/>
        <v>0</v>
      </c>
      <c r="I613" s="128"/>
    </row>
    <row r="614" spans="1:9" ht="11.25">
      <c r="A614" s="126"/>
      <c r="B614" s="121"/>
      <c r="C614" s="122" t="str">
        <f>IF(B614="","",VLOOKUP(B614,型号管理!A:D,2,0))</f>
        <v/>
      </c>
      <c r="D614" s="122" t="str">
        <f>IF(B614="","",VLOOKUP(B614,型号管理!A:D,3,0))</f>
        <v/>
      </c>
      <c r="E614" s="122" t="str">
        <f>IF(B614="","",VLOOKUP(B614,型号管理!A:D,4,0))</f>
        <v/>
      </c>
      <c r="F614" s="127"/>
      <c r="G614" s="13"/>
      <c r="H614" s="124">
        <f t="shared" si="9"/>
        <v>0</v>
      </c>
      <c r="I614" s="128"/>
    </row>
    <row r="615" spans="1:9" ht="11.25">
      <c r="A615" s="126"/>
      <c r="B615" s="121"/>
      <c r="C615" s="122" t="str">
        <f>IF(B615="","",VLOOKUP(B615,型号管理!A:D,2,0))</f>
        <v/>
      </c>
      <c r="D615" s="122" t="str">
        <f>IF(B615="","",VLOOKUP(B615,型号管理!A:D,3,0))</f>
        <v/>
      </c>
      <c r="E615" s="122" t="str">
        <f>IF(B615="","",VLOOKUP(B615,型号管理!A:D,4,0))</f>
        <v/>
      </c>
      <c r="F615" s="127"/>
      <c r="G615" s="13"/>
      <c r="H615" s="124">
        <f t="shared" si="9"/>
        <v>0</v>
      </c>
      <c r="I615" s="128"/>
    </row>
    <row r="616" spans="1:9" ht="11.25">
      <c r="A616" s="126"/>
      <c r="B616" s="121"/>
      <c r="C616" s="122" t="str">
        <f>IF(B616="","",VLOOKUP(B616,型号管理!A:D,2,0))</f>
        <v/>
      </c>
      <c r="D616" s="122" t="str">
        <f>IF(B616="","",VLOOKUP(B616,型号管理!A:D,3,0))</f>
        <v/>
      </c>
      <c r="E616" s="122" t="str">
        <f>IF(B616="","",VLOOKUP(B616,型号管理!A:D,4,0))</f>
        <v/>
      </c>
      <c r="F616" s="127"/>
      <c r="G616" s="13"/>
      <c r="H616" s="124">
        <f t="shared" si="9"/>
        <v>0</v>
      </c>
      <c r="I616" s="128"/>
    </row>
    <row r="617" spans="1:9" ht="11.25">
      <c r="A617" s="126"/>
      <c r="B617" s="121"/>
      <c r="C617" s="122" t="str">
        <f>IF(B617="","",VLOOKUP(B617,型号管理!A:D,2,0))</f>
        <v/>
      </c>
      <c r="D617" s="122" t="str">
        <f>IF(B617="","",VLOOKUP(B617,型号管理!A:D,3,0))</f>
        <v/>
      </c>
      <c r="E617" s="122" t="str">
        <f>IF(B617="","",VLOOKUP(B617,型号管理!A:D,4,0))</f>
        <v/>
      </c>
      <c r="F617" s="127"/>
      <c r="G617" s="13"/>
      <c r="H617" s="124">
        <f t="shared" si="9"/>
        <v>0</v>
      </c>
      <c r="I617" s="128"/>
    </row>
    <row r="618" spans="1:9" ht="11.25">
      <c r="A618" s="126"/>
      <c r="B618" s="121"/>
      <c r="C618" s="122" t="str">
        <f>IF(B618="","",VLOOKUP(B618,型号管理!A:D,2,0))</f>
        <v/>
      </c>
      <c r="D618" s="122" t="str">
        <f>IF(B618="","",VLOOKUP(B618,型号管理!A:D,3,0))</f>
        <v/>
      </c>
      <c r="E618" s="122" t="str">
        <f>IF(B618="","",VLOOKUP(B618,型号管理!A:D,4,0))</f>
        <v/>
      </c>
      <c r="F618" s="127"/>
      <c r="G618" s="13"/>
      <c r="H618" s="124">
        <f t="shared" si="9"/>
        <v>0</v>
      </c>
      <c r="I618" s="128"/>
    </row>
    <row r="619" spans="1:9" ht="11.25">
      <c r="A619" s="126"/>
      <c r="B619" s="121"/>
      <c r="C619" s="122" t="str">
        <f>IF(B619="","",VLOOKUP(B619,型号管理!A:D,2,0))</f>
        <v/>
      </c>
      <c r="D619" s="122" t="str">
        <f>IF(B619="","",VLOOKUP(B619,型号管理!A:D,3,0))</f>
        <v/>
      </c>
      <c r="E619" s="122" t="str">
        <f>IF(B619="","",VLOOKUP(B619,型号管理!A:D,4,0))</f>
        <v/>
      </c>
      <c r="F619" s="127"/>
      <c r="G619" s="13"/>
      <c r="H619" s="124">
        <f t="shared" si="9"/>
        <v>0</v>
      </c>
      <c r="I619" s="128"/>
    </row>
    <row r="620" spans="1:9" ht="11.25">
      <c r="A620" s="126"/>
      <c r="B620" s="121"/>
      <c r="C620" s="122" t="str">
        <f>IF(B620="","",VLOOKUP(B620,型号管理!A:D,2,0))</f>
        <v/>
      </c>
      <c r="D620" s="122" t="str">
        <f>IF(B620="","",VLOOKUP(B620,型号管理!A:D,3,0))</f>
        <v/>
      </c>
      <c r="E620" s="122" t="str">
        <f>IF(B620="","",VLOOKUP(B620,型号管理!A:D,4,0))</f>
        <v/>
      </c>
      <c r="F620" s="127"/>
      <c r="G620" s="13"/>
      <c r="H620" s="124">
        <f t="shared" si="9"/>
        <v>0</v>
      </c>
      <c r="I620" s="128"/>
    </row>
    <row r="621" spans="1:9" ht="11.25">
      <c r="A621" s="126"/>
      <c r="B621" s="121"/>
      <c r="C621" s="122" t="str">
        <f>IF(B621="","",VLOOKUP(B621,型号管理!A:D,2,0))</f>
        <v/>
      </c>
      <c r="D621" s="122" t="str">
        <f>IF(B621="","",VLOOKUP(B621,型号管理!A:D,3,0))</f>
        <v/>
      </c>
      <c r="E621" s="122" t="str">
        <f>IF(B621="","",VLOOKUP(B621,型号管理!A:D,4,0))</f>
        <v/>
      </c>
      <c r="F621" s="127"/>
      <c r="G621" s="13"/>
      <c r="H621" s="124">
        <f t="shared" si="9"/>
        <v>0</v>
      </c>
      <c r="I621" s="128"/>
    </row>
    <row r="622" spans="1:9" ht="11.25">
      <c r="A622" s="126"/>
      <c r="B622" s="121"/>
      <c r="C622" s="122" t="str">
        <f>IF(B622="","",VLOOKUP(B622,型号管理!A:D,2,0))</f>
        <v/>
      </c>
      <c r="D622" s="122" t="str">
        <f>IF(B622="","",VLOOKUP(B622,型号管理!A:D,3,0))</f>
        <v/>
      </c>
      <c r="E622" s="122" t="str">
        <f>IF(B622="","",VLOOKUP(B622,型号管理!A:D,4,0))</f>
        <v/>
      </c>
      <c r="F622" s="127"/>
      <c r="G622" s="13"/>
      <c r="H622" s="124">
        <f t="shared" si="9"/>
        <v>0</v>
      </c>
      <c r="I622" s="128"/>
    </row>
    <row r="623" spans="1:9" ht="11.25">
      <c r="A623" s="126"/>
      <c r="B623" s="121"/>
      <c r="C623" s="122" t="str">
        <f>IF(B623="","",VLOOKUP(B623,型号管理!A:D,2,0))</f>
        <v/>
      </c>
      <c r="D623" s="122" t="str">
        <f>IF(B623="","",VLOOKUP(B623,型号管理!A:D,3,0))</f>
        <v/>
      </c>
      <c r="E623" s="122" t="str">
        <f>IF(B623="","",VLOOKUP(B623,型号管理!A:D,4,0))</f>
        <v/>
      </c>
      <c r="F623" s="127"/>
      <c r="G623" s="13"/>
      <c r="H623" s="124">
        <f t="shared" si="9"/>
        <v>0</v>
      </c>
      <c r="I623" s="128"/>
    </row>
    <row r="624" spans="1:9" ht="11.25">
      <c r="A624" s="126"/>
      <c r="B624" s="121"/>
      <c r="C624" s="122" t="str">
        <f>IF(B624="","",VLOOKUP(B624,型号管理!A:D,2,0))</f>
        <v/>
      </c>
      <c r="D624" s="122" t="str">
        <f>IF(B624="","",VLOOKUP(B624,型号管理!A:D,3,0))</f>
        <v/>
      </c>
      <c r="E624" s="122" t="str">
        <f>IF(B624="","",VLOOKUP(B624,型号管理!A:D,4,0))</f>
        <v/>
      </c>
      <c r="F624" s="127"/>
      <c r="G624" s="13"/>
      <c r="H624" s="124">
        <f t="shared" si="9"/>
        <v>0</v>
      </c>
      <c r="I624" s="128"/>
    </row>
    <row r="625" spans="1:9" ht="11.25">
      <c r="A625" s="126"/>
      <c r="B625" s="121"/>
      <c r="C625" s="122" t="str">
        <f>IF(B625="","",VLOOKUP(B625,型号管理!A:D,2,0))</f>
        <v/>
      </c>
      <c r="D625" s="122" t="str">
        <f>IF(B625="","",VLOOKUP(B625,型号管理!A:D,3,0))</f>
        <v/>
      </c>
      <c r="E625" s="122" t="str">
        <f>IF(B625="","",VLOOKUP(B625,型号管理!A:D,4,0))</f>
        <v/>
      </c>
      <c r="F625" s="127"/>
      <c r="G625" s="13"/>
      <c r="H625" s="124">
        <f t="shared" si="9"/>
        <v>0</v>
      </c>
      <c r="I625" s="128"/>
    </row>
    <row r="626" spans="1:9" ht="11.25">
      <c r="A626" s="126"/>
      <c r="B626" s="121"/>
      <c r="C626" s="122" t="str">
        <f>IF(B626="","",VLOOKUP(B626,型号管理!A:D,2,0))</f>
        <v/>
      </c>
      <c r="D626" s="122" t="str">
        <f>IF(B626="","",VLOOKUP(B626,型号管理!A:D,3,0))</f>
        <v/>
      </c>
      <c r="E626" s="122" t="str">
        <f>IF(B626="","",VLOOKUP(B626,型号管理!A:D,4,0))</f>
        <v/>
      </c>
      <c r="F626" s="127"/>
      <c r="G626" s="13"/>
      <c r="H626" s="124">
        <f t="shared" si="9"/>
        <v>0</v>
      </c>
      <c r="I626" s="128"/>
    </row>
    <row r="627" spans="1:9" ht="11.25">
      <c r="A627" s="126"/>
      <c r="B627" s="121"/>
      <c r="C627" s="122" t="str">
        <f>IF(B627="","",VLOOKUP(B627,型号管理!A:D,2,0))</f>
        <v/>
      </c>
      <c r="D627" s="122" t="str">
        <f>IF(B627="","",VLOOKUP(B627,型号管理!A:D,3,0))</f>
        <v/>
      </c>
      <c r="E627" s="122" t="str">
        <f>IF(B627="","",VLOOKUP(B627,型号管理!A:D,4,0))</f>
        <v/>
      </c>
      <c r="F627" s="127"/>
      <c r="G627" s="13"/>
      <c r="H627" s="124">
        <f t="shared" si="9"/>
        <v>0</v>
      </c>
      <c r="I627" s="128"/>
    </row>
    <row r="628" spans="1:9" ht="11.25">
      <c r="A628" s="126"/>
      <c r="B628" s="121"/>
      <c r="C628" s="122" t="str">
        <f>IF(B628="","",VLOOKUP(B628,型号管理!A:D,2,0))</f>
        <v/>
      </c>
      <c r="D628" s="122" t="str">
        <f>IF(B628="","",VLOOKUP(B628,型号管理!A:D,3,0))</f>
        <v/>
      </c>
      <c r="E628" s="122" t="str">
        <f>IF(B628="","",VLOOKUP(B628,型号管理!A:D,4,0))</f>
        <v/>
      </c>
      <c r="F628" s="127"/>
      <c r="G628" s="13"/>
      <c r="H628" s="124">
        <f t="shared" si="9"/>
        <v>0</v>
      </c>
      <c r="I628" s="128"/>
    </row>
    <row r="629" spans="1:9" ht="11.25">
      <c r="A629" s="126"/>
      <c r="B629" s="121"/>
      <c r="C629" s="122" t="str">
        <f>IF(B629="","",VLOOKUP(B629,型号管理!A:D,2,0))</f>
        <v/>
      </c>
      <c r="D629" s="122" t="str">
        <f>IF(B629="","",VLOOKUP(B629,型号管理!A:D,3,0))</f>
        <v/>
      </c>
      <c r="E629" s="122" t="str">
        <f>IF(B629="","",VLOOKUP(B629,型号管理!A:D,4,0))</f>
        <v/>
      </c>
      <c r="F629" s="127"/>
      <c r="G629" s="13"/>
      <c r="H629" s="124">
        <f t="shared" si="9"/>
        <v>0</v>
      </c>
      <c r="I629" s="128"/>
    </row>
    <row r="630" spans="1:9" ht="11.25">
      <c r="A630" s="126"/>
      <c r="B630" s="121"/>
      <c r="C630" s="122" t="str">
        <f>IF(B630="","",VLOOKUP(B630,型号管理!A:D,2,0))</f>
        <v/>
      </c>
      <c r="D630" s="122" t="str">
        <f>IF(B630="","",VLOOKUP(B630,型号管理!A:D,3,0))</f>
        <v/>
      </c>
      <c r="E630" s="122" t="str">
        <f>IF(B630="","",VLOOKUP(B630,型号管理!A:D,4,0))</f>
        <v/>
      </c>
      <c r="F630" s="127"/>
      <c r="G630" s="13"/>
      <c r="H630" s="124">
        <f t="shared" si="9"/>
        <v>0</v>
      </c>
      <c r="I630" s="128"/>
    </row>
    <row r="631" spans="1:9" ht="11.25">
      <c r="A631" s="126"/>
      <c r="B631" s="121"/>
      <c r="C631" s="122" t="str">
        <f>IF(B631="","",VLOOKUP(B631,型号管理!A:D,2,0))</f>
        <v/>
      </c>
      <c r="D631" s="122" t="str">
        <f>IF(B631="","",VLOOKUP(B631,型号管理!A:D,3,0))</f>
        <v/>
      </c>
      <c r="E631" s="122" t="str">
        <f>IF(B631="","",VLOOKUP(B631,型号管理!A:D,4,0))</f>
        <v/>
      </c>
      <c r="F631" s="127"/>
      <c r="G631" s="13"/>
      <c r="H631" s="124">
        <f t="shared" si="9"/>
        <v>0</v>
      </c>
      <c r="I631" s="128"/>
    </row>
    <row r="632" spans="1:9" ht="11.25">
      <c r="A632" s="126"/>
      <c r="B632" s="121"/>
      <c r="C632" s="122" t="str">
        <f>IF(B632="","",VLOOKUP(B632,型号管理!A:D,2,0))</f>
        <v/>
      </c>
      <c r="D632" s="122" t="str">
        <f>IF(B632="","",VLOOKUP(B632,型号管理!A:D,3,0))</f>
        <v/>
      </c>
      <c r="E632" s="122" t="str">
        <f>IF(B632="","",VLOOKUP(B632,型号管理!A:D,4,0))</f>
        <v/>
      </c>
      <c r="F632" s="127"/>
      <c r="G632" s="13"/>
      <c r="H632" s="124">
        <f t="shared" si="9"/>
        <v>0</v>
      </c>
      <c r="I632" s="128"/>
    </row>
    <row r="633" spans="1:9" ht="11.25">
      <c r="A633" s="126"/>
      <c r="B633" s="121"/>
      <c r="C633" s="122" t="str">
        <f>IF(B633="","",VLOOKUP(B633,型号管理!A:D,2,0))</f>
        <v/>
      </c>
      <c r="D633" s="122" t="str">
        <f>IF(B633="","",VLOOKUP(B633,型号管理!A:D,3,0))</f>
        <v/>
      </c>
      <c r="E633" s="122" t="str">
        <f>IF(B633="","",VLOOKUP(B633,型号管理!A:D,4,0))</f>
        <v/>
      </c>
      <c r="F633" s="127"/>
      <c r="G633" s="13"/>
      <c r="H633" s="124">
        <f t="shared" si="9"/>
        <v>0</v>
      </c>
      <c r="I633" s="128"/>
    </row>
    <row r="634" spans="1:9" ht="11.25">
      <c r="A634" s="126"/>
      <c r="B634" s="121"/>
      <c r="C634" s="122" t="str">
        <f>IF(B634="","",VLOOKUP(B634,型号管理!A:D,2,0))</f>
        <v/>
      </c>
      <c r="D634" s="122" t="str">
        <f>IF(B634="","",VLOOKUP(B634,型号管理!A:D,3,0))</f>
        <v/>
      </c>
      <c r="E634" s="122" t="str">
        <f>IF(B634="","",VLOOKUP(B634,型号管理!A:D,4,0))</f>
        <v/>
      </c>
      <c r="F634" s="127"/>
      <c r="G634" s="13"/>
      <c r="H634" s="124">
        <f t="shared" si="9"/>
        <v>0</v>
      </c>
      <c r="I634" s="128"/>
    </row>
    <row r="635" spans="1:9" ht="11.25">
      <c r="A635" s="126"/>
      <c r="B635" s="121"/>
      <c r="C635" s="122" t="str">
        <f>IF(B635="","",VLOOKUP(B635,型号管理!A:D,2,0))</f>
        <v/>
      </c>
      <c r="D635" s="122" t="str">
        <f>IF(B635="","",VLOOKUP(B635,型号管理!A:D,3,0))</f>
        <v/>
      </c>
      <c r="E635" s="122" t="str">
        <f>IF(B635="","",VLOOKUP(B635,型号管理!A:D,4,0))</f>
        <v/>
      </c>
      <c r="F635" s="127"/>
      <c r="G635" s="13"/>
      <c r="H635" s="124">
        <f t="shared" si="9"/>
        <v>0</v>
      </c>
      <c r="I635" s="128"/>
    </row>
    <row r="636" spans="1:9" ht="11.25">
      <c r="A636" s="126"/>
      <c r="B636" s="121"/>
      <c r="C636" s="122" t="str">
        <f>IF(B636="","",VLOOKUP(B636,型号管理!A:D,2,0))</f>
        <v/>
      </c>
      <c r="D636" s="122" t="str">
        <f>IF(B636="","",VLOOKUP(B636,型号管理!A:D,3,0))</f>
        <v/>
      </c>
      <c r="E636" s="122" t="str">
        <f>IF(B636="","",VLOOKUP(B636,型号管理!A:D,4,0))</f>
        <v/>
      </c>
      <c r="F636" s="127"/>
      <c r="G636" s="13"/>
      <c r="H636" s="124">
        <f t="shared" si="9"/>
        <v>0</v>
      </c>
      <c r="I636" s="128"/>
    </row>
    <row r="637" spans="1:9" ht="11.25">
      <c r="A637" s="126"/>
      <c r="B637" s="121"/>
      <c r="C637" s="122" t="str">
        <f>IF(B637="","",VLOOKUP(B637,型号管理!A:D,2,0))</f>
        <v/>
      </c>
      <c r="D637" s="122" t="str">
        <f>IF(B637="","",VLOOKUP(B637,型号管理!A:D,3,0))</f>
        <v/>
      </c>
      <c r="E637" s="122" t="str">
        <f>IF(B637="","",VLOOKUP(B637,型号管理!A:D,4,0))</f>
        <v/>
      </c>
      <c r="F637" s="127"/>
      <c r="G637" s="13"/>
      <c r="H637" s="124">
        <f t="shared" si="9"/>
        <v>0</v>
      </c>
      <c r="I637" s="128"/>
    </row>
    <row r="638" spans="1:9" ht="11.25">
      <c r="A638" s="126"/>
      <c r="B638" s="121"/>
      <c r="C638" s="122" t="str">
        <f>IF(B638="","",VLOOKUP(B638,型号管理!A:D,2,0))</f>
        <v/>
      </c>
      <c r="D638" s="122" t="str">
        <f>IF(B638="","",VLOOKUP(B638,型号管理!A:D,3,0))</f>
        <v/>
      </c>
      <c r="E638" s="122" t="str">
        <f>IF(B638="","",VLOOKUP(B638,型号管理!A:D,4,0))</f>
        <v/>
      </c>
      <c r="F638" s="127"/>
      <c r="G638" s="13"/>
      <c r="H638" s="124">
        <f t="shared" si="9"/>
        <v>0</v>
      </c>
      <c r="I638" s="128"/>
    </row>
    <row r="639" spans="1:9" ht="11.25">
      <c r="A639" s="126"/>
      <c r="B639" s="121"/>
      <c r="C639" s="122" t="str">
        <f>IF(B639="","",VLOOKUP(B639,型号管理!A:D,2,0))</f>
        <v/>
      </c>
      <c r="D639" s="122" t="str">
        <f>IF(B639="","",VLOOKUP(B639,型号管理!A:D,3,0))</f>
        <v/>
      </c>
      <c r="E639" s="122" t="str">
        <f>IF(B639="","",VLOOKUP(B639,型号管理!A:D,4,0))</f>
        <v/>
      </c>
      <c r="F639" s="127"/>
      <c r="G639" s="13"/>
      <c r="H639" s="124">
        <f t="shared" si="9"/>
        <v>0</v>
      </c>
      <c r="I639" s="128"/>
    </row>
    <row r="640" spans="1:9" ht="11.25">
      <c r="A640" s="126"/>
      <c r="B640" s="121"/>
      <c r="C640" s="122" t="str">
        <f>IF(B640="","",VLOOKUP(B640,型号管理!A:D,2,0))</f>
        <v/>
      </c>
      <c r="D640" s="122" t="str">
        <f>IF(B640="","",VLOOKUP(B640,型号管理!A:D,3,0))</f>
        <v/>
      </c>
      <c r="E640" s="122" t="str">
        <f>IF(B640="","",VLOOKUP(B640,型号管理!A:D,4,0))</f>
        <v/>
      </c>
      <c r="F640" s="127"/>
      <c r="G640" s="13"/>
      <c r="H640" s="124">
        <f t="shared" si="9"/>
        <v>0</v>
      </c>
      <c r="I640" s="128"/>
    </row>
    <row r="641" spans="1:9" ht="11.25">
      <c r="A641" s="126"/>
      <c r="B641" s="121"/>
      <c r="C641" s="122" t="str">
        <f>IF(B641="","",VLOOKUP(B641,型号管理!A:D,2,0))</f>
        <v/>
      </c>
      <c r="D641" s="122" t="str">
        <f>IF(B641="","",VLOOKUP(B641,型号管理!A:D,3,0))</f>
        <v/>
      </c>
      <c r="E641" s="122" t="str">
        <f>IF(B641="","",VLOOKUP(B641,型号管理!A:D,4,0))</f>
        <v/>
      </c>
      <c r="F641" s="127"/>
      <c r="G641" s="13"/>
      <c r="H641" s="124">
        <f t="shared" si="9"/>
        <v>0</v>
      </c>
      <c r="I641" s="128"/>
    </row>
    <row r="642" spans="1:9" ht="11.25">
      <c r="A642" s="126"/>
      <c r="B642" s="121"/>
      <c r="C642" s="122" t="str">
        <f>IF(B642="","",VLOOKUP(B642,型号管理!A:D,2,0))</f>
        <v/>
      </c>
      <c r="D642" s="122" t="str">
        <f>IF(B642="","",VLOOKUP(B642,型号管理!A:D,3,0))</f>
        <v/>
      </c>
      <c r="E642" s="122" t="str">
        <f>IF(B642="","",VLOOKUP(B642,型号管理!A:D,4,0))</f>
        <v/>
      </c>
      <c r="F642" s="127"/>
      <c r="G642" s="13"/>
      <c r="H642" s="124">
        <f t="shared" si="10" ref="H642:H705">F642*G642</f>
        <v>0</v>
      </c>
      <c r="I642" s="128"/>
    </row>
    <row r="643" spans="1:9" ht="11.25">
      <c r="A643" s="126"/>
      <c r="B643" s="121"/>
      <c r="C643" s="122" t="str">
        <f>IF(B643="","",VLOOKUP(B643,型号管理!A:D,2,0))</f>
        <v/>
      </c>
      <c r="D643" s="122" t="str">
        <f>IF(B643="","",VLOOKUP(B643,型号管理!A:D,3,0))</f>
        <v/>
      </c>
      <c r="E643" s="122" t="str">
        <f>IF(B643="","",VLOOKUP(B643,型号管理!A:D,4,0))</f>
        <v/>
      </c>
      <c r="F643" s="127"/>
      <c r="G643" s="13"/>
      <c r="H643" s="124">
        <f t="shared" si="10"/>
        <v>0</v>
      </c>
      <c r="I643" s="128"/>
    </row>
    <row r="644" spans="1:9" ht="11.25">
      <c r="A644" s="126"/>
      <c r="B644" s="121"/>
      <c r="C644" s="122" t="str">
        <f>IF(B644="","",VLOOKUP(B644,型号管理!A:D,2,0))</f>
        <v/>
      </c>
      <c r="D644" s="122" t="str">
        <f>IF(B644="","",VLOOKUP(B644,型号管理!A:D,3,0))</f>
        <v/>
      </c>
      <c r="E644" s="122" t="str">
        <f>IF(B644="","",VLOOKUP(B644,型号管理!A:D,4,0))</f>
        <v/>
      </c>
      <c r="F644" s="127"/>
      <c r="G644" s="13"/>
      <c r="H644" s="124">
        <f t="shared" si="10"/>
        <v>0</v>
      </c>
      <c r="I644" s="128"/>
    </row>
    <row r="645" spans="1:9" ht="11.25">
      <c r="A645" s="126"/>
      <c r="B645" s="121"/>
      <c r="C645" s="122" t="str">
        <f>IF(B645="","",VLOOKUP(B645,型号管理!A:D,2,0))</f>
        <v/>
      </c>
      <c r="D645" s="122" t="str">
        <f>IF(B645="","",VLOOKUP(B645,型号管理!A:D,3,0))</f>
        <v/>
      </c>
      <c r="E645" s="122" t="str">
        <f>IF(B645="","",VLOOKUP(B645,型号管理!A:D,4,0))</f>
        <v/>
      </c>
      <c r="F645" s="127"/>
      <c r="G645" s="13"/>
      <c r="H645" s="124">
        <f t="shared" si="10"/>
        <v>0</v>
      </c>
      <c r="I645" s="128"/>
    </row>
    <row r="646" spans="1:9" ht="11.25">
      <c r="A646" s="126"/>
      <c r="B646" s="121"/>
      <c r="C646" s="122" t="str">
        <f>IF(B646="","",VLOOKUP(B646,型号管理!A:D,2,0))</f>
        <v/>
      </c>
      <c r="D646" s="122" t="str">
        <f>IF(B646="","",VLOOKUP(B646,型号管理!A:D,3,0))</f>
        <v/>
      </c>
      <c r="E646" s="122" t="str">
        <f>IF(B646="","",VLOOKUP(B646,型号管理!A:D,4,0))</f>
        <v/>
      </c>
      <c r="F646" s="127"/>
      <c r="G646" s="13"/>
      <c r="H646" s="124">
        <f t="shared" si="10"/>
        <v>0</v>
      </c>
      <c r="I646" s="128"/>
    </row>
    <row r="647" spans="1:9" ht="11.25">
      <c r="A647" s="126"/>
      <c r="B647" s="121"/>
      <c r="C647" s="122" t="str">
        <f>IF(B647="","",VLOOKUP(B647,型号管理!A:D,2,0))</f>
        <v/>
      </c>
      <c r="D647" s="122" t="str">
        <f>IF(B647="","",VLOOKUP(B647,型号管理!A:D,3,0))</f>
        <v/>
      </c>
      <c r="E647" s="122" t="str">
        <f>IF(B647="","",VLOOKUP(B647,型号管理!A:D,4,0))</f>
        <v/>
      </c>
      <c r="F647" s="127"/>
      <c r="G647" s="13"/>
      <c r="H647" s="124">
        <f t="shared" si="10"/>
        <v>0</v>
      </c>
      <c r="I647" s="128"/>
    </row>
    <row r="648" spans="1:9" ht="11.25">
      <c r="A648" s="126"/>
      <c r="B648" s="121"/>
      <c r="C648" s="122" t="str">
        <f>IF(B648="","",VLOOKUP(B648,型号管理!A:D,2,0))</f>
        <v/>
      </c>
      <c r="D648" s="122" t="str">
        <f>IF(B648="","",VLOOKUP(B648,型号管理!A:D,3,0))</f>
        <v/>
      </c>
      <c r="E648" s="122" t="str">
        <f>IF(B648="","",VLOOKUP(B648,型号管理!A:D,4,0))</f>
        <v/>
      </c>
      <c r="F648" s="127"/>
      <c r="G648" s="13"/>
      <c r="H648" s="124">
        <f t="shared" si="10"/>
        <v>0</v>
      </c>
      <c r="I648" s="128"/>
    </row>
    <row r="649" spans="1:9" ht="11.25">
      <c r="A649" s="126"/>
      <c r="B649" s="121"/>
      <c r="C649" s="122" t="str">
        <f>IF(B649="","",VLOOKUP(B649,型号管理!A:D,2,0))</f>
        <v/>
      </c>
      <c r="D649" s="122" t="str">
        <f>IF(B649="","",VLOOKUP(B649,型号管理!A:D,3,0))</f>
        <v/>
      </c>
      <c r="E649" s="122" t="str">
        <f>IF(B649="","",VLOOKUP(B649,型号管理!A:D,4,0))</f>
        <v/>
      </c>
      <c r="F649" s="127"/>
      <c r="G649" s="13"/>
      <c r="H649" s="124">
        <f t="shared" si="10"/>
        <v>0</v>
      </c>
      <c r="I649" s="128"/>
    </row>
    <row r="650" spans="1:9" ht="11.25">
      <c r="A650" s="126"/>
      <c r="B650" s="121"/>
      <c r="C650" s="122" t="str">
        <f>IF(B650="","",VLOOKUP(B650,型号管理!A:D,2,0))</f>
        <v/>
      </c>
      <c r="D650" s="122" t="str">
        <f>IF(B650="","",VLOOKUP(B650,型号管理!A:D,3,0))</f>
        <v/>
      </c>
      <c r="E650" s="122" t="str">
        <f>IF(B650="","",VLOOKUP(B650,型号管理!A:D,4,0))</f>
        <v/>
      </c>
      <c r="F650" s="127"/>
      <c r="G650" s="13"/>
      <c r="H650" s="124">
        <f t="shared" si="10"/>
        <v>0</v>
      </c>
      <c r="I650" s="128"/>
    </row>
    <row r="651" spans="1:9" ht="11.25">
      <c r="A651" s="126"/>
      <c r="B651" s="121"/>
      <c r="C651" s="122" t="str">
        <f>IF(B651="","",VLOOKUP(B651,型号管理!A:D,2,0))</f>
        <v/>
      </c>
      <c r="D651" s="122" t="str">
        <f>IF(B651="","",VLOOKUP(B651,型号管理!A:D,3,0))</f>
        <v/>
      </c>
      <c r="E651" s="122" t="str">
        <f>IF(B651="","",VLOOKUP(B651,型号管理!A:D,4,0))</f>
        <v/>
      </c>
      <c r="F651" s="127"/>
      <c r="G651" s="13"/>
      <c r="H651" s="124">
        <f t="shared" si="10"/>
        <v>0</v>
      </c>
      <c r="I651" s="128"/>
    </row>
    <row r="652" spans="1:9" ht="11.25">
      <c r="A652" s="126"/>
      <c r="B652" s="121"/>
      <c r="C652" s="122" t="str">
        <f>IF(B652="","",VLOOKUP(B652,型号管理!A:D,2,0))</f>
        <v/>
      </c>
      <c r="D652" s="122" t="str">
        <f>IF(B652="","",VLOOKUP(B652,型号管理!A:D,3,0))</f>
        <v/>
      </c>
      <c r="E652" s="122" t="str">
        <f>IF(B652="","",VLOOKUP(B652,型号管理!A:D,4,0))</f>
        <v/>
      </c>
      <c r="F652" s="127"/>
      <c r="G652" s="13"/>
      <c r="H652" s="124">
        <f t="shared" si="10"/>
        <v>0</v>
      </c>
      <c r="I652" s="128"/>
    </row>
    <row r="653" spans="1:9" ht="11.25">
      <c r="A653" s="126"/>
      <c r="B653" s="121"/>
      <c r="C653" s="122" t="str">
        <f>IF(B653="","",VLOOKUP(B653,型号管理!A:D,2,0))</f>
        <v/>
      </c>
      <c r="D653" s="122" t="str">
        <f>IF(B653="","",VLOOKUP(B653,型号管理!A:D,3,0))</f>
        <v/>
      </c>
      <c r="E653" s="122" t="str">
        <f>IF(B653="","",VLOOKUP(B653,型号管理!A:D,4,0))</f>
        <v/>
      </c>
      <c r="F653" s="127"/>
      <c r="G653" s="13"/>
      <c r="H653" s="124">
        <f t="shared" si="10"/>
        <v>0</v>
      </c>
      <c r="I653" s="128"/>
    </row>
    <row r="654" spans="1:9" ht="11.25">
      <c r="A654" s="126"/>
      <c r="B654" s="121"/>
      <c r="C654" s="122" t="str">
        <f>IF(B654="","",VLOOKUP(B654,型号管理!A:D,2,0))</f>
        <v/>
      </c>
      <c r="D654" s="122" t="str">
        <f>IF(B654="","",VLOOKUP(B654,型号管理!A:D,3,0))</f>
        <v/>
      </c>
      <c r="E654" s="122" t="str">
        <f>IF(B654="","",VLOOKUP(B654,型号管理!A:D,4,0))</f>
        <v/>
      </c>
      <c r="F654" s="127"/>
      <c r="G654" s="13"/>
      <c r="H654" s="124">
        <f t="shared" si="10"/>
        <v>0</v>
      </c>
      <c r="I654" s="128"/>
    </row>
    <row r="655" spans="1:9" ht="11.25">
      <c r="A655" s="126"/>
      <c r="B655" s="121"/>
      <c r="C655" s="122" t="str">
        <f>IF(B655="","",VLOOKUP(B655,型号管理!A:D,2,0))</f>
        <v/>
      </c>
      <c r="D655" s="122" t="str">
        <f>IF(B655="","",VLOOKUP(B655,型号管理!A:D,3,0))</f>
        <v/>
      </c>
      <c r="E655" s="122" t="str">
        <f>IF(B655="","",VLOOKUP(B655,型号管理!A:D,4,0))</f>
        <v/>
      </c>
      <c r="F655" s="127"/>
      <c r="G655" s="13"/>
      <c r="H655" s="124">
        <f t="shared" si="10"/>
        <v>0</v>
      </c>
      <c r="I655" s="128"/>
    </row>
    <row r="656" spans="1:9" ht="11.25">
      <c r="A656" s="126"/>
      <c r="B656" s="121"/>
      <c r="C656" s="122" t="str">
        <f>IF(B656="","",VLOOKUP(B656,型号管理!A:D,2,0))</f>
        <v/>
      </c>
      <c r="D656" s="122" t="str">
        <f>IF(B656="","",VLOOKUP(B656,型号管理!A:D,3,0))</f>
        <v/>
      </c>
      <c r="E656" s="122" t="str">
        <f>IF(B656="","",VLOOKUP(B656,型号管理!A:D,4,0))</f>
        <v/>
      </c>
      <c r="F656" s="127"/>
      <c r="G656" s="13"/>
      <c r="H656" s="124">
        <f t="shared" si="10"/>
        <v>0</v>
      </c>
      <c r="I656" s="128"/>
    </row>
    <row r="657" spans="1:9" ht="11.25">
      <c r="A657" s="126"/>
      <c r="B657" s="121"/>
      <c r="C657" s="122" t="str">
        <f>IF(B657="","",VLOOKUP(B657,型号管理!A:D,2,0))</f>
        <v/>
      </c>
      <c r="D657" s="122" t="str">
        <f>IF(B657="","",VLOOKUP(B657,型号管理!A:D,3,0))</f>
        <v/>
      </c>
      <c r="E657" s="122" t="str">
        <f>IF(B657="","",VLOOKUP(B657,型号管理!A:D,4,0))</f>
        <v/>
      </c>
      <c r="F657" s="127"/>
      <c r="G657" s="13"/>
      <c r="H657" s="124">
        <f t="shared" si="10"/>
        <v>0</v>
      </c>
      <c r="I657" s="128"/>
    </row>
    <row r="658" spans="1:9" ht="11.25">
      <c r="A658" s="126"/>
      <c r="B658" s="121"/>
      <c r="C658" s="122" t="str">
        <f>IF(B658="","",VLOOKUP(B658,型号管理!A:D,2,0))</f>
        <v/>
      </c>
      <c r="D658" s="122" t="str">
        <f>IF(B658="","",VLOOKUP(B658,型号管理!A:D,3,0))</f>
        <v/>
      </c>
      <c r="E658" s="122" t="str">
        <f>IF(B658="","",VLOOKUP(B658,型号管理!A:D,4,0))</f>
        <v/>
      </c>
      <c r="F658" s="127"/>
      <c r="G658" s="13"/>
      <c r="H658" s="124">
        <f t="shared" si="10"/>
        <v>0</v>
      </c>
      <c r="I658" s="128"/>
    </row>
    <row r="659" spans="1:9" ht="11.25">
      <c r="A659" s="126"/>
      <c r="B659" s="121"/>
      <c r="C659" s="122" t="str">
        <f>IF(B659="","",VLOOKUP(B659,型号管理!A:D,2,0))</f>
        <v/>
      </c>
      <c r="D659" s="122" t="str">
        <f>IF(B659="","",VLOOKUP(B659,型号管理!A:D,3,0))</f>
        <v/>
      </c>
      <c r="E659" s="122" t="str">
        <f>IF(B659="","",VLOOKUP(B659,型号管理!A:D,4,0))</f>
        <v/>
      </c>
      <c r="F659" s="127"/>
      <c r="G659" s="13"/>
      <c r="H659" s="124">
        <f t="shared" si="10"/>
        <v>0</v>
      </c>
      <c r="I659" s="128"/>
    </row>
    <row r="660" spans="1:9" ht="11.25">
      <c r="A660" s="126"/>
      <c r="B660" s="121"/>
      <c r="C660" s="122" t="str">
        <f>IF(B660="","",VLOOKUP(B660,型号管理!A:D,2,0))</f>
        <v/>
      </c>
      <c r="D660" s="122" t="str">
        <f>IF(B660="","",VLOOKUP(B660,型号管理!A:D,3,0))</f>
        <v/>
      </c>
      <c r="E660" s="122" t="str">
        <f>IF(B660="","",VLOOKUP(B660,型号管理!A:D,4,0))</f>
        <v/>
      </c>
      <c r="F660" s="127"/>
      <c r="G660" s="13"/>
      <c r="H660" s="124">
        <f t="shared" si="10"/>
        <v>0</v>
      </c>
      <c r="I660" s="128"/>
    </row>
    <row r="661" spans="1:9" ht="11.25">
      <c r="A661" s="126"/>
      <c r="B661" s="121"/>
      <c r="C661" s="122" t="str">
        <f>IF(B661="","",VLOOKUP(B661,型号管理!A:D,2,0))</f>
        <v/>
      </c>
      <c r="D661" s="122" t="str">
        <f>IF(B661="","",VLOOKUP(B661,型号管理!A:D,3,0))</f>
        <v/>
      </c>
      <c r="E661" s="122" t="str">
        <f>IF(B661="","",VLOOKUP(B661,型号管理!A:D,4,0))</f>
        <v/>
      </c>
      <c r="F661" s="127"/>
      <c r="G661" s="13"/>
      <c r="H661" s="124">
        <f t="shared" si="10"/>
        <v>0</v>
      </c>
      <c r="I661" s="128"/>
    </row>
    <row r="662" spans="1:9" ht="11.25">
      <c r="A662" s="126"/>
      <c r="B662" s="121"/>
      <c r="C662" s="122" t="str">
        <f>IF(B662="","",VLOOKUP(B662,型号管理!A:D,2,0))</f>
        <v/>
      </c>
      <c r="D662" s="122" t="str">
        <f>IF(B662="","",VLOOKUP(B662,型号管理!A:D,3,0))</f>
        <v/>
      </c>
      <c r="E662" s="122" t="str">
        <f>IF(B662="","",VLOOKUP(B662,型号管理!A:D,4,0))</f>
        <v/>
      </c>
      <c r="F662" s="127"/>
      <c r="G662" s="13"/>
      <c r="H662" s="124">
        <f t="shared" si="10"/>
        <v>0</v>
      </c>
      <c r="I662" s="128"/>
    </row>
    <row r="663" spans="1:9" ht="11.25">
      <c r="A663" s="126"/>
      <c r="B663" s="121"/>
      <c r="C663" s="122" t="str">
        <f>IF(B663="","",VLOOKUP(B663,型号管理!A:D,2,0))</f>
        <v/>
      </c>
      <c r="D663" s="122" t="str">
        <f>IF(B663="","",VLOOKUP(B663,型号管理!A:D,3,0))</f>
        <v/>
      </c>
      <c r="E663" s="122" t="str">
        <f>IF(B663="","",VLOOKUP(B663,型号管理!A:D,4,0))</f>
        <v/>
      </c>
      <c r="F663" s="127"/>
      <c r="G663" s="13"/>
      <c r="H663" s="124">
        <f t="shared" si="10"/>
        <v>0</v>
      </c>
      <c r="I663" s="128"/>
    </row>
    <row r="664" spans="1:9" ht="11.25">
      <c r="A664" s="126"/>
      <c r="B664" s="121"/>
      <c r="C664" s="122" t="str">
        <f>IF(B664="","",VLOOKUP(B664,型号管理!A:D,2,0))</f>
        <v/>
      </c>
      <c r="D664" s="122" t="str">
        <f>IF(B664="","",VLOOKUP(B664,型号管理!A:D,3,0))</f>
        <v/>
      </c>
      <c r="E664" s="122" t="str">
        <f>IF(B664="","",VLOOKUP(B664,型号管理!A:D,4,0))</f>
        <v/>
      </c>
      <c r="F664" s="127"/>
      <c r="G664" s="13"/>
      <c r="H664" s="124">
        <f t="shared" si="10"/>
        <v>0</v>
      </c>
      <c r="I664" s="128"/>
    </row>
    <row r="665" spans="1:9" ht="11.25">
      <c r="A665" s="126"/>
      <c r="B665" s="121"/>
      <c r="C665" s="122" t="str">
        <f>IF(B665="","",VLOOKUP(B665,型号管理!A:D,2,0))</f>
        <v/>
      </c>
      <c r="D665" s="122" t="str">
        <f>IF(B665="","",VLOOKUP(B665,型号管理!A:D,3,0))</f>
        <v/>
      </c>
      <c r="E665" s="122" t="str">
        <f>IF(B665="","",VLOOKUP(B665,型号管理!A:D,4,0))</f>
        <v/>
      </c>
      <c r="F665" s="127"/>
      <c r="G665" s="13"/>
      <c r="H665" s="124">
        <f t="shared" si="10"/>
        <v>0</v>
      </c>
      <c r="I665" s="128"/>
    </row>
    <row r="666" spans="1:9" ht="11.25">
      <c r="A666" s="126"/>
      <c r="B666" s="121"/>
      <c r="C666" s="122" t="str">
        <f>IF(B666="","",VLOOKUP(B666,型号管理!A:D,2,0))</f>
        <v/>
      </c>
      <c r="D666" s="122" t="str">
        <f>IF(B666="","",VLOOKUP(B666,型号管理!A:D,3,0))</f>
        <v/>
      </c>
      <c r="E666" s="122" t="str">
        <f>IF(B666="","",VLOOKUP(B666,型号管理!A:D,4,0))</f>
        <v/>
      </c>
      <c r="F666" s="127"/>
      <c r="G666" s="13"/>
      <c r="H666" s="124">
        <f t="shared" si="10"/>
        <v>0</v>
      </c>
      <c r="I666" s="128"/>
    </row>
    <row r="667" spans="1:9" ht="11.25">
      <c r="A667" s="126"/>
      <c r="B667" s="121"/>
      <c r="C667" s="122" t="str">
        <f>IF(B667="","",VLOOKUP(B667,型号管理!A:D,2,0))</f>
        <v/>
      </c>
      <c r="D667" s="122" t="str">
        <f>IF(B667="","",VLOOKUP(B667,型号管理!A:D,3,0))</f>
        <v/>
      </c>
      <c r="E667" s="122" t="str">
        <f>IF(B667="","",VLOOKUP(B667,型号管理!A:D,4,0))</f>
        <v/>
      </c>
      <c r="F667" s="127"/>
      <c r="G667" s="13"/>
      <c r="H667" s="124">
        <f t="shared" si="10"/>
        <v>0</v>
      </c>
      <c r="I667" s="128"/>
    </row>
    <row r="668" spans="1:9" ht="11.25">
      <c r="A668" s="126"/>
      <c r="B668" s="121"/>
      <c r="C668" s="122" t="str">
        <f>IF(B668="","",VLOOKUP(B668,型号管理!A:D,2,0))</f>
        <v/>
      </c>
      <c r="D668" s="122" t="str">
        <f>IF(B668="","",VLOOKUP(B668,型号管理!A:D,3,0))</f>
        <v/>
      </c>
      <c r="E668" s="122" t="str">
        <f>IF(B668="","",VLOOKUP(B668,型号管理!A:D,4,0))</f>
        <v/>
      </c>
      <c r="F668" s="127"/>
      <c r="G668" s="13"/>
      <c r="H668" s="124">
        <f t="shared" si="10"/>
        <v>0</v>
      </c>
      <c r="I668" s="128"/>
    </row>
    <row r="669" spans="1:9" ht="11.25">
      <c r="A669" s="126"/>
      <c r="B669" s="121"/>
      <c r="C669" s="122" t="str">
        <f>IF(B669="","",VLOOKUP(B669,型号管理!A:D,2,0))</f>
        <v/>
      </c>
      <c r="D669" s="122" t="str">
        <f>IF(B669="","",VLOOKUP(B669,型号管理!A:D,3,0))</f>
        <v/>
      </c>
      <c r="E669" s="122" t="str">
        <f>IF(B669="","",VLOOKUP(B669,型号管理!A:D,4,0))</f>
        <v/>
      </c>
      <c r="F669" s="127"/>
      <c r="G669" s="13"/>
      <c r="H669" s="124">
        <f t="shared" si="10"/>
        <v>0</v>
      </c>
      <c r="I669" s="128"/>
    </row>
    <row r="670" spans="1:9" ht="11.25">
      <c r="A670" s="126"/>
      <c r="B670" s="121"/>
      <c r="C670" s="122" t="str">
        <f>IF(B670="","",VLOOKUP(B670,型号管理!A:D,2,0))</f>
        <v/>
      </c>
      <c r="D670" s="122" t="str">
        <f>IF(B670="","",VLOOKUP(B670,型号管理!A:D,3,0))</f>
        <v/>
      </c>
      <c r="E670" s="122" t="str">
        <f>IF(B670="","",VLOOKUP(B670,型号管理!A:D,4,0))</f>
        <v/>
      </c>
      <c r="F670" s="127"/>
      <c r="G670" s="13"/>
      <c r="H670" s="124">
        <f t="shared" si="10"/>
        <v>0</v>
      </c>
      <c r="I670" s="128"/>
    </row>
    <row r="671" spans="1:9" ht="11.25">
      <c r="A671" s="126"/>
      <c r="B671" s="121"/>
      <c r="C671" s="122" t="str">
        <f>IF(B671="","",VLOOKUP(B671,型号管理!A:D,2,0))</f>
        <v/>
      </c>
      <c r="D671" s="122" t="str">
        <f>IF(B671="","",VLOOKUP(B671,型号管理!A:D,3,0))</f>
        <v/>
      </c>
      <c r="E671" s="122" t="str">
        <f>IF(B671="","",VLOOKUP(B671,型号管理!A:D,4,0))</f>
        <v/>
      </c>
      <c r="F671" s="127"/>
      <c r="G671" s="13"/>
      <c r="H671" s="124">
        <f t="shared" si="10"/>
        <v>0</v>
      </c>
      <c r="I671" s="128"/>
    </row>
    <row r="672" spans="1:9" ht="11.25">
      <c r="A672" s="126"/>
      <c r="B672" s="121"/>
      <c r="C672" s="122" t="str">
        <f>IF(B672="","",VLOOKUP(B672,型号管理!A:D,2,0))</f>
        <v/>
      </c>
      <c r="D672" s="122" t="str">
        <f>IF(B672="","",VLOOKUP(B672,型号管理!A:D,3,0))</f>
        <v/>
      </c>
      <c r="E672" s="122" t="str">
        <f>IF(B672="","",VLOOKUP(B672,型号管理!A:D,4,0))</f>
        <v/>
      </c>
      <c r="F672" s="127"/>
      <c r="G672" s="13"/>
      <c r="H672" s="124">
        <f t="shared" si="10"/>
        <v>0</v>
      </c>
      <c r="I672" s="128"/>
    </row>
    <row r="673" spans="1:9" ht="11.25">
      <c r="A673" s="126"/>
      <c r="B673" s="121"/>
      <c r="C673" s="122" t="str">
        <f>IF(B673="","",VLOOKUP(B673,型号管理!A:D,2,0))</f>
        <v/>
      </c>
      <c r="D673" s="122" t="str">
        <f>IF(B673="","",VLOOKUP(B673,型号管理!A:D,3,0))</f>
        <v/>
      </c>
      <c r="E673" s="122" t="str">
        <f>IF(B673="","",VLOOKUP(B673,型号管理!A:D,4,0))</f>
        <v/>
      </c>
      <c r="F673" s="127"/>
      <c r="G673" s="13"/>
      <c r="H673" s="124">
        <f t="shared" si="10"/>
        <v>0</v>
      </c>
      <c r="I673" s="128"/>
    </row>
    <row r="674" spans="1:9" ht="11.25">
      <c r="A674" s="126"/>
      <c r="B674" s="121"/>
      <c r="C674" s="122" t="str">
        <f>IF(B674="","",VLOOKUP(B674,型号管理!A:D,2,0))</f>
        <v/>
      </c>
      <c r="D674" s="122" t="str">
        <f>IF(B674="","",VLOOKUP(B674,型号管理!A:D,3,0))</f>
        <v/>
      </c>
      <c r="E674" s="122" t="str">
        <f>IF(B674="","",VLOOKUP(B674,型号管理!A:D,4,0))</f>
        <v/>
      </c>
      <c r="F674" s="127"/>
      <c r="G674" s="13"/>
      <c r="H674" s="124">
        <f t="shared" si="10"/>
        <v>0</v>
      </c>
      <c r="I674" s="128"/>
    </row>
    <row r="675" spans="1:9" ht="11.25">
      <c r="A675" s="126"/>
      <c r="B675" s="121"/>
      <c r="C675" s="122" t="str">
        <f>IF(B675="","",VLOOKUP(B675,型号管理!A:D,2,0))</f>
        <v/>
      </c>
      <c r="D675" s="122" t="str">
        <f>IF(B675="","",VLOOKUP(B675,型号管理!A:D,3,0))</f>
        <v/>
      </c>
      <c r="E675" s="122" t="str">
        <f>IF(B675="","",VLOOKUP(B675,型号管理!A:D,4,0))</f>
        <v/>
      </c>
      <c r="F675" s="127"/>
      <c r="G675" s="13"/>
      <c r="H675" s="124">
        <f t="shared" si="10"/>
        <v>0</v>
      </c>
      <c r="I675" s="128"/>
    </row>
    <row r="676" spans="1:9" ht="11.25">
      <c r="A676" s="126"/>
      <c r="B676" s="121"/>
      <c r="C676" s="122" t="str">
        <f>IF(B676="","",VLOOKUP(B676,型号管理!A:D,2,0))</f>
        <v/>
      </c>
      <c r="D676" s="122" t="str">
        <f>IF(B676="","",VLOOKUP(B676,型号管理!A:D,3,0))</f>
        <v/>
      </c>
      <c r="E676" s="122" t="str">
        <f>IF(B676="","",VLOOKUP(B676,型号管理!A:D,4,0))</f>
        <v/>
      </c>
      <c r="F676" s="127"/>
      <c r="G676" s="13"/>
      <c r="H676" s="124">
        <f t="shared" si="10"/>
        <v>0</v>
      </c>
      <c r="I676" s="128"/>
    </row>
    <row r="677" spans="1:9" ht="11.25">
      <c r="A677" s="126"/>
      <c r="B677" s="121"/>
      <c r="C677" s="122" t="str">
        <f>IF(B677="","",VLOOKUP(B677,型号管理!A:D,2,0))</f>
        <v/>
      </c>
      <c r="D677" s="122" t="str">
        <f>IF(B677="","",VLOOKUP(B677,型号管理!A:D,3,0))</f>
        <v/>
      </c>
      <c r="E677" s="122" t="str">
        <f>IF(B677="","",VLOOKUP(B677,型号管理!A:D,4,0))</f>
        <v/>
      </c>
      <c r="F677" s="127"/>
      <c r="G677" s="13"/>
      <c r="H677" s="124">
        <f t="shared" si="10"/>
        <v>0</v>
      </c>
      <c r="I677" s="128"/>
    </row>
    <row r="678" spans="1:9" ht="11.25">
      <c r="A678" s="126"/>
      <c r="B678" s="121"/>
      <c r="C678" s="122" t="str">
        <f>IF(B678="","",VLOOKUP(B678,型号管理!A:D,2,0))</f>
        <v/>
      </c>
      <c r="D678" s="122" t="str">
        <f>IF(B678="","",VLOOKUP(B678,型号管理!A:D,3,0))</f>
        <v/>
      </c>
      <c r="E678" s="122" t="str">
        <f>IF(B678="","",VLOOKUP(B678,型号管理!A:D,4,0))</f>
        <v/>
      </c>
      <c r="F678" s="127"/>
      <c r="G678" s="13"/>
      <c r="H678" s="124">
        <f t="shared" si="10"/>
        <v>0</v>
      </c>
      <c r="I678" s="128"/>
    </row>
    <row r="679" spans="1:9" ht="11.25">
      <c r="A679" s="126"/>
      <c r="B679" s="121"/>
      <c r="C679" s="122" t="str">
        <f>IF(B679="","",VLOOKUP(B679,型号管理!A:D,2,0))</f>
        <v/>
      </c>
      <c r="D679" s="122" t="str">
        <f>IF(B679="","",VLOOKUP(B679,型号管理!A:D,3,0))</f>
        <v/>
      </c>
      <c r="E679" s="122" t="str">
        <f>IF(B679="","",VLOOKUP(B679,型号管理!A:D,4,0))</f>
        <v/>
      </c>
      <c r="F679" s="127"/>
      <c r="G679" s="13"/>
      <c r="H679" s="124">
        <f t="shared" si="10"/>
        <v>0</v>
      </c>
      <c r="I679" s="128"/>
    </row>
    <row r="680" spans="1:9" ht="11.25">
      <c r="A680" s="126"/>
      <c r="B680" s="121"/>
      <c r="C680" s="122" t="str">
        <f>IF(B680="","",VLOOKUP(B680,型号管理!A:D,2,0))</f>
        <v/>
      </c>
      <c r="D680" s="122" t="str">
        <f>IF(B680="","",VLOOKUP(B680,型号管理!A:D,3,0))</f>
        <v/>
      </c>
      <c r="E680" s="122" t="str">
        <f>IF(B680="","",VLOOKUP(B680,型号管理!A:D,4,0))</f>
        <v/>
      </c>
      <c r="F680" s="127"/>
      <c r="G680" s="13"/>
      <c r="H680" s="124">
        <f t="shared" si="10"/>
        <v>0</v>
      </c>
      <c r="I680" s="128"/>
    </row>
    <row r="681" spans="1:9" ht="11.25">
      <c r="A681" s="126"/>
      <c r="B681" s="121"/>
      <c r="C681" s="122" t="str">
        <f>IF(B681="","",VLOOKUP(B681,型号管理!A:D,2,0))</f>
        <v/>
      </c>
      <c r="D681" s="122" t="str">
        <f>IF(B681="","",VLOOKUP(B681,型号管理!A:D,3,0))</f>
        <v/>
      </c>
      <c r="E681" s="122" t="str">
        <f>IF(B681="","",VLOOKUP(B681,型号管理!A:D,4,0))</f>
        <v/>
      </c>
      <c r="F681" s="127"/>
      <c r="G681" s="13"/>
      <c r="H681" s="124">
        <f t="shared" si="10"/>
        <v>0</v>
      </c>
      <c r="I681" s="128"/>
    </row>
    <row r="682" spans="1:9" ht="11.25">
      <c r="A682" s="126"/>
      <c r="B682" s="121"/>
      <c r="C682" s="122" t="str">
        <f>IF(B682="","",VLOOKUP(B682,型号管理!A:D,2,0))</f>
        <v/>
      </c>
      <c r="D682" s="122" t="str">
        <f>IF(B682="","",VLOOKUP(B682,型号管理!A:D,3,0))</f>
        <v/>
      </c>
      <c r="E682" s="122" t="str">
        <f>IF(B682="","",VLOOKUP(B682,型号管理!A:D,4,0))</f>
        <v/>
      </c>
      <c r="F682" s="127"/>
      <c r="G682" s="13"/>
      <c r="H682" s="124">
        <f t="shared" si="10"/>
        <v>0</v>
      </c>
      <c r="I682" s="128"/>
    </row>
    <row r="683" spans="1:9" ht="11.25">
      <c r="A683" s="126"/>
      <c r="B683" s="121"/>
      <c r="C683" s="122" t="str">
        <f>IF(B683="","",VLOOKUP(B683,型号管理!A:D,2,0))</f>
        <v/>
      </c>
      <c r="D683" s="122" t="str">
        <f>IF(B683="","",VLOOKUP(B683,型号管理!A:D,3,0))</f>
        <v/>
      </c>
      <c r="E683" s="122" t="str">
        <f>IF(B683="","",VLOOKUP(B683,型号管理!A:D,4,0))</f>
        <v/>
      </c>
      <c r="F683" s="127"/>
      <c r="G683" s="13"/>
      <c r="H683" s="124">
        <f t="shared" si="10"/>
        <v>0</v>
      </c>
      <c r="I683" s="128"/>
    </row>
    <row r="684" spans="1:9" ht="11.25">
      <c r="A684" s="126"/>
      <c r="B684" s="121"/>
      <c r="C684" s="122" t="str">
        <f>IF(B684="","",VLOOKUP(B684,型号管理!A:D,2,0))</f>
        <v/>
      </c>
      <c r="D684" s="122" t="str">
        <f>IF(B684="","",VLOOKUP(B684,型号管理!A:D,3,0))</f>
        <v/>
      </c>
      <c r="E684" s="122" t="str">
        <f>IF(B684="","",VLOOKUP(B684,型号管理!A:D,4,0))</f>
        <v/>
      </c>
      <c r="F684" s="127"/>
      <c r="G684" s="13"/>
      <c r="H684" s="124">
        <f t="shared" si="10"/>
        <v>0</v>
      </c>
      <c r="I684" s="128"/>
    </row>
    <row r="685" spans="1:9" ht="11.25">
      <c r="A685" s="126"/>
      <c r="B685" s="121"/>
      <c r="C685" s="122" t="str">
        <f>IF(B685="","",VLOOKUP(B685,型号管理!A:D,2,0))</f>
        <v/>
      </c>
      <c r="D685" s="122" t="str">
        <f>IF(B685="","",VLOOKUP(B685,型号管理!A:D,3,0))</f>
        <v/>
      </c>
      <c r="E685" s="122" t="str">
        <f>IF(B685="","",VLOOKUP(B685,型号管理!A:D,4,0))</f>
        <v/>
      </c>
      <c r="F685" s="127"/>
      <c r="G685" s="13"/>
      <c r="H685" s="124">
        <f t="shared" si="10"/>
        <v>0</v>
      </c>
      <c r="I685" s="128"/>
    </row>
    <row r="686" spans="1:9" ht="11.25">
      <c r="A686" s="126"/>
      <c r="B686" s="121"/>
      <c r="C686" s="122" t="str">
        <f>IF(B686="","",VLOOKUP(B686,型号管理!A:D,2,0))</f>
        <v/>
      </c>
      <c r="D686" s="122" t="str">
        <f>IF(B686="","",VLOOKUP(B686,型号管理!A:D,3,0))</f>
        <v/>
      </c>
      <c r="E686" s="122" t="str">
        <f>IF(B686="","",VLOOKUP(B686,型号管理!A:D,4,0))</f>
        <v/>
      </c>
      <c r="F686" s="127"/>
      <c r="G686" s="13"/>
      <c r="H686" s="124">
        <f t="shared" si="10"/>
        <v>0</v>
      </c>
      <c r="I686" s="128"/>
    </row>
    <row r="687" spans="1:9" ht="11.25">
      <c r="A687" s="126"/>
      <c r="B687" s="121"/>
      <c r="C687" s="122" t="str">
        <f>IF(B687="","",VLOOKUP(B687,型号管理!A:D,2,0))</f>
        <v/>
      </c>
      <c r="D687" s="122" t="str">
        <f>IF(B687="","",VLOOKUP(B687,型号管理!A:D,3,0))</f>
        <v/>
      </c>
      <c r="E687" s="122" t="str">
        <f>IF(B687="","",VLOOKUP(B687,型号管理!A:D,4,0))</f>
        <v/>
      </c>
      <c r="F687" s="127"/>
      <c r="G687" s="13"/>
      <c r="H687" s="124">
        <f t="shared" si="10"/>
        <v>0</v>
      </c>
      <c r="I687" s="128"/>
    </row>
    <row r="688" spans="1:9" ht="11.25">
      <c r="A688" s="126"/>
      <c r="B688" s="121"/>
      <c r="C688" s="122" t="str">
        <f>IF(B688="","",VLOOKUP(B688,型号管理!A:D,2,0))</f>
        <v/>
      </c>
      <c r="D688" s="122" t="str">
        <f>IF(B688="","",VLOOKUP(B688,型号管理!A:D,3,0))</f>
        <v/>
      </c>
      <c r="E688" s="122" t="str">
        <f>IF(B688="","",VLOOKUP(B688,型号管理!A:D,4,0))</f>
        <v/>
      </c>
      <c r="F688" s="127"/>
      <c r="G688" s="13"/>
      <c r="H688" s="124">
        <f t="shared" si="10"/>
        <v>0</v>
      </c>
      <c r="I688" s="128"/>
    </row>
    <row r="689" spans="1:9" ht="11.25">
      <c r="A689" s="126"/>
      <c r="B689" s="121"/>
      <c r="C689" s="122" t="str">
        <f>IF(B689="","",VLOOKUP(B689,型号管理!A:D,2,0))</f>
        <v/>
      </c>
      <c r="D689" s="122" t="str">
        <f>IF(B689="","",VLOOKUP(B689,型号管理!A:D,3,0))</f>
        <v/>
      </c>
      <c r="E689" s="122" t="str">
        <f>IF(B689="","",VLOOKUP(B689,型号管理!A:D,4,0))</f>
        <v/>
      </c>
      <c r="F689" s="127"/>
      <c r="G689" s="13"/>
      <c r="H689" s="124">
        <f t="shared" si="10"/>
        <v>0</v>
      </c>
      <c r="I689" s="128"/>
    </row>
    <row r="690" spans="1:9" ht="11.25">
      <c r="A690" s="126"/>
      <c r="B690" s="121"/>
      <c r="C690" s="122" t="str">
        <f>IF(B690="","",VLOOKUP(B690,型号管理!A:D,2,0))</f>
        <v/>
      </c>
      <c r="D690" s="122" t="str">
        <f>IF(B690="","",VLOOKUP(B690,型号管理!A:D,3,0))</f>
        <v/>
      </c>
      <c r="E690" s="122" t="str">
        <f>IF(B690="","",VLOOKUP(B690,型号管理!A:D,4,0))</f>
        <v/>
      </c>
      <c r="F690" s="127"/>
      <c r="G690" s="13"/>
      <c r="H690" s="124">
        <f t="shared" si="10"/>
        <v>0</v>
      </c>
      <c r="I690" s="128"/>
    </row>
    <row r="691" spans="1:9" ht="11.25">
      <c r="A691" s="126"/>
      <c r="B691" s="121"/>
      <c r="C691" s="122" t="str">
        <f>IF(B691="","",VLOOKUP(B691,型号管理!A:D,2,0))</f>
        <v/>
      </c>
      <c r="D691" s="122" t="str">
        <f>IF(B691="","",VLOOKUP(B691,型号管理!A:D,3,0))</f>
        <v/>
      </c>
      <c r="E691" s="122" t="str">
        <f>IF(B691="","",VLOOKUP(B691,型号管理!A:D,4,0))</f>
        <v/>
      </c>
      <c r="F691" s="127"/>
      <c r="G691" s="13"/>
      <c r="H691" s="124">
        <f t="shared" si="10"/>
        <v>0</v>
      </c>
      <c r="I691" s="128"/>
    </row>
    <row r="692" spans="1:9" ht="11.25">
      <c r="A692" s="126"/>
      <c r="B692" s="121"/>
      <c r="C692" s="122" t="str">
        <f>IF(B692="","",VLOOKUP(B692,型号管理!A:D,2,0))</f>
        <v/>
      </c>
      <c r="D692" s="122" t="str">
        <f>IF(B692="","",VLOOKUP(B692,型号管理!A:D,3,0))</f>
        <v/>
      </c>
      <c r="E692" s="122" t="str">
        <f>IF(B692="","",VLOOKUP(B692,型号管理!A:D,4,0))</f>
        <v/>
      </c>
      <c r="F692" s="127"/>
      <c r="G692" s="13"/>
      <c r="H692" s="124">
        <f t="shared" si="10"/>
        <v>0</v>
      </c>
      <c r="I692" s="128"/>
    </row>
    <row r="693" spans="1:9" ht="11.25">
      <c r="A693" s="126"/>
      <c r="B693" s="121"/>
      <c r="C693" s="122" t="str">
        <f>IF(B693="","",VLOOKUP(B693,型号管理!A:D,2,0))</f>
        <v/>
      </c>
      <c r="D693" s="122" t="str">
        <f>IF(B693="","",VLOOKUP(B693,型号管理!A:D,3,0))</f>
        <v/>
      </c>
      <c r="E693" s="122" t="str">
        <f>IF(B693="","",VLOOKUP(B693,型号管理!A:D,4,0))</f>
        <v/>
      </c>
      <c r="F693" s="127"/>
      <c r="G693" s="13"/>
      <c r="H693" s="124">
        <f t="shared" si="10"/>
        <v>0</v>
      </c>
      <c r="I693" s="128"/>
    </row>
    <row r="694" spans="1:9" ht="11.25">
      <c r="A694" s="126"/>
      <c r="B694" s="121"/>
      <c r="C694" s="122" t="str">
        <f>IF(B694="","",VLOOKUP(B694,型号管理!A:D,2,0))</f>
        <v/>
      </c>
      <c r="D694" s="122" t="str">
        <f>IF(B694="","",VLOOKUP(B694,型号管理!A:D,3,0))</f>
        <v/>
      </c>
      <c r="E694" s="122" t="str">
        <f>IF(B694="","",VLOOKUP(B694,型号管理!A:D,4,0))</f>
        <v/>
      </c>
      <c r="F694" s="127"/>
      <c r="G694" s="13"/>
      <c r="H694" s="124">
        <f t="shared" si="10"/>
        <v>0</v>
      </c>
      <c r="I694" s="128"/>
    </row>
    <row r="695" spans="1:9" ht="11.25">
      <c r="A695" s="126"/>
      <c r="B695" s="121"/>
      <c r="C695" s="122" t="str">
        <f>IF(B695="","",VLOOKUP(B695,型号管理!A:D,2,0))</f>
        <v/>
      </c>
      <c r="D695" s="122" t="str">
        <f>IF(B695="","",VLOOKUP(B695,型号管理!A:D,3,0))</f>
        <v/>
      </c>
      <c r="E695" s="122" t="str">
        <f>IF(B695="","",VLOOKUP(B695,型号管理!A:D,4,0))</f>
        <v/>
      </c>
      <c r="F695" s="127"/>
      <c r="G695" s="13"/>
      <c r="H695" s="124">
        <f t="shared" si="10"/>
        <v>0</v>
      </c>
      <c r="I695" s="128"/>
    </row>
    <row r="696" spans="1:9" ht="11.25">
      <c r="A696" s="126"/>
      <c r="B696" s="121"/>
      <c r="C696" s="122" t="str">
        <f>IF(B696="","",VLOOKUP(B696,型号管理!A:D,2,0))</f>
        <v/>
      </c>
      <c r="D696" s="122" t="str">
        <f>IF(B696="","",VLOOKUP(B696,型号管理!A:D,3,0))</f>
        <v/>
      </c>
      <c r="E696" s="122" t="str">
        <f>IF(B696="","",VLOOKUP(B696,型号管理!A:D,4,0))</f>
        <v/>
      </c>
      <c r="F696" s="127"/>
      <c r="G696" s="13"/>
      <c r="H696" s="124">
        <f t="shared" si="10"/>
        <v>0</v>
      </c>
      <c r="I696" s="128"/>
    </row>
    <row r="697" spans="1:9" ht="11.25">
      <c r="A697" s="126"/>
      <c r="B697" s="121"/>
      <c r="C697" s="122" t="str">
        <f>IF(B697="","",VLOOKUP(B697,型号管理!A:D,2,0))</f>
        <v/>
      </c>
      <c r="D697" s="122" t="str">
        <f>IF(B697="","",VLOOKUP(B697,型号管理!A:D,3,0))</f>
        <v/>
      </c>
      <c r="E697" s="122" t="str">
        <f>IF(B697="","",VLOOKUP(B697,型号管理!A:D,4,0))</f>
        <v/>
      </c>
      <c r="F697" s="127"/>
      <c r="G697" s="13"/>
      <c r="H697" s="124">
        <f t="shared" si="10"/>
        <v>0</v>
      </c>
      <c r="I697" s="128"/>
    </row>
    <row r="698" spans="1:9" ht="11.25">
      <c r="A698" s="126"/>
      <c r="B698" s="121"/>
      <c r="C698" s="122" t="str">
        <f>IF(B698="","",VLOOKUP(B698,型号管理!A:D,2,0))</f>
        <v/>
      </c>
      <c r="D698" s="122" t="str">
        <f>IF(B698="","",VLOOKUP(B698,型号管理!A:D,3,0))</f>
        <v/>
      </c>
      <c r="E698" s="122" t="str">
        <f>IF(B698="","",VLOOKUP(B698,型号管理!A:D,4,0))</f>
        <v/>
      </c>
      <c r="F698" s="127"/>
      <c r="G698" s="13"/>
      <c r="H698" s="124">
        <f t="shared" si="10"/>
        <v>0</v>
      </c>
      <c r="I698" s="128"/>
    </row>
    <row r="699" spans="1:9" ht="11.25">
      <c r="A699" s="126"/>
      <c r="B699" s="121"/>
      <c r="C699" s="122" t="str">
        <f>IF(B699="","",VLOOKUP(B699,型号管理!A:D,2,0))</f>
        <v/>
      </c>
      <c r="D699" s="122" t="str">
        <f>IF(B699="","",VLOOKUP(B699,型号管理!A:D,3,0))</f>
        <v/>
      </c>
      <c r="E699" s="122" t="str">
        <f>IF(B699="","",VLOOKUP(B699,型号管理!A:D,4,0))</f>
        <v/>
      </c>
      <c r="F699" s="127"/>
      <c r="G699" s="13"/>
      <c r="H699" s="124">
        <f t="shared" si="10"/>
        <v>0</v>
      </c>
      <c r="I699" s="128"/>
    </row>
    <row r="700" spans="1:9" ht="11.25">
      <c r="A700" s="126"/>
      <c r="B700" s="121"/>
      <c r="C700" s="122" t="str">
        <f>IF(B700="","",VLOOKUP(B700,型号管理!A:D,2,0))</f>
        <v/>
      </c>
      <c r="D700" s="122" t="str">
        <f>IF(B700="","",VLOOKUP(B700,型号管理!A:D,3,0))</f>
        <v/>
      </c>
      <c r="E700" s="122" t="str">
        <f>IF(B700="","",VLOOKUP(B700,型号管理!A:D,4,0))</f>
        <v/>
      </c>
      <c r="F700" s="127"/>
      <c r="G700" s="13"/>
      <c r="H700" s="124">
        <f t="shared" si="10"/>
        <v>0</v>
      </c>
      <c r="I700" s="128"/>
    </row>
    <row r="701" spans="1:9" ht="11.25">
      <c r="A701" s="126"/>
      <c r="B701" s="121"/>
      <c r="C701" s="122" t="str">
        <f>IF(B701="","",VLOOKUP(B701,型号管理!A:D,2,0))</f>
        <v/>
      </c>
      <c r="D701" s="122" t="str">
        <f>IF(B701="","",VLOOKUP(B701,型号管理!A:D,3,0))</f>
        <v/>
      </c>
      <c r="E701" s="122" t="str">
        <f>IF(B701="","",VLOOKUP(B701,型号管理!A:D,4,0))</f>
        <v/>
      </c>
      <c r="F701" s="127"/>
      <c r="G701" s="13"/>
      <c r="H701" s="124">
        <f t="shared" si="10"/>
        <v>0</v>
      </c>
      <c r="I701" s="128"/>
    </row>
    <row r="702" spans="1:9" ht="11.25">
      <c r="A702" s="126"/>
      <c r="B702" s="121"/>
      <c r="C702" s="122" t="str">
        <f>IF(B702="","",VLOOKUP(B702,型号管理!A:D,2,0))</f>
        <v/>
      </c>
      <c r="D702" s="122" t="str">
        <f>IF(B702="","",VLOOKUP(B702,型号管理!A:D,3,0))</f>
        <v/>
      </c>
      <c r="E702" s="122" t="str">
        <f>IF(B702="","",VLOOKUP(B702,型号管理!A:D,4,0))</f>
        <v/>
      </c>
      <c r="F702" s="127"/>
      <c r="G702" s="13"/>
      <c r="H702" s="124">
        <f t="shared" si="10"/>
        <v>0</v>
      </c>
      <c r="I702" s="128"/>
    </row>
    <row r="703" spans="1:9" ht="11.25">
      <c r="A703" s="126"/>
      <c r="B703" s="121"/>
      <c r="C703" s="122" t="str">
        <f>IF(B703="","",VLOOKUP(B703,型号管理!A:D,2,0))</f>
        <v/>
      </c>
      <c r="D703" s="122" t="str">
        <f>IF(B703="","",VLOOKUP(B703,型号管理!A:D,3,0))</f>
        <v/>
      </c>
      <c r="E703" s="122" t="str">
        <f>IF(B703="","",VLOOKUP(B703,型号管理!A:D,4,0))</f>
        <v/>
      </c>
      <c r="F703" s="127"/>
      <c r="G703" s="13"/>
      <c r="H703" s="124">
        <f t="shared" si="10"/>
        <v>0</v>
      </c>
      <c r="I703" s="128"/>
    </row>
    <row r="704" spans="1:9" ht="11.25">
      <c r="A704" s="126"/>
      <c r="B704" s="121"/>
      <c r="C704" s="122" t="str">
        <f>IF(B704="","",VLOOKUP(B704,型号管理!A:D,2,0))</f>
        <v/>
      </c>
      <c r="D704" s="122" t="str">
        <f>IF(B704="","",VLOOKUP(B704,型号管理!A:D,3,0))</f>
        <v/>
      </c>
      <c r="E704" s="122" t="str">
        <f>IF(B704="","",VLOOKUP(B704,型号管理!A:D,4,0))</f>
        <v/>
      </c>
      <c r="F704" s="127"/>
      <c r="G704" s="13"/>
      <c r="H704" s="124">
        <f t="shared" si="10"/>
        <v>0</v>
      </c>
      <c r="I704" s="128"/>
    </row>
    <row r="705" spans="1:9" ht="11.25">
      <c r="A705" s="126"/>
      <c r="B705" s="121"/>
      <c r="C705" s="122" t="str">
        <f>IF(B705="","",VLOOKUP(B705,型号管理!A:D,2,0))</f>
        <v/>
      </c>
      <c r="D705" s="122" t="str">
        <f>IF(B705="","",VLOOKUP(B705,型号管理!A:D,3,0))</f>
        <v/>
      </c>
      <c r="E705" s="122" t="str">
        <f>IF(B705="","",VLOOKUP(B705,型号管理!A:D,4,0))</f>
        <v/>
      </c>
      <c r="F705" s="127"/>
      <c r="G705" s="13"/>
      <c r="H705" s="124">
        <f t="shared" si="10"/>
        <v>0</v>
      </c>
      <c r="I705" s="128"/>
    </row>
    <row r="706" spans="1:9" ht="11.25">
      <c r="A706" s="126"/>
      <c r="B706" s="121"/>
      <c r="C706" s="122" t="str">
        <f>IF(B706="","",VLOOKUP(B706,型号管理!A:D,2,0))</f>
        <v/>
      </c>
      <c r="D706" s="122" t="str">
        <f>IF(B706="","",VLOOKUP(B706,型号管理!A:D,3,0))</f>
        <v/>
      </c>
      <c r="E706" s="122" t="str">
        <f>IF(B706="","",VLOOKUP(B706,型号管理!A:D,4,0))</f>
        <v/>
      </c>
      <c r="F706" s="127"/>
      <c r="G706" s="13"/>
      <c r="H706" s="124">
        <f t="shared" si="11" ref="H706:H769">F706*G706</f>
        <v>0</v>
      </c>
      <c r="I706" s="128"/>
    </row>
    <row r="707" spans="1:9" ht="11.25">
      <c r="A707" s="126"/>
      <c r="B707" s="121"/>
      <c r="C707" s="122" t="str">
        <f>IF(B707="","",VLOOKUP(B707,型号管理!A:D,2,0))</f>
        <v/>
      </c>
      <c r="D707" s="122" t="str">
        <f>IF(B707="","",VLOOKUP(B707,型号管理!A:D,3,0))</f>
        <v/>
      </c>
      <c r="E707" s="122" t="str">
        <f>IF(B707="","",VLOOKUP(B707,型号管理!A:D,4,0))</f>
        <v/>
      </c>
      <c r="F707" s="127"/>
      <c r="G707" s="13"/>
      <c r="H707" s="124">
        <f t="shared" si="11"/>
        <v>0</v>
      </c>
      <c r="I707" s="128"/>
    </row>
    <row r="708" spans="1:9" ht="11.25">
      <c r="A708" s="126"/>
      <c r="B708" s="121"/>
      <c r="C708" s="122" t="str">
        <f>IF(B708="","",VLOOKUP(B708,型号管理!A:D,2,0))</f>
        <v/>
      </c>
      <c r="D708" s="122" t="str">
        <f>IF(B708="","",VLOOKUP(B708,型号管理!A:D,3,0))</f>
        <v/>
      </c>
      <c r="E708" s="122" t="str">
        <f>IF(B708="","",VLOOKUP(B708,型号管理!A:D,4,0))</f>
        <v/>
      </c>
      <c r="F708" s="127"/>
      <c r="G708" s="13"/>
      <c r="H708" s="124">
        <f t="shared" si="11"/>
        <v>0</v>
      </c>
      <c r="I708" s="128"/>
    </row>
    <row r="709" spans="1:9" ht="11.25">
      <c r="A709" s="126"/>
      <c r="B709" s="121"/>
      <c r="C709" s="122" t="str">
        <f>IF(B709="","",VLOOKUP(B709,型号管理!A:D,2,0))</f>
        <v/>
      </c>
      <c r="D709" s="122" t="str">
        <f>IF(B709="","",VLOOKUP(B709,型号管理!A:D,3,0))</f>
        <v/>
      </c>
      <c r="E709" s="122" t="str">
        <f>IF(B709="","",VLOOKUP(B709,型号管理!A:D,4,0))</f>
        <v/>
      </c>
      <c r="F709" s="127"/>
      <c r="G709" s="13"/>
      <c r="H709" s="124">
        <f t="shared" si="11"/>
        <v>0</v>
      </c>
      <c r="I709" s="128"/>
    </row>
    <row r="710" spans="1:9" ht="11.25">
      <c r="A710" s="126"/>
      <c r="B710" s="121"/>
      <c r="C710" s="122" t="str">
        <f>IF(B710="","",VLOOKUP(B710,型号管理!A:D,2,0))</f>
        <v/>
      </c>
      <c r="D710" s="122" t="str">
        <f>IF(B710="","",VLOOKUP(B710,型号管理!A:D,3,0))</f>
        <v/>
      </c>
      <c r="E710" s="122" t="str">
        <f>IF(B710="","",VLOOKUP(B710,型号管理!A:D,4,0))</f>
        <v/>
      </c>
      <c r="F710" s="127"/>
      <c r="G710" s="13"/>
      <c r="H710" s="124">
        <f t="shared" si="11"/>
        <v>0</v>
      </c>
      <c r="I710" s="128"/>
    </row>
    <row r="711" spans="1:9" ht="11.25">
      <c r="A711" s="126"/>
      <c r="B711" s="121"/>
      <c r="C711" s="122" t="str">
        <f>IF(B711="","",VLOOKUP(B711,型号管理!A:D,2,0))</f>
        <v/>
      </c>
      <c r="D711" s="122" t="str">
        <f>IF(B711="","",VLOOKUP(B711,型号管理!A:D,3,0))</f>
        <v/>
      </c>
      <c r="E711" s="122" t="str">
        <f>IF(B711="","",VLOOKUP(B711,型号管理!A:D,4,0))</f>
        <v/>
      </c>
      <c r="F711" s="127"/>
      <c r="G711" s="13"/>
      <c r="H711" s="124">
        <f t="shared" si="11"/>
        <v>0</v>
      </c>
      <c r="I711" s="128"/>
    </row>
    <row r="712" spans="1:9" ht="11.25">
      <c r="A712" s="126"/>
      <c r="B712" s="121"/>
      <c r="C712" s="122" t="str">
        <f>IF(B712="","",VLOOKUP(B712,型号管理!A:D,2,0))</f>
        <v/>
      </c>
      <c r="D712" s="122" t="str">
        <f>IF(B712="","",VLOOKUP(B712,型号管理!A:D,3,0))</f>
        <v/>
      </c>
      <c r="E712" s="122" t="str">
        <f>IF(B712="","",VLOOKUP(B712,型号管理!A:D,4,0))</f>
        <v/>
      </c>
      <c r="F712" s="127"/>
      <c r="G712" s="13"/>
      <c r="H712" s="124">
        <f t="shared" si="11"/>
        <v>0</v>
      </c>
      <c r="I712" s="128"/>
    </row>
    <row r="713" spans="1:9" ht="11.25">
      <c r="A713" s="126"/>
      <c r="B713" s="121"/>
      <c r="C713" s="122" t="str">
        <f>IF(B713="","",VLOOKUP(B713,型号管理!A:D,2,0))</f>
        <v/>
      </c>
      <c r="D713" s="122" t="str">
        <f>IF(B713="","",VLOOKUP(B713,型号管理!A:D,3,0))</f>
        <v/>
      </c>
      <c r="E713" s="122" t="str">
        <f>IF(B713="","",VLOOKUP(B713,型号管理!A:D,4,0))</f>
        <v/>
      </c>
      <c r="F713" s="127"/>
      <c r="G713" s="13"/>
      <c r="H713" s="124">
        <f t="shared" si="11"/>
        <v>0</v>
      </c>
      <c r="I713" s="128"/>
    </row>
    <row r="714" spans="1:9" ht="11.25">
      <c r="A714" s="126"/>
      <c r="B714" s="121"/>
      <c r="C714" s="122" t="str">
        <f>IF(B714="","",VLOOKUP(B714,型号管理!A:D,2,0))</f>
        <v/>
      </c>
      <c r="D714" s="122" t="str">
        <f>IF(B714="","",VLOOKUP(B714,型号管理!A:D,3,0))</f>
        <v/>
      </c>
      <c r="E714" s="122" t="str">
        <f>IF(B714="","",VLOOKUP(B714,型号管理!A:D,4,0))</f>
        <v/>
      </c>
      <c r="F714" s="127"/>
      <c r="G714" s="13"/>
      <c r="H714" s="124">
        <f t="shared" si="11"/>
        <v>0</v>
      </c>
      <c r="I714" s="128"/>
    </row>
    <row r="715" spans="1:9" ht="11.25">
      <c r="A715" s="126"/>
      <c r="B715" s="121"/>
      <c r="C715" s="122" t="str">
        <f>IF(B715="","",VLOOKUP(B715,型号管理!A:D,2,0))</f>
        <v/>
      </c>
      <c r="D715" s="122" t="str">
        <f>IF(B715="","",VLOOKUP(B715,型号管理!A:D,3,0))</f>
        <v/>
      </c>
      <c r="E715" s="122" t="str">
        <f>IF(B715="","",VLOOKUP(B715,型号管理!A:D,4,0))</f>
        <v/>
      </c>
      <c r="F715" s="127"/>
      <c r="G715" s="13"/>
      <c r="H715" s="124">
        <f t="shared" si="11"/>
        <v>0</v>
      </c>
      <c r="I715" s="128"/>
    </row>
    <row r="716" spans="1:9" ht="11.25">
      <c r="A716" s="126"/>
      <c r="B716" s="121"/>
      <c r="C716" s="122" t="str">
        <f>IF(B716="","",VLOOKUP(B716,型号管理!A:D,2,0))</f>
        <v/>
      </c>
      <c r="D716" s="122" t="str">
        <f>IF(B716="","",VLOOKUP(B716,型号管理!A:D,3,0))</f>
        <v/>
      </c>
      <c r="E716" s="122" t="str">
        <f>IF(B716="","",VLOOKUP(B716,型号管理!A:D,4,0))</f>
        <v/>
      </c>
      <c r="F716" s="127"/>
      <c r="G716" s="13"/>
      <c r="H716" s="124">
        <f t="shared" si="11"/>
        <v>0</v>
      </c>
      <c r="I716" s="128"/>
    </row>
    <row r="717" spans="1:9" ht="11.25">
      <c r="A717" s="126"/>
      <c r="B717" s="121"/>
      <c r="C717" s="122" t="str">
        <f>IF(B717="","",VLOOKUP(B717,型号管理!A:D,2,0))</f>
        <v/>
      </c>
      <c r="D717" s="122" t="str">
        <f>IF(B717="","",VLOOKUP(B717,型号管理!A:D,3,0))</f>
        <v/>
      </c>
      <c r="E717" s="122" t="str">
        <f>IF(B717="","",VLOOKUP(B717,型号管理!A:D,4,0))</f>
        <v/>
      </c>
      <c r="F717" s="127"/>
      <c r="G717" s="13"/>
      <c r="H717" s="124">
        <f t="shared" si="11"/>
        <v>0</v>
      </c>
      <c r="I717" s="128"/>
    </row>
    <row r="718" spans="1:9" ht="11.25">
      <c r="A718" s="126"/>
      <c r="B718" s="121"/>
      <c r="C718" s="122" t="str">
        <f>IF(B718="","",VLOOKUP(B718,型号管理!A:D,2,0))</f>
        <v/>
      </c>
      <c r="D718" s="122" t="str">
        <f>IF(B718="","",VLOOKUP(B718,型号管理!A:D,3,0))</f>
        <v/>
      </c>
      <c r="E718" s="122" t="str">
        <f>IF(B718="","",VLOOKUP(B718,型号管理!A:D,4,0))</f>
        <v/>
      </c>
      <c r="F718" s="127"/>
      <c r="G718" s="13"/>
      <c r="H718" s="124">
        <f t="shared" si="11"/>
        <v>0</v>
      </c>
      <c r="I718" s="128"/>
    </row>
    <row r="719" spans="1:9" ht="11.25">
      <c r="A719" s="126"/>
      <c r="B719" s="121"/>
      <c r="C719" s="122" t="str">
        <f>IF(B719="","",VLOOKUP(B719,型号管理!A:D,2,0))</f>
        <v/>
      </c>
      <c r="D719" s="122" t="str">
        <f>IF(B719="","",VLOOKUP(B719,型号管理!A:D,3,0))</f>
        <v/>
      </c>
      <c r="E719" s="122" t="str">
        <f>IF(B719="","",VLOOKUP(B719,型号管理!A:D,4,0))</f>
        <v/>
      </c>
      <c r="F719" s="127"/>
      <c r="G719" s="13"/>
      <c r="H719" s="124">
        <f t="shared" si="11"/>
        <v>0</v>
      </c>
      <c r="I719" s="128"/>
    </row>
    <row r="720" spans="1:9" ht="11.25">
      <c r="A720" s="126"/>
      <c r="B720" s="121"/>
      <c r="C720" s="122" t="str">
        <f>IF(B720="","",VLOOKUP(B720,型号管理!A:D,2,0))</f>
        <v/>
      </c>
      <c r="D720" s="122" t="str">
        <f>IF(B720="","",VLOOKUP(B720,型号管理!A:D,3,0))</f>
        <v/>
      </c>
      <c r="E720" s="122" t="str">
        <f>IF(B720="","",VLOOKUP(B720,型号管理!A:D,4,0))</f>
        <v/>
      </c>
      <c r="F720" s="127"/>
      <c r="G720" s="13"/>
      <c r="H720" s="124">
        <f t="shared" si="11"/>
        <v>0</v>
      </c>
      <c r="I720" s="128"/>
    </row>
    <row r="721" spans="1:9" ht="11.25">
      <c r="A721" s="126"/>
      <c r="B721" s="121"/>
      <c r="C721" s="122" t="str">
        <f>IF(B721="","",VLOOKUP(B721,型号管理!A:D,2,0))</f>
        <v/>
      </c>
      <c r="D721" s="122" t="str">
        <f>IF(B721="","",VLOOKUP(B721,型号管理!A:D,3,0))</f>
        <v/>
      </c>
      <c r="E721" s="122" t="str">
        <f>IF(B721="","",VLOOKUP(B721,型号管理!A:D,4,0))</f>
        <v/>
      </c>
      <c r="F721" s="127"/>
      <c r="G721" s="13"/>
      <c r="H721" s="124">
        <f t="shared" si="11"/>
        <v>0</v>
      </c>
      <c r="I721" s="128"/>
    </row>
    <row r="722" spans="1:9" ht="11.25">
      <c r="A722" s="126"/>
      <c r="B722" s="121"/>
      <c r="C722" s="122" t="str">
        <f>IF(B722="","",VLOOKUP(B722,型号管理!A:D,2,0))</f>
        <v/>
      </c>
      <c r="D722" s="122" t="str">
        <f>IF(B722="","",VLOOKUP(B722,型号管理!A:D,3,0))</f>
        <v/>
      </c>
      <c r="E722" s="122" t="str">
        <f>IF(B722="","",VLOOKUP(B722,型号管理!A:D,4,0))</f>
        <v/>
      </c>
      <c r="F722" s="127"/>
      <c r="G722" s="13"/>
      <c r="H722" s="124">
        <f t="shared" si="11"/>
        <v>0</v>
      </c>
      <c r="I722" s="128"/>
    </row>
    <row r="723" spans="1:9" ht="11.25">
      <c r="A723" s="126"/>
      <c r="B723" s="121"/>
      <c r="C723" s="122" t="str">
        <f>IF(B723="","",VLOOKUP(B723,型号管理!A:D,2,0))</f>
        <v/>
      </c>
      <c r="D723" s="122" t="str">
        <f>IF(B723="","",VLOOKUP(B723,型号管理!A:D,3,0))</f>
        <v/>
      </c>
      <c r="E723" s="122" t="str">
        <f>IF(B723="","",VLOOKUP(B723,型号管理!A:D,4,0))</f>
        <v/>
      </c>
      <c r="F723" s="127"/>
      <c r="G723" s="13"/>
      <c r="H723" s="124">
        <f t="shared" si="11"/>
        <v>0</v>
      </c>
      <c r="I723" s="128"/>
    </row>
    <row r="724" spans="1:9" ht="11.25">
      <c r="A724" s="126"/>
      <c r="B724" s="121"/>
      <c r="C724" s="122" t="str">
        <f>IF(B724="","",VLOOKUP(B724,型号管理!A:D,2,0))</f>
        <v/>
      </c>
      <c r="D724" s="122" t="str">
        <f>IF(B724="","",VLOOKUP(B724,型号管理!A:D,3,0))</f>
        <v/>
      </c>
      <c r="E724" s="122" t="str">
        <f>IF(B724="","",VLOOKUP(B724,型号管理!A:D,4,0))</f>
        <v/>
      </c>
      <c r="F724" s="127"/>
      <c r="G724" s="13"/>
      <c r="H724" s="124">
        <f t="shared" si="11"/>
        <v>0</v>
      </c>
      <c r="I724" s="128"/>
    </row>
    <row r="725" spans="1:9" ht="11.25">
      <c r="A725" s="126"/>
      <c r="B725" s="121"/>
      <c r="C725" s="122" t="str">
        <f>IF(B725="","",VLOOKUP(B725,型号管理!A:D,2,0))</f>
        <v/>
      </c>
      <c r="D725" s="122" t="str">
        <f>IF(B725="","",VLOOKUP(B725,型号管理!A:D,3,0))</f>
        <v/>
      </c>
      <c r="E725" s="122" t="str">
        <f>IF(B725="","",VLOOKUP(B725,型号管理!A:D,4,0))</f>
        <v/>
      </c>
      <c r="F725" s="127"/>
      <c r="G725" s="13"/>
      <c r="H725" s="124">
        <f t="shared" si="11"/>
        <v>0</v>
      </c>
      <c r="I725" s="128"/>
    </row>
    <row r="726" spans="1:9" ht="11.25">
      <c r="A726" s="126"/>
      <c r="B726" s="121"/>
      <c r="C726" s="122" t="str">
        <f>IF(B726="","",VLOOKUP(B726,型号管理!A:D,2,0))</f>
        <v/>
      </c>
      <c r="D726" s="122" t="str">
        <f>IF(B726="","",VLOOKUP(B726,型号管理!A:D,3,0))</f>
        <v/>
      </c>
      <c r="E726" s="122" t="str">
        <f>IF(B726="","",VLOOKUP(B726,型号管理!A:D,4,0))</f>
        <v/>
      </c>
      <c r="F726" s="127"/>
      <c r="G726" s="13"/>
      <c r="H726" s="124">
        <f t="shared" si="11"/>
        <v>0</v>
      </c>
      <c r="I726" s="128"/>
    </row>
    <row r="727" spans="1:9" ht="11.25">
      <c r="A727" s="126"/>
      <c r="B727" s="121"/>
      <c r="C727" s="122" t="str">
        <f>IF(B727="","",VLOOKUP(B727,型号管理!A:D,2,0))</f>
        <v/>
      </c>
      <c r="D727" s="122" t="str">
        <f>IF(B727="","",VLOOKUP(B727,型号管理!A:D,3,0))</f>
        <v/>
      </c>
      <c r="E727" s="122" t="str">
        <f>IF(B727="","",VLOOKUP(B727,型号管理!A:D,4,0))</f>
        <v/>
      </c>
      <c r="F727" s="127"/>
      <c r="G727" s="13"/>
      <c r="H727" s="124">
        <f t="shared" si="11"/>
        <v>0</v>
      </c>
      <c r="I727" s="128"/>
    </row>
    <row r="728" spans="1:9" ht="11.25">
      <c r="A728" s="126"/>
      <c r="B728" s="121"/>
      <c r="C728" s="122" t="str">
        <f>IF(B728="","",VLOOKUP(B728,型号管理!A:D,2,0))</f>
        <v/>
      </c>
      <c r="D728" s="122" t="str">
        <f>IF(B728="","",VLOOKUP(B728,型号管理!A:D,3,0))</f>
        <v/>
      </c>
      <c r="E728" s="122" t="str">
        <f>IF(B728="","",VLOOKUP(B728,型号管理!A:D,4,0))</f>
        <v/>
      </c>
      <c r="F728" s="127"/>
      <c r="G728" s="13"/>
      <c r="H728" s="124">
        <f t="shared" si="11"/>
        <v>0</v>
      </c>
      <c r="I728" s="128"/>
    </row>
    <row r="729" spans="1:9" ht="11.25">
      <c r="A729" s="126"/>
      <c r="B729" s="121"/>
      <c r="C729" s="122" t="str">
        <f>IF(B729="","",VLOOKUP(B729,型号管理!A:D,2,0))</f>
        <v/>
      </c>
      <c r="D729" s="122" t="str">
        <f>IF(B729="","",VLOOKUP(B729,型号管理!A:D,3,0))</f>
        <v/>
      </c>
      <c r="E729" s="122" t="str">
        <f>IF(B729="","",VLOOKUP(B729,型号管理!A:D,4,0))</f>
        <v/>
      </c>
      <c r="F729" s="127"/>
      <c r="G729" s="13"/>
      <c r="H729" s="124">
        <f t="shared" si="11"/>
        <v>0</v>
      </c>
      <c r="I729" s="128"/>
    </row>
    <row r="730" spans="1:9" ht="11.25">
      <c r="A730" s="126"/>
      <c r="B730" s="121"/>
      <c r="C730" s="122" t="str">
        <f>IF(B730="","",VLOOKUP(B730,型号管理!A:D,2,0))</f>
        <v/>
      </c>
      <c r="D730" s="122" t="str">
        <f>IF(B730="","",VLOOKUP(B730,型号管理!A:D,3,0))</f>
        <v/>
      </c>
      <c r="E730" s="122" t="str">
        <f>IF(B730="","",VLOOKUP(B730,型号管理!A:D,4,0))</f>
        <v/>
      </c>
      <c r="F730" s="127"/>
      <c r="G730" s="13"/>
      <c r="H730" s="124">
        <f t="shared" si="11"/>
        <v>0</v>
      </c>
      <c r="I730" s="128"/>
    </row>
    <row r="731" spans="1:9" ht="11.25">
      <c r="A731" s="126"/>
      <c r="B731" s="121"/>
      <c r="C731" s="122" t="str">
        <f>IF(B731="","",VLOOKUP(B731,型号管理!A:D,2,0))</f>
        <v/>
      </c>
      <c r="D731" s="122" t="str">
        <f>IF(B731="","",VLOOKUP(B731,型号管理!A:D,3,0))</f>
        <v/>
      </c>
      <c r="E731" s="122" t="str">
        <f>IF(B731="","",VLOOKUP(B731,型号管理!A:D,4,0))</f>
        <v/>
      </c>
      <c r="F731" s="127"/>
      <c r="G731" s="13"/>
      <c r="H731" s="124">
        <f t="shared" si="11"/>
        <v>0</v>
      </c>
      <c r="I731" s="128"/>
    </row>
    <row r="732" spans="1:9" ht="11.25">
      <c r="A732" s="126"/>
      <c r="B732" s="121"/>
      <c r="C732" s="122" t="str">
        <f>IF(B732="","",VLOOKUP(B732,型号管理!A:D,2,0))</f>
        <v/>
      </c>
      <c r="D732" s="122" t="str">
        <f>IF(B732="","",VLOOKUP(B732,型号管理!A:D,3,0))</f>
        <v/>
      </c>
      <c r="E732" s="122" t="str">
        <f>IF(B732="","",VLOOKUP(B732,型号管理!A:D,4,0))</f>
        <v/>
      </c>
      <c r="F732" s="127"/>
      <c r="G732" s="13"/>
      <c r="H732" s="124">
        <f t="shared" si="11"/>
        <v>0</v>
      </c>
      <c r="I732" s="128"/>
    </row>
    <row r="733" spans="1:9" ht="11.25">
      <c r="A733" s="126"/>
      <c r="B733" s="121"/>
      <c r="C733" s="122" t="str">
        <f>IF(B733="","",VLOOKUP(B733,型号管理!A:D,2,0))</f>
        <v/>
      </c>
      <c r="D733" s="122" t="str">
        <f>IF(B733="","",VLOOKUP(B733,型号管理!A:D,3,0))</f>
        <v/>
      </c>
      <c r="E733" s="122" t="str">
        <f>IF(B733="","",VLOOKUP(B733,型号管理!A:D,4,0))</f>
        <v/>
      </c>
      <c r="F733" s="127"/>
      <c r="G733" s="13"/>
      <c r="H733" s="124">
        <f t="shared" si="11"/>
        <v>0</v>
      </c>
      <c r="I733" s="128"/>
    </row>
    <row r="734" spans="1:9" ht="11.25">
      <c r="A734" s="126"/>
      <c r="B734" s="121"/>
      <c r="C734" s="122" t="str">
        <f>IF(B734="","",VLOOKUP(B734,型号管理!A:D,2,0))</f>
        <v/>
      </c>
      <c r="D734" s="122" t="str">
        <f>IF(B734="","",VLOOKUP(B734,型号管理!A:D,3,0))</f>
        <v/>
      </c>
      <c r="E734" s="122" t="str">
        <f>IF(B734="","",VLOOKUP(B734,型号管理!A:D,4,0))</f>
        <v/>
      </c>
      <c r="F734" s="127"/>
      <c r="G734" s="13"/>
      <c r="H734" s="124">
        <f t="shared" si="11"/>
        <v>0</v>
      </c>
      <c r="I734" s="128"/>
    </row>
    <row r="735" spans="1:9" ht="11.25">
      <c r="A735" s="126"/>
      <c r="B735" s="121"/>
      <c r="C735" s="122" t="str">
        <f>IF(B735="","",VLOOKUP(B735,型号管理!A:D,2,0))</f>
        <v/>
      </c>
      <c r="D735" s="122" t="str">
        <f>IF(B735="","",VLOOKUP(B735,型号管理!A:D,3,0))</f>
        <v/>
      </c>
      <c r="E735" s="122" t="str">
        <f>IF(B735="","",VLOOKUP(B735,型号管理!A:D,4,0))</f>
        <v/>
      </c>
      <c r="F735" s="127"/>
      <c r="G735" s="13"/>
      <c r="H735" s="124">
        <f t="shared" si="11"/>
        <v>0</v>
      </c>
      <c r="I735" s="128"/>
    </row>
    <row r="736" spans="1:9" ht="11.25">
      <c r="A736" s="126"/>
      <c r="B736" s="121"/>
      <c r="C736" s="122" t="str">
        <f>IF(B736="","",VLOOKUP(B736,型号管理!A:D,2,0))</f>
        <v/>
      </c>
      <c r="D736" s="122" t="str">
        <f>IF(B736="","",VLOOKUP(B736,型号管理!A:D,3,0))</f>
        <v/>
      </c>
      <c r="E736" s="122" t="str">
        <f>IF(B736="","",VLOOKUP(B736,型号管理!A:D,4,0))</f>
        <v/>
      </c>
      <c r="F736" s="127"/>
      <c r="G736" s="13"/>
      <c r="H736" s="124">
        <f t="shared" si="11"/>
        <v>0</v>
      </c>
      <c r="I736" s="128"/>
    </row>
    <row r="737" spans="1:9" ht="11.25">
      <c r="A737" s="126"/>
      <c r="B737" s="121"/>
      <c r="C737" s="122" t="str">
        <f>IF(B737="","",VLOOKUP(B737,型号管理!A:D,2,0))</f>
        <v/>
      </c>
      <c r="D737" s="122" t="str">
        <f>IF(B737="","",VLOOKUP(B737,型号管理!A:D,3,0))</f>
        <v/>
      </c>
      <c r="E737" s="122" t="str">
        <f>IF(B737="","",VLOOKUP(B737,型号管理!A:D,4,0))</f>
        <v/>
      </c>
      <c r="F737" s="127"/>
      <c r="G737" s="13"/>
      <c r="H737" s="124">
        <f t="shared" si="11"/>
        <v>0</v>
      </c>
      <c r="I737" s="128"/>
    </row>
    <row r="738" spans="1:9" ht="11.25">
      <c r="A738" s="126"/>
      <c r="B738" s="121"/>
      <c r="C738" s="122" t="str">
        <f>IF(B738="","",VLOOKUP(B738,型号管理!A:D,2,0))</f>
        <v/>
      </c>
      <c r="D738" s="122" t="str">
        <f>IF(B738="","",VLOOKUP(B738,型号管理!A:D,3,0))</f>
        <v/>
      </c>
      <c r="E738" s="122" t="str">
        <f>IF(B738="","",VLOOKUP(B738,型号管理!A:D,4,0))</f>
        <v/>
      </c>
      <c r="F738" s="127"/>
      <c r="G738" s="13"/>
      <c r="H738" s="124">
        <f t="shared" si="11"/>
        <v>0</v>
      </c>
      <c r="I738" s="128"/>
    </row>
    <row r="739" spans="1:9" ht="11.25">
      <c r="A739" s="126"/>
      <c r="B739" s="121"/>
      <c r="C739" s="122" t="str">
        <f>IF(B739="","",VLOOKUP(B739,型号管理!A:D,2,0))</f>
        <v/>
      </c>
      <c r="D739" s="122" t="str">
        <f>IF(B739="","",VLOOKUP(B739,型号管理!A:D,3,0))</f>
        <v/>
      </c>
      <c r="E739" s="122" t="str">
        <f>IF(B739="","",VLOOKUP(B739,型号管理!A:D,4,0))</f>
        <v/>
      </c>
      <c r="F739" s="127"/>
      <c r="G739" s="13"/>
      <c r="H739" s="124">
        <f t="shared" si="11"/>
        <v>0</v>
      </c>
      <c r="I739" s="128"/>
    </row>
    <row r="740" spans="1:9" ht="11.25">
      <c r="A740" s="126"/>
      <c r="B740" s="121"/>
      <c r="C740" s="122" t="str">
        <f>IF(B740="","",VLOOKUP(B740,型号管理!A:D,2,0))</f>
        <v/>
      </c>
      <c r="D740" s="122" t="str">
        <f>IF(B740="","",VLOOKUP(B740,型号管理!A:D,3,0))</f>
        <v/>
      </c>
      <c r="E740" s="122" t="str">
        <f>IF(B740="","",VLOOKUP(B740,型号管理!A:D,4,0))</f>
        <v/>
      </c>
      <c r="F740" s="127"/>
      <c r="G740" s="13"/>
      <c r="H740" s="124">
        <f t="shared" si="11"/>
        <v>0</v>
      </c>
      <c r="I740" s="128"/>
    </row>
    <row r="741" spans="1:9" ht="11.25">
      <c r="A741" s="126"/>
      <c r="B741" s="121"/>
      <c r="C741" s="122" t="str">
        <f>IF(B741="","",VLOOKUP(B741,型号管理!A:D,2,0))</f>
        <v/>
      </c>
      <c r="D741" s="122" t="str">
        <f>IF(B741="","",VLOOKUP(B741,型号管理!A:D,3,0))</f>
        <v/>
      </c>
      <c r="E741" s="122" t="str">
        <f>IF(B741="","",VLOOKUP(B741,型号管理!A:D,4,0))</f>
        <v/>
      </c>
      <c r="F741" s="127"/>
      <c r="G741" s="13"/>
      <c r="H741" s="124">
        <f t="shared" si="11"/>
        <v>0</v>
      </c>
      <c r="I741" s="128"/>
    </row>
    <row r="742" spans="1:9" ht="11.25">
      <c r="A742" s="126"/>
      <c r="B742" s="121"/>
      <c r="C742" s="122" t="str">
        <f>IF(B742="","",VLOOKUP(B742,型号管理!A:D,2,0))</f>
        <v/>
      </c>
      <c r="D742" s="122" t="str">
        <f>IF(B742="","",VLOOKUP(B742,型号管理!A:D,3,0))</f>
        <v/>
      </c>
      <c r="E742" s="122" t="str">
        <f>IF(B742="","",VLOOKUP(B742,型号管理!A:D,4,0))</f>
        <v/>
      </c>
      <c r="F742" s="127"/>
      <c r="G742" s="13"/>
      <c r="H742" s="124">
        <f t="shared" si="11"/>
        <v>0</v>
      </c>
      <c r="I742" s="128"/>
    </row>
    <row r="743" spans="1:9" ht="11.25">
      <c r="A743" s="126"/>
      <c r="B743" s="121"/>
      <c r="C743" s="122" t="str">
        <f>IF(B743="","",VLOOKUP(B743,型号管理!A:D,2,0))</f>
        <v/>
      </c>
      <c r="D743" s="122" t="str">
        <f>IF(B743="","",VLOOKUP(B743,型号管理!A:D,3,0))</f>
        <v/>
      </c>
      <c r="E743" s="122" t="str">
        <f>IF(B743="","",VLOOKUP(B743,型号管理!A:D,4,0))</f>
        <v/>
      </c>
      <c r="F743" s="127"/>
      <c r="G743" s="13"/>
      <c r="H743" s="124">
        <f t="shared" si="11"/>
        <v>0</v>
      </c>
      <c r="I743" s="128"/>
    </row>
    <row r="744" spans="1:9" ht="11.25">
      <c r="A744" s="126"/>
      <c r="B744" s="121"/>
      <c r="C744" s="122" t="str">
        <f>IF(B744="","",VLOOKUP(B744,型号管理!A:D,2,0))</f>
        <v/>
      </c>
      <c r="D744" s="122" t="str">
        <f>IF(B744="","",VLOOKUP(B744,型号管理!A:D,3,0))</f>
        <v/>
      </c>
      <c r="E744" s="122" t="str">
        <f>IF(B744="","",VLOOKUP(B744,型号管理!A:D,4,0))</f>
        <v/>
      </c>
      <c r="F744" s="127"/>
      <c r="G744" s="13"/>
      <c r="H744" s="124">
        <f t="shared" si="11"/>
        <v>0</v>
      </c>
      <c r="I744" s="128"/>
    </row>
    <row r="745" spans="1:9" ht="11.25">
      <c r="A745" s="126"/>
      <c r="B745" s="121"/>
      <c r="C745" s="122" t="str">
        <f>IF(B745="","",VLOOKUP(B745,型号管理!A:D,2,0))</f>
        <v/>
      </c>
      <c r="D745" s="122" t="str">
        <f>IF(B745="","",VLOOKUP(B745,型号管理!A:D,3,0))</f>
        <v/>
      </c>
      <c r="E745" s="122" t="str">
        <f>IF(B745="","",VLOOKUP(B745,型号管理!A:D,4,0))</f>
        <v/>
      </c>
      <c r="F745" s="127"/>
      <c r="G745" s="13"/>
      <c r="H745" s="124">
        <f t="shared" si="11"/>
        <v>0</v>
      </c>
      <c r="I745" s="128"/>
    </row>
    <row r="746" spans="1:9" ht="11.25">
      <c r="A746" s="126"/>
      <c r="B746" s="121"/>
      <c r="C746" s="122" t="str">
        <f>IF(B746="","",VLOOKUP(B746,型号管理!A:D,2,0))</f>
        <v/>
      </c>
      <c r="D746" s="122" t="str">
        <f>IF(B746="","",VLOOKUP(B746,型号管理!A:D,3,0))</f>
        <v/>
      </c>
      <c r="E746" s="122" t="str">
        <f>IF(B746="","",VLOOKUP(B746,型号管理!A:D,4,0))</f>
        <v/>
      </c>
      <c r="F746" s="127"/>
      <c r="G746" s="13"/>
      <c r="H746" s="124">
        <f t="shared" si="11"/>
        <v>0</v>
      </c>
      <c r="I746" s="128"/>
    </row>
    <row r="747" spans="1:9" ht="11.25">
      <c r="A747" s="126"/>
      <c r="B747" s="121"/>
      <c r="C747" s="122" t="str">
        <f>IF(B747="","",VLOOKUP(B747,型号管理!A:D,2,0))</f>
        <v/>
      </c>
      <c r="D747" s="122" t="str">
        <f>IF(B747="","",VLOOKUP(B747,型号管理!A:D,3,0))</f>
        <v/>
      </c>
      <c r="E747" s="122" t="str">
        <f>IF(B747="","",VLOOKUP(B747,型号管理!A:D,4,0))</f>
        <v/>
      </c>
      <c r="F747" s="127"/>
      <c r="G747" s="13"/>
      <c r="H747" s="124">
        <f t="shared" si="11"/>
        <v>0</v>
      </c>
      <c r="I747" s="128"/>
    </row>
    <row r="748" spans="1:9" ht="11.25">
      <c r="A748" s="126"/>
      <c r="B748" s="121"/>
      <c r="C748" s="122" t="str">
        <f>IF(B748="","",VLOOKUP(B748,型号管理!A:D,2,0))</f>
        <v/>
      </c>
      <c r="D748" s="122" t="str">
        <f>IF(B748="","",VLOOKUP(B748,型号管理!A:D,3,0))</f>
        <v/>
      </c>
      <c r="E748" s="122" t="str">
        <f>IF(B748="","",VLOOKUP(B748,型号管理!A:D,4,0))</f>
        <v/>
      </c>
      <c r="F748" s="127"/>
      <c r="G748" s="13"/>
      <c r="H748" s="124">
        <f t="shared" si="11"/>
        <v>0</v>
      </c>
      <c r="I748" s="128"/>
    </row>
    <row r="749" spans="1:9" ht="11.25">
      <c r="A749" s="126"/>
      <c r="B749" s="121"/>
      <c r="C749" s="122" t="str">
        <f>IF(B749="","",VLOOKUP(B749,型号管理!A:D,2,0))</f>
        <v/>
      </c>
      <c r="D749" s="122" t="str">
        <f>IF(B749="","",VLOOKUP(B749,型号管理!A:D,3,0))</f>
        <v/>
      </c>
      <c r="E749" s="122" t="str">
        <f>IF(B749="","",VLOOKUP(B749,型号管理!A:D,4,0))</f>
        <v/>
      </c>
      <c r="F749" s="127"/>
      <c r="G749" s="13"/>
      <c r="H749" s="124">
        <f t="shared" si="11"/>
        <v>0</v>
      </c>
      <c r="I749" s="128"/>
    </row>
    <row r="750" spans="1:9" ht="11.25">
      <c r="A750" s="126"/>
      <c r="B750" s="121"/>
      <c r="C750" s="122" t="str">
        <f>IF(B750="","",VLOOKUP(B750,型号管理!A:D,2,0))</f>
        <v/>
      </c>
      <c r="D750" s="122" t="str">
        <f>IF(B750="","",VLOOKUP(B750,型号管理!A:D,3,0))</f>
        <v/>
      </c>
      <c r="E750" s="122" t="str">
        <f>IF(B750="","",VLOOKUP(B750,型号管理!A:D,4,0))</f>
        <v/>
      </c>
      <c r="F750" s="127"/>
      <c r="G750" s="13"/>
      <c r="H750" s="124">
        <f t="shared" si="11"/>
        <v>0</v>
      </c>
      <c r="I750" s="128"/>
    </row>
    <row r="751" spans="1:9" ht="11.25">
      <c r="A751" s="126"/>
      <c r="B751" s="121"/>
      <c r="C751" s="122" t="str">
        <f>IF(B751="","",VLOOKUP(B751,型号管理!A:D,2,0))</f>
        <v/>
      </c>
      <c r="D751" s="122" t="str">
        <f>IF(B751="","",VLOOKUP(B751,型号管理!A:D,3,0))</f>
        <v/>
      </c>
      <c r="E751" s="122" t="str">
        <f>IF(B751="","",VLOOKUP(B751,型号管理!A:D,4,0))</f>
        <v/>
      </c>
      <c r="F751" s="127"/>
      <c r="G751" s="13"/>
      <c r="H751" s="124">
        <f t="shared" si="11"/>
        <v>0</v>
      </c>
      <c r="I751" s="128"/>
    </row>
    <row r="752" spans="1:9" ht="11.25">
      <c r="A752" s="126"/>
      <c r="B752" s="121"/>
      <c r="C752" s="122" t="str">
        <f>IF(B752="","",VLOOKUP(B752,型号管理!A:D,2,0))</f>
        <v/>
      </c>
      <c r="D752" s="122" t="str">
        <f>IF(B752="","",VLOOKUP(B752,型号管理!A:D,3,0))</f>
        <v/>
      </c>
      <c r="E752" s="122" t="str">
        <f>IF(B752="","",VLOOKUP(B752,型号管理!A:D,4,0))</f>
        <v/>
      </c>
      <c r="F752" s="127"/>
      <c r="G752" s="13"/>
      <c r="H752" s="124">
        <f t="shared" si="11"/>
        <v>0</v>
      </c>
      <c r="I752" s="128"/>
    </row>
    <row r="753" spans="1:9" ht="11.25">
      <c r="A753" s="126"/>
      <c r="B753" s="121"/>
      <c r="C753" s="122" t="str">
        <f>IF(B753="","",VLOOKUP(B753,型号管理!A:D,2,0))</f>
        <v/>
      </c>
      <c r="D753" s="122" t="str">
        <f>IF(B753="","",VLOOKUP(B753,型号管理!A:D,3,0))</f>
        <v/>
      </c>
      <c r="E753" s="122" t="str">
        <f>IF(B753="","",VLOOKUP(B753,型号管理!A:D,4,0))</f>
        <v/>
      </c>
      <c r="F753" s="127"/>
      <c r="G753" s="13"/>
      <c r="H753" s="124">
        <f t="shared" si="11"/>
        <v>0</v>
      </c>
      <c r="I753" s="128"/>
    </row>
    <row r="754" spans="1:9" ht="11.25">
      <c r="A754" s="126"/>
      <c r="B754" s="121"/>
      <c r="C754" s="122" t="str">
        <f>IF(B754="","",VLOOKUP(B754,型号管理!A:D,2,0))</f>
        <v/>
      </c>
      <c r="D754" s="122" t="str">
        <f>IF(B754="","",VLOOKUP(B754,型号管理!A:D,3,0))</f>
        <v/>
      </c>
      <c r="E754" s="122" t="str">
        <f>IF(B754="","",VLOOKUP(B754,型号管理!A:D,4,0))</f>
        <v/>
      </c>
      <c r="F754" s="127"/>
      <c r="G754" s="13"/>
      <c r="H754" s="124">
        <f t="shared" si="11"/>
        <v>0</v>
      </c>
      <c r="I754" s="128"/>
    </row>
    <row r="755" spans="1:9" ht="11.25">
      <c r="A755" s="126"/>
      <c r="B755" s="121"/>
      <c r="C755" s="122" t="str">
        <f>IF(B755="","",VLOOKUP(B755,型号管理!A:D,2,0))</f>
        <v/>
      </c>
      <c r="D755" s="122" t="str">
        <f>IF(B755="","",VLOOKUP(B755,型号管理!A:D,3,0))</f>
        <v/>
      </c>
      <c r="E755" s="122" t="str">
        <f>IF(B755="","",VLOOKUP(B755,型号管理!A:D,4,0))</f>
        <v/>
      </c>
      <c r="F755" s="127"/>
      <c r="G755" s="13"/>
      <c r="H755" s="124">
        <f t="shared" si="11"/>
        <v>0</v>
      </c>
      <c r="I755" s="128"/>
    </row>
    <row r="756" spans="1:9" ht="11.25">
      <c r="A756" s="126"/>
      <c r="B756" s="121"/>
      <c r="C756" s="122" t="str">
        <f>IF(B756="","",VLOOKUP(B756,型号管理!A:D,2,0))</f>
        <v/>
      </c>
      <c r="D756" s="122" t="str">
        <f>IF(B756="","",VLOOKUP(B756,型号管理!A:D,3,0))</f>
        <v/>
      </c>
      <c r="E756" s="122" t="str">
        <f>IF(B756="","",VLOOKUP(B756,型号管理!A:D,4,0))</f>
        <v/>
      </c>
      <c r="F756" s="127"/>
      <c r="G756" s="13"/>
      <c r="H756" s="124">
        <f t="shared" si="11"/>
        <v>0</v>
      </c>
      <c r="I756" s="128"/>
    </row>
    <row r="757" spans="1:9" ht="11.25">
      <c r="A757" s="126"/>
      <c r="B757" s="121"/>
      <c r="C757" s="122" t="str">
        <f>IF(B757="","",VLOOKUP(B757,型号管理!A:D,2,0))</f>
        <v/>
      </c>
      <c r="D757" s="122" t="str">
        <f>IF(B757="","",VLOOKUP(B757,型号管理!A:D,3,0))</f>
        <v/>
      </c>
      <c r="E757" s="122" t="str">
        <f>IF(B757="","",VLOOKUP(B757,型号管理!A:D,4,0))</f>
        <v/>
      </c>
      <c r="F757" s="127"/>
      <c r="G757" s="13"/>
      <c r="H757" s="124">
        <f t="shared" si="11"/>
        <v>0</v>
      </c>
      <c r="I757" s="128"/>
    </row>
    <row r="758" spans="1:9" ht="11.25">
      <c r="A758" s="126"/>
      <c r="B758" s="121"/>
      <c r="C758" s="122" t="str">
        <f>IF(B758="","",VLOOKUP(B758,型号管理!A:D,2,0))</f>
        <v/>
      </c>
      <c r="D758" s="122" t="str">
        <f>IF(B758="","",VLOOKUP(B758,型号管理!A:D,3,0))</f>
        <v/>
      </c>
      <c r="E758" s="122" t="str">
        <f>IF(B758="","",VLOOKUP(B758,型号管理!A:D,4,0))</f>
        <v/>
      </c>
      <c r="F758" s="127"/>
      <c r="G758" s="13"/>
      <c r="H758" s="124">
        <f t="shared" si="11"/>
        <v>0</v>
      </c>
      <c r="I758" s="128"/>
    </row>
    <row r="759" spans="1:9" ht="11.25">
      <c r="A759" s="126"/>
      <c r="B759" s="121"/>
      <c r="C759" s="122" t="str">
        <f>IF(B759="","",VLOOKUP(B759,型号管理!A:D,2,0))</f>
        <v/>
      </c>
      <c r="D759" s="122" t="str">
        <f>IF(B759="","",VLOOKUP(B759,型号管理!A:D,3,0))</f>
        <v/>
      </c>
      <c r="E759" s="122" t="str">
        <f>IF(B759="","",VLOOKUP(B759,型号管理!A:D,4,0))</f>
        <v/>
      </c>
      <c r="F759" s="127"/>
      <c r="G759" s="13"/>
      <c r="H759" s="124">
        <f t="shared" si="11"/>
        <v>0</v>
      </c>
      <c r="I759" s="128"/>
    </row>
    <row r="760" spans="1:9" ht="11.25">
      <c r="A760" s="126"/>
      <c r="B760" s="121"/>
      <c r="C760" s="122" t="str">
        <f>IF(B760="","",VLOOKUP(B760,型号管理!A:D,2,0))</f>
        <v/>
      </c>
      <c r="D760" s="122" t="str">
        <f>IF(B760="","",VLOOKUP(B760,型号管理!A:D,3,0))</f>
        <v/>
      </c>
      <c r="E760" s="122" t="str">
        <f>IF(B760="","",VLOOKUP(B760,型号管理!A:D,4,0))</f>
        <v/>
      </c>
      <c r="F760" s="127"/>
      <c r="G760" s="13"/>
      <c r="H760" s="124">
        <f t="shared" si="11"/>
        <v>0</v>
      </c>
      <c r="I760" s="128"/>
    </row>
    <row r="761" spans="1:9" ht="11.25">
      <c r="A761" s="126"/>
      <c r="B761" s="121"/>
      <c r="C761" s="122" t="str">
        <f>IF(B761="","",VLOOKUP(B761,型号管理!A:D,2,0))</f>
        <v/>
      </c>
      <c r="D761" s="122" t="str">
        <f>IF(B761="","",VLOOKUP(B761,型号管理!A:D,3,0))</f>
        <v/>
      </c>
      <c r="E761" s="122" t="str">
        <f>IF(B761="","",VLOOKUP(B761,型号管理!A:D,4,0))</f>
        <v/>
      </c>
      <c r="F761" s="127"/>
      <c r="G761" s="13"/>
      <c r="H761" s="124">
        <f t="shared" si="11"/>
        <v>0</v>
      </c>
      <c r="I761" s="128"/>
    </row>
    <row r="762" spans="1:9" ht="11.25">
      <c r="A762" s="126"/>
      <c r="B762" s="121"/>
      <c r="C762" s="122" t="str">
        <f>IF(B762="","",VLOOKUP(B762,型号管理!A:D,2,0))</f>
        <v/>
      </c>
      <c r="D762" s="122" t="str">
        <f>IF(B762="","",VLOOKUP(B762,型号管理!A:D,3,0))</f>
        <v/>
      </c>
      <c r="E762" s="122" t="str">
        <f>IF(B762="","",VLOOKUP(B762,型号管理!A:D,4,0))</f>
        <v/>
      </c>
      <c r="F762" s="127"/>
      <c r="G762" s="13"/>
      <c r="H762" s="124">
        <f t="shared" si="11"/>
        <v>0</v>
      </c>
      <c r="I762" s="128"/>
    </row>
    <row r="763" spans="1:9" ht="11.25">
      <c r="A763" s="126"/>
      <c r="B763" s="121"/>
      <c r="C763" s="122" t="str">
        <f>IF(B763="","",VLOOKUP(B763,型号管理!A:D,2,0))</f>
        <v/>
      </c>
      <c r="D763" s="122" t="str">
        <f>IF(B763="","",VLOOKUP(B763,型号管理!A:D,3,0))</f>
        <v/>
      </c>
      <c r="E763" s="122" t="str">
        <f>IF(B763="","",VLOOKUP(B763,型号管理!A:D,4,0))</f>
        <v/>
      </c>
      <c r="F763" s="127"/>
      <c r="G763" s="13"/>
      <c r="H763" s="124">
        <f t="shared" si="11"/>
        <v>0</v>
      </c>
      <c r="I763" s="128"/>
    </row>
    <row r="764" spans="1:9" ht="11.25">
      <c r="A764" s="126"/>
      <c r="B764" s="121"/>
      <c r="C764" s="122" t="str">
        <f>IF(B764="","",VLOOKUP(B764,型号管理!A:D,2,0))</f>
        <v/>
      </c>
      <c r="D764" s="122" t="str">
        <f>IF(B764="","",VLOOKUP(B764,型号管理!A:D,3,0))</f>
        <v/>
      </c>
      <c r="E764" s="122" t="str">
        <f>IF(B764="","",VLOOKUP(B764,型号管理!A:D,4,0))</f>
        <v/>
      </c>
      <c r="F764" s="127"/>
      <c r="G764" s="13"/>
      <c r="H764" s="124">
        <f t="shared" si="11"/>
        <v>0</v>
      </c>
      <c r="I764" s="128"/>
    </row>
    <row r="765" spans="1:9" ht="11.25">
      <c r="A765" s="126"/>
      <c r="B765" s="121"/>
      <c r="C765" s="122" t="str">
        <f>IF(B765="","",VLOOKUP(B765,型号管理!A:D,2,0))</f>
        <v/>
      </c>
      <c r="D765" s="122" t="str">
        <f>IF(B765="","",VLOOKUP(B765,型号管理!A:D,3,0))</f>
        <v/>
      </c>
      <c r="E765" s="122" t="str">
        <f>IF(B765="","",VLOOKUP(B765,型号管理!A:D,4,0))</f>
        <v/>
      </c>
      <c r="F765" s="127"/>
      <c r="G765" s="13"/>
      <c r="H765" s="124">
        <f t="shared" si="11"/>
        <v>0</v>
      </c>
      <c r="I765" s="128"/>
    </row>
    <row r="766" spans="1:9" ht="11.25">
      <c r="A766" s="126"/>
      <c r="B766" s="121"/>
      <c r="C766" s="122" t="str">
        <f>IF(B766="","",VLOOKUP(B766,型号管理!A:D,2,0))</f>
        <v/>
      </c>
      <c r="D766" s="122" t="str">
        <f>IF(B766="","",VLOOKUP(B766,型号管理!A:D,3,0))</f>
        <v/>
      </c>
      <c r="E766" s="122" t="str">
        <f>IF(B766="","",VLOOKUP(B766,型号管理!A:D,4,0))</f>
        <v/>
      </c>
      <c r="F766" s="127"/>
      <c r="G766" s="13"/>
      <c r="H766" s="124">
        <f t="shared" si="11"/>
        <v>0</v>
      </c>
      <c r="I766" s="128"/>
    </row>
    <row r="767" spans="1:9" ht="11.25">
      <c r="A767" s="126"/>
      <c r="B767" s="121"/>
      <c r="C767" s="122" t="str">
        <f>IF(B767="","",VLOOKUP(B767,型号管理!A:D,2,0))</f>
        <v/>
      </c>
      <c r="D767" s="122" t="str">
        <f>IF(B767="","",VLOOKUP(B767,型号管理!A:D,3,0))</f>
        <v/>
      </c>
      <c r="E767" s="122" t="str">
        <f>IF(B767="","",VLOOKUP(B767,型号管理!A:D,4,0))</f>
        <v/>
      </c>
      <c r="F767" s="127"/>
      <c r="G767" s="13"/>
      <c r="H767" s="124">
        <f t="shared" si="11"/>
        <v>0</v>
      </c>
      <c r="I767" s="128"/>
    </row>
    <row r="768" spans="1:9" ht="11.25">
      <c r="A768" s="126"/>
      <c r="B768" s="121"/>
      <c r="C768" s="122" t="str">
        <f>IF(B768="","",VLOOKUP(B768,型号管理!A:D,2,0))</f>
        <v/>
      </c>
      <c r="D768" s="122" t="str">
        <f>IF(B768="","",VLOOKUP(B768,型号管理!A:D,3,0))</f>
        <v/>
      </c>
      <c r="E768" s="122" t="str">
        <f>IF(B768="","",VLOOKUP(B768,型号管理!A:D,4,0))</f>
        <v/>
      </c>
      <c r="F768" s="127"/>
      <c r="G768" s="13"/>
      <c r="H768" s="124">
        <f t="shared" si="11"/>
        <v>0</v>
      </c>
      <c r="I768" s="128"/>
    </row>
    <row r="769" spans="1:9" ht="11.25">
      <c r="A769" s="126"/>
      <c r="B769" s="121"/>
      <c r="C769" s="122" t="str">
        <f>IF(B769="","",VLOOKUP(B769,型号管理!A:D,2,0))</f>
        <v/>
      </c>
      <c r="D769" s="122" t="str">
        <f>IF(B769="","",VLOOKUP(B769,型号管理!A:D,3,0))</f>
        <v/>
      </c>
      <c r="E769" s="122" t="str">
        <f>IF(B769="","",VLOOKUP(B769,型号管理!A:D,4,0))</f>
        <v/>
      </c>
      <c r="F769" s="127"/>
      <c r="G769" s="13"/>
      <c r="H769" s="124">
        <f t="shared" si="11"/>
        <v>0</v>
      </c>
      <c r="I769" s="128"/>
    </row>
    <row r="770" spans="1:9" ht="11.25">
      <c r="A770" s="126"/>
      <c r="B770" s="121"/>
      <c r="C770" s="122" t="str">
        <f>IF(B770="","",VLOOKUP(B770,型号管理!A:D,2,0))</f>
        <v/>
      </c>
      <c r="D770" s="122" t="str">
        <f>IF(B770="","",VLOOKUP(B770,型号管理!A:D,3,0))</f>
        <v/>
      </c>
      <c r="E770" s="122" t="str">
        <f>IF(B770="","",VLOOKUP(B770,型号管理!A:D,4,0))</f>
        <v/>
      </c>
      <c r="F770" s="127"/>
      <c r="G770" s="13"/>
      <c r="H770" s="124">
        <f t="shared" si="12" ref="H770:H833">F770*G770</f>
        <v>0</v>
      </c>
      <c r="I770" s="128"/>
    </row>
    <row r="771" spans="1:9" ht="11.25">
      <c r="A771" s="126"/>
      <c r="B771" s="121"/>
      <c r="C771" s="122" t="str">
        <f>IF(B771="","",VLOOKUP(B771,型号管理!A:D,2,0))</f>
        <v/>
      </c>
      <c r="D771" s="122" t="str">
        <f>IF(B771="","",VLOOKUP(B771,型号管理!A:D,3,0))</f>
        <v/>
      </c>
      <c r="E771" s="122" t="str">
        <f>IF(B771="","",VLOOKUP(B771,型号管理!A:D,4,0))</f>
        <v/>
      </c>
      <c r="F771" s="127"/>
      <c r="G771" s="13"/>
      <c r="H771" s="124">
        <f t="shared" si="12"/>
        <v>0</v>
      </c>
      <c r="I771" s="128"/>
    </row>
    <row r="772" spans="1:9" ht="11.25">
      <c r="A772" s="126"/>
      <c r="B772" s="121"/>
      <c r="C772" s="122" t="str">
        <f>IF(B772="","",VLOOKUP(B772,型号管理!A:D,2,0))</f>
        <v/>
      </c>
      <c r="D772" s="122" t="str">
        <f>IF(B772="","",VLOOKUP(B772,型号管理!A:D,3,0))</f>
        <v/>
      </c>
      <c r="E772" s="122" t="str">
        <f>IF(B772="","",VLOOKUP(B772,型号管理!A:D,4,0))</f>
        <v/>
      </c>
      <c r="F772" s="127"/>
      <c r="G772" s="13"/>
      <c r="H772" s="124">
        <f t="shared" si="12"/>
        <v>0</v>
      </c>
      <c r="I772" s="128"/>
    </row>
    <row r="773" spans="1:9" ht="11.25">
      <c r="A773" s="126"/>
      <c r="B773" s="121"/>
      <c r="C773" s="122" t="str">
        <f>IF(B773="","",VLOOKUP(B773,型号管理!A:D,2,0))</f>
        <v/>
      </c>
      <c r="D773" s="122" t="str">
        <f>IF(B773="","",VLOOKUP(B773,型号管理!A:D,3,0))</f>
        <v/>
      </c>
      <c r="E773" s="122" t="str">
        <f>IF(B773="","",VLOOKUP(B773,型号管理!A:D,4,0))</f>
        <v/>
      </c>
      <c r="F773" s="127"/>
      <c r="G773" s="13"/>
      <c r="H773" s="124">
        <f t="shared" si="12"/>
        <v>0</v>
      </c>
      <c r="I773" s="128"/>
    </row>
    <row r="774" spans="1:9" ht="11.25">
      <c r="A774" s="126"/>
      <c r="B774" s="121"/>
      <c r="C774" s="122" t="str">
        <f>IF(B774="","",VLOOKUP(B774,型号管理!A:D,2,0))</f>
        <v/>
      </c>
      <c r="D774" s="122" t="str">
        <f>IF(B774="","",VLOOKUP(B774,型号管理!A:D,3,0))</f>
        <v/>
      </c>
      <c r="E774" s="122" t="str">
        <f>IF(B774="","",VLOOKUP(B774,型号管理!A:D,4,0))</f>
        <v/>
      </c>
      <c r="F774" s="127"/>
      <c r="G774" s="13"/>
      <c r="H774" s="124">
        <f t="shared" si="12"/>
        <v>0</v>
      </c>
      <c r="I774" s="128"/>
    </row>
    <row r="775" spans="1:9" ht="11.25">
      <c r="A775" s="126"/>
      <c r="B775" s="121"/>
      <c r="C775" s="122" t="str">
        <f>IF(B775="","",VLOOKUP(B775,型号管理!A:D,2,0))</f>
        <v/>
      </c>
      <c r="D775" s="122" t="str">
        <f>IF(B775="","",VLOOKUP(B775,型号管理!A:D,3,0))</f>
        <v/>
      </c>
      <c r="E775" s="122" t="str">
        <f>IF(B775="","",VLOOKUP(B775,型号管理!A:D,4,0))</f>
        <v/>
      </c>
      <c r="F775" s="127"/>
      <c r="G775" s="13"/>
      <c r="H775" s="124">
        <f t="shared" si="12"/>
        <v>0</v>
      </c>
      <c r="I775" s="128"/>
    </row>
    <row r="776" spans="1:9" ht="11.25">
      <c r="A776" s="126"/>
      <c r="B776" s="121"/>
      <c r="C776" s="122" t="str">
        <f>IF(B776="","",VLOOKUP(B776,型号管理!A:D,2,0))</f>
        <v/>
      </c>
      <c r="D776" s="122" t="str">
        <f>IF(B776="","",VLOOKUP(B776,型号管理!A:D,3,0))</f>
        <v/>
      </c>
      <c r="E776" s="122" t="str">
        <f>IF(B776="","",VLOOKUP(B776,型号管理!A:D,4,0))</f>
        <v/>
      </c>
      <c r="F776" s="127"/>
      <c r="G776" s="13"/>
      <c r="H776" s="124">
        <f t="shared" si="12"/>
        <v>0</v>
      </c>
      <c r="I776" s="128"/>
    </row>
    <row r="777" spans="1:9" ht="11.25">
      <c r="A777" s="126"/>
      <c r="B777" s="121"/>
      <c r="C777" s="122" t="str">
        <f>IF(B777="","",VLOOKUP(B777,型号管理!A:D,2,0))</f>
        <v/>
      </c>
      <c r="D777" s="122" t="str">
        <f>IF(B777="","",VLOOKUP(B777,型号管理!A:D,3,0))</f>
        <v/>
      </c>
      <c r="E777" s="122" t="str">
        <f>IF(B777="","",VLOOKUP(B777,型号管理!A:D,4,0))</f>
        <v/>
      </c>
      <c r="F777" s="127"/>
      <c r="G777" s="13"/>
      <c r="H777" s="124">
        <f t="shared" si="12"/>
        <v>0</v>
      </c>
      <c r="I777" s="128"/>
    </row>
    <row r="778" spans="1:9" ht="11.25">
      <c r="A778" s="126"/>
      <c r="B778" s="121"/>
      <c r="C778" s="122" t="str">
        <f>IF(B778="","",VLOOKUP(B778,型号管理!A:D,2,0))</f>
        <v/>
      </c>
      <c r="D778" s="122" t="str">
        <f>IF(B778="","",VLOOKUP(B778,型号管理!A:D,3,0))</f>
        <v/>
      </c>
      <c r="E778" s="122" t="str">
        <f>IF(B778="","",VLOOKUP(B778,型号管理!A:D,4,0))</f>
        <v/>
      </c>
      <c r="F778" s="127"/>
      <c r="G778" s="13"/>
      <c r="H778" s="124">
        <f t="shared" si="12"/>
        <v>0</v>
      </c>
      <c r="I778" s="128"/>
    </row>
    <row r="779" spans="1:9" ht="11.25">
      <c r="A779" s="126"/>
      <c r="B779" s="121"/>
      <c r="C779" s="122" t="str">
        <f>IF(B779="","",VLOOKUP(B779,型号管理!A:D,2,0))</f>
        <v/>
      </c>
      <c r="D779" s="122" t="str">
        <f>IF(B779="","",VLOOKUP(B779,型号管理!A:D,3,0))</f>
        <v/>
      </c>
      <c r="E779" s="122" t="str">
        <f>IF(B779="","",VLOOKUP(B779,型号管理!A:D,4,0))</f>
        <v/>
      </c>
      <c r="F779" s="127"/>
      <c r="G779" s="13"/>
      <c r="H779" s="124">
        <f t="shared" si="12"/>
        <v>0</v>
      </c>
      <c r="I779" s="128"/>
    </row>
    <row r="780" spans="1:9" ht="11.25">
      <c r="A780" s="126"/>
      <c r="B780" s="121"/>
      <c r="C780" s="122" t="str">
        <f>IF(B780="","",VLOOKUP(B780,型号管理!A:D,2,0))</f>
        <v/>
      </c>
      <c r="D780" s="122" t="str">
        <f>IF(B780="","",VLOOKUP(B780,型号管理!A:D,3,0))</f>
        <v/>
      </c>
      <c r="E780" s="122" t="str">
        <f>IF(B780="","",VLOOKUP(B780,型号管理!A:D,4,0))</f>
        <v/>
      </c>
      <c r="F780" s="127"/>
      <c r="G780" s="13"/>
      <c r="H780" s="124">
        <f t="shared" si="12"/>
        <v>0</v>
      </c>
      <c r="I780" s="128"/>
    </row>
    <row r="781" spans="1:9" ht="11.25">
      <c r="A781" s="126"/>
      <c r="B781" s="121"/>
      <c r="C781" s="122" t="str">
        <f>IF(B781="","",VLOOKUP(B781,型号管理!A:D,2,0))</f>
        <v/>
      </c>
      <c r="D781" s="122" t="str">
        <f>IF(B781="","",VLOOKUP(B781,型号管理!A:D,3,0))</f>
        <v/>
      </c>
      <c r="E781" s="122" t="str">
        <f>IF(B781="","",VLOOKUP(B781,型号管理!A:D,4,0))</f>
        <v/>
      </c>
      <c r="F781" s="127"/>
      <c r="G781" s="13"/>
      <c r="H781" s="124">
        <f t="shared" si="12"/>
        <v>0</v>
      </c>
      <c r="I781" s="128"/>
    </row>
    <row r="782" spans="1:9" ht="11.25">
      <c r="A782" s="126"/>
      <c r="B782" s="121"/>
      <c r="C782" s="122" t="str">
        <f>IF(B782="","",VLOOKUP(B782,型号管理!A:D,2,0))</f>
        <v/>
      </c>
      <c r="D782" s="122" t="str">
        <f>IF(B782="","",VLOOKUP(B782,型号管理!A:D,3,0))</f>
        <v/>
      </c>
      <c r="E782" s="122" t="str">
        <f>IF(B782="","",VLOOKUP(B782,型号管理!A:D,4,0))</f>
        <v/>
      </c>
      <c r="F782" s="127"/>
      <c r="G782" s="13"/>
      <c r="H782" s="124">
        <f t="shared" si="12"/>
        <v>0</v>
      </c>
      <c r="I782" s="128"/>
    </row>
    <row r="783" spans="1:9" ht="11.25">
      <c r="A783" s="126"/>
      <c r="B783" s="121"/>
      <c r="C783" s="122" t="str">
        <f>IF(B783="","",VLOOKUP(B783,型号管理!A:D,2,0))</f>
        <v/>
      </c>
      <c r="D783" s="122" t="str">
        <f>IF(B783="","",VLOOKUP(B783,型号管理!A:D,3,0))</f>
        <v/>
      </c>
      <c r="E783" s="122" t="str">
        <f>IF(B783="","",VLOOKUP(B783,型号管理!A:D,4,0))</f>
        <v/>
      </c>
      <c r="F783" s="127"/>
      <c r="G783" s="13"/>
      <c r="H783" s="124">
        <f t="shared" si="12"/>
        <v>0</v>
      </c>
      <c r="I783" s="128"/>
    </row>
    <row r="784" spans="1:9" ht="11.25">
      <c r="A784" s="126"/>
      <c r="B784" s="121"/>
      <c r="C784" s="122" t="str">
        <f>IF(B784="","",VLOOKUP(B784,型号管理!A:D,2,0))</f>
        <v/>
      </c>
      <c r="D784" s="122" t="str">
        <f>IF(B784="","",VLOOKUP(B784,型号管理!A:D,3,0))</f>
        <v/>
      </c>
      <c r="E784" s="122" t="str">
        <f>IF(B784="","",VLOOKUP(B784,型号管理!A:D,4,0))</f>
        <v/>
      </c>
      <c r="F784" s="127"/>
      <c r="G784" s="13"/>
      <c r="H784" s="124">
        <f t="shared" si="12"/>
        <v>0</v>
      </c>
      <c r="I784" s="128"/>
    </row>
    <row r="785" spans="1:9" ht="11.25">
      <c r="A785" s="126"/>
      <c r="B785" s="121"/>
      <c r="C785" s="122" t="str">
        <f>IF(B785="","",VLOOKUP(B785,型号管理!A:D,2,0))</f>
        <v/>
      </c>
      <c r="D785" s="122" t="str">
        <f>IF(B785="","",VLOOKUP(B785,型号管理!A:D,3,0))</f>
        <v/>
      </c>
      <c r="E785" s="122" t="str">
        <f>IF(B785="","",VLOOKUP(B785,型号管理!A:D,4,0))</f>
        <v/>
      </c>
      <c r="F785" s="127"/>
      <c r="G785" s="13"/>
      <c r="H785" s="124">
        <f t="shared" si="12"/>
        <v>0</v>
      </c>
      <c r="I785" s="128"/>
    </row>
    <row r="786" spans="1:9" ht="11.25">
      <c r="A786" s="126"/>
      <c r="B786" s="121"/>
      <c r="C786" s="122" t="str">
        <f>IF(B786="","",VLOOKUP(B786,型号管理!A:D,2,0))</f>
        <v/>
      </c>
      <c r="D786" s="122" t="str">
        <f>IF(B786="","",VLOOKUP(B786,型号管理!A:D,3,0))</f>
        <v/>
      </c>
      <c r="E786" s="122" t="str">
        <f>IF(B786="","",VLOOKUP(B786,型号管理!A:D,4,0))</f>
        <v/>
      </c>
      <c r="F786" s="127"/>
      <c r="G786" s="13"/>
      <c r="H786" s="124">
        <f t="shared" si="12"/>
        <v>0</v>
      </c>
      <c r="I786" s="128"/>
    </row>
    <row r="787" spans="1:9" ht="11.25">
      <c r="A787" s="126"/>
      <c r="B787" s="121"/>
      <c r="C787" s="122" t="str">
        <f>IF(B787="","",VLOOKUP(B787,型号管理!A:D,2,0))</f>
        <v/>
      </c>
      <c r="D787" s="122" t="str">
        <f>IF(B787="","",VLOOKUP(B787,型号管理!A:D,3,0))</f>
        <v/>
      </c>
      <c r="E787" s="122" t="str">
        <f>IF(B787="","",VLOOKUP(B787,型号管理!A:D,4,0))</f>
        <v/>
      </c>
      <c r="F787" s="127"/>
      <c r="G787" s="13"/>
      <c r="H787" s="124">
        <f t="shared" si="12"/>
        <v>0</v>
      </c>
      <c r="I787" s="128"/>
    </row>
    <row r="788" spans="1:9" ht="11.25">
      <c r="A788" s="126"/>
      <c r="B788" s="121"/>
      <c r="C788" s="122" t="str">
        <f>IF(B788="","",VLOOKUP(B788,型号管理!A:D,2,0))</f>
        <v/>
      </c>
      <c r="D788" s="122" t="str">
        <f>IF(B788="","",VLOOKUP(B788,型号管理!A:D,3,0))</f>
        <v/>
      </c>
      <c r="E788" s="122" t="str">
        <f>IF(B788="","",VLOOKUP(B788,型号管理!A:D,4,0))</f>
        <v/>
      </c>
      <c r="F788" s="127"/>
      <c r="G788" s="13"/>
      <c r="H788" s="124">
        <f t="shared" si="12"/>
        <v>0</v>
      </c>
      <c r="I788" s="128"/>
    </row>
    <row r="789" spans="1:9" ht="11.25">
      <c r="A789" s="126"/>
      <c r="B789" s="121"/>
      <c r="C789" s="122" t="str">
        <f>IF(B789="","",VLOOKUP(B789,型号管理!A:D,2,0))</f>
        <v/>
      </c>
      <c r="D789" s="122" t="str">
        <f>IF(B789="","",VLOOKUP(B789,型号管理!A:D,3,0))</f>
        <v/>
      </c>
      <c r="E789" s="122" t="str">
        <f>IF(B789="","",VLOOKUP(B789,型号管理!A:D,4,0))</f>
        <v/>
      </c>
      <c r="F789" s="127"/>
      <c r="G789" s="13"/>
      <c r="H789" s="124">
        <f t="shared" si="12"/>
        <v>0</v>
      </c>
      <c r="I789" s="128"/>
    </row>
    <row r="790" spans="1:9" ht="11.25">
      <c r="A790" s="126"/>
      <c r="B790" s="121"/>
      <c r="C790" s="122" t="str">
        <f>IF(B790="","",VLOOKUP(B790,型号管理!A:D,2,0))</f>
        <v/>
      </c>
      <c r="D790" s="122" t="str">
        <f>IF(B790="","",VLOOKUP(B790,型号管理!A:D,3,0))</f>
        <v/>
      </c>
      <c r="E790" s="122" t="str">
        <f>IF(B790="","",VLOOKUP(B790,型号管理!A:D,4,0))</f>
        <v/>
      </c>
      <c r="F790" s="127"/>
      <c r="G790" s="13"/>
      <c r="H790" s="124">
        <f t="shared" si="12"/>
        <v>0</v>
      </c>
      <c r="I790" s="128"/>
    </row>
    <row r="791" spans="1:9" ht="11.25">
      <c r="A791" s="126"/>
      <c r="B791" s="121"/>
      <c r="C791" s="122" t="str">
        <f>IF(B791="","",VLOOKUP(B791,型号管理!A:D,2,0))</f>
        <v/>
      </c>
      <c r="D791" s="122" t="str">
        <f>IF(B791="","",VLOOKUP(B791,型号管理!A:D,3,0))</f>
        <v/>
      </c>
      <c r="E791" s="122" t="str">
        <f>IF(B791="","",VLOOKUP(B791,型号管理!A:D,4,0))</f>
        <v/>
      </c>
      <c r="F791" s="127"/>
      <c r="G791" s="13"/>
      <c r="H791" s="124">
        <f t="shared" si="12"/>
        <v>0</v>
      </c>
      <c r="I791" s="128"/>
    </row>
    <row r="792" spans="1:9" ht="11.25">
      <c r="A792" s="126"/>
      <c r="B792" s="121"/>
      <c r="C792" s="122" t="str">
        <f>IF(B792="","",VLOOKUP(B792,型号管理!A:D,2,0))</f>
        <v/>
      </c>
      <c r="D792" s="122" t="str">
        <f>IF(B792="","",VLOOKUP(B792,型号管理!A:D,3,0))</f>
        <v/>
      </c>
      <c r="E792" s="122" t="str">
        <f>IF(B792="","",VLOOKUP(B792,型号管理!A:D,4,0))</f>
        <v/>
      </c>
      <c r="F792" s="127"/>
      <c r="G792" s="13"/>
      <c r="H792" s="124">
        <f t="shared" si="12"/>
        <v>0</v>
      </c>
      <c r="I792" s="128"/>
    </row>
    <row r="793" spans="1:9" ht="11.25">
      <c r="A793" s="126"/>
      <c r="B793" s="121"/>
      <c r="C793" s="122" t="str">
        <f>IF(B793="","",VLOOKUP(B793,型号管理!A:D,2,0))</f>
        <v/>
      </c>
      <c r="D793" s="122" t="str">
        <f>IF(B793="","",VLOOKUP(B793,型号管理!A:D,3,0))</f>
        <v/>
      </c>
      <c r="E793" s="122" t="str">
        <f>IF(B793="","",VLOOKUP(B793,型号管理!A:D,4,0))</f>
        <v/>
      </c>
      <c r="F793" s="127"/>
      <c r="G793" s="13"/>
      <c r="H793" s="124">
        <f t="shared" si="12"/>
        <v>0</v>
      </c>
      <c r="I793" s="128"/>
    </row>
    <row r="794" spans="1:9" ht="11.25">
      <c r="A794" s="126"/>
      <c r="B794" s="121"/>
      <c r="C794" s="122" t="str">
        <f>IF(B794="","",VLOOKUP(B794,型号管理!A:D,2,0))</f>
        <v/>
      </c>
      <c r="D794" s="122" t="str">
        <f>IF(B794="","",VLOOKUP(B794,型号管理!A:D,3,0))</f>
        <v/>
      </c>
      <c r="E794" s="122" t="str">
        <f>IF(B794="","",VLOOKUP(B794,型号管理!A:D,4,0))</f>
        <v/>
      </c>
      <c r="F794" s="127"/>
      <c r="G794" s="13"/>
      <c r="H794" s="124">
        <f t="shared" si="12"/>
        <v>0</v>
      </c>
      <c r="I794" s="128"/>
    </row>
    <row r="795" spans="1:9" ht="11.25">
      <c r="A795" s="126"/>
      <c r="B795" s="121"/>
      <c r="C795" s="122" t="str">
        <f>IF(B795="","",VLOOKUP(B795,型号管理!A:D,2,0))</f>
        <v/>
      </c>
      <c r="D795" s="122" t="str">
        <f>IF(B795="","",VLOOKUP(B795,型号管理!A:D,3,0))</f>
        <v/>
      </c>
      <c r="E795" s="122" t="str">
        <f>IF(B795="","",VLOOKUP(B795,型号管理!A:D,4,0))</f>
        <v/>
      </c>
      <c r="F795" s="127"/>
      <c r="G795" s="13"/>
      <c r="H795" s="124">
        <f t="shared" si="12"/>
        <v>0</v>
      </c>
      <c r="I795" s="128"/>
    </row>
    <row r="796" spans="1:9" ht="11.25">
      <c r="A796" s="126"/>
      <c r="B796" s="121"/>
      <c r="C796" s="122" t="str">
        <f>IF(B796="","",VLOOKUP(B796,型号管理!A:D,2,0))</f>
        <v/>
      </c>
      <c r="D796" s="122" t="str">
        <f>IF(B796="","",VLOOKUP(B796,型号管理!A:D,3,0))</f>
        <v/>
      </c>
      <c r="E796" s="122" t="str">
        <f>IF(B796="","",VLOOKUP(B796,型号管理!A:D,4,0))</f>
        <v/>
      </c>
      <c r="F796" s="127"/>
      <c r="G796" s="13"/>
      <c r="H796" s="124">
        <f t="shared" si="12"/>
        <v>0</v>
      </c>
      <c r="I796" s="128"/>
    </row>
    <row r="797" spans="1:9" ht="11.25">
      <c r="A797" s="126"/>
      <c r="B797" s="121"/>
      <c r="C797" s="122" t="str">
        <f>IF(B797="","",VLOOKUP(B797,型号管理!A:D,2,0))</f>
        <v/>
      </c>
      <c r="D797" s="122" t="str">
        <f>IF(B797="","",VLOOKUP(B797,型号管理!A:D,3,0))</f>
        <v/>
      </c>
      <c r="E797" s="122" t="str">
        <f>IF(B797="","",VLOOKUP(B797,型号管理!A:D,4,0))</f>
        <v/>
      </c>
      <c r="F797" s="127"/>
      <c r="G797" s="13"/>
      <c r="H797" s="124">
        <f t="shared" si="12"/>
        <v>0</v>
      </c>
      <c r="I797" s="128"/>
    </row>
    <row r="798" spans="1:9" ht="11.25">
      <c r="A798" s="126"/>
      <c r="B798" s="121"/>
      <c r="C798" s="122" t="str">
        <f>IF(B798="","",VLOOKUP(B798,型号管理!A:D,2,0))</f>
        <v/>
      </c>
      <c r="D798" s="122" t="str">
        <f>IF(B798="","",VLOOKUP(B798,型号管理!A:D,3,0))</f>
        <v/>
      </c>
      <c r="E798" s="122" t="str">
        <f>IF(B798="","",VLOOKUP(B798,型号管理!A:D,4,0))</f>
        <v/>
      </c>
      <c r="F798" s="127"/>
      <c r="G798" s="13"/>
      <c r="H798" s="124">
        <f t="shared" si="12"/>
        <v>0</v>
      </c>
      <c r="I798" s="128"/>
    </row>
    <row r="799" spans="1:9" ht="11.25">
      <c r="A799" s="126"/>
      <c r="B799" s="121"/>
      <c r="C799" s="122" t="str">
        <f>IF(B799="","",VLOOKUP(B799,型号管理!A:D,2,0))</f>
        <v/>
      </c>
      <c r="D799" s="122" t="str">
        <f>IF(B799="","",VLOOKUP(B799,型号管理!A:D,3,0))</f>
        <v/>
      </c>
      <c r="E799" s="122" t="str">
        <f>IF(B799="","",VLOOKUP(B799,型号管理!A:D,4,0))</f>
        <v/>
      </c>
      <c r="F799" s="127"/>
      <c r="G799" s="13"/>
      <c r="H799" s="124">
        <f t="shared" si="12"/>
        <v>0</v>
      </c>
      <c r="I799" s="128"/>
    </row>
    <row r="800" spans="1:9" ht="11.25">
      <c r="A800" s="126"/>
      <c r="B800" s="121"/>
      <c r="C800" s="122" t="str">
        <f>IF(B800="","",VLOOKUP(B800,型号管理!A:D,2,0))</f>
        <v/>
      </c>
      <c r="D800" s="122" t="str">
        <f>IF(B800="","",VLOOKUP(B800,型号管理!A:D,3,0))</f>
        <v/>
      </c>
      <c r="E800" s="122" t="str">
        <f>IF(B800="","",VLOOKUP(B800,型号管理!A:D,4,0))</f>
        <v/>
      </c>
      <c r="F800" s="127"/>
      <c r="G800" s="13"/>
      <c r="H800" s="124">
        <f t="shared" si="12"/>
        <v>0</v>
      </c>
      <c r="I800" s="128"/>
    </row>
    <row r="801" spans="1:9" ht="11.25">
      <c r="A801" s="126"/>
      <c r="B801" s="121"/>
      <c r="C801" s="122" t="str">
        <f>IF(B801="","",VLOOKUP(B801,型号管理!A:D,2,0))</f>
        <v/>
      </c>
      <c r="D801" s="122" t="str">
        <f>IF(B801="","",VLOOKUP(B801,型号管理!A:D,3,0))</f>
        <v/>
      </c>
      <c r="E801" s="122" t="str">
        <f>IF(B801="","",VLOOKUP(B801,型号管理!A:D,4,0))</f>
        <v/>
      </c>
      <c r="F801" s="127"/>
      <c r="G801" s="13"/>
      <c r="H801" s="124">
        <f t="shared" si="12"/>
        <v>0</v>
      </c>
      <c r="I801" s="128"/>
    </row>
    <row r="802" spans="1:9" ht="11.25">
      <c r="A802" s="126"/>
      <c r="B802" s="121"/>
      <c r="C802" s="122" t="str">
        <f>IF(B802="","",VLOOKUP(B802,型号管理!A:D,2,0))</f>
        <v/>
      </c>
      <c r="D802" s="122" t="str">
        <f>IF(B802="","",VLOOKUP(B802,型号管理!A:D,3,0))</f>
        <v/>
      </c>
      <c r="E802" s="122" t="str">
        <f>IF(B802="","",VLOOKUP(B802,型号管理!A:D,4,0))</f>
        <v/>
      </c>
      <c r="F802" s="127"/>
      <c r="G802" s="13"/>
      <c r="H802" s="124">
        <f t="shared" si="12"/>
        <v>0</v>
      </c>
      <c r="I802" s="128"/>
    </row>
    <row r="803" spans="1:9" ht="11.25">
      <c r="A803" s="126"/>
      <c r="B803" s="121"/>
      <c r="C803" s="122" t="str">
        <f>IF(B803="","",VLOOKUP(B803,型号管理!A:D,2,0))</f>
        <v/>
      </c>
      <c r="D803" s="122" t="str">
        <f>IF(B803="","",VLOOKUP(B803,型号管理!A:D,3,0))</f>
        <v/>
      </c>
      <c r="E803" s="122" t="str">
        <f>IF(B803="","",VLOOKUP(B803,型号管理!A:D,4,0))</f>
        <v/>
      </c>
      <c r="F803" s="127"/>
      <c r="G803" s="13"/>
      <c r="H803" s="124">
        <f t="shared" si="12"/>
        <v>0</v>
      </c>
      <c r="I803" s="128"/>
    </row>
    <row r="804" spans="1:9" ht="11.25">
      <c r="A804" s="126"/>
      <c r="B804" s="121"/>
      <c r="C804" s="122" t="str">
        <f>IF(B804="","",VLOOKUP(B804,型号管理!A:D,2,0))</f>
        <v/>
      </c>
      <c r="D804" s="122" t="str">
        <f>IF(B804="","",VLOOKUP(B804,型号管理!A:D,3,0))</f>
        <v/>
      </c>
      <c r="E804" s="122" t="str">
        <f>IF(B804="","",VLOOKUP(B804,型号管理!A:D,4,0))</f>
        <v/>
      </c>
      <c r="F804" s="127"/>
      <c r="G804" s="13"/>
      <c r="H804" s="124">
        <f t="shared" si="12"/>
        <v>0</v>
      </c>
      <c r="I804" s="128"/>
    </row>
    <row r="805" spans="1:9" ht="11.25">
      <c r="A805" s="126"/>
      <c r="B805" s="121"/>
      <c r="C805" s="122" t="str">
        <f>IF(B805="","",VLOOKUP(B805,型号管理!A:D,2,0))</f>
        <v/>
      </c>
      <c r="D805" s="122" t="str">
        <f>IF(B805="","",VLOOKUP(B805,型号管理!A:D,3,0))</f>
        <v/>
      </c>
      <c r="E805" s="122" t="str">
        <f>IF(B805="","",VLOOKUP(B805,型号管理!A:D,4,0))</f>
        <v/>
      </c>
      <c r="F805" s="127"/>
      <c r="G805" s="13"/>
      <c r="H805" s="124">
        <f t="shared" si="12"/>
        <v>0</v>
      </c>
      <c r="I805" s="128"/>
    </row>
    <row r="806" spans="1:9" ht="11.25">
      <c r="A806" s="126"/>
      <c r="B806" s="121"/>
      <c r="C806" s="122" t="str">
        <f>IF(B806="","",VLOOKUP(B806,型号管理!A:D,2,0))</f>
        <v/>
      </c>
      <c r="D806" s="122" t="str">
        <f>IF(B806="","",VLOOKUP(B806,型号管理!A:D,3,0))</f>
        <v/>
      </c>
      <c r="E806" s="122" t="str">
        <f>IF(B806="","",VLOOKUP(B806,型号管理!A:D,4,0))</f>
        <v/>
      </c>
      <c r="F806" s="127"/>
      <c r="G806" s="13"/>
      <c r="H806" s="124">
        <f t="shared" si="12"/>
        <v>0</v>
      </c>
      <c r="I806" s="128"/>
    </row>
    <row r="807" spans="1:9" ht="11.25">
      <c r="A807" s="126"/>
      <c r="B807" s="121"/>
      <c r="C807" s="122" t="str">
        <f>IF(B807="","",VLOOKUP(B807,型号管理!A:D,2,0))</f>
        <v/>
      </c>
      <c r="D807" s="122" t="str">
        <f>IF(B807="","",VLOOKUP(B807,型号管理!A:D,3,0))</f>
        <v/>
      </c>
      <c r="E807" s="122" t="str">
        <f>IF(B807="","",VLOOKUP(B807,型号管理!A:D,4,0))</f>
        <v/>
      </c>
      <c r="F807" s="127"/>
      <c r="G807" s="13"/>
      <c r="H807" s="124">
        <f t="shared" si="12"/>
        <v>0</v>
      </c>
      <c r="I807" s="128"/>
    </row>
    <row r="808" spans="1:9" ht="11.25">
      <c r="A808" s="126"/>
      <c r="B808" s="121"/>
      <c r="C808" s="122" t="str">
        <f>IF(B808="","",VLOOKUP(B808,型号管理!A:D,2,0))</f>
        <v/>
      </c>
      <c r="D808" s="122" t="str">
        <f>IF(B808="","",VLOOKUP(B808,型号管理!A:D,3,0))</f>
        <v/>
      </c>
      <c r="E808" s="122" t="str">
        <f>IF(B808="","",VLOOKUP(B808,型号管理!A:D,4,0))</f>
        <v/>
      </c>
      <c r="F808" s="127"/>
      <c r="G808" s="13"/>
      <c r="H808" s="124">
        <f t="shared" si="12"/>
        <v>0</v>
      </c>
      <c r="I808" s="128"/>
    </row>
    <row r="809" spans="1:9" ht="11.25">
      <c r="A809" s="126"/>
      <c r="B809" s="121"/>
      <c r="C809" s="122" t="str">
        <f>IF(B809="","",VLOOKUP(B809,型号管理!A:D,2,0))</f>
        <v/>
      </c>
      <c r="D809" s="122" t="str">
        <f>IF(B809="","",VLOOKUP(B809,型号管理!A:D,3,0))</f>
        <v/>
      </c>
      <c r="E809" s="122" t="str">
        <f>IF(B809="","",VLOOKUP(B809,型号管理!A:D,4,0))</f>
        <v/>
      </c>
      <c r="F809" s="127"/>
      <c r="G809" s="13"/>
      <c r="H809" s="124">
        <f t="shared" si="12"/>
        <v>0</v>
      </c>
      <c r="I809" s="128"/>
    </row>
    <row r="810" spans="1:9" ht="11.25">
      <c r="A810" s="126"/>
      <c r="B810" s="121"/>
      <c r="C810" s="122" t="str">
        <f>IF(B810="","",VLOOKUP(B810,型号管理!A:D,2,0))</f>
        <v/>
      </c>
      <c r="D810" s="122" t="str">
        <f>IF(B810="","",VLOOKUP(B810,型号管理!A:D,3,0))</f>
        <v/>
      </c>
      <c r="E810" s="122" t="str">
        <f>IF(B810="","",VLOOKUP(B810,型号管理!A:D,4,0))</f>
        <v/>
      </c>
      <c r="F810" s="127"/>
      <c r="G810" s="13"/>
      <c r="H810" s="124">
        <f t="shared" si="12"/>
        <v>0</v>
      </c>
      <c r="I810" s="128"/>
    </row>
    <row r="811" spans="1:9" ht="11.25">
      <c r="A811" s="126"/>
      <c r="B811" s="121"/>
      <c r="C811" s="122" t="str">
        <f>IF(B811="","",VLOOKUP(B811,型号管理!A:D,2,0))</f>
        <v/>
      </c>
      <c r="D811" s="122" t="str">
        <f>IF(B811="","",VLOOKUP(B811,型号管理!A:D,3,0))</f>
        <v/>
      </c>
      <c r="E811" s="122" t="str">
        <f>IF(B811="","",VLOOKUP(B811,型号管理!A:D,4,0))</f>
        <v/>
      </c>
      <c r="F811" s="127"/>
      <c r="G811" s="13"/>
      <c r="H811" s="124">
        <f t="shared" si="12"/>
        <v>0</v>
      </c>
      <c r="I811" s="128"/>
    </row>
    <row r="812" spans="1:9" ht="11.25">
      <c r="A812" s="126"/>
      <c r="B812" s="121"/>
      <c r="C812" s="122" t="str">
        <f>IF(B812="","",VLOOKUP(B812,型号管理!A:D,2,0))</f>
        <v/>
      </c>
      <c r="D812" s="122" t="str">
        <f>IF(B812="","",VLOOKUP(B812,型号管理!A:D,3,0))</f>
        <v/>
      </c>
      <c r="E812" s="122" t="str">
        <f>IF(B812="","",VLOOKUP(B812,型号管理!A:D,4,0))</f>
        <v/>
      </c>
      <c r="F812" s="127"/>
      <c r="G812" s="13"/>
      <c r="H812" s="124">
        <f t="shared" si="12"/>
        <v>0</v>
      </c>
      <c r="I812" s="128"/>
    </row>
    <row r="813" spans="1:9" ht="11.25">
      <c r="A813" s="126"/>
      <c r="B813" s="121"/>
      <c r="C813" s="122" t="str">
        <f>IF(B813="","",VLOOKUP(B813,型号管理!A:D,2,0))</f>
        <v/>
      </c>
      <c r="D813" s="122" t="str">
        <f>IF(B813="","",VLOOKUP(B813,型号管理!A:D,3,0))</f>
        <v/>
      </c>
      <c r="E813" s="122" t="str">
        <f>IF(B813="","",VLOOKUP(B813,型号管理!A:D,4,0))</f>
        <v/>
      </c>
      <c r="F813" s="127"/>
      <c r="G813" s="13"/>
      <c r="H813" s="124">
        <f t="shared" si="12"/>
        <v>0</v>
      </c>
      <c r="I813" s="128"/>
    </row>
    <row r="814" spans="1:9" ht="11.25">
      <c r="A814" s="126"/>
      <c r="B814" s="121"/>
      <c r="C814" s="122" t="str">
        <f>IF(B814="","",VLOOKUP(B814,型号管理!A:D,2,0))</f>
        <v/>
      </c>
      <c r="D814" s="122" t="str">
        <f>IF(B814="","",VLOOKUP(B814,型号管理!A:D,3,0))</f>
        <v/>
      </c>
      <c r="E814" s="122" t="str">
        <f>IF(B814="","",VLOOKUP(B814,型号管理!A:D,4,0))</f>
        <v/>
      </c>
      <c r="F814" s="127"/>
      <c r="G814" s="13"/>
      <c r="H814" s="124">
        <f t="shared" si="12"/>
        <v>0</v>
      </c>
      <c r="I814" s="128"/>
    </row>
    <row r="815" spans="1:9" ht="11.25">
      <c r="A815" s="126"/>
      <c r="B815" s="121"/>
      <c r="C815" s="122" t="str">
        <f>IF(B815="","",VLOOKUP(B815,型号管理!A:D,2,0))</f>
        <v/>
      </c>
      <c r="D815" s="122" t="str">
        <f>IF(B815="","",VLOOKUP(B815,型号管理!A:D,3,0))</f>
        <v/>
      </c>
      <c r="E815" s="122" t="str">
        <f>IF(B815="","",VLOOKUP(B815,型号管理!A:D,4,0))</f>
        <v/>
      </c>
      <c r="F815" s="127"/>
      <c r="G815" s="13"/>
      <c r="H815" s="124">
        <f t="shared" si="12"/>
        <v>0</v>
      </c>
      <c r="I815" s="128"/>
    </row>
    <row r="816" spans="1:9" ht="11.25">
      <c r="A816" s="126"/>
      <c r="B816" s="121"/>
      <c r="C816" s="122" t="str">
        <f>IF(B816="","",VLOOKUP(B816,型号管理!A:D,2,0))</f>
        <v/>
      </c>
      <c r="D816" s="122" t="str">
        <f>IF(B816="","",VLOOKUP(B816,型号管理!A:D,3,0))</f>
        <v/>
      </c>
      <c r="E816" s="122" t="str">
        <f>IF(B816="","",VLOOKUP(B816,型号管理!A:D,4,0))</f>
        <v/>
      </c>
      <c r="F816" s="127"/>
      <c r="G816" s="13"/>
      <c r="H816" s="124">
        <f t="shared" si="12"/>
        <v>0</v>
      </c>
      <c r="I816" s="128"/>
    </row>
    <row r="817" spans="1:9" ht="11.25">
      <c r="A817" s="126"/>
      <c r="B817" s="121"/>
      <c r="C817" s="122" t="str">
        <f>IF(B817="","",VLOOKUP(B817,型号管理!A:D,2,0))</f>
        <v/>
      </c>
      <c r="D817" s="122" t="str">
        <f>IF(B817="","",VLOOKUP(B817,型号管理!A:D,3,0))</f>
        <v/>
      </c>
      <c r="E817" s="122" t="str">
        <f>IF(B817="","",VLOOKUP(B817,型号管理!A:D,4,0))</f>
        <v/>
      </c>
      <c r="F817" s="127"/>
      <c r="G817" s="13"/>
      <c r="H817" s="124">
        <f t="shared" si="12"/>
        <v>0</v>
      </c>
      <c r="I817" s="128"/>
    </row>
    <row r="818" spans="1:9" ht="11.25">
      <c r="A818" s="126"/>
      <c r="B818" s="121"/>
      <c r="C818" s="122" t="str">
        <f>IF(B818="","",VLOOKUP(B818,型号管理!A:D,2,0))</f>
        <v/>
      </c>
      <c r="D818" s="122" t="str">
        <f>IF(B818="","",VLOOKUP(B818,型号管理!A:D,3,0))</f>
        <v/>
      </c>
      <c r="E818" s="122" t="str">
        <f>IF(B818="","",VLOOKUP(B818,型号管理!A:D,4,0))</f>
        <v/>
      </c>
      <c r="F818" s="127"/>
      <c r="G818" s="13"/>
      <c r="H818" s="124">
        <f t="shared" si="12"/>
        <v>0</v>
      </c>
      <c r="I818" s="128"/>
    </row>
    <row r="819" spans="1:9" ht="11.25">
      <c r="A819" s="126"/>
      <c r="B819" s="121"/>
      <c r="C819" s="122" t="str">
        <f>IF(B819="","",VLOOKUP(B819,型号管理!A:D,2,0))</f>
        <v/>
      </c>
      <c r="D819" s="122" t="str">
        <f>IF(B819="","",VLOOKUP(B819,型号管理!A:D,3,0))</f>
        <v/>
      </c>
      <c r="E819" s="122" t="str">
        <f>IF(B819="","",VLOOKUP(B819,型号管理!A:D,4,0))</f>
        <v/>
      </c>
      <c r="F819" s="127"/>
      <c r="G819" s="13"/>
      <c r="H819" s="124">
        <f t="shared" si="12"/>
        <v>0</v>
      </c>
      <c r="I819" s="128"/>
    </row>
    <row r="820" spans="1:9" ht="11.25">
      <c r="A820" s="126"/>
      <c r="B820" s="121"/>
      <c r="C820" s="122" t="str">
        <f>IF(B820="","",VLOOKUP(B820,型号管理!A:D,2,0))</f>
        <v/>
      </c>
      <c r="D820" s="122" t="str">
        <f>IF(B820="","",VLOOKUP(B820,型号管理!A:D,3,0))</f>
        <v/>
      </c>
      <c r="E820" s="122" t="str">
        <f>IF(B820="","",VLOOKUP(B820,型号管理!A:D,4,0))</f>
        <v/>
      </c>
      <c r="F820" s="127"/>
      <c r="G820" s="13"/>
      <c r="H820" s="124">
        <f t="shared" si="12"/>
        <v>0</v>
      </c>
      <c r="I820" s="128"/>
    </row>
    <row r="821" spans="1:9" ht="11.25">
      <c r="A821" s="126"/>
      <c r="B821" s="121"/>
      <c r="C821" s="122" t="str">
        <f>IF(B821="","",VLOOKUP(B821,型号管理!A:D,2,0))</f>
        <v/>
      </c>
      <c r="D821" s="122" t="str">
        <f>IF(B821="","",VLOOKUP(B821,型号管理!A:D,3,0))</f>
        <v/>
      </c>
      <c r="E821" s="122" t="str">
        <f>IF(B821="","",VLOOKUP(B821,型号管理!A:D,4,0))</f>
        <v/>
      </c>
      <c r="F821" s="127"/>
      <c r="G821" s="13"/>
      <c r="H821" s="124">
        <f t="shared" si="12"/>
        <v>0</v>
      </c>
      <c r="I821" s="128"/>
    </row>
    <row r="822" spans="1:9" ht="11.25">
      <c r="A822" s="126"/>
      <c r="B822" s="121"/>
      <c r="C822" s="122" t="str">
        <f>IF(B822="","",VLOOKUP(B822,型号管理!A:D,2,0))</f>
        <v/>
      </c>
      <c r="D822" s="122" t="str">
        <f>IF(B822="","",VLOOKUP(B822,型号管理!A:D,3,0))</f>
        <v/>
      </c>
      <c r="E822" s="122" t="str">
        <f>IF(B822="","",VLOOKUP(B822,型号管理!A:D,4,0))</f>
        <v/>
      </c>
      <c r="F822" s="127"/>
      <c r="G822" s="13"/>
      <c r="H822" s="124">
        <f t="shared" si="12"/>
        <v>0</v>
      </c>
      <c r="I822" s="128"/>
    </row>
    <row r="823" spans="1:9" ht="11.25">
      <c r="A823" s="126"/>
      <c r="B823" s="121"/>
      <c r="C823" s="122" t="str">
        <f>IF(B823="","",VLOOKUP(B823,型号管理!A:D,2,0))</f>
        <v/>
      </c>
      <c r="D823" s="122" t="str">
        <f>IF(B823="","",VLOOKUP(B823,型号管理!A:D,3,0))</f>
        <v/>
      </c>
      <c r="E823" s="122" t="str">
        <f>IF(B823="","",VLOOKUP(B823,型号管理!A:D,4,0))</f>
        <v/>
      </c>
      <c r="F823" s="127"/>
      <c r="G823" s="13"/>
      <c r="H823" s="124">
        <f t="shared" si="12"/>
        <v>0</v>
      </c>
      <c r="I823" s="128"/>
    </row>
    <row r="824" spans="1:9" ht="11.25">
      <c r="A824" s="126"/>
      <c r="B824" s="121"/>
      <c r="C824" s="122" t="str">
        <f>IF(B824="","",VLOOKUP(B824,型号管理!A:D,2,0))</f>
        <v/>
      </c>
      <c r="D824" s="122" t="str">
        <f>IF(B824="","",VLOOKUP(B824,型号管理!A:D,3,0))</f>
        <v/>
      </c>
      <c r="E824" s="122" t="str">
        <f>IF(B824="","",VLOOKUP(B824,型号管理!A:D,4,0))</f>
        <v/>
      </c>
      <c r="F824" s="127"/>
      <c r="G824" s="13"/>
      <c r="H824" s="124">
        <f t="shared" si="12"/>
        <v>0</v>
      </c>
      <c r="I824" s="128"/>
    </row>
    <row r="825" spans="1:9" ht="11.25">
      <c r="A825" s="126"/>
      <c r="B825" s="121"/>
      <c r="C825" s="122" t="str">
        <f>IF(B825="","",VLOOKUP(B825,型号管理!A:D,2,0))</f>
        <v/>
      </c>
      <c r="D825" s="122" t="str">
        <f>IF(B825="","",VLOOKUP(B825,型号管理!A:D,3,0))</f>
        <v/>
      </c>
      <c r="E825" s="122" t="str">
        <f>IF(B825="","",VLOOKUP(B825,型号管理!A:D,4,0))</f>
        <v/>
      </c>
      <c r="F825" s="127"/>
      <c r="G825" s="13"/>
      <c r="H825" s="124">
        <f t="shared" si="12"/>
        <v>0</v>
      </c>
      <c r="I825" s="128"/>
    </row>
    <row r="826" spans="1:9" ht="11.25">
      <c r="A826" s="126"/>
      <c r="B826" s="121"/>
      <c r="C826" s="122" t="str">
        <f>IF(B826="","",VLOOKUP(B826,型号管理!A:D,2,0))</f>
        <v/>
      </c>
      <c r="D826" s="122" t="str">
        <f>IF(B826="","",VLOOKUP(B826,型号管理!A:D,3,0))</f>
        <v/>
      </c>
      <c r="E826" s="122" t="str">
        <f>IF(B826="","",VLOOKUP(B826,型号管理!A:D,4,0))</f>
        <v/>
      </c>
      <c r="F826" s="127"/>
      <c r="G826" s="13"/>
      <c r="H826" s="124">
        <f t="shared" si="12"/>
        <v>0</v>
      </c>
      <c r="I826" s="128"/>
    </row>
    <row r="827" spans="1:9" ht="11.25">
      <c r="A827" s="126"/>
      <c r="B827" s="121"/>
      <c r="C827" s="122" t="str">
        <f>IF(B827="","",VLOOKUP(B827,型号管理!A:D,2,0))</f>
        <v/>
      </c>
      <c r="D827" s="122" t="str">
        <f>IF(B827="","",VLOOKUP(B827,型号管理!A:D,3,0))</f>
        <v/>
      </c>
      <c r="E827" s="122" t="str">
        <f>IF(B827="","",VLOOKUP(B827,型号管理!A:D,4,0))</f>
        <v/>
      </c>
      <c r="F827" s="127"/>
      <c r="G827" s="13"/>
      <c r="H827" s="124">
        <f t="shared" si="12"/>
        <v>0</v>
      </c>
      <c r="I827" s="128"/>
    </row>
    <row r="828" spans="1:9" ht="11.25">
      <c r="A828" s="126"/>
      <c r="B828" s="121"/>
      <c r="C828" s="122" t="str">
        <f>IF(B828="","",VLOOKUP(B828,型号管理!A:D,2,0))</f>
        <v/>
      </c>
      <c r="D828" s="122" t="str">
        <f>IF(B828="","",VLOOKUP(B828,型号管理!A:D,3,0))</f>
        <v/>
      </c>
      <c r="E828" s="122" t="str">
        <f>IF(B828="","",VLOOKUP(B828,型号管理!A:D,4,0))</f>
        <v/>
      </c>
      <c r="F828" s="127"/>
      <c r="G828" s="13"/>
      <c r="H828" s="124">
        <f t="shared" si="12"/>
        <v>0</v>
      </c>
      <c r="I828" s="128"/>
    </row>
    <row r="829" spans="1:9" ht="11.25">
      <c r="A829" s="126"/>
      <c r="B829" s="121"/>
      <c r="C829" s="122" t="str">
        <f>IF(B829="","",VLOOKUP(B829,型号管理!A:D,2,0))</f>
        <v/>
      </c>
      <c r="D829" s="122" t="str">
        <f>IF(B829="","",VLOOKUP(B829,型号管理!A:D,3,0))</f>
        <v/>
      </c>
      <c r="E829" s="122" t="str">
        <f>IF(B829="","",VLOOKUP(B829,型号管理!A:D,4,0))</f>
        <v/>
      </c>
      <c r="F829" s="127"/>
      <c r="G829" s="13"/>
      <c r="H829" s="124">
        <f t="shared" si="12"/>
        <v>0</v>
      </c>
      <c r="I829" s="128"/>
    </row>
    <row r="830" spans="1:9" ht="11.25">
      <c r="A830" s="126"/>
      <c r="B830" s="121"/>
      <c r="C830" s="122" t="str">
        <f>IF(B830="","",VLOOKUP(B830,型号管理!A:D,2,0))</f>
        <v/>
      </c>
      <c r="D830" s="122" t="str">
        <f>IF(B830="","",VLOOKUP(B830,型号管理!A:D,3,0))</f>
        <v/>
      </c>
      <c r="E830" s="122" t="str">
        <f>IF(B830="","",VLOOKUP(B830,型号管理!A:D,4,0))</f>
        <v/>
      </c>
      <c r="F830" s="127"/>
      <c r="G830" s="13"/>
      <c r="H830" s="124">
        <f t="shared" si="12"/>
        <v>0</v>
      </c>
      <c r="I830" s="128"/>
    </row>
    <row r="831" spans="1:9" ht="11.25">
      <c r="A831" s="126"/>
      <c r="B831" s="121"/>
      <c r="C831" s="122" t="str">
        <f>IF(B831="","",VLOOKUP(B831,型号管理!A:D,2,0))</f>
        <v/>
      </c>
      <c r="D831" s="122" t="str">
        <f>IF(B831="","",VLOOKUP(B831,型号管理!A:D,3,0))</f>
        <v/>
      </c>
      <c r="E831" s="122" t="str">
        <f>IF(B831="","",VLOOKUP(B831,型号管理!A:D,4,0))</f>
        <v/>
      </c>
      <c r="F831" s="127"/>
      <c r="G831" s="13"/>
      <c r="H831" s="124">
        <f t="shared" si="12"/>
        <v>0</v>
      </c>
      <c r="I831" s="128"/>
    </row>
    <row r="832" spans="1:9" ht="11.25">
      <c r="A832" s="126"/>
      <c r="B832" s="121"/>
      <c r="C832" s="122" t="str">
        <f>IF(B832="","",VLOOKUP(B832,型号管理!A:D,2,0))</f>
        <v/>
      </c>
      <c r="D832" s="122" t="str">
        <f>IF(B832="","",VLOOKUP(B832,型号管理!A:D,3,0))</f>
        <v/>
      </c>
      <c r="E832" s="122" t="str">
        <f>IF(B832="","",VLOOKUP(B832,型号管理!A:D,4,0))</f>
        <v/>
      </c>
      <c r="F832" s="127"/>
      <c r="G832" s="13"/>
      <c r="H832" s="124">
        <f t="shared" si="12"/>
        <v>0</v>
      </c>
      <c r="I832" s="128"/>
    </row>
    <row r="833" spans="1:9" ht="11.25">
      <c r="A833" s="126"/>
      <c r="B833" s="121"/>
      <c r="C833" s="122" t="str">
        <f>IF(B833="","",VLOOKUP(B833,型号管理!A:D,2,0))</f>
        <v/>
      </c>
      <c r="D833" s="122" t="str">
        <f>IF(B833="","",VLOOKUP(B833,型号管理!A:D,3,0))</f>
        <v/>
      </c>
      <c r="E833" s="122" t="str">
        <f>IF(B833="","",VLOOKUP(B833,型号管理!A:D,4,0))</f>
        <v/>
      </c>
      <c r="F833" s="127"/>
      <c r="G833" s="13"/>
      <c r="H833" s="124">
        <f t="shared" si="12"/>
        <v>0</v>
      </c>
      <c r="I833" s="128"/>
    </row>
    <row r="834" spans="1:9" ht="11.25">
      <c r="A834" s="126"/>
      <c r="B834" s="121"/>
      <c r="C834" s="122" t="str">
        <f>IF(B834="","",VLOOKUP(B834,型号管理!A:D,2,0))</f>
        <v/>
      </c>
      <c r="D834" s="122" t="str">
        <f>IF(B834="","",VLOOKUP(B834,型号管理!A:D,3,0))</f>
        <v/>
      </c>
      <c r="E834" s="122" t="str">
        <f>IF(B834="","",VLOOKUP(B834,型号管理!A:D,4,0))</f>
        <v/>
      </c>
      <c r="F834" s="127"/>
      <c r="G834" s="13"/>
      <c r="H834" s="124">
        <f t="shared" si="13" ref="H834:H897">F834*G834</f>
        <v>0</v>
      </c>
      <c r="I834" s="128"/>
    </row>
    <row r="835" spans="1:9" ht="11.25">
      <c r="A835" s="126"/>
      <c r="B835" s="121"/>
      <c r="C835" s="122" t="str">
        <f>IF(B835="","",VLOOKUP(B835,型号管理!A:D,2,0))</f>
        <v/>
      </c>
      <c r="D835" s="122" t="str">
        <f>IF(B835="","",VLOOKUP(B835,型号管理!A:D,3,0))</f>
        <v/>
      </c>
      <c r="E835" s="122" t="str">
        <f>IF(B835="","",VLOOKUP(B835,型号管理!A:D,4,0))</f>
        <v/>
      </c>
      <c r="F835" s="127"/>
      <c r="G835" s="13"/>
      <c r="H835" s="124">
        <f t="shared" si="13"/>
        <v>0</v>
      </c>
      <c r="I835" s="128"/>
    </row>
    <row r="836" spans="1:9" ht="11.25">
      <c r="A836" s="126"/>
      <c r="B836" s="121"/>
      <c r="C836" s="122" t="str">
        <f>IF(B836="","",VLOOKUP(B836,型号管理!A:D,2,0))</f>
        <v/>
      </c>
      <c r="D836" s="122" t="str">
        <f>IF(B836="","",VLOOKUP(B836,型号管理!A:D,3,0))</f>
        <v/>
      </c>
      <c r="E836" s="122" t="str">
        <f>IF(B836="","",VLOOKUP(B836,型号管理!A:D,4,0))</f>
        <v/>
      </c>
      <c r="F836" s="127"/>
      <c r="G836" s="13"/>
      <c r="H836" s="124">
        <f t="shared" si="13"/>
        <v>0</v>
      </c>
      <c r="I836" s="128"/>
    </row>
    <row r="837" spans="1:9" ht="11.25">
      <c r="A837" s="126"/>
      <c r="B837" s="121"/>
      <c r="C837" s="122" t="str">
        <f>IF(B837="","",VLOOKUP(B837,型号管理!A:D,2,0))</f>
        <v/>
      </c>
      <c r="D837" s="122" t="str">
        <f>IF(B837="","",VLOOKUP(B837,型号管理!A:D,3,0))</f>
        <v/>
      </c>
      <c r="E837" s="122" t="str">
        <f>IF(B837="","",VLOOKUP(B837,型号管理!A:D,4,0))</f>
        <v/>
      </c>
      <c r="F837" s="127"/>
      <c r="G837" s="13"/>
      <c r="H837" s="124">
        <f t="shared" si="13"/>
        <v>0</v>
      </c>
      <c r="I837" s="128"/>
    </row>
    <row r="838" spans="1:9" ht="11.25">
      <c r="A838" s="126"/>
      <c r="B838" s="121"/>
      <c r="C838" s="122" t="str">
        <f>IF(B838="","",VLOOKUP(B838,型号管理!A:D,2,0))</f>
        <v/>
      </c>
      <c r="D838" s="122" t="str">
        <f>IF(B838="","",VLOOKUP(B838,型号管理!A:D,3,0))</f>
        <v/>
      </c>
      <c r="E838" s="122" t="str">
        <f>IF(B838="","",VLOOKUP(B838,型号管理!A:D,4,0))</f>
        <v/>
      </c>
      <c r="F838" s="127"/>
      <c r="G838" s="13"/>
      <c r="H838" s="124">
        <f t="shared" si="13"/>
        <v>0</v>
      </c>
      <c r="I838" s="128"/>
    </row>
    <row r="839" spans="1:9" ht="11.25">
      <c r="A839" s="126"/>
      <c r="B839" s="121"/>
      <c r="C839" s="122" t="str">
        <f>IF(B839="","",VLOOKUP(B839,型号管理!A:D,2,0))</f>
        <v/>
      </c>
      <c r="D839" s="122" t="str">
        <f>IF(B839="","",VLOOKUP(B839,型号管理!A:D,3,0))</f>
        <v/>
      </c>
      <c r="E839" s="122" t="str">
        <f>IF(B839="","",VLOOKUP(B839,型号管理!A:D,4,0))</f>
        <v/>
      </c>
      <c r="F839" s="127"/>
      <c r="G839" s="13"/>
      <c r="H839" s="124">
        <f t="shared" si="13"/>
        <v>0</v>
      </c>
      <c r="I839" s="128"/>
    </row>
    <row r="840" spans="1:9" ht="11.25">
      <c r="A840" s="126"/>
      <c r="B840" s="121"/>
      <c r="C840" s="122" t="str">
        <f>IF(B840="","",VLOOKUP(B840,型号管理!A:D,2,0))</f>
        <v/>
      </c>
      <c r="D840" s="122" t="str">
        <f>IF(B840="","",VLOOKUP(B840,型号管理!A:D,3,0))</f>
        <v/>
      </c>
      <c r="E840" s="122" t="str">
        <f>IF(B840="","",VLOOKUP(B840,型号管理!A:D,4,0))</f>
        <v/>
      </c>
      <c r="F840" s="127"/>
      <c r="G840" s="13"/>
      <c r="H840" s="124">
        <f t="shared" si="13"/>
        <v>0</v>
      </c>
      <c r="I840" s="128"/>
    </row>
    <row r="841" spans="1:9" ht="11.25">
      <c r="A841" s="126"/>
      <c r="B841" s="121"/>
      <c r="C841" s="122" t="str">
        <f>IF(B841="","",VLOOKUP(B841,型号管理!A:D,2,0))</f>
        <v/>
      </c>
      <c r="D841" s="122" t="str">
        <f>IF(B841="","",VLOOKUP(B841,型号管理!A:D,3,0))</f>
        <v/>
      </c>
      <c r="E841" s="122" t="str">
        <f>IF(B841="","",VLOOKUP(B841,型号管理!A:D,4,0))</f>
        <v/>
      </c>
      <c r="F841" s="127"/>
      <c r="G841" s="13"/>
      <c r="H841" s="124">
        <f t="shared" si="13"/>
        <v>0</v>
      </c>
      <c r="I841" s="128"/>
    </row>
    <row r="842" spans="1:9" ht="11.25">
      <c r="A842" s="126"/>
      <c r="B842" s="121"/>
      <c r="C842" s="122" t="str">
        <f>IF(B842="","",VLOOKUP(B842,型号管理!A:D,2,0))</f>
        <v/>
      </c>
      <c r="D842" s="122" t="str">
        <f>IF(B842="","",VLOOKUP(B842,型号管理!A:D,3,0))</f>
        <v/>
      </c>
      <c r="E842" s="122" t="str">
        <f>IF(B842="","",VLOOKUP(B842,型号管理!A:D,4,0))</f>
        <v/>
      </c>
      <c r="F842" s="127"/>
      <c r="G842" s="13"/>
      <c r="H842" s="124">
        <f t="shared" si="13"/>
        <v>0</v>
      </c>
      <c r="I842" s="128"/>
    </row>
    <row r="843" spans="1:9" ht="11.25">
      <c r="A843" s="126"/>
      <c r="B843" s="121"/>
      <c r="C843" s="122" t="str">
        <f>IF(B843="","",VLOOKUP(B843,型号管理!A:D,2,0))</f>
        <v/>
      </c>
      <c r="D843" s="122" t="str">
        <f>IF(B843="","",VLOOKUP(B843,型号管理!A:D,3,0))</f>
        <v/>
      </c>
      <c r="E843" s="122" t="str">
        <f>IF(B843="","",VLOOKUP(B843,型号管理!A:D,4,0))</f>
        <v/>
      </c>
      <c r="F843" s="127"/>
      <c r="G843" s="13"/>
      <c r="H843" s="124">
        <f t="shared" si="13"/>
        <v>0</v>
      </c>
      <c r="I843" s="128"/>
    </row>
    <row r="844" spans="1:9" ht="11.25">
      <c r="A844" s="126"/>
      <c r="B844" s="121"/>
      <c r="C844" s="122" t="str">
        <f>IF(B844="","",VLOOKUP(B844,型号管理!A:D,2,0))</f>
        <v/>
      </c>
      <c r="D844" s="122" t="str">
        <f>IF(B844="","",VLOOKUP(B844,型号管理!A:D,3,0))</f>
        <v/>
      </c>
      <c r="E844" s="122" t="str">
        <f>IF(B844="","",VLOOKUP(B844,型号管理!A:D,4,0))</f>
        <v/>
      </c>
      <c r="F844" s="127"/>
      <c r="G844" s="13"/>
      <c r="H844" s="124">
        <f t="shared" si="13"/>
        <v>0</v>
      </c>
      <c r="I844" s="128"/>
    </row>
    <row r="845" spans="1:9" ht="11.25">
      <c r="A845" s="126"/>
      <c r="B845" s="121"/>
      <c r="C845" s="122" t="str">
        <f>IF(B845="","",VLOOKUP(B845,型号管理!A:D,2,0))</f>
        <v/>
      </c>
      <c r="D845" s="122" t="str">
        <f>IF(B845="","",VLOOKUP(B845,型号管理!A:D,3,0))</f>
        <v/>
      </c>
      <c r="E845" s="122" t="str">
        <f>IF(B845="","",VLOOKUP(B845,型号管理!A:D,4,0))</f>
        <v/>
      </c>
      <c r="F845" s="127"/>
      <c r="G845" s="13"/>
      <c r="H845" s="124">
        <f t="shared" si="13"/>
        <v>0</v>
      </c>
      <c r="I845" s="128"/>
    </row>
    <row r="846" spans="1:9" ht="11.25">
      <c r="A846" s="126"/>
      <c r="B846" s="121"/>
      <c r="C846" s="122" t="str">
        <f>IF(B846="","",VLOOKUP(B846,型号管理!A:D,2,0))</f>
        <v/>
      </c>
      <c r="D846" s="122" t="str">
        <f>IF(B846="","",VLOOKUP(B846,型号管理!A:D,3,0))</f>
        <v/>
      </c>
      <c r="E846" s="122" t="str">
        <f>IF(B846="","",VLOOKUP(B846,型号管理!A:D,4,0))</f>
        <v/>
      </c>
      <c r="F846" s="127"/>
      <c r="G846" s="13"/>
      <c r="H846" s="124">
        <f t="shared" si="13"/>
        <v>0</v>
      </c>
      <c r="I846" s="128"/>
    </row>
    <row r="847" spans="1:9" ht="11.25">
      <c r="A847" s="126"/>
      <c r="B847" s="121"/>
      <c r="C847" s="122" t="str">
        <f>IF(B847="","",VLOOKUP(B847,型号管理!A:D,2,0))</f>
        <v/>
      </c>
      <c r="D847" s="122" t="str">
        <f>IF(B847="","",VLOOKUP(B847,型号管理!A:D,3,0))</f>
        <v/>
      </c>
      <c r="E847" s="122" t="str">
        <f>IF(B847="","",VLOOKUP(B847,型号管理!A:D,4,0))</f>
        <v/>
      </c>
      <c r="F847" s="127"/>
      <c r="G847" s="13"/>
      <c r="H847" s="124">
        <f t="shared" si="13"/>
        <v>0</v>
      </c>
      <c r="I847" s="128"/>
    </row>
    <row r="848" spans="1:9" ht="11.25">
      <c r="A848" s="126"/>
      <c r="B848" s="121"/>
      <c r="C848" s="122" t="str">
        <f>IF(B848="","",VLOOKUP(B848,型号管理!A:D,2,0))</f>
        <v/>
      </c>
      <c r="D848" s="122" t="str">
        <f>IF(B848="","",VLOOKUP(B848,型号管理!A:D,3,0))</f>
        <v/>
      </c>
      <c r="E848" s="122" t="str">
        <f>IF(B848="","",VLOOKUP(B848,型号管理!A:D,4,0))</f>
        <v/>
      </c>
      <c r="F848" s="127"/>
      <c r="G848" s="13"/>
      <c r="H848" s="124">
        <f t="shared" si="13"/>
        <v>0</v>
      </c>
      <c r="I848" s="128"/>
    </row>
    <row r="849" spans="1:9" ht="11.25">
      <c r="A849" s="126"/>
      <c r="B849" s="121"/>
      <c r="C849" s="122" t="str">
        <f>IF(B849="","",VLOOKUP(B849,型号管理!A:D,2,0))</f>
        <v/>
      </c>
      <c r="D849" s="122" t="str">
        <f>IF(B849="","",VLOOKUP(B849,型号管理!A:D,3,0))</f>
        <v/>
      </c>
      <c r="E849" s="122" t="str">
        <f>IF(B849="","",VLOOKUP(B849,型号管理!A:D,4,0))</f>
        <v/>
      </c>
      <c r="F849" s="127"/>
      <c r="G849" s="13"/>
      <c r="H849" s="124">
        <f t="shared" si="13"/>
        <v>0</v>
      </c>
      <c r="I849" s="128"/>
    </row>
    <row r="850" spans="1:9" ht="11.25">
      <c r="A850" s="126"/>
      <c r="B850" s="121"/>
      <c r="C850" s="122" t="str">
        <f>IF(B850="","",VLOOKUP(B850,型号管理!A:D,2,0))</f>
        <v/>
      </c>
      <c r="D850" s="122" t="str">
        <f>IF(B850="","",VLOOKUP(B850,型号管理!A:D,3,0))</f>
        <v/>
      </c>
      <c r="E850" s="122" t="str">
        <f>IF(B850="","",VLOOKUP(B850,型号管理!A:D,4,0))</f>
        <v/>
      </c>
      <c r="F850" s="127"/>
      <c r="G850" s="13"/>
      <c r="H850" s="124">
        <f t="shared" si="13"/>
        <v>0</v>
      </c>
      <c r="I850" s="128"/>
    </row>
    <row r="851" spans="1:9" ht="11.25">
      <c r="A851" s="126"/>
      <c r="B851" s="121"/>
      <c r="C851" s="122" t="str">
        <f>IF(B851="","",VLOOKUP(B851,型号管理!A:D,2,0))</f>
        <v/>
      </c>
      <c r="D851" s="122" t="str">
        <f>IF(B851="","",VLOOKUP(B851,型号管理!A:D,3,0))</f>
        <v/>
      </c>
      <c r="E851" s="122" t="str">
        <f>IF(B851="","",VLOOKUP(B851,型号管理!A:D,4,0))</f>
        <v/>
      </c>
      <c r="F851" s="127"/>
      <c r="G851" s="13"/>
      <c r="H851" s="124">
        <f t="shared" si="13"/>
        <v>0</v>
      </c>
      <c r="I851" s="128"/>
    </row>
    <row r="852" spans="1:9" ht="11.25">
      <c r="A852" s="126"/>
      <c r="B852" s="121"/>
      <c r="C852" s="122" t="str">
        <f>IF(B852="","",VLOOKUP(B852,型号管理!A:D,2,0))</f>
        <v/>
      </c>
      <c r="D852" s="122" t="str">
        <f>IF(B852="","",VLOOKUP(B852,型号管理!A:D,3,0))</f>
        <v/>
      </c>
      <c r="E852" s="122" t="str">
        <f>IF(B852="","",VLOOKUP(B852,型号管理!A:D,4,0))</f>
        <v/>
      </c>
      <c r="F852" s="127"/>
      <c r="G852" s="13"/>
      <c r="H852" s="124">
        <f t="shared" si="13"/>
        <v>0</v>
      </c>
      <c r="I852" s="128"/>
    </row>
    <row r="853" spans="1:9" ht="11.25">
      <c r="A853" s="126"/>
      <c r="B853" s="121"/>
      <c r="C853" s="122" t="str">
        <f>IF(B853="","",VLOOKUP(B853,型号管理!A:D,2,0))</f>
        <v/>
      </c>
      <c r="D853" s="122" t="str">
        <f>IF(B853="","",VLOOKUP(B853,型号管理!A:D,3,0))</f>
        <v/>
      </c>
      <c r="E853" s="122" t="str">
        <f>IF(B853="","",VLOOKUP(B853,型号管理!A:D,4,0))</f>
        <v/>
      </c>
      <c r="F853" s="127"/>
      <c r="G853" s="13"/>
      <c r="H853" s="124">
        <f t="shared" si="13"/>
        <v>0</v>
      </c>
      <c r="I853" s="128"/>
    </row>
    <row r="854" spans="1:9" ht="11.25">
      <c r="A854" s="126"/>
      <c r="B854" s="121"/>
      <c r="C854" s="122" t="str">
        <f>IF(B854="","",VLOOKUP(B854,型号管理!A:D,2,0))</f>
        <v/>
      </c>
      <c r="D854" s="122" t="str">
        <f>IF(B854="","",VLOOKUP(B854,型号管理!A:D,3,0))</f>
        <v/>
      </c>
      <c r="E854" s="122" t="str">
        <f>IF(B854="","",VLOOKUP(B854,型号管理!A:D,4,0))</f>
        <v/>
      </c>
      <c r="F854" s="127"/>
      <c r="G854" s="13"/>
      <c r="H854" s="124">
        <f t="shared" si="13"/>
        <v>0</v>
      </c>
      <c r="I854" s="128"/>
    </row>
    <row r="855" spans="1:9" ht="11.25">
      <c r="A855" s="126"/>
      <c r="B855" s="121"/>
      <c r="C855" s="122" t="str">
        <f>IF(B855="","",VLOOKUP(B855,型号管理!A:D,2,0))</f>
        <v/>
      </c>
      <c r="D855" s="122" t="str">
        <f>IF(B855="","",VLOOKUP(B855,型号管理!A:D,3,0))</f>
        <v/>
      </c>
      <c r="E855" s="122" t="str">
        <f>IF(B855="","",VLOOKUP(B855,型号管理!A:D,4,0))</f>
        <v/>
      </c>
      <c r="F855" s="127"/>
      <c r="G855" s="13"/>
      <c r="H855" s="124">
        <f t="shared" si="13"/>
        <v>0</v>
      </c>
      <c r="I855" s="128"/>
    </row>
    <row r="856" spans="1:9" ht="11.25">
      <c r="A856" s="126"/>
      <c r="B856" s="121"/>
      <c r="C856" s="122" t="str">
        <f>IF(B856="","",VLOOKUP(B856,型号管理!A:D,2,0))</f>
        <v/>
      </c>
      <c r="D856" s="122" t="str">
        <f>IF(B856="","",VLOOKUP(B856,型号管理!A:D,3,0))</f>
        <v/>
      </c>
      <c r="E856" s="122" t="str">
        <f>IF(B856="","",VLOOKUP(B856,型号管理!A:D,4,0))</f>
        <v/>
      </c>
      <c r="F856" s="127"/>
      <c r="G856" s="13"/>
      <c r="H856" s="124">
        <f t="shared" si="13"/>
        <v>0</v>
      </c>
      <c r="I856" s="128"/>
    </row>
    <row r="857" spans="1:9" ht="11.25">
      <c r="A857" s="126"/>
      <c r="B857" s="121"/>
      <c r="C857" s="122" t="str">
        <f>IF(B857="","",VLOOKUP(B857,型号管理!A:D,2,0))</f>
        <v/>
      </c>
      <c r="D857" s="122" t="str">
        <f>IF(B857="","",VLOOKUP(B857,型号管理!A:D,3,0))</f>
        <v/>
      </c>
      <c r="E857" s="122" t="str">
        <f>IF(B857="","",VLOOKUP(B857,型号管理!A:D,4,0))</f>
        <v/>
      </c>
      <c r="F857" s="127"/>
      <c r="G857" s="13"/>
      <c r="H857" s="124">
        <f t="shared" si="13"/>
        <v>0</v>
      </c>
      <c r="I857" s="128"/>
    </row>
    <row r="858" spans="1:9" ht="11.25">
      <c r="A858" s="126"/>
      <c r="B858" s="121"/>
      <c r="C858" s="122" t="str">
        <f>IF(B858="","",VLOOKUP(B858,型号管理!A:D,2,0))</f>
        <v/>
      </c>
      <c r="D858" s="122" t="str">
        <f>IF(B858="","",VLOOKUP(B858,型号管理!A:D,3,0))</f>
        <v/>
      </c>
      <c r="E858" s="122" t="str">
        <f>IF(B858="","",VLOOKUP(B858,型号管理!A:D,4,0))</f>
        <v/>
      </c>
      <c r="F858" s="127"/>
      <c r="G858" s="13"/>
      <c r="H858" s="124">
        <f t="shared" si="13"/>
        <v>0</v>
      </c>
      <c r="I858" s="128"/>
    </row>
    <row r="859" spans="1:9" ht="11.25">
      <c r="A859" s="126"/>
      <c r="B859" s="121"/>
      <c r="C859" s="122" t="str">
        <f>IF(B859="","",VLOOKUP(B859,型号管理!A:D,2,0))</f>
        <v/>
      </c>
      <c r="D859" s="122" t="str">
        <f>IF(B859="","",VLOOKUP(B859,型号管理!A:D,3,0))</f>
        <v/>
      </c>
      <c r="E859" s="122" t="str">
        <f>IF(B859="","",VLOOKUP(B859,型号管理!A:D,4,0))</f>
        <v/>
      </c>
      <c r="F859" s="127"/>
      <c r="G859" s="13"/>
      <c r="H859" s="124">
        <f t="shared" si="13"/>
        <v>0</v>
      </c>
      <c r="I859" s="128"/>
    </row>
    <row r="860" spans="1:9" ht="11.25">
      <c r="A860" s="126"/>
      <c r="B860" s="121"/>
      <c r="C860" s="122" t="str">
        <f>IF(B860="","",VLOOKUP(B860,型号管理!A:D,2,0))</f>
        <v/>
      </c>
      <c r="D860" s="122" t="str">
        <f>IF(B860="","",VLOOKUP(B860,型号管理!A:D,3,0))</f>
        <v/>
      </c>
      <c r="E860" s="122" t="str">
        <f>IF(B860="","",VLOOKUP(B860,型号管理!A:D,4,0))</f>
        <v/>
      </c>
      <c r="F860" s="127"/>
      <c r="G860" s="13"/>
      <c r="H860" s="124">
        <f t="shared" si="13"/>
        <v>0</v>
      </c>
      <c r="I860" s="128"/>
    </row>
    <row r="861" spans="1:9" ht="11.25">
      <c r="A861" s="126"/>
      <c r="B861" s="121"/>
      <c r="C861" s="122" t="str">
        <f>IF(B861="","",VLOOKUP(B861,型号管理!A:D,2,0))</f>
        <v/>
      </c>
      <c r="D861" s="122" t="str">
        <f>IF(B861="","",VLOOKUP(B861,型号管理!A:D,3,0))</f>
        <v/>
      </c>
      <c r="E861" s="122" t="str">
        <f>IF(B861="","",VLOOKUP(B861,型号管理!A:D,4,0))</f>
        <v/>
      </c>
      <c r="F861" s="127"/>
      <c r="G861" s="13"/>
      <c r="H861" s="124">
        <f t="shared" si="13"/>
        <v>0</v>
      </c>
      <c r="I861" s="128"/>
    </row>
    <row r="862" spans="1:9" ht="11.25">
      <c r="A862" s="126"/>
      <c r="B862" s="121"/>
      <c r="C862" s="122" t="str">
        <f>IF(B862="","",VLOOKUP(B862,型号管理!A:D,2,0))</f>
        <v/>
      </c>
      <c r="D862" s="122" t="str">
        <f>IF(B862="","",VLOOKUP(B862,型号管理!A:D,3,0))</f>
        <v/>
      </c>
      <c r="E862" s="122" t="str">
        <f>IF(B862="","",VLOOKUP(B862,型号管理!A:D,4,0))</f>
        <v/>
      </c>
      <c r="F862" s="127"/>
      <c r="G862" s="13"/>
      <c r="H862" s="124">
        <f t="shared" si="13"/>
        <v>0</v>
      </c>
      <c r="I862" s="128"/>
    </row>
    <row r="863" spans="1:9" ht="11.25">
      <c r="A863" s="126"/>
      <c r="B863" s="121"/>
      <c r="C863" s="122" t="str">
        <f>IF(B863="","",VLOOKUP(B863,型号管理!A:D,2,0))</f>
        <v/>
      </c>
      <c r="D863" s="122" t="str">
        <f>IF(B863="","",VLOOKUP(B863,型号管理!A:D,3,0))</f>
        <v/>
      </c>
      <c r="E863" s="122" t="str">
        <f>IF(B863="","",VLOOKUP(B863,型号管理!A:D,4,0))</f>
        <v/>
      </c>
      <c r="F863" s="127"/>
      <c r="G863" s="13"/>
      <c r="H863" s="124">
        <f t="shared" si="13"/>
        <v>0</v>
      </c>
      <c r="I863" s="128"/>
    </row>
    <row r="864" spans="1:9" ht="11.25">
      <c r="A864" s="126"/>
      <c r="B864" s="121"/>
      <c r="C864" s="122" t="str">
        <f>IF(B864="","",VLOOKUP(B864,型号管理!A:D,2,0))</f>
        <v/>
      </c>
      <c r="D864" s="122" t="str">
        <f>IF(B864="","",VLOOKUP(B864,型号管理!A:D,3,0))</f>
        <v/>
      </c>
      <c r="E864" s="122" t="str">
        <f>IF(B864="","",VLOOKUP(B864,型号管理!A:D,4,0))</f>
        <v/>
      </c>
      <c r="F864" s="127"/>
      <c r="G864" s="13"/>
      <c r="H864" s="124">
        <f t="shared" si="13"/>
        <v>0</v>
      </c>
      <c r="I864" s="128"/>
    </row>
    <row r="865" spans="1:9" ht="11.25">
      <c r="A865" s="126"/>
      <c r="B865" s="121"/>
      <c r="C865" s="122" t="str">
        <f>IF(B865="","",VLOOKUP(B865,型号管理!A:D,2,0))</f>
        <v/>
      </c>
      <c r="D865" s="122" t="str">
        <f>IF(B865="","",VLOOKUP(B865,型号管理!A:D,3,0))</f>
        <v/>
      </c>
      <c r="E865" s="122" t="str">
        <f>IF(B865="","",VLOOKUP(B865,型号管理!A:D,4,0))</f>
        <v/>
      </c>
      <c r="F865" s="127"/>
      <c r="G865" s="13"/>
      <c r="H865" s="124">
        <f t="shared" si="13"/>
        <v>0</v>
      </c>
      <c r="I865" s="128"/>
    </row>
    <row r="866" spans="1:9" ht="11.25">
      <c r="A866" s="126"/>
      <c r="B866" s="121"/>
      <c r="C866" s="122" t="str">
        <f>IF(B866="","",VLOOKUP(B866,型号管理!A:D,2,0))</f>
        <v/>
      </c>
      <c r="D866" s="122" t="str">
        <f>IF(B866="","",VLOOKUP(B866,型号管理!A:D,3,0))</f>
        <v/>
      </c>
      <c r="E866" s="122" t="str">
        <f>IF(B866="","",VLOOKUP(B866,型号管理!A:D,4,0))</f>
        <v/>
      </c>
      <c r="F866" s="127"/>
      <c r="G866" s="13"/>
      <c r="H866" s="124">
        <f t="shared" si="13"/>
        <v>0</v>
      </c>
      <c r="I866" s="128"/>
    </row>
    <row r="867" spans="1:9" ht="11.25">
      <c r="A867" s="126"/>
      <c r="B867" s="121"/>
      <c r="C867" s="122" t="str">
        <f>IF(B867="","",VLOOKUP(B867,型号管理!A:D,2,0))</f>
        <v/>
      </c>
      <c r="D867" s="122" t="str">
        <f>IF(B867="","",VLOOKUP(B867,型号管理!A:D,3,0))</f>
        <v/>
      </c>
      <c r="E867" s="122" t="str">
        <f>IF(B867="","",VLOOKUP(B867,型号管理!A:D,4,0))</f>
        <v/>
      </c>
      <c r="F867" s="127"/>
      <c r="G867" s="13"/>
      <c r="H867" s="124">
        <f t="shared" si="13"/>
        <v>0</v>
      </c>
      <c r="I867" s="128"/>
    </row>
    <row r="868" spans="1:9" ht="11.25">
      <c r="A868" s="126"/>
      <c r="B868" s="121"/>
      <c r="C868" s="122" t="str">
        <f>IF(B868="","",VLOOKUP(B868,型号管理!A:D,2,0))</f>
        <v/>
      </c>
      <c r="D868" s="122" t="str">
        <f>IF(B868="","",VLOOKUP(B868,型号管理!A:D,3,0))</f>
        <v/>
      </c>
      <c r="E868" s="122" t="str">
        <f>IF(B868="","",VLOOKUP(B868,型号管理!A:D,4,0))</f>
        <v/>
      </c>
      <c r="F868" s="127"/>
      <c r="G868" s="13"/>
      <c r="H868" s="124">
        <f t="shared" si="13"/>
        <v>0</v>
      </c>
      <c r="I868" s="128"/>
    </row>
    <row r="869" spans="1:9" ht="11.25">
      <c r="A869" s="126"/>
      <c r="B869" s="121"/>
      <c r="C869" s="122" t="str">
        <f>IF(B869="","",VLOOKUP(B869,型号管理!A:D,2,0))</f>
        <v/>
      </c>
      <c r="D869" s="122" t="str">
        <f>IF(B869="","",VLOOKUP(B869,型号管理!A:D,3,0))</f>
        <v/>
      </c>
      <c r="E869" s="122" t="str">
        <f>IF(B869="","",VLOOKUP(B869,型号管理!A:D,4,0))</f>
        <v/>
      </c>
      <c r="F869" s="127"/>
      <c r="G869" s="13"/>
      <c r="H869" s="124">
        <f t="shared" si="13"/>
        <v>0</v>
      </c>
      <c r="I869" s="128"/>
    </row>
    <row r="870" spans="1:9" ht="11.25">
      <c r="A870" s="126"/>
      <c r="B870" s="121"/>
      <c r="C870" s="122" t="str">
        <f>IF(B870="","",VLOOKUP(B870,型号管理!A:D,2,0))</f>
        <v/>
      </c>
      <c r="D870" s="122" t="str">
        <f>IF(B870="","",VLOOKUP(B870,型号管理!A:D,3,0))</f>
        <v/>
      </c>
      <c r="E870" s="122" t="str">
        <f>IF(B870="","",VLOOKUP(B870,型号管理!A:D,4,0))</f>
        <v/>
      </c>
      <c r="F870" s="127"/>
      <c r="G870" s="13"/>
      <c r="H870" s="124">
        <f t="shared" si="13"/>
        <v>0</v>
      </c>
      <c r="I870" s="128"/>
    </row>
    <row r="871" spans="1:9" ht="11.25">
      <c r="A871" s="126"/>
      <c r="B871" s="121"/>
      <c r="C871" s="122" t="str">
        <f>IF(B871="","",VLOOKUP(B871,型号管理!A:D,2,0))</f>
        <v/>
      </c>
      <c r="D871" s="122" t="str">
        <f>IF(B871="","",VLOOKUP(B871,型号管理!A:D,3,0))</f>
        <v/>
      </c>
      <c r="E871" s="122" t="str">
        <f>IF(B871="","",VLOOKUP(B871,型号管理!A:D,4,0))</f>
        <v/>
      </c>
      <c r="F871" s="127"/>
      <c r="G871" s="13"/>
      <c r="H871" s="124">
        <f t="shared" si="13"/>
        <v>0</v>
      </c>
      <c r="I871" s="128"/>
    </row>
    <row r="872" spans="1:9" ht="11.25">
      <c r="A872" s="126"/>
      <c r="B872" s="121"/>
      <c r="C872" s="122" t="str">
        <f>IF(B872="","",VLOOKUP(B872,型号管理!A:D,2,0))</f>
        <v/>
      </c>
      <c r="D872" s="122" t="str">
        <f>IF(B872="","",VLOOKUP(B872,型号管理!A:D,3,0))</f>
        <v/>
      </c>
      <c r="E872" s="122" t="str">
        <f>IF(B872="","",VLOOKUP(B872,型号管理!A:D,4,0))</f>
        <v/>
      </c>
      <c r="F872" s="127"/>
      <c r="G872" s="13"/>
      <c r="H872" s="124">
        <f t="shared" si="13"/>
        <v>0</v>
      </c>
      <c r="I872" s="128"/>
    </row>
    <row r="873" spans="1:9" ht="11.25">
      <c r="A873" s="126"/>
      <c r="B873" s="121"/>
      <c r="C873" s="122" t="str">
        <f>IF(B873="","",VLOOKUP(B873,型号管理!A:D,2,0))</f>
        <v/>
      </c>
      <c r="D873" s="122" t="str">
        <f>IF(B873="","",VLOOKUP(B873,型号管理!A:D,3,0))</f>
        <v/>
      </c>
      <c r="E873" s="122" t="str">
        <f>IF(B873="","",VLOOKUP(B873,型号管理!A:D,4,0))</f>
        <v/>
      </c>
      <c r="F873" s="127"/>
      <c r="G873" s="13"/>
      <c r="H873" s="124">
        <f t="shared" si="13"/>
        <v>0</v>
      </c>
      <c r="I873" s="128"/>
    </row>
    <row r="874" spans="1:9" ht="11.25">
      <c r="A874" s="126"/>
      <c r="B874" s="121"/>
      <c r="C874" s="122" t="str">
        <f>IF(B874="","",VLOOKUP(B874,型号管理!A:D,2,0))</f>
        <v/>
      </c>
      <c r="D874" s="122" t="str">
        <f>IF(B874="","",VLOOKUP(B874,型号管理!A:D,3,0))</f>
        <v/>
      </c>
      <c r="E874" s="122" t="str">
        <f>IF(B874="","",VLOOKUP(B874,型号管理!A:D,4,0))</f>
        <v/>
      </c>
      <c r="F874" s="127"/>
      <c r="G874" s="13"/>
      <c r="H874" s="124">
        <f t="shared" si="13"/>
        <v>0</v>
      </c>
      <c r="I874" s="128"/>
    </row>
    <row r="875" spans="1:9" ht="11.25">
      <c r="A875" s="126"/>
      <c r="B875" s="121"/>
      <c r="C875" s="122" t="str">
        <f>IF(B875="","",VLOOKUP(B875,型号管理!A:D,2,0))</f>
        <v/>
      </c>
      <c r="D875" s="122" t="str">
        <f>IF(B875="","",VLOOKUP(B875,型号管理!A:D,3,0))</f>
        <v/>
      </c>
      <c r="E875" s="122" t="str">
        <f>IF(B875="","",VLOOKUP(B875,型号管理!A:D,4,0))</f>
        <v/>
      </c>
      <c r="F875" s="127"/>
      <c r="G875" s="13"/>
      <c r="H875" s="124">
        <f t="shared" si="13"/>
        <v>0</v>
      </c>
      <c r="I875" s="128"/>
    </row>
    <row r="876" spans="1:9" ht="11.25">
      <c r="A876" s="126"/>
      <c r="B876" s="121"/>
      <c r="C876" s="122" t="str">
        <f>IF(B876="","",VLOOKUP(B876,型号管理!A:D,2,0))</f>
        <v/>
      </c>
      <c r="D876" s="122" t="str">
        <f>IF(B876="","",VLOOKUP(B876,型号管理!A:D,3,0))</f>
        <v/>
      </c>
      <c r="E876" s="122" t="str">
        <f>IF(B876="","",VLOOKUP(B876,型号管理!A:D,4,0))</f>
        <v/>
      </c>
      <c r="F876" s="127"/>
      <c r="G876" s="13"/>
      <c r="H876" s="124">
        <f t="shared" si="13"/>
        <v>0</v>
      </c>
      <c r="I876" s="128"/>
    </row>
    <row r="877" spans="1:9" ht="11.25">
      <c r="A877" s="126"/>
      <c r="B877" s="121"/>
      <c r="C877" s="122" t="str">
        <f>IF(B877="","",VLOOKUP(B877,型号管理!A:D,2,0))</f>
        <v/>
      </c>
      <c r="D877" s="122" t="str">
        <f>IF(B877="","",VLOOKUP(B877,型号管理!A:D,3,0))</f>
        <v/>
      </c>
      <c r="E877" s="122" t="str">
        <f>IF(B877="","",VLOOKUP(B877,型号管理!A:D,4,0))</f>
        <v/>
      </c>
      <c r="F877" s="127"/>
      <c r="G877" s="13"/>
      <c r="H877" s="124">
        <f t="shared" si="13"/>
        <v>0</v>
      </c>
      <c r="I877" s="128"/>
    </row>
    <row r="878" spans="1:9" ht="11.25">
      <c r="A878" s="126"/>
      <c r="B878" s="121"/>
      <c r="C878" s="122" t="str">
        <f>IF(B878="","",VLOOKUP(B878,型号管理!A:D,2,0))</f>
        <v/>
      </c>
      <c r="D878" s="122" t="str">
        <f>IF(B878="","",VLOOKUP(B878,型号管理!A:D,3,0))</f>
        <v/>
      </c>
      <c r="E878" s="122" t="str">
        <f>IF(B878="","",VLOOKUP(B878,型号管理!A:D,4,0))</f>
        <v/>
      </c>
      <c r="F878" s="127"/>
      <c r="G878" s="13"/>
      <c r="H878" s="124">
        <f t="shared" si="13"/>
        <v>0</v>
      </c>
      <c r="I878" s="128"/>
    </row>
    <row r="879" spans="1:9" ht="11.25">
      <c r="A879" s="126"/>
      <c r="B879" s="121"/>
      <c r="C879" s="122" t="str">
        <f>IF(B879="","",VLOOKUP(B879,型号管理!A:D,2,0))</f>
        <v/>
      </c>
      <c r="D879" s="122" t="str">
        <f>IF(B879="","",VLOOKUP(B879,型号管理!A:D,3,0))</f>
        <v/>
      </c>
      <c r="E879" s="122" t="str">
        <f>IF(B879="","",VLOOKUP(B879,型号管理!A:D,4,0))</f>
        <v/>
      </c>
      <c r="F879" s="127"/>
      <c r="G879" s="13"/>
      <c r="H879" s="124">
        <f t="shared" si="13"/>
        <v>0</v>
      </c>
      <c r="I879" s="128"/>
    </row>
    <row r="880" spans="1:9" ht="11.25">
      <c r="A880" s="126"/>
      <c r="B880" s="121"/>
      <c r="C880" s="122" t="str">
        <f>IF(B880="","",VLOOKUP(B880,型号管理!A:D,2,0))</f>
        <v/>
      </c>
      <c r="D880" s="122" t="str">
        <f>IF(B880="","",VLOOKUP(B880,型号管理!A:D,3,0))</f>
        <v/>
      </c>
      <c r="E880" s="122" t="str">
        <f>IF(B880="","",VLOOKUP(B880,型号管理!A:D,4,0))</f>
        <v/>
      </c>
      <c r="F880" s="127"/>
      <c r="G880" s="13"/>
      <c r="H880" s="124">
        <f t="shared" si="13"/>
        <v>0</v>
      </c>
      <c r="I880" s="128"/>
    </row>
    <row r="881" spans="1:9" ht="11.25">
      <c r="A881" s="126"/>
      <c r="B881" s="121"/>
      <c r="C881" s="122" t="str">
        <f>IF(B881="","",VLOOKUP(B881,型号管理!A:D,2,0))</f>
        <v/>
      </c>
      <c r="D881" s="122" t="str">
        <f>IF(B881="","",VLOOKUP(B881,型号管理!A:D,3,0))</f>
        <v/>
      </c>
      <c r="E881" s="122" t="str">
        <f>IF(B881="","",VLOOKUP(B881,型号管理!A:D,4,0))</f>
        <v/>
      </c>
      <c r="F881" s="127"/>
      <c r="G881" s="13"/>
      <c r="H881" s="124">
        <f t="shared" si="13"/>
        <v>0</v>
      </c>
      <c r="I881" s="128"/>
    </row>
    <row r="882" spans="1:9" ht="11.25">
      <c r="A882" s="126"/>
      <c r="B882" s="121"/>
      <c r="C882" s="122" t="str">
        <f>IF(B882="","",VLOOKUP(B882,型号管理!A:D,2,0))</f>
        <v/>
      </c>
      <c r="D882" s="122" t="str">
        <f>IF(B882="","",VLOOKUP(B882,型号管理!A:D,3,0))</f>
        <v/>
      </c>
      <c r="E882" s="122" t="str">
        <f>IF(B882="","",VLOOKUP(B882,型号管理!A:D,4,0))</f>
        <v/>
      </c>
      <c r="F882" s="127"/>
      <c r="G882" s="13"/>
      <c r="H882" s="124">
        <f t="shared" si="13"/>
        <v>0</v>
      </c>
      <c r="I882" s="128"/>
    </row>
    <row r="883" spans="1:9" ht="11.25">
      <c r="A883" s="126"/>
      <c r="B883" s="121"/>
      <c r="C883" s="122" t="str">
        <f>IF(B883="","",VLOOKUP(B883,型号管理!A:D,2,0))</f>
        <v/>
      </c>
      <c r="D883" s="122" t="str">
        <f>IF(B883="","",VLOOKUP(B883,型号管理!A:D,3,0))</f>
        <v/>
      </c>
      <c r="E883" s="122" t="str">
        <f>IF(B883="","",VLOOKUP(B883,型号管理!A:D,4,0))</f>
        <v/>
      </c>
      <c r="F883" s="127"/>
      <c r="G883" s="13"/>
      <c r="H883" s="124">
        <f t="shared" si="13"/>
        <v>0</v>
      </c>
      <c r="I883" s="128"/>
    </row>
    <row r="884" spans="1:9" ht="11.25">
      <c r="A884" s="126"/>
      <c r="B884" s="121"/>
      <c r="C884" s="122" t="str">
        <f>IF(B884="","",VLOOKUP(B884,型号管理!A:D,2,0))</f>
        <v/>
      </c>
      <c r="D884" s="122" t="str">
        <f>IF(B884="","",VLOOKUP(B884,型号管理!A:D,3,0))</f>
        <v/>
      </c>
      <c r="E884" s="122" t="str">
        <f>IF(B884="","",VLOOKUP(B884,型号管理!A:D,4,0))</f>
        <v/>
      </c>
      <c r="F884" s="127"/>
      <c r="G884" s="13"/>
      <c r="H884" s="124">
        <f t="shared" si="13"/>
        <v>0</v>
      </c>
      <c r="I884" s="128"/>
    </row>
    <row r="885" spans="1:9" ht="11.25">
      <c r="A885" s="126"/>
      <c r="B885" s="121"/>
      <c r="C885" s="122" t="str">
        <f>IF(B885="","",VLOOKUP(B885,型号管理!A:D,2,0))</f>
        <v/>
      </c>
      <c r="D885" s="122" t="str">
        <f>IF(B885="","",VLOOKUP(B885,型号管理!A:D,3,0))</f>
        <v/>
      </c>
      <c r="E885" s="122" t="str">
        <f>IF(B885="","",VLOOKUP(B885,型号管理!A:D,4,0))</f>
        <v/>
      </c>
      <c r="F885" s="127"/>
      <c r="G885" s="13"/>
      <c r="H885" s="124">
        <f t="shared" si="13"/>
        <v>0</v>
      </c>
      <c r="I885" s="128"/>
    </row>
    <row r="886" spans="1:9" ht="11.25">
      <c r="A886" s="126"/>
      <c r="B886" s="121"/>
      <c r="C886" s="122" t="str">
        <f>IF(B886="","",VLOOKUP(B886,型号管理!A:D,2,0))</f>
        <v/>
      </c>
      <c r="D886" s="122" t="str">
        <f>IF(B886="","",VLOOKUP(B886,型号管理!A:D,3,0))</f>
        <v/>
      </c>
      <c r="E886" s="122" t="str">
        <f>IF(B886="","",VLOOKUP(B886,型号管理!A:D,4,0))</f>
        <v/>
      </c>
      <c r="F886" s="127"/>
      <c r="G886" s="13"/>
      <c r="H886" s="124">
        <f t="shared" si="13"/>
        <v>0</v>
      </c>
      <c r="I886" s="128"/>
    </row>
    <row r="887" spans="1:9" ht="11.25">
      <c r="A887" s="126"/>
      <c r="B887" s="121"/>
      <c r="C887" s="122" t="str">
        <f>IF(B887="","",VLOOKUP(B887,型号管理!A:D,2,0))</f>
        <v/>
      </c>
      <c r="D887" s="122" t="str">
        <f>IF(B887="","",VLOOKUP(B887,型号管理!A:D,3,0))</f>
        <v/>
      </c>
      <c r="E887" s="122" t="str">
        <f>IF(B887="","",VLOOKUP(B887,型号管理!A:D,4,0))</f>
        <v/>
      </c>
      <c r="F887" s="127"/>
      <c r="G887" s="13"/>
      <c r="H887" s="124">
        <f t="shared" si="13"/>
        <v>0</v>
      </c>
      <c r="I887" s="128"/>
    </row>
    <row r="888" spans="1:9" ht="11.25">
      <c r="A888" s="126"/>
      <c r="B888" s="121"/>
      <c r="C888" s="122" t="str">
        <f>IF(B888="","",VLOOKUP(B888,型号管理!A:D,2,0))</f>
        <v/>
      </c>
      <c r="D888" s="122" t="str">
        <f>IF(B888="","",VLOOKUP(B888,型号管理!A:D,3,0))</f>
        <v/>
      </c>
      <c r="E888" s="122" t="str">
        <f>IF(B888="","",VLOOKUP(B888,型号管理!A:D,4,0))</f>
        <v/>
      </c>
      <c r="F888" s="127"/>
      <c r="G888" s="13"/>
      <c r="H888" s="124">
        <f t="shared" si="13"/>
        <v>0</v>
      </c>
      <c r="I888" s="128"/>
    </row>
    <row r="889" spans="1:9" ht="11.25">
      <c r="A889" s="126"/>
      <c r="B889" s="121"/>
      <c r="C889" s="122" t="str">
        <f>IF(B889="","",VLOOKUP(B889,型号管理!A:D,2,0))</f>
        <v/>
      </c>
      <c r="D889" s="122" t="str">
        <f>IF(B889="","",VLOOKUP(B889,型号管理!A:D,3,0))</f>
        <v/>
      </c>
      <c r="E889" s="122" t="str">
        <f>IF(B889="","",VLOOKUP(B889,型号管理!A:D,4,0))</f>
        <v/>
      </c>
      <c r="F889" s="127"/>
      <c r="G889" s="13"/>
      <c r="H889" s="124">
        <f t="shared" si="13"/>
        <v>0</v>
      </c>
      <c r="I889" s="128"/>
    </row>
    <row r="890" spans="1:9" ht="11.25">
      <c r="A890" s="126"/>
      <c r="B890" s="121"/>
      <c r="C890" s="122" t="str">
        <f>IF(B890="","",VLOOKUP(B890,型号管理!A:D,2,0))</f>
        <v/>
      </c>
      <c r="D890" s="122" t="str">
        <f>IF(B890="","",VLOOKUP(B890,型号管理!A:D,3,0))</f>
        <v/>
      </c>
      <c r="E890" s="122" t="str">
        <f>IF(B890="","",VLOOKUP(B890,型号管理!A:D,4,0))</f>
        <v/>
      </c>
      <c r="F890" s="127"/>
      <c r="G890" s="13"/>
      <c r="H890" s="124">
        <f t="shared" si="13"/>
        <v>0</v>
      </c>
      <c r="I890" s="128"/>
    </row>
    <row r="891" spans="1:9" ht="11.25">
      <c r="A891" s="126"/>
      <c r="B891" s="121"/>
      <c r="C891" s="122" t="str">
        <f>IF(B891="","",VLOOKUP(B891,型号管理!A:D,2,0))</f>
        <v/>
      </c>
      <c r="D891" s="122" t="str">
        <f>IF(B891="","",VLOOKUP(B891,型号管理!A:D,3,0))</f>
        <v/>
      </c>
      <c r="E891" s="122" t="str">
        <f>IF(B891="","",VLOOKUP(B891,型号管理!A:D,4,0))</f>
        <v/>
      </c>
      <c r="F891" s="127"/>
      <c r="G891" s="13"/>
      <c r="H891" s="124">
        <f t="shared" si="13"/>
        <v>0</v>
      </c>
      <c r="I891" s="128"/>
    </row>
    <row r="892" spans="1:9" ht="11.25">
      <c r="A892" s="126"/>
      <c r="B892" s="121"/>
      <c r="C892" s="122" t="str">
        <f>IF(B892="","",VLOOKUP(B892,型号管理!A:D,2,0))</f>
        <v/>
      </c>
      <c r="D892" s="122" t="str">
        <f>IF(B892="","",VLOOKUP(B892,型号管理!A:D,3,0))</f>
        <v/>
      </c>
      <c r="E892" s="122" t="str">
        <f>IF(B892="","",VLOOKUP(B892,型号管理!A:D,4,0))</f>
        <v/>
      </c>
      <c r="F892" s="127"/>
      <c r="G892" s="13"/>
      <c r="H892" s="124">
        <f t="shared" si="13"/>
        <v>0</v>
      </c>
      <c r="I892" s="128"/>
    </row>
    <row r="893" spans="1:9" ht="11.25">
      <c r="A893" s="126"/>
      <c r="B893" s="121"/>
      <c r="C893" s="122" t="str">
        <f>IF(B893="","",VLOOKUP(B893,型号管理!A:D,2,0))</f>
        <v/>
      </c>
      <c r="D893" s="122" t="str">
        <f>IF(B893="","",VLOOKUP(B893,型号管理!A:D,3,0))</f>
        <v/>
      </c>
      <c r="E893" s="122" t="str">
        <f>IF(B893="","",VLOOKUP(B893,型号管理!A:D,4,0))</f>
        <v/>
      </c>
      <c r="F893" s="127"/>
      <c r="G893" s="13"/>
      <c r="H893" s="124">
        <f t="shared" si="13"/>
        <v>0</v>
      </c>
      <c r="I893" s="128"/>
    </row>
    <row r="894" spans="1:9" ht="11.25">
      <c r="A894" s="126"/>
      <c r="B894" s="121"/>
      <c r="C894" s="122" t="str">
        <f>IF(B894="","",VLOOKUP(B894,型号管理!A:D,2,0))</f>
        <v/>
      </c>
      <c r="D894" s="122" t="str">
        <f>IF(B894="","",VLOOKUP(B894,型号管理!A:D,3,0))</f>
        <v/>
      </c>
      <c r="E894" s="122" t="str">
        <f>IF(B894="","",VLOOKUP(B894,型号管理!A:D,4,0))</f>
        <v/>
      </c>
      <c r="F894" s="127"/>
      <c r="G894" s="13"/>
      <c r="H894" s="124">
        <f t="shared" si="13"/>
        <v>0</v>
      </c>
      <c r="I894" s="128"/>
    </row>
    <row r="895" spans="1:9" ht="11.25">
      <c r="A895" s="126"/>
      <c r="B895" s="121"/>
      <c r="C895" s="122" t="str">
        <f>IF(B895="","",VLOOKUP(B895,型号管理!A:D,2,0))</f>
        <v/>
      </c>
      <c r="D895" s="122" t="str">
        <f>IF(B895="","",VLOOKUP(B895,型号管理!A:D,3,0))</f>
        <v/>
      </c>
      <c r="E895" s="122" t="str">
        <f>IF(B895="","",VLOOKUP(B895,型号管理!A:D,4,0))</f>
        <v/>
      </c>
      <c r="F895" s="127"/>
      <c r="G895" s="13"/>
      <c r="H895" s="124">
        <f t="shared" si="13"/>
        <v>0</v>
      </c>
      <c r="I895" s="128"/>
    </row>
    <row r="896" spans="1:9" ht="11.25">
      <c r="A896" s="126"/>
      <c r="B896" s="121"/>
      <c r="C896" s="122" t="str">
        <f>IF(B896="","",VLOOKUP(B896,型号管理!A:D,2,0))</f>
        <v/>
      </c>
      <c r="D896" s="122" t="str">
        <f>IF(B896="","",VLOOKUP(B896,型号管理!A:D,3,0))</f>
        <v/>
      </c>
      <c r="E896" s="122" t="str">
        <f>IF(B896="","",VLOOKUP(B896,型号管理!A:D,4,0))</f>
        <v/>
      </c>
      <c r="F896" s="127"/>
      <c r="G896" s="13"/>
      <c r="H896" s="124">
        <f t="shared" si="13"/>
        <v>0</v>
      </c>
      <c r="I896" s="128"/>
    </row>
    <row r="897" spans="1:9" ht="11.25">
      <c r="A897" s="126"/>
      <c r="B897" s="121"/>
      <c r="C897" s="122" t="str">
        <f>IF(B897="","",VLOOKUP(B897,型号管理!A:D,2,0))</f>
        <v/>
      </c>
      <c r="D897" s="122" t="str">
        <f>IF(B897="","",VLOOKUP(B897,型号管理!A:D,3,0))</f>
        <v/>
      </c>
      <c r="E897" s="122" t="str">
        <f>IF(B897="","",VLOOKUP(B897,型号管理!A:D,4,0))</f>
        <v/>
      </c>
      <c r="F897" s="127"/>
      <c r="G897" s="13"/>
      <c r="H897" s="124">
        <f t="shared" si="13"/>
        <v>0</v>
      </c>
      <c r="I897" s="128"/>
    </row>
    <row r="898" spans="1:9" ht="11.25">
      <c r="A898" s="126"/>
      <c r="B898" s="121"/>
      <c r="C898" s="122" t="str">
        <f>IF(B898="","",VLOOKUP(B898,型号管理!A:D,2,0))</f>
        <v/>
      </c>
      <c r="D898" s="122" t="str">
        <f>IF(B898="","",VLOOKUP(B898,型号管理!A:D,3,0))</f>
        <v/>
      </c>
      <c r="E898" s="122" t="str">
        <f>IF(B898="","",VLOOKUP(B898,型号管理!A:D,4,0))</f>
        <v/>
      </c>
      <c r="F898" s="127"/>
      <c r="G898" s="13"/>
      <c r="H898" s="124">
        <f t="shared" si="14" ref="H898:H961">F898*G898</f>
        <v>0</v>
      </c>
      <c r="I898" s="128"/>
    </row>
    <row r="899" spans="1:9" ht="11.25">
      <c r="A899" s="126"/>
      <c r="B899" s="121"/>
      <c r="C899" s="122" t="str">
        <f>IF(B899="","",VLOOKUP(B899,型号管理!A:D,2,0))</f>
        <v/>
      </c>
      <c r="D899" s="122" t="str">
        <f>IF(B899="","",VLOOKUP(B899,型号管理!A:D,3,0))</f>
        <v/>
      </c>
      <c r="E899" s="122" t="str">
        <f>IF(B899="","",VLOOKUP(B899,型号管理!A:D,4,0))</f>
        <v/>
      </c>
      <c r="F899" s="127"/>
      <c r="G899" s="13"/>
      <c r="H899" s="124">
        <f t="shared" si="14"/>
        <v>0</v>
      </c>
      <c r="I899" s="128"/>
    </row>
    <row r="900" spans="1:9" ht="11.25">
      <c r="A900" s="126"/>
      <c r="B900" s="121"/>
      <c r="C900" s="122" t="str">
        <f>IF(B900="","",VLOOKUP(B900,型号管理!A:D,2,0))</f>
        <v/>
      </c>
      <c r="D900" s="122" t="str">
        <f>IF(B900="","",VLOOKUP(B900,型号管理!A:D,3,0))</f>
        <v/>
      </c>
      <c r="E900" s="122" t="str">
        <f>IF(B900="","",VLOOKUP(B900,型号管理!A:D,4,0))</f>
        <v/>
      </c>
      <c r="F900" s="127"/>
      <c r="G900" s="13"/>
      <c r="H900" s="124">
        <f t="shared" si="14"/>
        <v>0</v>
      </c>
      <c r="I900" s="128"/>
    </row>
    <row r="901" spans="1:9" ht="11.25">
      <c r="A901" s="126"/>
      <c r="B901" s="121"/>
      <c r="C901" s="122" t="str">
        <f>IF(B901="","",VLOOKUP(B901,型号管理!A:D,2,0))</f>
        <v/>
      </c>
      <c r="D901" s="122" t="str">
        <f>IF(B901="","",VLOOKUP(B901,型号管理!A:D,3,0))</f>
        <v/>
      </c>
      <c r="E901" s="122" t="str">
        <f>IF(B901="","",VLOOKUP(B901,型号管理!A:D,4,0))</f>
        <v/>
      </c>
      <c r="F901" s="127"/>
      <c r="G901" s="13"/>
      <c r="H901" s="124">
        <f t="shared" si="14"/>
        <v>0</v>
      </c>
      <c r="I901" s="128"/>
    </row>
    <row r="902" spans="1:9" ht="11.25">
      <c r="A902" s="126"/>
      <c r="B902" s="121"/>
      <c r="C902" s="122" t="str">
        <f>IF(B902="","",VLOOKUP(B902,型号管理!A:D,2,0))</f>
        <v/>
      </c>
      <c r="D902" s="122" t="str">
        <f>IF(B902="","",VLOOKUP(B902,型号管理!A:D,3,0))</f>
        <v/>
      </c>
      <c r="E902" s="122" t="str">
        <f>IF(B902="","",VLOOKUP(B902,型号管理!A:D,4,0))</f>
        <v/>
      </c>
      <c r="F902" s="127"/>
      <c r="G902" s="13"/>
      <c r="H902" s="124">
        <f t="shared" si="14"/>
        <v>0</v>
      </c>
      <c r="I902" s="128"/>
    </row>
    <row r="903" spans="1:9" ht="11.25">
      <c r="A903" s="126"/>
      <c r="B903" s="121"/>
      <c r="C903" s="122" t="str">
        <f>IF(B903="","",VLOOKUP(B903,型号管理!A:D,2,0))</f>
        <v/>
      </c>
      <c r="D903" s="122" t="str">
        <f>IF(B903="","",VLOOKUP(B903,型号管理!A:D,3,0))</f>
        <v/>
      </c>
      <c r="E903" s="122" t="str">
        <f>IF(B903="","",VLOOKUP(B903,型号管理!A:D,4,0))</f>
        <v/>
      </c>
      <c r="F903" s="127"/>
      <c r="G903" s="13"/>
      <c r="H903" s="124">
        <f t="shared" si="14"/>
        <v>0</v>
      </c>
      <c r="I903" s="128"/>
    </row>
    <row r="904" spans="1:9" ht="11.25">
      <c r="A904" s="126"/>
      <c r="B904" s="121"/>
      <c r="C904" s="122" t="str">
        <f>IF(B904="","",VLOOKUP(B904,型号管理!A:D,2,0))</f>
        <v/>
      </c>
      <c r="D904" s="122" t="str">
        <f>IF(B904="","",VLOOKUP(B904,型号管理!A:D,3,0))</f>
        <v/>
      </c>
      <c r="E904" s="122" t="str">
        <f>IF(B904="","",VLOOKUP(B904,型号管理!A:D,4,0))</f>
        <v/>
      </c>
      <c r="F904" s="127"/>
      <c r="G904" s="13"/>
      <c r="H904" s="124">
        <f t="shared" si="14"/>
        <v>0</v>
      </c>
      <c r="I904" s="128"/>
    </row>
    <row r="905" spans="1:9" ht="11.25">
      <c r="A905" s="126"/>
      <c r="B905" s="121"/>
      <c r="C905" s="122" t="str">
        <f>IF(B905="","",VLOOKUP(B905,型号管理!A:D,2,0))</f>
        <v/>
      </c>
      <c r="D905" s="122" t="str">
        <f>IF(B905="","",VLOOKUP(B905,型号管理!A:D,3,0))</f>
        <v/>
      </c>
      <c r="E905" s="122" t="str">
        <f>IF(B905="","",VLOOKUP(B905,型号管理!A:D,4,0))</f>
        <v/>
      </c>
      <c r="F905" s="127"/>
      <c r="G905" s="13"/>
      <c r="H905" s="124">
        <f t="shared" si="14"/>
        <v>0</v>
      </c>
      <c r="I905" s="128"/>
    </row>
    <row r="906" spans="1:9" ht="11.25">
      <c r="A906" s="126"/>
      <c r="B906" s="121"/>
      <c r="C906" s="122" t="str">
        <f>IF(B906="","",VLOOKUP(B906,型号管理!A:D,2,0))</f>
        <v/>
      </c>
      <c r="D906" s="122" t="str">
        <f>IF(B906="","",VLOOKUP(B906,型号管理!A:D,3,0))</f>
        <v/>
      </c>
      <c r="E906" s="122" t="str">
        <f>IF(B906="","",VLOOKUP(B906,型号管理!A:D,4,0))</f>
        <v/>
      </c>
      <c r="F906" s="127"/>
      <c r="G906" s="13"/>
      <c r="H906" s="124">
        <f t="shared" si="14"/>
        <v>0</v>
      </c>
      <c r="I906" s="128"/>
    </row>
    <row r="907" spans="1:9" ht="11.25">
      <c r="A907" s="126"/>
      <c r="B907" s="121"/>
      <c r="C907" s="122" t="str">
        <f>IF(B907="","",VLOOKUP(B907,型号管理!A:D,2,0))</f>
        <v/>
      </c>
      <c r="D907" s="122" t="str">
        <f>IF(B907="","",VLOOKUP(B907,型号管理!A:D,3,0))</f>
        <v/>
      </c>
      <c r="E907" s="122" t="str">
        <f>IF(B907="","",VLOOKUP(B907,型号管理!A:D,4,0))</f>
        <v/>
      </c>
      <c r="F907" s="127"/>
      <c r="G907" s="13"/>
      <c r="H907" s="124">
        <f t="shared" si="14"/>
        <v>0</v>
      </c>
      <c r="I907" s="128"/>
    </row>
    <row r="908" spans="1:9" ht="11.25">
      <c r="A908" s="126"/>
      <c r="B908" s="121"/>
      <c r="C908" s="122" t="str">
        <f>IF(B908="","",VLOOKUP(B908,型号管理!A:D,2,0))</f>
        <v/>
      </c>
      <c r="D908" s="122" t="str">
        <f>IF(B908="","",VLOOKUP(B908,型号管理!A:D,3,0))</f>
        <v/>
      </c>
      <c r="E908" s="122" t="str">
        <f>IF(B908="","",VLOOKUP(B908,型号管理!A:D,4,0))</f>
        <v/>
      </c>
      <c r="F908" s="127"/>
      <c r="G908" s="13"/>
      <c r="H908" s="124">
        <f t="shared" si="14"/>
        <v>0</v>
      </c>
      <c r="I908" s="128"/>
    </row>
    <row r="909" spans="1:9" ht="11.25">
      <c r="A909" s="126"/>
      <c r="B909" s="121"/>
      <c r="C909" s="122" t="str">
        <f>IF(B909="","",VLOOKUP(B909,型号管理!A:D,2,0))</f>
        <v/>
      </c>
      <c r="D909" s="122" t="str">
        <f>IF(B909="","",VLOOKUP(B909,型号管理!A:D,3,0))</f>
        <v/>
      </c>
      <c r="E909" s="122" t="str">
        <f>IF(B909="","",VLOOKUP(B909,型号管理!A:D,4,0))</f>
        <v/>
      </c>
      <c r="F909" s="127"/>
      <c r="G909" s="13"/>
      <c r="H909" s="124">
        <f t="shared" si="14"/>
        <v>0</v>
      </c>
      <c r="I909" s="128"/>
    </row>
    <row r="910" spans="1:9" ht="11.25">
      <c r="A910" s="126"/>
      <c r="B910" s="121"/>
      <c r="C910" s="122" t="str">
        <f>IF(B910="","",VLOOKUP(B910,型号管理!A:D,2,0))</f>
        <v/>
      </c>
      <c r="D910" s="122" t="str">
        <f>IF(B910="","",VLOOKUP(B910,型号管理!A:D,3,0))</f>
        <v/>
      </c>
      <c r="E910" s="122" t="str">
        <f>IF(B910="","",VLOOKUP(B910,型号管理!A:D,4,0))</f>
        <v/>
      </c>
      <c r="F910" s="127"/>
      <c r="G910" s="13"/>
      <c r="H910" s="124">
        <f t="shared" si="14"/>
        <v>0</v>
      </c>
      <c r="I910" s="128"/>
    </row>
    <row r="911" spans="1:9" ht="11.25">
      <c r="A911" s="126"/>
      <c r="B911" s="121"/>
      <c r="C911" s="122" t="str">
        <f>IF(B911="","",VLOOKUP(B911,型号管理!A:D,2,0))</f>
        <v/>
      </c>
      <c r="D911" s="122" t="str">
        <f>IF(B911="","",VLOOKUP(B911,型号管理!A:D,3,0))</f>
        <v/>
      </c>
      <c r="E911" s="122" t="str">
        <f>IF(B911="","",VLOOKUP(B911,型号管理!A:D,4,0))</f>
        <v/>
      </c>
      <c r="F911" s="127"/>
      <c r="G911" s="13"/>
      <c r="H911" s="124">
        <f t="shared" si="14"/>
        <v>0</v>
      </c>
      <c r="I911" s="128"/>
    </row>
    <row r="912" spans="1:9" ht="11.25">
      <c r="A912" s="126"/>
      <c r="B912" s="121"/>
      <c r="C912" s="122" t="str">
        <f>IF(B912="","",VLOOKUP(B912,型号管理!A:D,2,0))</f>
        <v/>
      </c>
      <c r="D912" s="122" t="str">
        <f>IF(B912="","",VLOOKUP(B912,型号管理!A:D,3,0))</f>
        <v/>
      </c>
      <c r="E912" s="122" t="str">
        <f>IF(B912="","",VLOOKUP(B912,型号管理!A:D,4,0))</f>
        <v/>
      </c>
      <c r="F912" s="127"/>
      <c r="G912" s="13"/>
      <c r="H912" s="124">
        <f t="shared" si="14"/>
        <v>0</v>
      </c>
      <c r="I912" s="128"/>
    </row>
    <row r="913" spans="1:9" ht="11.25">
      <c r="A913" s="126"/>
      <c r="B913" s="121"/>
      <c r="C913" s="122" t="str">
        <f>IF(B913="","",VLOOKUP(B913,型号管理!A:D,2,0))</f>
        <v/>
      </c>
      <c r="D913" s="122" t="str">
        <f>IF(B913="","",VLOOKUP(B913,型号管理!A:D,3,0))</f>
        <v/>
      </c>
      <c r="E913" s="122" t="str">
        <f>IF(B913="","",VLOOKUP(B913,型号管理!A:D,4,0))</f>
        <v/>
      </c>
      <c r="F913" s="127"/>
      <c r="G913" s="13"/>
      <c r="H913" s="124">
        <f t="shared" si="14"/>
        <v>0</v>
      </c>
      <c r="I913" s="128"/>
    </row>
    <row r="914" spans="1:9" ht="11.25">
      <c r="A914" s="126"/>
      <c r="B914" s="121"/>
      <c r="C914" s="122" t="str">
        <f>IF(B914="","",VLOOKUP(B914,型号管理!A:D,2,0))</f>
        <v/>
      </c>
      <c r="D914" s="122" t="str">
        <f>IF(B914="","",VLOOKUP(B914,型号管理!A:D,3,0))</f>
        <v/>
      </c>
      <c r="E914" s="122" t="str">
        <f>IF(B914="","",VLOOKUP(B914,型号管理!A:D,4,0))</f>
        <v/>
      </c>
      <c r="F914" s="127"/>
      <c r="G914" s="13"/>
      <c r="H914" s="124">
        <f t="shared" si="14"/>
        <v>0</v>
      </c>
      <c r="I914" s="128"/>
    </row>
    <row r="915" spans="1:9" ht="11.25">
      <c r="A915" s="126"/>
      <c r="B915" s="121"/>
      <c r="C915" s="122" t="str">
        <f>IF(B915="","",VLOOKUP(B915,型号管理!A:D,2,0))</f>
        <v/>
      </c>
      <c r="D915" s="122" t="str">
        <f>IF(B915="","",VLOOKUP(B915,型号管理!A:D,3,0))</f>
        <v/>
      </c>
      <c r="E915" s="122" t="str">
        <f>IF(B915="","",VLOOKUP(B915,型号管理!A:D,4,0))</f>
        <v/>
      </c>
      <c r="F915" s="127"/>
      <c r="G915" s="13"/>
      <c r="H915" s="124">
        <f t="shared" si="14"/>
        <v>0</v>
      </c>
      <c r="I915" s="128"/>
    </row>
    <row r="916" spans="1:9" ht="11.25">
      <c r="A916" s="126"/>
      <c r="B916" s="121"/>
      <c r="C916" s="122" t="str">
        <f>IF(B916="","",VLOOKUP(B916,型号管理!A:D,2,0))</f>
        <v/>
      </c>
      <c r="D916" s="122" t="str">
        <f>IF(B916="","",VLOOKUP(B916,型号管理!A:D,3,0))</f>
        <v/>
      </c>
      <c r="E916" s="122" t="str">
        <f>IF(B916="","",VLOOKUP(B916,型号管理!A:D,4,0))</f>
        <v/>
      </c>
      <c r="F916" s="127"/>
      <c r="G916" s="13"/>
      <c r="H916" s="124">
        <f t="shared" si="14"/>
        <v>0</v>
      </c>
      <c r="I916" s="128"/>
    </row>
    <row r="917" spans="1:9" ht="11.25">
      <c r="A917" s="126"/>
      <c r="B917" s="121"/>
      <c r="C917" s="122" t="str">
        <f>IF(B917="","",VLOOKUP(B917,型号管理!A:D,2,0))</f>
        <v/>
      </c>
      <c r="D917" s="122" t="str">
        <f>IF(B917="","",VLOOKUP(B917,型号管理!A:D,3,0))</f>
        <v/>
      </c>
      <c r="E917" s="122" t="str">
        <f>IF(B917="","",VLOOKUP(B917,型号管理!A:D,4,0))</f>
        <v/>
      </c>
      <c r="F917" s="127"/>
      <c r="G917" s="13"/>
      <c r="H917" s="124">
        <f t="shared" si="14"/>
        <v>0</v>
      </c>
      <c r="I917" s="128"/>
    </row>
    <row r="918" spans="1:9" ht="11.25">
      <c r="A918" s="126"/>
      <c r="B918" s="121"/>
      <c r="C918" s="122" t="str">
        <f>IF(B918="","",VLOOKUP(B918,型号管理!A:D,2,0))</f>
        <v/>
      </c>
      <c r="D918" s="122" t="str">
        <f>IF(B918="","",VLOOKUP(B918,型号管理!A:D,3,0))</f>
        <v/>
      </c>
      <c r="E918" s="122" t="str">
        <f>IF(B918="","",VLOOKUP(B918,型号管理!A:D,4,0))</f>
        <v/>
      </c>
      <c r="F918" s="127"/>
      <c r="G918" s="13"/>
      <c r="H918" s="124">
        <f t="shared" si="14"/>
        <v>0</v>
      </c>
      <c r="I918" s="128"/>
    </row>
    <row r="919" spans="1:9" ht="11.25">
      <c r="A919" s="126"/>
      <c r="B919" s="121"/>
      <c r="C919" s="122" t="str">
        <f>IF(B919="","",VLOOKUP(B919,型号管理!A:D,2,0))</f>
        <v/>
      </c>
      <c r="D919" s="122" t="str">
        <f>IF(B919="","",VLOOKUP(B919,型号管理!A:D,3,0))</f>
        <v/>
      </c>
      <c r="E919" s="122" t="str">
        <f>IF(B919="","",VLOOKUP(B919,型号管理!A:D,4,0))</f>
        <v/>
      </c>
      <c r="F919" s="127"/>
      <c r="G919" s="13"/>
      <c r="H919" s="124">
        <f t="shared" si="14"/>
        <v>0</v>
      </c>
      <c r="I919" s="128"/>
    </row>
    <row r="920" spans="1:9" ht="11.25">
      <c r="A920" s="126"/>
      <c r="B920" s="121"/>
      <c r="C920" s="122" t="str">
        <f>IF(B920="","",VLOOKUP(B920,型号管理!A:D,2,0))</f>
        <v/>
      </c>
      <c r="D920" s="122" t="str">
        <f>IF(B920="","",VLOOKUP(B920,型号管理!A:D,3,0))</f>
        <v/>
      </c>
      <c r="E920" s="122" t="str">
        <f>IF(B920="","",VLOOKUP(B920,型号管理!A:D,4,0))</f>
        <v/>
      </c>
      <c r="F920" s="127"/>
      <c r="G920" s="13"/>
      <c r="H920" s="124">
        <f t="shared" si="14"/>
        <v>0</v>
      </c>
      <c r="I920" s="128"/>
    </row>
    <row r="921" spans="1:9" ht="11.25">
      <c r="A921" s="126"/>
      <c r="B921" s="121"/>
      <c r="C921" s="122" t="str">
        <f>IF(B921="","",VLOOKUP(B921,型号管理!A:D,2,0))</f>
        <v/>
      </c>
      <c r="D921" s="122" t="str">
        <f>IF(B921="","",VLOOKUP(B921,型号管理!A:D,3,0))</f>
        <v/>
      </c>
      <c r="E921" s="122" t="str">
        <f>IF(B921="","",VLOOKUP(B921,型号管理!A:D,4,0))</f>
        <v/>
      </c>
      <c r="F921" s="127"/>
      <c r="G921" s="13"/>
      <c r="H921" s="124">
        <f t="shared" si="14"/>
        <v>0</v>
      </c>
      <c r="I921" s="128"/>
    </row>
    <row r="922" spans="1:9" ht="11.25">
      <c r="A922" s="126"/>
      <c r="B922" s="121"/>
      <c r="C922" s="122" t="str">
        <f>IF(B922="","",VLOOKUP(B922,型号管理!A:D,2,0))</f>
        <v/>
      </c>
      <c r="D922" s="122" t="str">
        <f>IF(B922="","",VLOOKUP(B922,型号管理!A:D,3,0))</f>
        <v/>
      </c>
      <c r="E922" s="122" t="str">
        <f>IF(B922="","",VLOOKUP(B922,型号管理!A:D,4,0))</f>
        <v/>
      </c>
      <c r="F922" s="127"/>
      <c r="G922" s="13"/>
      <c r="H922" s="124">
        <f t="shared" si="14"/>
        <v>0</v>
      </c>
      <c r="I922" s="128"/>
    </row>
    <row r="923" spans="1:9" ht="11.25">
      <c r="A923" s="126"/>
      <c r="B923" s="121"/>
      <c r="C923" s="122" t="str">
        <f>IF(B923="","",VLOOKUP(B923,型号管理!A:D,2,0))</f>
        <v/>
      </c>
      <c r="D923" s="122" t="str">
        <f>IF(B923="","",VLOOKUP(B923,型号管理!A:D,3,0))</f>
        <v/>
      </c>
      <c r="E923" s="122" t="str">
        <f>IF(B923="","",VLOOKUP(B923,型号管理!A:D,4,0))</f>
        <v/>
      </c>
      <c r="F923" s="127"/>
      <c r="G923" s="13"/>
      <c r="H923" s="124">
        <f t="shared" si="14"/>
        <v>0</v>
      </c>
      <c r="I923" s="128"/>
    </row>
    <row r="924" spans="1:9" ht="11.25">
      <c r="A924" s="126"/>
      <c r="B924" s="121"/>
      <c r="C924" s="122" t="str">
        <f>IF(B924="","",VLOOKUP(B924,型号管理!A:D,2,0))</f>
        <v/>
      </c>
      <c r="D924" s="122" t="str">
        <f>IF(B924="","",VLOOKUP(B924,型号管理!A:D,3,0))</f>
        <v/>
      </c>
      <c r="E924" s="122" t="str">
        <f>IF(B924="","",VLOOKUP(B924,型号管理!A:D,4,0))</f>
        <v/>
      </c>
      <c r="F924" s="127"/>
      <c r="G924" s="13"/>
      <c r="H924" s="124">
        <f t="shared" si="14"/>
        <v>0</v>
      </c>
      <c r="I924" s="128"/>
    </row>
    <row r="925" spans="1:9" ht="11.25">
      <c r="A925" s="126"/>
      <c r="B925" s="121"/>
      <c r="C925" s="122" t="str">
        <f>IF(B925="","",VLOOKUP(B925,型号管理!A:D,2,0))</f>
        <v/>
      </c>
      <c r="D925" s="122" t="str">
        <f>IF(B925="","",VLOOKUP(B925,型号管理!A:D,3,0))</f>
        <v/>
      </c>
      <c r="E925" s="122" t="str">
        <f>IF(B925="","",VLOOKUP(B925,型号管理!A:D,4,0))</f>
        <v/>
      </c>
      <c r="F925" s="127"/>
      <c r="G925" s="13"/>
      <c r="H925" s="124">
        <f t="shared" si="14"/>
        <v>0</v>
      </c>
      <c r="I925" s="128"/>
    </row>
    <row r="926" spans="1:9" ht="11.25">
      <c r="A926" s="126"/>
      <c r="B926" s="121"/>
      <c r="C926" s="122" t="str">
        <f>IF(B926="","",VLOOKUP(B926,型号管理!A:D,2,0))</f>
        <v/>
      </c>
      <c r="D926" s="122" t="str">
        <f>IF(B926="","",VLOOKUP(B926,型号管理!A:D,3,0))</f>
        <v/>
      </c>
      <c r="E926" s="122" t="str">
        <f>IF(B926="","",VLOOKUP(B926,型号管理!A:D,4,0))</f>
        <v/>
      </c>
      <c r="F926" s="127"/>
      <c r="G926" s="13"/>
      <c r="H926" s="124">
        <f t="shared" si="14"/>
        <v>0</v>
      </c>
      <c r="I926" s="128"/>
    </row>
    <row r="927" spans="1:9" ht="11.25">
      <c r="A927" s="126"/>
      <c r="B927" s="121"/>
      <c r="C927" s="122" t="str">
        <f>IF(B927="","",VLOOKUP(B927,型号管理!A:D,2,0))</f>
        <v/>
      </c>
      <c r="D927" s="122" t="str">
        <f>IF(B927="","",VLOOKUP(B927,型号管理!A:D,3,0))</f>
        <v/>
      </c>
      <c r="E927" s="122" t="str">
        <f>IF(B927="","",VLOOKUP(B927,型号管理!A:D,4,0))</f>
        <v/>
      </c>
      <c r="F927" s="127"/>
      <c r="G927" s="13"/>
      <c r="H927" s="124">
        <f t="shared" si="14"/>
        <v>0</v>
      </c>
      <c r="I927" s="128"/>
    </row>
    <row r="928" spans="1:9" ht="11.25">
      <c r="A928" s="126"/>
      <c r="B928" s="121"/>
      <c r="C928" s="122" t="str">
        <f>IF(B928="","",VLOOKUP(B928,型号管理!A:D,2,0))</f>
        <v/>
      </c>
      <c r="D928" s="122" t="str">
        <f>IF(B928="","",VLOOKUP(B928,型号管理!A:D,3,0))</f>
        <v/>
      </c>
      <c r="E928" s="122" t="str">
        <f>IF(B928="","",VLOOKUP(B928,型号管理!A:D,4,0))</f>
        <v/>
      </c>
      <c r="F928" s="127"/>
      <c r="G928" s="13"/>
      <c r="H928" s="124">
        <f t="shared" si="14"/>
        <v>0</v>
      </c>
      <c r="I928" s="128"/>
    </row>
    <row r="929" spans="1:9" ht="11.25">
      <c r="A929" s="126"/>
      <c r="B929" s="121"/>
      <c r="C929" s="122" t="str">
        <f>IF(B929="","",VLOOKUP(B929,型号管理!A:D,2,0))</f>
        <v/>
      </c>
      <c r="D929" s="122" t="str">
        <f>IF(B929="","",VLOOKUP(B929,型号管理!A:D,3,0))</f>
        <v/>
      </c>
      <c r="E929" s="122" t="str">
        <f>IF(B929="","",VLOOKUP(B929,型号管理!A:D,4,0))</f>
        <v/>
      </c>
      <c r="F929" s="127"/>
      <c r="G929" s="13"/>
      <c r="H929" s="124">
        <f t="shared" si="14"/>
        <v>0</v>
      </c>
      <c r="I929" s="128"/>
    </row>
    <row r="930" spans="1:9" ht="11.25">
      <c r="A930" s="126"/>
      <c r="B930" s="121"/>
      <c r="C930" s="122" t="str">
        <f>IF(B930="","",VLOOKUP(B930,型号管理!A:D,2,0))</f>
        <v/>
      </c>
      <c r="D930" s="122" t="str">
        <f>IF(B930="","",VLOOKUP(B930,型号管理!A:D,3,0))</f>
        <v/>
      </c>
      <c r="E930" s="122" t="str">
        <f>IF(B930="","",VLOOKUP(B930,型号管理!A:D,4,0))</f>
        <v/>
      </c>
      <c r="F930" s="127"/>
      <c r="G930" s="13"/>
      <c r="H930" s="124">
        <f t="shared" si="14"/>
        <v>0</v>
      </c>
      <c r="I930" s="128"/>
    </row>
    <row r="931" spans="1:9" ht="11.25">
      <c r="A931" s="126"/>
      <c r="B931" s="121"/>
      <c r="C931" s="122" t="str">
        <f>IF(B931="","",VLOOKUP(B931,型号管理!A:D,2,0))</f>
        <v/>
      </c>
      <c r="D931" s="122" t="str">
        <f>IF(B931="","",VLOOKUP(B931,型号管理!A:D,3,0))</f>
        <v/>
      </c>
      <c r="E931" s="122" t="str">
        <f>IF(B931="","",VLOOKUP(B931,型号管理!A:D,4,0))</f>
        <v/>
      </c>
      <c r="F931" s="127"/>
      <c r="G931" s="13"/>
      <c r="H931" s="124">
        <f t="shared" si="14"/>
        <v>0</v>
      </c>
      <c r="I931" s="128"/>
    </row>
    <row r="932" spans="1:9" ht="11.25">
      <c r="A932" s="126"/>
      <c r="B932" s="121"/>
      <c r="C932" s="122" t="str">
        <f>IF(B932="","",VLOOKUP(B932,型号管理!A:D,2,0))</f>
        <v/>
      </c>
      <c r="D932" s="122" t="str">
        <f>IF(B932="","",VLOOKUP(B932,型号管理!A:D,3,0))</f>
        <v/>
      </c>
      <c r="E932" s="122" t="str">
        <f>IF(B932="","",VLOOKUP(B932,型号管理!A:D,4,0))</f>
        <v/>
      </c>
      <c r="F932" s="127"/>
      <c r="G932" s="13"/>
      <c r="H932" s="124">
        <f t="shared" si="14"/>
        <v>0</v>
      </c>
      <c r="I932" s="128"/>
    </row>
    <row r="933" spans="1:9" ht="11.25">
      <c r="A933" s="126"/>
      <c r="B933" s="121"/>
      <c r="C933" s="122" t="str">
        <f>IF(B933="","",VLOOKUP(B933,型号管理!A:D,2,0))</f>
        <v/>
      </c>
      <c r="D933" s="122" t="str">
        <f>IF(B933="","",VLOOKUP(B933,型号管理!A:D,3,0))</f>
        <v/>
      </c>
      <c r="E933" s="122" t="str">
        <f>IF(B933="","",VLOOKUP(B933,型号管理!A:D,4,0))</f>
        <v/>
      </c>
      <c r="F933" s="127"/>
      <c r="G933" s="13"/>
      <c r="H933" s="124">
        <f t="shared" si="14"/>
        <v>0</v>
      </c>
      <c r="I933" s="128"/>
    </row>
    <row r="934" spans="1:9" ht="11.25">
      <c r="A934" s="126"/>
      <c r="B934" s="121"/>
      <c r="C934" s="122" t="str">
        <f>IF(B934="","",VLOOKUP(B934,型号管理!A:D,2,0))</f>
        <v/>
      </c>
      <c r="D934" s="122" t="str">
        <f>IF(B934="","",VLOOKUP(B934,型号管理!A:D,3,0))</f>
        <v/>
      </c>
      <c r="E934" s="122" t="str">
        <f>IF(B934="","",VLOOKUP(B934,型号管理!A:D,4,0))</f>
        <v/>
      </c>
      <c r="F934" s="127"/>
      <c r="G934" s="13"/>
      <c r="H934" s="124">
        <f t="shared" si="14"/>
        <v>0</v>
      </c>
      <c r="I934" s="128"/>
    </row>
    <row r="935" spans="1:9" ht="11.25">
      <c r="A935" s="126"/>
      <c r="B935" s="121"/>
      <c r="C935" s="122" t="str">
        <f>IF(B935="","",VLOOKUP(B935,型号管理!A:D,2,0))</f>
        <v/>
      </c>
      <c r="D935" s="122" t="str">
        <f>IF(B935="","",VLOOKUP(B935,型号管理!A:D,3,0))</f>
        <v/>
      </c>
      <c r="E935" s="122" t="str">
        <f>IF(B935="","",VLOOKUP(B935,型号管理!A:D,4,0))</f>
        <v/>
      </c>
      <c r="F935" s="127"/>
      <c r="G935" s="13"/>
      <c r="H935" s="124">
        <f t="shared" si="14"/>
        <v>0</v>
      </c>
      <c r="I935" s="128"/>
    </row>
    <row r="936" spans="1:9" ht="11.25">
      <c r="A936" s="126"/>
      <c r="B936" s="121"/>
      <c r="C936" s="122" t="str">
        <f>IF(B936="","",VLOOKUP(B936,型号管理!A:D,2,0))</f>
        <v/>
      </c>
      <c r="D936" s="122" t="str">
        <f>IF(B936="","",VLOOKUP(B936,型号管理!A:D,3,0))</f>
        <v/>
      </c>
      <c r="E936" s="122" t="str">
        <f>IF(B936="","",VLOOKUP(B936,型号管理!A:D,4,0))</f>
        <v/>
      </c>
      <c r="F936" s="127"/>
      <c r="G936" s="13"/>
      <c r="H936" s="124">
        <f t="shared" si="14"/>
        <v>0</v>
      </c>
      <c r="I936" s="128"/>
    </row>
    <row r="937" spans="1:9" ht="11.25">
      <c r="A937" s="126"/>
      <c r="B937" s="121"/>
      <c r="C937" s="122" t="str">
        <f>IF(B937="","",VLOOKUP(B937,型号管理!A:D,2,0))</f>
        <v/>
      </c>
      <c r="D937" s="122" t="str">
        <f>IF(B937="","",VLOOKUP(B937,型号管理!A:D,3,0))</f>
        <v/>
      </c>
      <c r="E937" s="122" t="str">
        <f>IF(B937="","",VLOOKUP(B937,型号管理!A:D,4,0))</f>
        <v/>
      </c>
      <c r="F937" s="127"/>
      <c r="G937" s="13"/>
      <c r="H937" s="124">
        <f t="shared" si="14"/>
        <v>0</v>
      </c>
      <c r="I937" s="128"/>
    </row>
    <row r="938" spans="1:9" ht="11.25">
      <c r="A938" s="126"/>
      <c r="B938" s="121"/>
      <c r="C938" s="122" t="str">
        <f>IF(B938="","",VLOOKUP(B938,型号管理!A:D,2,0))</f>
        <v/>
      </c>
      <c r="D938" s="122" t="str">
        <f>IF(B938="","",VLOOKUP(B938,型号管理!A:D,3,0))</f>
        <v/>
      </c>
      <c r="E938" s="122" t="str">
        <f>IF(B938="","",VLOOKUP(B938,型号管理!A:D,4,0))</f>
        <v/>
      </c>
      <c r="F938" s="127"/>
      <c r="G938" s="13"/>
      <c r="H938" s="124">
        <f t="shared" si="14"/>
        <v>0</v>
      </c>
      <c r="I938" s="128"/>
    </row>
    <row r="939" spans="1:9" ht="11.25">
      <c r="A939" s="126"/>
      <c r="B939" s="121"/>
      <c r="C939" s="122" t="str">
        <f>IF(B939="","",VLOOKUP(B939,型号管理!A:D,2,0))</f>
        <v/>
      </c>
      <c r="D939" s="122" t="str">
        <f>IF(B939="","",VLOOKUP(B939,型号管理!A:D,3,0))</f>
        <v/>
      </c>
      <c r="E939" s="122" t="str">
        <f>IF(B939="","",VLOOKUP(B939,型号管理!A:D,4,0))</f>
        <v/>
      </c>
      <c r="F939" s="127"/>
      <c r="G939" s="13"/>
      <c r="H939" s="124">
        <f t="shared" si="14"/>
        <v>0</v>
      </c>
      <c r="I939" s="128"/>
    </row>
    <row r="940" spans="1:9" ht="11.25">
      <c r="A940" s="126"/>
      <c r="B940" s="121"/>
      <c r="C940" s="122" t="str">
        <f>IF(B940="","",VLOOKUP(B940,型号管理!A:D,2,0))</f>
        <v/>
      </c>
      <c r="D940" s="122" t="str">
        <f>IF(B940="","",VLOOKUP(B940,型号管理!A:D,3,0))</f>
        <v/>
      </c>
      <c r="E940" s="122" t="str">
        <f>IF(B940="","",VLOOKUP(B940,型号管理!A:D,4,0))</f>
        <v/>
      </c>
      <c r="F940" s="127"/>
      <c r="G940" s="13"/>
      <c r="H940" s="124">
        <f t="shared" si="14"/>
        <v>0</v>
      </c>
      <c r="I940" s="128"/>
    </row>
    <row r="941" spans="1:9" ht="11.25">
      <c r="A941" s="126"/>
      <c r="B941" s="121"/>
      <c r="C941" s="122" t="str">
        <f>IF(B941="","",VLOOKUP(B941,型号管理!A:D,2,0))</f>
        <v/>
      </c>
      <c r="D941" s="122" t="str">
        <f>IF(B941="","",VLOOKUP(B941,型号管理!A:D,3,0))</f>
        <v/>
      </c>
      <c r="E941" s="122" t="str">
        <f>IF(B941="","",VLOOKUP(B941,型号管理!A:D,4,0))</f>
        <v/>
      </c>
      <c r="F941" s="127"/>
      <c r="G941" s="13"/>
      <c r="H941" s="124">
        <f t="shared" si="14"/>
        <v>0</v>
      </c>
      <c r="I941" s="128"/>
    </row>
    <row r="942" spans="1:9" ht="11.25">
      <c r="A942" s="126"/>
      <c r="B942" s="121"/>
      <c r="C942" s="122" t="str">
        <f>IF(B942="","",VLOOKUP(B942,型号管理!A:D,2,0))</f>
        <v/>
      </c>
      <c r="D942" s="122" t="str">
        <f>IF(B942="","",VLOOKUP(B942,型号管理!A:D,3,0))</f>
        <v/>
      </c>
      <c r="E942" s="122" t="str">
        <f>IF(B942="","",VLOOKUP(B942,型号管理!A:D,4,0))</f>
        <v/>
      </c>
      <c r="F942" s="127"/>
      <c r="G942" s="13"/>
      <c r="H942" s="124">
        <f t="shared" si="14"/>
        <v>0</v>
      </c>
      <c r="I942" s="128"/>
    </row>
    <row r="943" spans="1:9" ht="11.25">
      <c r="A943" s="126"/>
      <c r="B943" s="121"/>
      <c r="C943" s="122" t="str">
        <f>IF(B943="","",VLOOKUP(B943,型号管理!A:D,2,0))</f>
        <v/>
      </c>
      <c r="D943" s="122" t="str">
        <f>IF(B943="","",VLOOKUP(B943,型号管理!A:D,3,0))</f>
        <v/>
      </c>
      <c r="E943" s="122" t="str">
        <f>IF(B943="","",VLOOKUP(B943,型号管理!A:D,4,0))</f>
        <v/>
      </c>
      <c r="F943" s="127"/>
      <c r="G943" s="13"/>
      <c r="H943" s="124">
        <f t="shared" si="14"/>
        <v>0</v>
      </c>
      <c r="I943" s="128"/>
    </row>
    <row r="944" spans="1:9" ht="11.25">
      <c r="A944" s="126"/>
      <c r="B944" s="121"/>
      <c r="C944" s="122" t="str">
        <f>IF(B944="","",VLOOKUP(B944,型号管理!A:D,2,0))</f>
        <v/>
      </c>
      <c r="D944" s="122" t="str">
        <f>IF(B944="","",VLOOKUP(B944,型号管理!A:D,3,0))</f>
        <v/>
      </c>
      <c r="E944" s="122" t="str">
        <f>IF(B944="","",VLOOKUP(B944,型号管理!A:D,4,0))</f>
        <v/>
      </c>
      <c r="F944" s="127"/>
      <c r="G944" s="13"/>
      <c r="H944" s="124">
        <f t="shared" si="14"/>
        <v>0</v>
      </c>
      <c r="I944" s="128"/>
    </row>
    <row r="945" spans="1:9" ht="11.25">
      <c r="A945" s="126"/>
      <c r="B945" s="121"/>
      <c r="C945" s="122" t="str">
        <f>IF(B945="","",VLOOKUP(B945,型号管理!A:D,2,0))</f>
        <v/>
      </c>
      <c r="D945" s="122" t="str">
        <f>IF(B945="","",VLOOKUP(B945,型号管理!A:D,3,0))</f>
        <v/>
      </c>
      <c r="E945" s="122" t="str">
        <f>IF(B945="","",VLOOKUP(B945,型号管理!A:D,4,0))</f>
        <v/>
      </c>
      <c r="F945" s="127"/>
      <c r="G945" s="13"/>
      <c r="H945" s="124">
        <f t="shared" si="14"/>
        <v>0</v>
      </c>
      <c r="I945" s="128"/>
    </row>
    <row r="946" spans="1:9" ht="11.25">
      <c r="A946" s="126"/>
      <c r="B946" s="121"/>
      <c r="C946" s="122" t="str">
        <f>IF(B946="","",VLOOKUP(B946,型号管理!A:D,2,0))</f>
        <v/>
      </c>
      <c r="D946" s="122" t="str">
        <f>IF(B946="","",VLOOKUP(B946,型号管理!A:D,3,0))</f>
        <v/>
      </c>
      <c r="E946" s="122" t="str">
        <f>IF(B946="","",VLOOKUP(B946,型号管理!A:D,4,0))</f>
        <v/>
      </c>
      <c r="F946" s="127"/>
      <c r="G946" s="13"/>
      <c r="H946" s="124">
        <f t="shared" si="14"/>
        <v>0</v>
      </c>
      <c r="I946" s="128"/>
    </row>
    <row r="947" spans="1:9" ht="11.25">
      <c r="A947" s="126"/>
      <c r="B947" s="121"/>
      <c r="C947" s="122" t="str">
        <f>IF(B947="","",VLOOKUP(B947,型号管理!A:D,2,0))</f>
        <v/>
      </c>
      <c r="D947" s="122" t="str">
        <f>IF(B947="","",VLOOKUP(B947,型号管理!A:D,3,0))</f>
        <v/>
      </c>
      <c r="E947" s="122" t="str">
        <f>IF(B947="","",VLOOKUP(B947,型号管理!A:D,4,0))</f>
        <v/>
      </c>
      <c r="F947" s="127"/>
      <c r="G947" s="13"/>
      <c r="H947" s="124">
        <f t="shared" si="14"/>
        <v>0</v>
      </c>
      <c r="I947" s="128"/>
    </row>
    <row r="948" spans="1:9" ht="11.25">
      <c r="A948" s="126"/>
      <c r="B948" s="121"/>
      <c r="C948" s="122" t="str">
        <f>IF(B948="","",VLOOKUP(B948,型号管理!A:D,2,0))</f>
        <v/>
      </c>
      <c r="D948" s="122" t="str">
        <f>IF(B948="","",VLOOKUP(B948,型号管理!A:D,3,0))</f>
        <v/>
      </c>
      <c r="E948" s="122" t="str">
        <f>IF(B948="","",VLOOKUP(B948,型号管理!A:D,4,0))</f>
        <v/>
      </c>
      <c r="F948" s="127"/>
      <c r="G948" s="13"/>
      <c r="H948" s="124">
        <f t="shared" si="14"/>
        <v>0</v>
      </c>
      <c r="I948" s="128"/>
    </row>
    <row r="949" spans="1:9" ht="11.25">
      <c r="A949" s="126"/>
      <c r="B949" s="121"/>
      <c r="C949" s="122" t="str">
        <f>IF(B949="","",VLOOKUP(B949,型号管理!A:D,2,0))</f>
        <v/>
      </c>
      <c r="D949" s="122" t="str">
        <f>IF(B949="","",VLOOKUP(B949,型号管理!A:D,3,0))</f>
        <v/>
      </c>
      <c r="E949" s="122" t="str">
        <f>IF(B949="","",VLOOKUP(B949,型号管理!A:D,4,0))</f>
        <v/>
      </c>
      <c r="F949" s="127"/>
      <c r="G949" s="13"/>
      <c r="H949" s="124">
        <f t="shared" si="14"/>
        <v>0</v>
      </c>
      <c r="I949" s="128"/>
    </row>
    <row r="950" spans="1:9" ht="11.25">
      <c r="A950" s="126"/>
      <c r="B950" s="121"/>
      <c r="C950" s="122" t="str">
        <f>IF(B950="","",VLOOKUP(B950,型号管理!A:D,2,0))</f>
        <v/>
      </c>
      <c r="D950" s="122" t="str">
        <f>IF(B950="","",VLOOKUP(B950,型号管理!A:D,3,0))</f>
        <v/>
      </c>
      <c r="E950" s="122" t="str">
        <f>IF(B950="","",VLOOKUP(B950,型号管理!A:D,4,0))</f>
        <v/>
      </c>
      <c r="F950" s="127"/>
      <c r="G950" s="13"/>
      <c r="H950" s="124">
        <f t="shared" si="14"/>
        <v>0</v>
      </c>
      <c r="I950" s="128"/>
    </row>
    <row r="951" spans="1:9" ht="11.25">
      <c r="A951" s="126"/>
      <c r="B951" s="121"/>
      <c r="C951" s="122" t="str">
        <f>IF(B951="","",VLOOKUP(B951,型号管理!A:D,2,0))</f>
        <v/>
      </c>
      <c r="D951" s="122" t="str">
        <f>IF(B951="","",VLOOKUP(B951,型号管理!A:D,3,0))</f>
        <v/>
      </c>
      <c r="E951" s="122" t="str">
        <f>IF(B951="","",VLOOKUP(B951,型号管理!A:D,4,0))</f>
        <v/>
      </c>
      <c r="F951" s="127"/>
      <c r="G951" s="13"/>
      <c r="H951" s="124">
        <f t="shared" si="14"/>
        <v>0</v>
      </c>
      <c r="I951" s="128"/>
    </row>
    <row r="952" spans="1:9" ht="11.25">
      <c r="A952" s="126"/>
      <c r="B952" s="121"/>
      <c r="C952" s="122" t="str">
        <f>IF(B952="","",VLOOKUP(B952,型号管理!A:D,2,0))</f>
        <v/>
      </c>
      <c r="D952" s="122" t="str">
        <f>IF(B952="","",VLOOKUP(B952,型号管理!A:D,3,0))</f>
        <v/>
      </c>
      <c r="E952" s="122" t="str">
        <f>IF(B952="","",VLOOKUP(B952,型号管理!A:D,4,0))</f>
        <v/>
      </c>
      <c r="F952" s="127"/>
      <c r="G952" s="13"/>
      <c r="H952" s="124">
        <f t="shared" si="14"/>
        <v>0</v>
      </c>
      <c r="I952" s="128"/>
    </row>
    <row r="953" spans="1:9" ht="11.25">
      <c r="A953" s="126"/>
      <c r="B953" s="121"/>
      <c r="C953" s="122" t="str">
        <f>IF(B953="","",VLOOKUP(B953,型号管理!A:D,2,0))</f>
        <v/>
      </c>
      <c r="D953" s="122" t="str">
        <f>IF(B953="","",VLOOKUP(B953,型号管理!A:D,3,0))</f>
        <v/>
      </c>
      <c r="E953" s="122" t="str">
        <f>IF(B953="","",VLOOKUP(B953,型号管理!A:D,4,0))</f>
        <v/>
      </c>
      <c r="F953" s="127"/>
      <c r="G953" s="13"/>
      <c r="H953" s="124">
        <f t="shared" si="14"/>
        <v>0</v>
      </c>
      <c r="I953" s="128"/>
    </row>
    <row r="954" spans="1:9" ht="11.25">
      <c r="A954" s="126"/>
      <c r="B954" s="121"/>
      <c r="C954" s="122" t="str">
        <f>IF(B954="","",VLOOKUP(B954,型号管理!A:D,2,0))</f>
        <v/>
      </c>
      <c r="D954" s="122" t="str">
        <f>IF(B954="","",VLOOKUP(B954,型号管理!A:D,3,0))</f>
        <v/>
      </c>
      <c r="E954" s="122" t="str">
        <f>IF(B954="","",VLOOKUP(B954,型号管理!A:D,4,0))</f>
        <v/>
      </c>
      <c r="F954" s="127"/>
      <c r="G954" s="13"/>
      <c r="H954" s="124">
        <f t="shared" si="14"/>
        <v>0</v>
      </c>
      <c r="I954" s="128"/>
    </row>
    <row r="955" spans="1:9" ht="11.25">
      <c r="A955" s="126"/>
      <c r="B955" s="121"/>
      <c r="C955" s="122" t="str">
        <f>IF(B955="","",VLOOKUP(B955,型号管理!A:D,2,0))</f>
        <v/>
      </c>
      <c r="D955" s="122" t="str">
        <f>IF(B955="","",VLOOKUP(B955,型号管理!A:D,3,0))</f>
        <v/>
      </c>
      <c r="E955" s="122" t="str">
        <f>IF(B955="","",VLOOKUP(B955,型号管理!A:D,4,0))</f>
        <v/>
      </c>
      <c r="F955" s="127"/>
      <c r="G955" s="13"/>
      <c r="H955" s="124">
        <f t="shared" si="14"/>
        <v>0</v>
      </c>
      <c r="I955" s="128"/>
    </row>
    <row r="956" spans="1:9" ht="11.25">
      <c r="A956" s="126"/>
      <c r="B956" s="121"/>
      <c r="C956" s="122" t="str">
        <f>IF(B956="","",VLOOKUP(B956,型号管理!A:D,2,0))</f>
        <v/>
      </c>
      <c r="D956" s="122" t="str">
        <f>IF(B956="","",VLOOKUP(B956,型号管理!A:D,3,0))</f>
        <v/>
      </c>
      <c r="E956" s="122" t="str">
        <f>IF(B956="","",VLOOKUP(B956,型号管理!A:D,4,0))</f>
        <v/>
      </c>
      <c r="F956" s="127"/>
      <c r="G956" s="13"/>
      <c r="H956" s="124">
        <f t="shared" si="14"/>
        <v>0</v>
      </c>
      <c r="I956" s="128"/>
    </row>
    <row r="957" spans="1:9" ht="11.25">
      <c r="A957" s="126"/>
      <c r="B957" s="121"/>
      <c r="C957" s="122" t="str">
        <f>IF(B957="","",VLOOKUP(B957,型号管理!A:D,2,0))</f>
        <v/>
      </c>
      <c r="D957" s="122" t="str">
        <f>IF(B957="","",VLOOKUP(B957,型号管理!A:D,3,0))</f>
        <v/>
      </c>
      <c r="E957" s="122" t="str">
        <f>IF(B957="","",VLOOKUP(B957,型号管理!A:D,4,0))</f>
        <v/>
      </c>
      <c r="F957" s="127"/>
      <c r="G957" s="13"/>
      <c r="H957" s="124">
        <f t="shared" si="14"/>
        <v>0</v>
      </c>
      <c r="I957" s="128"/>
    </row>
    <row r="958" spans="1:9" ht="11.25">
      <c r="A958" s="126"/>
      <c r="B958" s="121"/>
      <c r="C958" s="122" t="str">
        <f>IF(B958="","",VLOOKUP(B958,型号管理!A:D,2,0))</f>
        <v/>
      </c>
      <c r="D958" s="122" t="str">
        <f>IF(B958="","",VLOOKUP(B958,型号管理!A:D,3,0))</f>
        <v/>
      </c>
      <c r="E958" s="122" t="str">
        <f>IF(B958="","",VLOOKUP(B958,型号管理!A:D,4,0))</f>
        <v/>
      </c>
      <c r="F958" s="127"/>
      <c r="G958" s="13"/>
      <c r="H958" s="124">
        <f t="shared" si="14"/>
        <v>0</v>
      </c>
      <c r="I958" s="128"/>
    </row>
    <row r="959" spans="1:9" ht="11.25">
      <c r="A959" s="126"/>
      <c r="B959" s="121"/>
      <c r="C959" s="122" t="str">
        <f>IF(B959="","",VLOOKUP(B959,型号管理!A:D,2,0))</f>
        <v/>
      </c>
      <c r="D959" s="122" t="str">
        <f>IF(B959="","",VLOOKUP(B959,型号管理!A:D,3,0))</f>
        <v/>
      </c>
      <c r="E959" s="122" t="str">
        <f>IF(B959="","",VLOOKUP(B959,型号管理!A:D,4,0))</f>
        <v/>
      </c>
      <c r="F959" s="127"/>
      <c r="G959" s="13"/>
      <c r="H959" s="124">
        <f t="shared" si="14"/>
        <v>0</v>
      </c>
      <c r="I959" s="128"/>
    </row>
    <row r="960" spans="1:9" ht="11.25">
      <c r="A960" s="126"/>
      <c r="B960" s="121"/>
      <c r="C960" s="122" t="str">
        <f>IF(B960="","",VLOOKUP(B960,型号管理!A:D,2,0))</f>
        <v/>
      </c>
      <c r="D960" s="122" t="str">
        <f>IF(B960="","",VLOOKUP(B960,型号管理!A:D,3,0))</f>
        <v/>
      </c>
      <c r="E960" s="122" t="str">
        <f>IF(B960="","",VLOOKUP(B960,型号管理!A:D,4,0))</f>
        <v/>
      </c>
      <c r="F960" s="127"/>
      <c r="G960" s="13"/>
      <c r="H960" s="124">
        <f t="shared" si="14"/>
        <v>0</v>
      </c>
      <c r="I960" s="128"/>
    </row>
    <row r="961" spans="1:9" ht="11.25">
      <c r="A961" s="126"/>
      <c r="B961" s="121"/>
      <c r="C961" s="122" t="str">
        <f>IF(B961="","",VLOOKUP(B961,型号管理!A:D,2,0))</f>
        <v/>
      </c>
      <c r="D961" s="122" t="str">
        <f>IF(B961="","",VLOOKUP(B961,型号管理!A:D,3,0))</f>
        <v/>
      </c>
      <c r="E961" s="122" t="str">
        <f>IF(B961="","",VLOOKUP(B961,型号管理!A:D,4,0))</f>
        <v/>
      </c>
      <c r="F961" s="127"/>
      <c r="G961" s="13"/>
      <c r="H961" s="124">
        <f t="shared" si="14"/>
        <v>0</v>
      </c>
      <c r="I961" s="128"/>
    </row>
    <row r="962" spans="1:9" ht="11.25">
      <c r="A962" s="126"/>
      <c r="B962" s="121"/>
      <c r="C962" s="122" t="str">
        <f>IF(B962="","",VLOOKUP(B962,型号管理!A:D,2,0))</f>
        <v/>
      </c>
      <c r="D962" s="122" t="str">
        <f>IF(B962="","",VLOOKUP(B962,型号管理!A:D,3,0))</f>
        <v/>
      </c>
      <c r="E962" s="122" t="str">
        <f>IF(B962="","",VLOOKUP(B962,型号管理!A:D,4,0))</f>
        <v/>
      </c>
      <c r="F962" s="127"/>
      <c r="G962" s="13"/>
      <c r="H962" s="124">
        <f t="shared" si="15" ref="H962:H1000">F962*G962</f>
        <v>0</v>
      </c>
      <c r="I962" s="128"/>
    </row>
    <row r="963" spans="1:9" ht="11.25">
      <c r="A963" s="126"/>
      <c r="B963" s="121"/>
      <c r="C963" s="122" t="str">
        <f>IF(B963="","",VLOOKUP(B963,型号管理!A:D,2,0))</f>
        <v/>
      </c>
      <c r="D963" s="122" t="str">
        <f>IF(B963="","",VLOOKUP(B963,型号管理!A:D,3,0))</f>
        <v/>
      </c>
      <c r="E963" s="122" t="str">
        <f>IF(B963="","",VLOOKUP(B963,型号管理!A:D,4,0))</f>
        <v/>
      </c>
      <c r="F963" s="127"/>
      <c r="G963" s="13"/>
      <c r="H963" s="124">
        <f t="shared" si="15"/>
        <v>0</v>
      </c>
      <c r="I963" s="128"/>
    </row>
    <row r="964" spans="1:9" ht="11.25">
      <c r="A964" s="126"/>
      <c r="B964" s="121"/>
      <c r="C964" s="122" t="str">
        <f>IF(B964="","",VLOOKUP(B964,型号管理!A:D,2,0))</f>
        <v/>
      </c>
      <c r="D964" s="122" t="str">
        <f>IF(B964="","",VLOOKUP(B964,型号管理!A:D,3,0))</f>
        <v/>
      </c>
      <c r="E964" s="122" t="str">
        <f>IF(B964="","",VLOOKUP(B964,型号管理!A:D,4,0))</f>
        <v/>
      </c>
      <c r="F964" s="127"/>
      <c r="G964" s="13"/>
      <c r="H964" s="124">
        <f t="shared" si="15"/>
        <v>0</v>
      </c>
      <c r="I964" s="128"/>
    </row>
    <row r="965" spans="1:9" ht="11.25">
      <c r="A965" s="126"/>
      <c r="B965" s="121"/>
      <c r="C965" s="122" t="str">
        <f>IF(B965="","",VLOOKUP(B965,型号管理!A:D,2,0))</f>
        <v/>
      </c>
      <c r="D965" s="122" t="str">
        <f>IF(B965="","",VLOOKUP(B965,型号管理!A:D,3,0))</f>
        <v/>
      </c>
      <c r="E965" s="122" t="str">
        <f>IF(B965="","",VLOOKUP(B965,型号管理!A:D,4,0))</f>
        <v/>
      </c>
      <c r="F965" s="127"/>
      <c r="G965" s="13"/>
      <c r="H965" s="124">
        <f t="shared" si="15"/>
        <v>0</v>
      </c>
      <c r="I965" s="128"/>
    </row>
    <row r="966" spans="1:9" ht="11.25">
      <c r="A966" s="126"/>
      <c r="B966" s="121"/>
      <c r="C966" s="122" t="str">
        <f>IF(B966="","",VLOOKUP(B966,型号管理!A:D,2,0))</f>
        <v/>
      </c>
      <c r="D966" s="122" t="str">
        <f>IF(B966="","",VLOOKUP(B966,型号管理!A:D,3,0))</f>
        <v/>
      </c>
      <c r="E966" s="122" t="str">
        <f>IF(B966="","",VLOOKUP(B966,型号管理!A:D,4,0))</f>
        <v/>
      </c>
      <c r="F966" s="127"/>
      <c r="G966" s="13"/>
      <c r="H966" s="124">
        <f t="shared" si="15"/>
        <v>0</v>
      </c>
      <c r="I966" s="128"/>
    </row>
    <row r="967" spans="1:9" ht="11.25">
      <c r="A967" s="126"/>
      <c r="B967" s="121"/>
      <c r="C967" s="122" t="str">
        <f>IF(B967="","",VLOOKUP(B967,型号管理!A:D,2,0))</f>
        <v/>
      </c>
      <c r="D967" s="122" t="str">
        <f>IF(B967="","",VLOOKUP(B967,型号管理!A:D,3,0))</f>
        <v/>
      </c>
      <c r="E967" s="122" t="str">
        <f>IF(B967="","",VLOOKUP(B967,型号管理!A:D,4,0))</f>
        <v/>
      </c>
      <c r="F967" s="127"/>
      <c r="G967" s="13"/>
      <c r="H967" s="124">
        <f t="shared" si="15"/>
        <v>0</v>
      </c>
      <c r="I967" s="128"/>
    </row>
    <row r="968" spans="1:9" ht="11.25">
      <c r="A968" s="126"/>
      <c r="B968" s="121"/>
      <c r="C968" s="122" t="str">
        <f>IF(B968="","",VLOOKUP(B968,型号管理!A:D,2,0))</f>
        <v/>
      </c>
      <c r="D968" s="122" t="str">
        <f>IF(B968="","",VLOOKUP(B968,型号管理!A:D,3,0))</f>
        <v/>
      </c>
      <c r="E968" s="122" t="str">
        <f>IF(B968="","",VLOOKUP(B968,型号管理!A:D,4,0))</f>
        <v/>
      </c>
      <c r="F968" s="127"/>
      <c r="G968" s="13"/>
      <c r="H968" s="124">
        <f t="shared" si="15"/>
        <v>0</v>
      </c>
      <c r="I968" s="128"/>
    </row>
    <row r="969" spans="1:9" ht="11.25">
      <c r="A969" s="126"/>
      <c r="B969" s="121"/>
      <c r="C969" s="122" t="str">
        <f>IF(B969="","",VLOOKUP(B969,型号管理!A:D,2,0))</f>
        <v/>
      </c>
      <c r="D969" s="122" t="str">
        <f>IF(B969="","",VLOOKUP(B969,型号管理!A:D,3,0))</f>
        <v/>
      </c>
      <c r="E969" s="122" t="str">
        <f>IF(B969="","",VLOOKUP(B969,型号管理!A:D,4,0))</f>
        <v/>
      </c>
      <c r="F969" s="127"/>
      <c r="G969" s="13"/>
      <c r="H969" s="124">
        <f t="shared" si="15"/>
        <v>0</v>
      </c>
      <c r="I969" s="128"/>
    </row>
    <row r="970" spans="1:9" ht="11.25">
      <c r="A970" s="126"/>
      <c r="B970" s="121"/>
      <c r="C970" s="122" t="str">
        <f>IF(B970="","",VLOOKUP(B970,型号管理!A:D,2,0))</f>
        <v/>
      </c>
      <c r="D970" s="122" t="str">
        <f>IF(B970="","",VLOOKUP(B970,型号管理!A:D,3,0))</f>
        <v/>
      </c>
      <c r="E970" s="122" t="str">
        <f>IF(B970="","",VLOOKUP(B970,型号管理!A:D,4,0))</f>
        <v/>
      </c>
      <c r="F970" s="127"/>
      <c r="G970" s="13"/>
      <c r="H970" s="124">
        <f t="shared" si="15"/>
        <v>0</v>
      </c>
      <c r="I970" s="128"/>
    </row>
    <row r="971" spans="1:9" ht="11.25">
      <c r="A971" s="126"/>
      <c r="B971" s="121"/>
      <c r="C971" s="122" t="str">
        <f>IF(B971="","",VLOOKUP(B971,型号管理!A:D,2,0))</f>
        <v/>
      </c>
      <c r="D971" s="122" t="str">
        <f>IF(B971="","",VLOOKUP(B971,型号管理!A:D,3,0))</f>
        <v/>
      </c>
      <c r="E971" s="122" t="str">
        <f>IF(B971="","",VLOOKUP(B971,型号管理!A:D,4,0))</f>
        <v/>
      </c>
      <c r="F971" s="127"/>
      <c r="G971" s="13"/>
      <c r="H971" s="124">
        <f t="shared" si="15"/>
        <v>0</v>
      </c>
      <c r="I971" s="128"/>
    </row>
    <row r="972" spans="1:9" ht="11.25">
      <c r="A972" s="126"/>
      <c r="B972" s="121"/>
      <c r="C972" s="122" t="str">
        <f>IF(B972="","",VLOOKUP(B972,型号管理!A:D,2,0))</f>
        <v/>
      </c>
      <c r="D972" s="122" t="str">
        <f>IF(B972="","",VLOOKUP(B972,型号管理!A:D,3,0))</f>
        <v/>
      </c>
      <c r="E972" s="122" t="str">
        <f>IF(B972="","",VLOOKUP(B972,型号管理!A:D,4,0))</f>
        <v/>
      </c>
      <c r="F972" s="127"/>
      <c r="G972" s="13"/>
      <c r="H972" s="124">
        <f t="shared" si="15"/>
        <v>0</v>
      </c>
      <c r="I972" s="128"/>
    </row>
    <row r="973" spans="1:9" ht="11.25">
      <c r="A973" s="126"/>
      <c r="B973" s="121"/>
      <c r="C973" s="122" t="str">
        <f>IF(B973="","",VLOOKUP(B973,型号管理!A:D,2,0))</f>
        <v/>
      </c>
      <c r="D973" s="122" t="str">
        <f>IF(B973="","",VLOOKUP(B973,型号管理!A:D,3,0))</f>
        <v/>
      </c>
      <c r="E973" s="122" t="str">
        <f>IF(B973="","",VLOOKUP(B973,型号管理!A:D,4,0))</f>
        <v/>
      </c>
      <c r="F973" s="127"/>
      <c r="G973" s="13"/>
      <c r="H973" s="124">
        <f t="shared" si="15"/>
        <v>0</v>
      </c>
      <c r="I973" s="128"/>
    </row>
    <row r="974" spans="1:9" ht="11.25">
      <c r="A974" s="126"/>
      <c r="B974" s="121"/>
      <c r="C974" s="122" t="str">
        <f>IF(B974="","",VLOOKUP(B974,型号管理!A:D,2,0))</f>
        <v/>
      </c>
      <c r="D974" s="122" t="str">
        <f>IF(B974="","",VLOOKUP(B974,型号管理!A:D,3,0))</f>
        <v/>
      </c>
      <c r="E974" s="122" t="str">
        <f>IF(B974="","",VLOOKUP(B974,型号管理!A:D,4,0))</f>
        <v/>
      </c>
      <c r="F974" s="127"/>
      <c r="G974" s="13"/>
      <c r="H974" s="124">
        <f t="shared" si="15"/>
        <v>0</v>
      </c>
      <c r="I974" s="128"/>
    </row>
    <row r="975" spans="1:9" ht="11.25">
      <c r="A975" s="126"/>
      <c r="B975" s="121"/>
      <c r="C975" s="122" t="str">
        <f>IF(B975="","",VLOOKUP(B975,型号管理!A:D,2,0))</f>
        <v/>
      </c>
      <c r="D975" s="122" t="str">
        <f>IF(B975="","",VLOOKUP(B975,型号管理!A:D,3,0))</f>
        <v/>
      </c>
      <c r="E975" s="122" t="str">
        <f>IF(B975="","",VLOOKUP(B975,型号管理!A:D,4,0))</f>
        <v/>
      </c>
      <c r="F975" s="127"/>
      <c r="G975" s="13"/>
      <c r="H975" s="124">
        <f t="shared" si="15"/>
        <v>0</v>
      </c>
      <c r="I975" s="128"/>
    </row>
    <row r="976" spans="1:9" ht="11.25">
      <c r="A976" s="126"/>
      <c r="B976" s="121"/>
      <c r="C976" s="122" t="str">
        <f>IF(B976="","",VLOOKUP(B976,型号管理!A:D,2,0))</f>
        <v/>
      </c>
      <c r="D976" s="122" t="str">
        <f>IF(B976="","",VLOOKUP(B976,型号管理!A:D,3,0))</f>
        <v/>
      </c>
      <c r="E976" s="122" t="str">
        <f>IF(B976="","",VLOOKUP(B976,型号管理!A:D,4,0))</f>
        <v/>
      </c>
      <c r="F976" s="127"/>
      <c r="G976" s="13"/>
      <c r="H976" s="124">
        <f t="shared" si="15"/>
        <v>0</v>
      </c>
      <c r="I976" s="128"/>
    </row>
    <row r="977" spans="1:9" ht="11.25">
      <c r="A977" s="126"/>
      <c r="B977" s="121"/>
      <c r="C977" s="122" t="str">
        <f>IF(B977="","",VLOOKUP(B977,型号管理!A:D,2,0))</f>
        <v/>
      </c>
      <c r="D977" s="122" t="str">
        <f>IF(B977="","",VLOOKUP(B977,型号管理!A:D,3,0))</f>
        <v/>
      </c>
      <c r="E977" s="122" t="str">
        <f>IF(B977="","",VLOOKUP(B977,型号管理!A:D,4,0))</f>
        <v/>
      </c>
      <c r="F977" s="127"/>
      <c r="G977" s="13"/>
      <c r="H977" s="124">
        <f t="shared" si="15"/>
        <v>0</v>
      </c>
      <c r="I977" s="128"/>
    </row>
    <row r="978" spans="1:9" ht="11.25">
      <c r="A978" s="126"/>
      <c r="B978" s="121"/>
      <c r="C978" s="122" t="str">
        <f>IF(B978="","",VLOOKUP(B978,型号管理!A:D,2,0))</f>
        <v/>
      </c>
      <c r="D978" s="122" t="str">
        <f>IF(B978="","",VLOOKUP(B978,型号管理!A:D,3,0))</f>
        <v/>
      </c>
      <c r="E978" s="122" t="str">
        <f>IF(B978="","",VLOOKUP(B978,型号管理!A:D,4,0))</f>
        <v/>
      </c>
      <c r="F978" s="127"/>
      <c r="G978" s="13"/>
      <c r="H978" s="124">
        <f t="shared" si="15"/>
        <v>0</v>
      </c>
      <c r="I978" s="128"/>
    </row>
    <row r="979" spans="1:9" ht="11.25">
      <c r="A979" s="126"/>
      <c r="B979" s="121"/>
      <c r="C979" s="122" t="str">
        <f>IF(B979="","",VLOOKUP(B979,型号管理!A:D,2,0))</f>
        <v/>
      </c>
      <c r="D979" s="122" t="str">
        <f>IF(B979="","",VLOOKUP(B979,型号管理!A:D,3,0))</f>
        <v/>
      </c>
      <c r="E979" s="122" t="str">
        <f>IF(B979="","",VLOOKUP(B979,型号管理!A:D,4,0))</f>
        <v/>
      </c>
      <c r="F979" s="127"/>
      <c r="G979" s="13"/>
      <c r="H979" s="124">
        <f t="shared" si="15"/>
        <v>0</v>
      </c>
      <c r="I979" s="128"/>
    </row>
    <row r="980" spans="1:9" ht="11.25">
      <c r="A980" s="126"/>
      <c r="B980" s="121"/>
      <c r="C980" s="122" t="str">
        <f>IF(B980="","",VLOOKUP(B980,型号管理!A:D,2,0))</f>
        <v/>
      </c>
      <c r="D980" s="122" t="str">
        <f>IF(B980="","",VLOOKUP(B980,型号管理!A:D,3,0))</f>
        <v/>
      </c>
      <c r="E980" s="122" t="str">
        <f>IF(B980="","",VLOOKUP(B980,型号管理!A:D,4,0))</f>
        <v/>
      </c>
      <c r="F980" s="127"/>
      <c r="G980" s="13"/>
      <c r="H980" s="124">
        <f t="shared" si="15"/>
        <v>0</v>
      </c>
      <c r="I980" s="128"/>
    </row>
    <row r="981" spans="1:9" ht="11.25">
      <c r="A981" s="126"/>
      <c r="B981" s="121"/>
      <c r="C981" s="122" t="str">
        <f>IF(B981="","",VLOOKUP(B981,型号管理!A:D,2,0))</f>
        <v/>
      </c>
      <c r="D981" s="122" t="str">
        <f>IF(B981="","",VLOOKUP(B981,型号管理!A:D,3,0))</f>
        <v/>
      </c>
      <c r="E981" s="122" t="str">
        <f>IF(B981="","",VLOOKUP(B981,型号管理!A:D,4,0))</f>
        <v/>
      </c>
      <c r="F981" s="127"/>
      <c r="G981" s="13"/>
      <c r="H981" s="124">
        <f t="shared" si="15"/>
        <v>0</v>
      </c>
      <c r="I981" s="128"/>
    </row>
    <row r="982" spans="1:9" ht="11.25">
      <c r="A982" s="126"/>
      <c r="B982" s="121"/>
      <c r="C982" s="122" t="str">
        <f>IF(B982="","",VLOOKUP(B982,型号管理!A:D,2,0))</f>
        <v/>
      </c>
      <c r="D982" s="122" t="str">
        <f>IF(B982="","",VLOOKUP(B982,型号管理!A:D,3,0))</f>
        <v/>
      </c>
      <c r="E982" s="122" t="str">
        <f>IF(B982="","",VLOOKUP(B982,型号管理!A:D,4,0))</f>
        <v/>
      </c>
      <c r="F982" s="127"/>
      <c r="G982" s="13"/>
      <c r="H982" s="124">
        <f t="shared" si="15"/>
        <v>0</v>
      </c>
      <c r="I982" s="128"/>
    </row>
    <row r="983" spans="1:9" ht="11.25">
      <c r="A983" s="126"/>
      <c r="B983" s="121"/>
      <c r="C983" s="122" t="str">
        <f>IF(B983="","",VLOOKUP(B983,型号管理!A:D,2,0))</f>
        <v/>
      </c>
      <c r="D983" s="122" t="str">
        <f>IF(B983="","",VLOOKUP(B983,型号管理!A:D,3,0))</f>
        <v/>
      </c>
      <c r="E983" s="122" t="str">
        <f>IF(B983="","",VLOOKUP(B983,型号管理!A:D,4,0))</f>
        <v/>
      </c>
      <c r="F983" s="127"/>
      <c r="G983" s="13"/>
      <c r="H983" s="124">
        <f t="shared" si="15"/>
        <v>0</v>
      </c>
      <c r="I983" s="128"/>
    </row>
    <row r="984" spans="1:9" ht="11.25">
      <c r="A984" s="126"/>
      <c r="B984" s="121"/>
      <c r="C984" s="122" t="str">
        <f>IF(B984="","",VLOOKUP(B984,型号管理!A:D,2,0))</f>
        <v/>
      </c>
      <c r="D984" s="122" t="str">
        <f>IF(B984="","",VLOOKUP(B984,型号管理!A:D,3,0))</f>
        <v/>
      </c>
      <c r="E984" s="122" t="str">
        <f>IF(B984="","",VLOOKUP(B984,型号管理!A:D,4,0))</f>
        <v/>
      </c>
      <c r="F984" s="127"/>
      <c r="G984" s="13"/>
      <c r="H984" s="124">
        <f t="shared" si="15"/>
        <v>0</v>
      </c>
      <c r="I984" s="128"/>
    </row>
    <row r="985" spans="1:9" ht="11.25">
      <c r="A985" s="126"/>
      <c r="B985" s="121"/>
      <c r="C985" s="122" t="str">
        <f>IF(B985="","",VLOOKUP(B985,型号管理!A:D,2,0))</f>
        <v/>
      </c>
      <c r="D985" s="122" t="str">
        <f>IF(B985="","",VLOOKUP(B985,型号管理!A:D,3,0))</f>
        <v/>
      </c>
      <c r="E985" s="122" t="str">
        <f>IF(B985="","",VLOOKUP(B985,型号管理!A:D,4,0))</f>
        <v/>
      </c>
      <c r="F985" s="127"/>
      <c r="G985" s="13"/>
      <c r="H985" s="124">
        <f t="shared" si="15"/>
        <v>0</v>
      </c>
      <c r="I985" s="128"/>
    </row>
    <row r="986" spans="1:9" ht="11.25">
      <c r="A986" s="126"/>
      <c r="B986" s="121"/>
      <c r="C986" s="122" t="str">
        <f>IF(B986="","",VLOOKUP(B986,型号管理!A:D,2,0))</f>
        <v/>
      </c>
      <c r="D986" s="122" t="str">
        <f>IF(B986="","",VLOOKUP(B986,型号管理!A:D,3,0))</f>
        <v/>
      </c>
      <c r="E986" s="122" t="str">
        <f>IF(B986="","",VLOOKUP(B986,型号管理!A:D,4,0))</f>
        <v/>
      </c>
      <c r="F986" s="127"/>
      <c r="G986" s="13"/>
      <c r="H986" s="124">
        <f t="shared" si="15"/>
        <v>0</v>
      </c>
      <c r="I986" s="128"/>
    </row>
    <row r="987" spans="1:9" ht="11.25">
      <c r="A987" s="126"/>
      <c r="B987" s="121"/>
      <c r="C987" s="122" t="str">
        <f>IF(B987="","",VLOOKUP(B987,型号管理!A:D,2,0))</f>
        <v/>
      </c>
      <c r="D987" s="122" t="str">
        <f>IF(B987="","",VLOOKUP(B987,型号管理!A:D,3,0))</f>
        <v/>
      </c>
      <c r="E987" s="122" t="str">
        <f>IF(B987="","",VLOOKUP(B987,型号管理!A:D,4,0))</f>
        <v/>
      </c>
      <c r="F987" s="127"/>
      <c r="G987" s="13"/>
      <c r="H987" s="124">
        <f t="shared" si="15"/>
        <v>0</v>
      </c>
      <c r="I987" s="128"/>
    </row>
    <row r="988" spans="1:9" ht="11.25">
      <c r="A988" s="126"/>
      <c r="B988" s="121"/>
      <c r="C988" s="122" t="str">
        <f>IF(B988="","",VLOOKUP(B988,型号管理!A:D,2,0))</f>
        <v/>
      </c>
      <c r="D988" s="122" t="str">
        <f>IF(B988="","",VLOOKUP(B988,型号管理!A:D,3,0))</f>
        <v/>
      </c>
      <c r="E988" s="122" t="str">
        <f>IF(B988="","",VLOOKUP(B988,型号管理!A:D,4,0))</f>
        <v/>
      </c>
      <c r="F988" s="127"/>
      <c r="G988" s="13"/>
      <c r="H988" s="124">
        <f t="shared" si="15"/>
        <v>0</v>
      </c>
      <c r="I988" s="128"/>
    </row>
    <row r="989" spans="1:9" ht="11.25">
      <c r="A989" s="126"/>
      <c r="B989" s="121"/>
      <c r="C989" s="122" t="str">
        <f>IF(B989="","",VLOOKUP(B989,型号管理!A:D,2,0))</f>
        <v/>
      </c>
      <c r="D989" s="122" t="str">
        <f>IF(B989="","",VLOOKUP(B989,型号管理!A:D,3,0))</f>
        <v/>
      </c>
      <c r="E989" s="122" t="str">
        <f>IF(B989="","",VLOOKUP(B989,型号管理!A:D,4,0))</f>
        <v/>
      </c>
      <c r="F989" s="127"/>
      <c r="G989" s="13"/>
      <c r="H989" s="124">
        <f t="shared" si="15"/>
        <v>0</v>
      </c>
      <c r="I989" s="128"/>
    </row>
    <row r="990" spans="1:9" ht="11.25">
      <c r="A990" s="126"/>
      <c r="B990" s="121"/>
      <c r="C990" s="122" t="str">
        <f>IF(B990="","",VLOOKUP(B990,型号管理!A:D,2,0))</f>
        <v/>
      </c>
      <c r="D990" s="122" t="str">
        <f>IF(B990="","",VLOOKUP(B990,型号管理!A:D,3,0))</f>
        <v/>
      </c>
      <c r="E990" s="122" t="str">
        <f>IF(B990="","",VLOOKUP(B990,型号管理!A:D,4,0))</f>
        <v/>
      </c>
      <c r="F990" s="127"/>
      <c r="G990" s="13"/>
      <c r="H990" s="124">
        <f t="shared" si="15"/>
        <v>0</v>
      </c>
      <c r="I990" s="128"/>
    </row>
    <row r="991" spans="1:9" ht="11.25">
      <c r="A991" s="126"/>
      <c r="B991" s="121"/>
      <c r="C991" s="122" t="str">
        <f>IF(B991="","",VLOOKUP(B991,型号管理!A:D,2,0))</f>
        <v/>
      </c>
      <c r="D991" s="122" t="str">
        <f>IF(B991="","",VLOOKUP(B991,型号管理!A:D,3,0))</f>
        <v/>
      </c>
      <c r="E991" s="122" t="str">
        <f>IF(B991="","",VLOOKUP(B991,型号管理!A:D,4,0))</f>
        <v/>
      </c>
      <c r="F991" s="127"/>
      <c r="G991" s="13"/>
      <c r="H991" s="124">
        <f t="shared" si="15"/>
        <v>0</v>
      </c>
      <c r="I991" s="128"/>
    </row>
    <row r="992" spans="1:9" ht="11.25">
      <c r="A992" s="126"/>
      <c r="B992" s="121"/>
      <c r="C992" s="122" t="str">
        <f>IF(B992="","",VLOOKUP(B992,型号管理!A:D,2,0))</f>
        <v/>
      </c>
      <c r="D992" s="122" t="str">
        <f>IF(B992="","",VLOOKUP(B992,型号管理!A:D,3,0))</f>
        <v/>
      </c>
      <c r="E992" s="122" t="str">
        <f>IF(B992="","",VLOOKUP(B992,型号管理!A:D,4,0))</f>
        <v/>
      </c>
      <c r="F992" s="127"/>
      <c r="G992" s="13"/>
      <c r="H992" s="124">
        <f t="shared" si="15"/>
        <v>0</v>
      </c>
      <c r="I992" s="128"/>
    </row>
    <row r="993" spans="1:9" ht="11.25">
      <c r="A993" s="126"/>
      <c r="B993" s="121"/>
      <c r="C993" s="122" t="str">
        <f>IF(B993="","",VLOOKUP(B993,型号管理!A:D,2,0))</f>
        <v/>
      </c>
      <c r="D993" s="122" t="str">
        <f>IF(B993="","",VLOOKUP(B993,型号管理!A:D,3,0))</f>
        <v/>
      </c>
      <c r="E993" s="122" t="str">
        <f>IF(B993="","",VLOOKUP(B993,型号管理!A:D,4,0))</f>
        <v/>
      </c>
      <c r="F993" s="127"/>
      <c r="G993" s="13"/>
      <c r="H993" s="124">
        <f t="shared" si="15"/>
        <v>0</v>
      </c>
      <c r="I993" s="128"/>
    </row>
    <row r="994" spans="1:9" ht="11.25">
      <c r="A994" s="126"/>
      <c r="B994" s="121"/>
      <c r="C994" s="122" t="str">
        <f>IF(B994="","",VLOOKUP(B994,型号管理!A:D,2,0))</f>
        <v/>
      </c>
      <c r="D994" s="122" t="str">
        <f>IF(B994="","",VLOOKUP(B994,型号管理!A:D,3,0))</f>
        <v/>
      </c>
      <c r="E994" s="122" t="str">
        <f>IF(B994="","",VLOOKUP(B994,型号管理!A:D,4,0))</f>
        <v/>
      </c>
      <c r="F994" s="127"/>
      <c r="G994" s="13"/>
      <c r="H994" s="124">
        <f t="shared" si="15"/>
        <v>0</v>
      </c>
      <c r="I994" s="128"/>
    </row>
    <row r="995" spans="1:9" ht="11.25">
      <c r="A995" s="126"/>
      <c r="B995" s="121"/>
      <c r="C995" s="122" t="str">
        <f>IF(B995="","",VLOOKUP(B995,型号管理!A:D,2,0))</f>
        <v/>
      </c>
      <c r="D995" s="122" t="str">
        <f>IF(B995="","",VLOOKUP(B995,型号管理!A:D,3,0))</f>
        <v/>
      </c>
      <c r="E995" s="122" t="str">
        <f>IF(B995="","",VLOOKUP(B995,型号管理!A:D,4,0))</f>
        <v/>
      </c>
      <c r="F995" s="127"/>
      <c r="G995" s="13"/>
      <c r="H995" s="124">
        <f t="shared" si="15"/>
        <v>0</v>
      </c>
      <c r="I995" s="128"/>
    </row>
    <row r="996" spans="1:9" ht="11.25">
      <c r="A996" s="126"/>
      <c r="B996" s="121"/>
      <c r="C996" s="122" t="str">
        <f>IF(B996="","",VLOOKUP(B996,型号管理!A:D,2,0))</f>
        <v/>
      </c>
      <c r="D996" s="122" t="str">
        <f>IF(B996="","",VLOOKUP(B996,型号管理!A:D,3,0))</f>
        <v/>
      </c>
      <c r="E996" s="122" t="str">
        <f>IF(B996="","",VLOOKUP(B996,型号管理!A:D,4,0))</f>
        <v/>
      </c>
      <c r="F996" s="127"/>
      <c r="G996" s="13"/>
      <c r="H996" s="124">
        <f t="shared" si="15"/>
        <v>0</v>
      </c>
      <c r="I996" s="128"/>
    </row>
    <row r="997" spans="1:9" ht="11.25">
      <c r="A997" s="126"/>
      <c r="B997" s="121"/>
      <c r="C997" s="122" t="str">
        <f>IF(B997="","",VLOOKUP(B997,型号管理!A:D,2,0))</f>
        <v/>
      </c>
      <c r="D997" s="122" t="str">
        <f>IF(B997="","",VLOOKUP(B997,型号管理!A:D,3,0))</f>
        <v/>
      </c>
      <c r="E997" s="122" t="str">
        <f>IF(B997="","",VLOOKUP(B997,型号管理!A:D,4,0))</f>
        <v/>
      </c>
      <c r="F997" s="127"/>
      <c r="G997" s="13"/>
      <c r="H997" s="124">
        <f t="shared" si="15"/>
        <v>0</v>
      </c>
      <c r="I997" s="128"/>
    </row>
    <row r="998" spans="1:9" ht="11.25">
      <c r="A998" s="126"/>
      <c r="B998" s="121"/>
      <c r="C998" s="122" t="str">
        <f>IF(B998="","",VLOOKUP(B998,型号管理!A:D,2,0))</f>
        <v/>
      </c>
      <c r="D998" s="122" t="str">
        <f>IF(B998="","",VLOOKUP(B998,型号管理!A:D,3,0))</f>
        <v/>
      </c>
      <c r="E998" s="122" t="str">
        <f>IF(B998="","",VLOOKUP(B998,型号管理!A:D,4,0))</f>
        <v/>
      </c>
      <c r="F998" s="127"/>
      <c r="G998" s="13"/>
      <c r="H998" s="124">
        <f t="shared" si="15"/>
        <v>0</v>
      </c>
      <c r="I998" s="128"/>
    </row>
    <row r="999" spans="1:9" ht="11.25">
      <c r="A999" s="126"/>
      <c r="B999" s="121"/>
      <c r="C999" s="122" t="str">
        <f>IF(B999="","",VLOOKUP(B999,型号管理!A:D,2,0))</f>
        <v/>
      </c>
      <c r="D999" s="122" t="str">
        <f>IF(B999="","",VLOOKUP(B999,型号管理!A:D,3,0))</f>
        <v/>
      </c>
      <c r="E999" s="122" t="str">
        <f>IF(B999="","",VLOOKUP(B999,型号管理!A:D,4,0))</f>
        <v/>
      </c>
      <c r="F999" s="127"/>
      <c r="G999" s="13"/>
      <c r="H999" s="124">
        <f t="shared" si="15"/>
        <v>0</v>
      </c>
      <c r="I999" s="128"/>
    </row>
    <row r="1000" spans="1:9" ht="11.25">
      <c r="A1000" s="126"/>
      <c r="B1000" s="121"/>
      <c r="C1000" s="122" t="str">
        <f>IF(B1000="","",VLOOKUP(B1000,型号管理!A:D,2,0))</f>
        <v/>
      </c>
      <c r="D1000" s="122" t="str">
        <f>IF(B1000="","",VLOOKUP(B1000,型号管理!A:D,3,0))</f>
        <v/>
      </c>
      <c r="E1000" s="122" t="str">
        <f>IF(B1000="","",VLOOKUP(B1000,型号管理!A:D,4,0))</f>
        <v/>
      </c>
      <c r="F1000" s="127"/>
      <c r="G1000" s="13"/>
      <c r="H1000" s="124">
        <f t="shared" si="15"/>
        <v>0</v>
      </c>
      <c r="I1000" s="128"/>
    </row>
  </sheetData>
  <dataValidations count="2">
    <dataValidation type="list" allowBlank="1" showInputMessage="1" showErrorMessage="1" sqref="B2:B1000">
      <formula1>型号管理!$A:$A</formula1>
    </dataValidation>
    <dataValidation type="date" operator="greaterThanOrEqual" allowBlank="1" showInputMessage="1" showErrorMessage="1" error="请输入正确的日期格式，如2019/01/01" sqref="A2:A1000">
      <formula1>1</formula1>
    </dataValidation>
  </dataValidations>
  <pageMargins left="0.699305555555556" right="0.699305555555556" top="0.75" bottom="0.75" header="0.3" footer="0.3"/>
  <pageSetup orientation="portrait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A1:K1000"/>
  <sheetViews>
    <sheetView showGridLines="0" workbookViewId="0" topLeftCell="A1">
      <pane ySplit="1" topLeftCell="A2" activePane="bottomLeft" state="frozen"/>
      <selection pane="topLeft" activeCell="A1" sqref="A1"/>
      <selection pane="bottomLeft" activeCell="A1" sqref="A1"/>
    </sheetView>
  </sheetViews>
  <sheetFormatPr defaultColWidth="9" defaultRowHeight="13.5"/>
  <cols>
    <col min="1" max="1" width="9.5" style="111" customWidth="1"/>
    <col min="2" max="2" width="10.5" style="112" customWidth="1"/>
    <col min="3" max="3" width="19.3" style="112" customWidth="1"/>
    <col min="4" max="4" width="18.1" style="112" customWidth="1"/>
    <col min="5" max="5" width="10.5" style="112" customWidth="1"/>
    <col min="6" max="6" width="11" style="113" customWidth="1"/>
    <col min="7" max="7" width="11" style="114" customWidth="1"/>
    <col min="8" max="8" width="11" style="113" customWidth="1"/>
    <col min="9" max="10" width="10.4" style="115" customWidth="1"/>
    <col min="11" max="11" width="20.9" style="115" customWidth="1"/>
    <col min="12" max="16381" width="9" style="116"/>
  </cols>
  <sheetData>
    <row r="1" spans="1:11" s="109" customFormat="1" ht="21" customHeight="1">
      <c r="A1" s="117" t="s">
        <v>258</v>
      </c>
      <c r="B1" s="118" t="s">
        <v>259</v>
      </c>
      <c r="C1" s="118" t="s">
        <v>260</v>
      </c>
      <c r="D1" s="118" t="s">
        <v>5</v>
      </c>
      <c r="E1" s="118" t="s">
        <v>6</v>
      </c>
      <c r="F1" s="117" t="s">
        <v>263</v>
      </c>
      <c r="G1" s="119" t="s">
        <v>8</v>
      </c>
      <c r="H1" s="117" t="s">
        <v>264</v>
      </c>
      <c r="I1" s="125" t="s">
        <v>265</v>
      </c>
      <c r="J1" s="125" t="s">
        <v>266</v>
      </c>
      <c r="K1" s="117" t="s">
        <v>10</v>
      </c>
    </row>
    <row r="2" spans="1:11" s="110" customFormat="1" ht="11.25">
      <c r="A2" s="120">
        <v>43466</v>
      </c>
      <c r="B2" s="121" t="s">
        <v>11</v>
      </c>
      <c r="C2" s="122" t="str">
        <f>IF(B2="","",VLOOKUP(B2,型号管理!A:D,2,0))</f>
        <v>A4打印纸</v>
      </c>
      <c r="D2" s="122" t="str">
        <f>IF(B2="","",VLOOKUP(B2,型号管理!A:D,3,0))</f>
        <v>500张/包 5包/箱</v>
      </c>
      <c r="E2" s="122" t="str">
        <f>IF(B2="","",VLOOKUP(B2,型号管理!A:D,4,0))</f>
        <v>箱</v>
      </c>
      <c r="F2" s="123">
        <v>2</v>
      </c>
      <c r="G2" s="124">
        <f>IF(F2=0,0,SUMIF(采购明细!B:B,B2,采购明细!H:H)/SUMIF(采购明细!B:B,B2,采购明细!F:F))</f>
        <v>119</v>
      </c>
      <c r="H2" s="124">
        <f t="shared" si="0" ref="H2:H65">F2*G2</f>
        <v>238</v>
      </c>
      <c r="I2" s="121" t="s">
        <v>267</v>
      </c>
      <c r="J2" s="122" t="str">
        <f>IF(I2="","",VLOOKUP(I2,部门列表!A:B,2,0))</f>
        <v>采购部</v>
      </c>
      <c r="K2" s="121"/>
    </row>
    <row r="3" spans="1:11" s="110" customFormat="1" ht="11.25">
      <c r="A3" s="120">
        <v>43467</v>
      </c>
      <c r="B3" s="121" t="s">
        <v>16</v>
      </c>
      <c r="C3" s="122" t="str">
        <f>IF(B3="","",VLOOKUP(B3,型号管理!A:D,2,0))</f>
        <v>A5凭证打印纸</v>
      </c>
      <c r="D3" s="122" t="str">
        <f>IF(B3="","",VLOOKUP(B3,型号管理!A:D,3,0))</f>
        <v>500张/包 10包/箱</v>
      </c>
      <c r="E3" s="122" t="str">
        <f>IF(B3="","",VLOOKUP(B3,型号管理!A:D,4,0))</f>
        <v>箱</v>
      </c>
      <c r="F3" s="123">
        <v>2</v>
      </c>
      <c r="G3" s="124">
        <f>IF(F3=0,0,SUMIF(采购明细!B:B,B3,采购明细!H:H)/SUMIF(采购明细!B:B,B3,采购明细!F:F))</f>
        <v>124</v>
      </c>
      <c r="H3" s="124">
        <f t="shared" si="0"/>
        <v>248</v>
      </c>
      <c r="I3" s="121" t="s">
        <v>268</v>
      </c>
      <c r="J3" s="122" t="str">
        <f>IF(I3="","",VLOOKUP(I3,部门列表!A:B,2,0))</f>
        <v>仓储部</v>
      </c>
      <c r="K3" s="121"/>
    </row>
    <row r="4" spans="1:11" s="110" customFormat="1" ht="11.25">
      <c r="A4" s="120">
        <v>43468</v>
      </c>
      <c r="B4" s="121" t="s">
        <v>19</v>
      </c>
      <c r="C4" s="122" t="str">
        <f>IF(B4="","",VLOOKUP(B4,型号管理!A:D,2,0))</f>
        <v>凭证封面封底/封底/包角</v>
      </c>
      <c r="D4" s="122" t="str">
        <f>IF(B4="","",VLOOKUP(B4,型号管理!A:D,3,0))</f>
        <v>适配A5尺寸凭证 40套/包</v>
      </c>
      <c r="E4" s="122" t="str">
        <f>IF(B4="","",VLOOKUP(B4,型号管理!A:D,4,0))</f>
        <v>包</v>
      </c>
      <c r="F4" s="123">
        <v>1</v>
      </c>
      <c r="G4" s="124">
        <f>IF(F4=0,0,SUMIF(采购明细!B:B,B4,采购明细!H:H)/SUMIF(采购明细!B:B,B4,采购明细!F:F))</f>
        <v>15.5</v>
      </c>
      <c r="H4" s="124">
        <f t="shared" si="0"/>
        <v>15.5</v>
      </c>
      <c r="I4" s="121" t="s">
        <v>269</v>
      </c>
      <c r="J4" s="122" t="str">
        <f>IF(I4="","",VLOOKUP(I4,部门列表!A:B,2,0))</f>
        <v>物流部</v>
      </c>
      <c r="K4" s="121"/>
    </row>
    <row r="5" spans="1:11" s="110" customFormat="1" ht="11.25">
      <c r="A5" s="120">
        <v>43469</v>
      </c>
      <c r="B5" s="121" t="s">
        <v>23</v>
      </c>
      <c r="C5" s="122" t="str">
        <f>IF(B5="","",VLOOKUP(B5,型号管理!A:D,2,0))</f>
        <v>凭证包装盒</v>
      </c>
      <c r="D5" s="122" t="str">
        <f>IF(B5="","",VLOOKUP(B5,型号管理!A:D,3,0))</f>
        <v>适配A5尺寸凭证 10个/包</v>
      </c>
      <c r="E5" s="122" t="str">
        <f>IF(B5="","",VLOOKUP(B5,型号管理!A:D,4,0))</f>
        <v>包</v>
      </c>
      <c r="F5" s="123">
        <v>2</v>
      </c>
      <c r="G5" s="124">
        <f>IF(F5=0,0,SUMIF(采购明细!B:B,B5,采购明细!H:H)/SUMIF(采购明细!B:B,B5,采购明细!F:F))</f>
        <v>23</v>
      </c>
      <c r="H5" s="124">
        <f t="shared" si="0"/>
        <v>46</v>
      </c>
      <c r="I5" s="121" t="s">
        <v>270</v>
      </c>
      <c r="J5" s="122" t="str">
        <f>IF(I5="","",VLOOKUP(I5,部门列表!A:B,2,0))</f>
        <v>研发部</v>
      </c>
      <c r="K5" s="121"/>
    </row>
    <row r="6" spans="1:11" s="110" customFormat="1" ht="11.25">
      <c r="A6" s="120">
        <v>43470</v>
      </c>
      <c r="B6" s="121" t="s">
        <v>26</v>
      </c>
      <c r="C6" s="122" t="str">
        <f>IF(B6="","",VLOOKUP(B6,型号管理!A:D,2,0))</f>
        <v>牛皮纸档案袋</v>
      </c>
      <c r="D6" s="122" t="str">
        <f>IF(B6="","",VLOOKUP(B6,型号管理!A:D,3,0))</f>
        <v>A4尺寸 50个/包</v>
      </c>
      <c r="E6" s="122" t="str">
        <f>IF(B6="","",VLOOKUP(B6,型号管理!A:D,4,0))</f>
        <v>包</v>
      </c>
      <c r="F6" s="123">
        <v>3</v>
      </c>
      <c r="G6" s="124">
        <f>IF(F6=0,0,SUMIF(采购明细!B:B,B6,采购明细!H:H)/SUMIF(采购明细!B:B,B6,采购明细!F:F))</f>
        <v>44</v>
      </c>
      <c r="H6" s="124">
        <f t="shared" si="0"/>
        <v>132</v>
      </c>
      <c r="I6" s="121" t="s">
        <v>271</v>
      </c>
      <c r="J6" s="122" t="str">
        <f>IF(I6="","",VLOOKUP(I6,部门列表!A:B,2,0))</f>
        <v>生产部</v>
      </c>
      <c r="K6" s="121"/>
    </row>
    <row r="7" spans="1:11" s="110" customFormat="1" ht="11.25">
      <c r="A7" s="120">
        <v>43471</v>
      </c>
      <c r="B7" s="121" t="s">
        <v>11</v>
      </c>
      <c r="C7" s="122" t="str">
        <f>IF(B7="","",VLOOKUP(B7,型号管理!A:D,2,0))</f>
        <v>A4打印纸</v>
      </c>
      <c r="D7" s="122" t="str">
        <f>IF(B7="","",VLOOKUP(B7,型号管理!A:D,3,0))</f>
        <v>500张/包 5包/箱</v>
      </c>
      <c r="E7" s="122" t="str">
        <f>IF(B7="","",VLOOKUP(B7,型号管理!A:D,4,0))</f>
        <v>箱</v>
      </c>
      <c r="F7" s="123">
        <v>1</v>
      </c>
      <c r="G7" s="124">
        <f>IF(F7=0,0,SUMIF(采购明细!B:B,B7,采购明细!H:H)/SUMIF(采购明细!B:B,B7,采购明细!F:F))</f>
        <v>119</v>
      </c>
      <c r="H7" s="124">
        <f t="shared" si="0"/>
        <v>119</v>
      </c>
      <c r="I7" s="121" t="s">
        <v>272</v>
      </c>
      <c r="J7" s="122" t="str">
        <f>IF(I7="","",VLOOKUP(I7,部门列表!A:B,2,0))</f>
        <v>销售部</v>
      </c>
      <c r="K7" s="121"/>
    </row>
    <row r="8" spans="1:11" s="110" customFormat="1" ht="11.25">
      <c r="A8" s="120">
        <v>43472</v>
      </c>
      <c r="B8" s="121" t="s">
        <v>16</v>
      </c>
      <c r="C8" s="122" t="str">
        <f>IF(B8="","",VLOOKUP(B8,型号管理!A:D,2,0))</f>
        <v>A5凭证打印纸</v>
      </c>
      <c r="D8" s="122" t="str">
        <f>IF(B8="","",VLOOKUP(B8,型号管理!A:D,3,0))</f>
        <v>500张/包 10包/箱</v>
      </c>
      <c r="E8" s="122" t="str">
        <f>IF(B8="","",VLOOKUP(B8,型号管理!A:D,4,0))</f>
        <v>箱</v>
      </c>
      <c r="F8" s="123">
        <v>2</v>
      </c>
      <c r="G8" s="124">
        <f>IF(F8=0,0,SUMIF(采购明细!B:B,B8,采购明细!H:H)/SUMIF(采购明细!B:B,B8,采购明细!F:F))</f>
        <v>124</v>
      </c>
      <c r="H8" s="124">
        <f t="shared" si="0"/>
        <v>248</v>
      </c>
      <c r="I8" s="121" t="s">
        <v>273</v>
      </c>
      <c r="J8" s="122" t="str">
        <f>IF(I8="","",VLOOKUP(I8,部门列表!A:B,2,0))</f>
        <v>财务部</v>
      </c>
      <c r="K8" s="121"/>
    </row>
    <row r="9" spans="1:11" s="110" customFormat="1" ht="11.25">
      <c r="A9" s="120">
        <v>43473</v>
      </c>
      <c r="B9" s="121" t="s">
        <v>19</v>
      </c>
      <c r="C9" s="122" t="str">
        <f>IF(B9="","",VLOOKUP(B9,型号管理!A:D,2,0))</f>
        <v>凭证封面封底/封底/包角</v>
      </c>
      <c r="D9" s="122" t="str">
        <f>IF(B9="","",VLOOKUP(B9,型号管理!A:D,3,0))</f>
        <v>适配A5尺寸凭证 40套/包</v>
      </c>
      <c r="E9" s="122" t="str">
        <f>IF(B9="","",VLOOKUP(B9,型号管理!A:D,4,0))</f>
        <v>包</v>
      </c>
      <c r="F9" s="123">
        <v>3</v>
      </c>
      <c r="G9" s="124">
        <f>IF(F9=0,0,SUMIF(采购明细!B:B,B9,采购明细!H:H)/SUMIF(采购明细!B:B,B9,采购明细!F:F))</f>
        <v>15.5</v>
      </c>
      <c r="H9" s="124">
        <f t="shared" si="0"/>
        <v>46.5</v>
      </c>
      <c r="I9" s="121" t="s">
        <v>274</v>
      </c>
      <c r="J9" s="122" t="str">
        <f>IF(I9="","",VLOOKUP(I9,部门列表!A:B,2,0))</f>
        <v>人事部</v>
      </c>
      <c r="K9" s="121"/>
    </row>
    <row r="10" spans="1:11" s="110" customFormat="1" ht="11.25">
      <c r="A10" s="120">
        <v>43474</v>
      </c>
      <c r="B10" s="121" t="s">
        <v>23</v>
      </c>
      <c r="C10" s="122" t="str">
        <f>IF(B10="","",VLOOKUP(B10,型号管理!A:D,2,0))</f>
        <v>凭证包装盒</v>
      </c>
      <c r="D10" s="122" t="str">
        <f>IF(B10="","",VLOOKUP(B10,型号管理!A:D,3,0))</f>
        <v>适配A5尺寸凭证 10个/包</v>
      </c>
      <c r="E10" s="122" t="str">
        <f>IF(B10="","",VLOOKUP(B10,型号管理!A:D,4,0))</f>
        <v>包</v>
      </c>
      <c r="F10" s="123">
        <v>4</v>
      </c>
      <c r="G10" s="124">
        <f>IF(F10=0,0,SUMIF(采购明细!B:B,B10,采购明细!H:H)/SUMIF(采购明细!B:B,B10,采购明细!F:F))</f>
        <v>23</v>
      </c>
      <c r="H10" s="124">
        <f t="shared" si="0"/>
        <v>92</v>
      </c>
      <c r="I10" s="121" t="s">
        <v>275</v>
      </c>
      <c r="J10" s="122" t="str">
        <f>IF(I10="","",VLOOKUP(I10,部门列表!A:B,2,0))</f>
        <v>行政部</v>
      </c>
      <c r="K10" s="121"/>
    </row>
    <row r="11" spans="1:11" s="110" customFormat="1" ht="11.25">
      <c r="A11" s="120">
        <v>43475</v>
      </c>
      <c r="B11" s="121" t="s">
        <v>26</v>
      </c>
      <c r="C11" s="122" t="str">
        <f>IF(B11="","",VLOOKUP(B11,型号管理!A:D,2,0))</f>
        <v>牛皮纸档案袋</v>
      </c>
      <c r="D11" s="122" t="str">
        <f>IF(B11="","",VLOOKUP(B11,型号管理!A:D,3,0))</f>
        <v>A4尺寸 50个/包</v>
      </c>
      <c r="E11" s="122" t="str">
        <f>IF(B11="","",VLOOKUP(B11,型号管理!A:D,4,0))</f>
        <v>包</v>
      </c>
      <c r="F11" s="123">
        <v>5</v>
      </c>
      <c r="G11" s="124">
        <f>IF(F11=0,0,SUMIF(采购明细!B:B,B11,采购明细!H:H)/SUMIF(采购明细!B:B,B11,采购明细!F:F))</f>
        <v>44</v>
      </c>
      <c r="H11" s="124">
        <f t="shared" si="0"/>
        <v>220</v>
      </c>
      <c r="I11" s="121" t="s">
        <v>276</v>
      </c>
      <c r="J11" s="122" t="str">
        <f>IF(I11="","",VLOOKUP(I11,部门列表!A:B,2,0))</f>
        <v>总经办</v>
      </c>
      <c r="K11" s="121"/>
    </row>
    <row r="12" spans="1:11" s="110" customFormat="1" ht="11.25">
      <c r="A12" s="120"/>
      <c r="B12" s="121"/>
      <c r="C12" s="122" t="str">
        <f>IF(B12="","",VLOOKUP(B12,型号管理!A:D,2,0))</f>
        <v/>
      </c>
      <c r="D12" s="122" t="str">
        <f>IF(B12="","",VLOOKUP(B12,型号管理!A:D,3,0))</f>
        <v/>
      </c>
      <c r="E12" s="122" t="str">
        <f>IF(B12="","",VLOOKUP(B12,型号管理!A:D,4,0))</f>
        <v/>
      </c>
      <c r="F12" s="123"/>
      <c r="G12" s="124">
        <f>IF(F12=0,0,SUMIF(采购明细!B:B,B12,采购明细!H:H)/SUMIF(采购明细!B:B,B12,采购明细!F:F))</f>
        <v>0</v>
      </c>
      <c r="H12" s="124">
        <f t="shared" si="0"/>
        <v>0</v>
      </c>
      <c r="I12" s="121"/>
      <c r="J12" s="122" t="str">
        <f>IF(I12="","",VLOOKUP(I12,部门列表!A:B,2,0))</f>
        <v/>
      </c>
      <c r="K12" s="121"/>
    </row>
    <row r="13" spans="1:11" s="110" customFormat="1" ht="11.25">
      <c r="A13" s="120"/>
      <c r="B13" s="121"/>
      <c r="C13" s="122" t="str">
        <f>IF(B13="","",VLOOKUP(B13,型号管理!A:D,2,0))</f>
        <v/>
      </c>
      <c r="D13" s="122" t="str">
        <f>IF(B13="","",VLOOKUP(B13,型号管理!A:D,3,0))</f>
        <v/>
      </c>
      <c r="E13" s="122" t="str">
        <f>IF(B13="","",VLOOKUP(B13,型号管理!A:D,4,0))</f>
        <v/>
      </c>
      <c r="F13" s="123"/>
      <c r="G13" s="124">
        <f>IF(F13=0,0,SUMIF(采购明细!B:B,B13,采购明细!H:H)/SUMIF(采购明细!B:B,B13,采购明细!F:F))</f>
        <v>0</v>
      </c>
      <c r="H13" s="124">
        <f t="shared" si="0"/>
        <v>0</v>
      </c>
      <c r="I13" s="121"/>
      <c r="J13" s="122" t="str">
        <f>IF(I13="","",VLOOKUP(I13,部门列表!A:B,2,0))</f>
        <v/>
      </c>
      <c r="K13" s="121"/>
    </row>
    <row r="14" spans="1:11" ht="13.5">
      <c r="A14" s="120"/>
      <c r="B14" s="121"/>
      <c r="C14" s="122" t="str">
        <f>IF(B14="","",VLOOKUP(B14,型号管理!A:D,2,0))</f>
        <v/>
      </c>
      <c r="D14" s="122" t="str">
        <f>IF(B14="","",VLOOKUP(B14,型号管理!A:D,3,0))</f>
        <v/>
      </c>
      <c r="E14" s="122" t="str">
        <f>IF(B14="","",VLOOKUP(B14,型号管理!A:D,4,0))</f>
        <v/>
      </c>
      <c r="F14" s="123"/>
      <c r="G14" s="124">
        <f>IF(F14=0,0,SUMIF(采购明细!B:B,B14,采购明细!H:H)/SUMIF(采购明细!B:B,B14,采购明细!F:F))</f>
        <v>0</v>
      </c>
      <c r="H14" s="124">
        <f t="shared" si="0"/>
        <v>0</v>
      </c>
      <c r="I14" s="121"/>
      <c r="J14" s="122" t="str">
        <f>IF(I14="","",VLOOKUP(I14,部门列表!A:B,2,0))</f>
        <v/>
      </c>
      <c r="K14" s="121"/>
    </row>
    <row r="15" spans="1:11" ht="13.5">
      <c r="A15" s="120"/>
      <c r="B15" s="121"/>
      <c r="C15" s="122" t="str">
        <f>IF(B15="","",VLOOKUP(B15,型号管理!A:D,2,0))</f>
        <v/>
      </c>
      <c r="D15" s="122" t="str">
        <f>IF(B15="","",VLOOKUP(B15,型号管理!A:D,3,0))</f>
        <v/>
      </c>
      <c r="E15" s="122" t="str">
        <f>IF(B15="","",VLOOKUP(B15,型号管理!A:D,4,0))</f>
        <v/>
      </c>
      <c r="F15" s="123"/>
      <c r="G15" s="124">
        <f>IF(F15=0,0,SUMIF(采购明细!B:B,B15,采购明细!H:H)/SUMIF(采购明细!B:B,B15,采购明细!F:F))</f>
        <v>0</v>
      </c>
      <c r="H15" s="124">
        <f t="shared" si="0"/>
        <v>0</v>
      </c>
      <c r="I15" s="121"/>
      <c r="J15" s="122" t="str">
        <f>IF(I15="","",VLOOKUP(I15,部门列表!A:B,2,0))</f>
        <v/>
      </c>
      <c r="K15" s="121"/>
    </row>
    <row r="16" spans="1:11" ht="13.5">
      <c r="A16" s="120"/>
      <c r="B16" s="121"/>
      <c r="C16" s="122" t="str">
        <f>IF(B16="","",VLOOKUP(B16,型号管理!A:D,2,0))</f>
        <v/>
      </c>
      <c r="D16" s="122" t="str">
        <f>IF(B16="","",VLOOKUP(B16,型号管理!A:D,3,0))</f>
        <v/>
      </c>
      <c r="E16" s="122" t="str">
        <f>IF(B16="","",VLOOKUP(B16,型号管理!A:D,4,0))</f>
        <v/>
      </c>
      <c r="F16" s="123"/>
      <c r="G16" s="124">
        <f>IF(F16=0,0,SUMIF(采购明细!B:B,B16,采购明细!H:H)/SUMIF(采购明细!B:B,B16,采购明细!F:F))</f>
        <v>0</v>
      </c>
      <c r="H16" s="124">
        <f t="shared" si="0"/>
        <v>0</v>
      </c>
      <c r="I16" s="121"/>
      <c r="J16" s="122" t="str">
        <f>IF(I16="","",VLOOKUP(I16,部门列表!A:B,2,0))</f>
        <v/>
      </c>
      <c r="K16" s="121"/>
    </row>
    <row r="17" spans="1:11" ht="13.5">
      <c r="A17" s="120"/>
      <c r="B17" s="121"/>
      <c r="C17" s="122" t="str">
        <f>IF(B17="","",VLOOKUP(B17,型号管理!A:D,2,0))</f>
        <v/>
      </c>
      <c r="D17" s="122" t="str">
        <f>IF(B17="","",VLOOKUP(B17,型号管理!A:D,3,0))</f>
        <v/>
      </c>
      <c r="E17" s="122" t="str">
        <f>IF(B17="","",VLOOKUP(B17,型号管理!A:D,4,0))</f>
        <v/>
      </c>
      <c r="F17" s="123"/>
      <c r="G17" s="124">
        <f>IF(F17=0,0,SUMIF(采购明细!B:B,B17,采购明细!H:H)/SUMIF(采购明细!B:B,B17,采购明细!F:F))</f>
        <v>0</v>
      </c>
      <c r="H17" s="124">
        <f t="shared" si="0"/>
        <v>0</v>
      </c>
      <c r="I17" s="121"/>
      <c r="J17" s="122" t="str">
        <f>IF(I17="","",VLOOKUP(I17,部门列表!A:B,2,0))</f>
        <v/>
      </c>
      <c r="K17" s="121"/>
    </row>
    <row r="18" spans="1:11" ht="13.5">
      <c r="A18" s="120"/>
      <c r="B18" s="121"/>
      <c r="C18" s="122" t="str">
        <f>IF(B18="","",VLOOKUP(B18,型号管理!A:D,2,0))</f>
        <v/>
      </c>
      <c r="D18" s="122" t="str">
        <f>IF(B18="","",VLOOKUP(B18,型号管理!A:D,3,0))</f>
        <v/>
      </c>
      <c r="E18" s="122" t="str">
        <f>IF(B18="","",VLOOKUP(B18,型号管理!A:D,4,0))</f>
        <v/>
      </c>
      <c r="F18" s="123"/>
      <c r="G18" s="124">
        <f>IF(F18=0,0,SUMIF(采购明细!B:B,B18,采购明细!H:H)/SUMIF(采购明细!B:B,B18,采购明细!F:F))</f>
        <v>0</v>
      </c>
      <c r="H18" s="124">
        <f t="shared" si="0"/>
        <v>0</v>
      </c>
      <c r="I18" s="121"/>
      <c r="J18" s="122" t="str">
        <f>IF(I18="","",VLOOKUP(I18,部门列表!A:B,2,0))</f>
        <v/>
      </c>
      <c r="K18" s="121"/>
    </row>
    <row r="19" spans="1:11" ht="13.5">
      <c r="A19" s="120"/>
      <c r="B19" s="121"/>
      <c r="C19" s="122" t="str">
        <f>IF(B19="","",VLOOKUP(B19,型号管理!A:D,2,0))</f>
        <v/>
      </c>
      <c r="D19" s="122" t="str">
        <f>IF(B19="","",VLOOKUP(B19,型号管理!A:D,3,0))</f>
        <v/>
      </c>
      <c r="E19" s="122" t="str">
        <f>IF(B19="","",VLOOKUP(B19,型号管理!A:D,4,0))</f>
        <v/>
      </c>
      <c r="F19" s="123"/>
      <c r="G19" s="124">
        <f>IF(F19=0,0,SUMIF(采购明细!B:B,B19,采购明细!H:H)/SUMIF(采购明细!B:B,B19,采购明细!F:F))</f>
        <v>0</v>
      </c>
      <c r="H19" s="124">
        <f t="shared" si="0"/>
        <v>0</v>
      </c>
      <c r="I19" s="121"/>
      <c r="J19" s="122" t="str">
        <f>IF(I19="","",VLOOKUP(I19,部门列表!A:B,2,0))</f>
        <v/>
      </c>
      <c r="K19" s="121"/>
    </row>
    <row r="20" spans="1:11" ht="13.5">
      <c r="A20" s="120"/>
      <c r="B20" s="121"/>
      <c r="C20" s="122" t="str">
        <f>IF(B20="","",VLOOKUP(B20,型号管理!A:D,2,0))</f>
        <v/>
      </c>
      <c r="D20" s="122" t="str">
        <f>IF(B20="","",VLOOKUP(B20,型号管理!A:D,3,0))</f>
        <v/>
      </c>
      <c r="E20" s="122" t="str">
        <f>IF(B20="","",VLOOKUP(B20,型号管理!A:D,4,0))</f>
        <v/>
      </c>
      <c r="F20" s="123"/>
      <c r="G20" s="124">
        <f>IF(F20=0,0,SUMIF(采购明细!B:B,B20,采购明细!H:H)/SUMIF(采购明细!B:B,B20,采购明细!F:F))</f>
        <v>0</v>
      </c>
      <c r="H20" s="124">
        <f t="shared" si="0"/>
        <v>0</v>
      </c>
      <c r="I20" s="121"/>
      <c r="J20" s="122" t="str">
        <f>IF(I20="","",VLOOKUP(I20,部门列表!A:B,2,0))</f>
        <v/>
      </c>
      <c r="K20" s="121"/>
    </row>
    <row r="21" spans="1:11" ht="13.5">
      <c r="A21" s="120"/>
      <c r="B21" s="121"/>
      <c r="C21" s="122" t="str">
        <f>IF(B21="","",VLOOKUP(B21,型号管理!A:D,2,0))</f>
        <v/>
      </c>
      <c r="D21" s="122" t="str">
        <f>IF(B21="","",VLOOKUP(B21,型号管理!A:D,3,0))</f>
        <v/>
      </c>
      <c r="E21" s="122" t="str">
        <f>IF(B21="","",VLOOKUP(B21,型号管理!A:D,4,0))</f>
        <v/>
      </c>
      <c r="F21" s="123"/>
      <c r="G21" s="124">
        <f>IF(F21=0,0,SUMIF(采购明细!B:B,B21,采购明细!H:H)/SUMIF(采购明细!B:B,B21,采购明细!F:F))</f>
        <v>0</v>
      </c>
      <c r="H21" s="124">
        <f t="shared" si="0"/>
        <v>0</v>
      </c>
      <c r="I21" s="121"/>
      <c r="J21" s="122" t="str">
        <f>IF(I21="","",VLOOKUP(I21,部门列表!A:B,2,0))</f>
        <v/>
      </c>
      <c r="K21" s="121"/>
    </row>
    <row r="22" spans="1:11" ht="13.5">
      <c r="A22" s="120"/>
      <c r="B22" s="121"/>
      <c r="C22" s="122" t="str">
        <f>IF(B22="","",VLOOKUP(B22,型号管理!A:D,2,0))</f>
        <v/>
      </c>
      <c r="D22" s="122" t="str">
        <f>IF(B22="","",VLOOKUP(B22,型号管理!A:D,3,0))</f>
        <v/>
      </c>
      <c r="E22" s="122" t="str">
        <f>IF(B22="","",VLOOKUP(B22,型号管理!A:D,4,0))</f>
        <v/>
      </c>
      <c r="F22" s="123"/>
      <c r="G22" s="124">
        <f>IF(F22=0,0,SUMIF(采购明细!B:B,B22,采购明细!H:H)/SUMIF(采购明细!B:B,B22,采购明细!F:F))</f>
        <v>0</v>
      </c>
      <c r="H22" s="124">
        <f t="shared" si="0"/>
        <v>0</v>
      </c>
      <c r="I22" s="121"/>
      <c r="J22" s="122" t="str">
        <f>IF(I22="","",VLOOKUP(I22,部门列表!A:B,2,0))</f>
        <v/>
      </c>
      <c r="K22" s="121"/>
    </row>
    <row r="23" spans="1:11" ht="13.5">
      <c r="A23" s="120"/>
      <c r="B23" s="121"/>
      <c r="C23" s="122" t="str">
        <f>IF(B23="","",VLOOKUP(B23,型号管理!A:D,2,0))</f>
        <v/>
      </c>
      <c r="D23" s="122" t="str">
        <f>IF(B23="","",VLOOKUP(B23,型号管理!A:D,3,0))</f>
        <v/>
      </c>
      <c r="E23" s="122" t="str">
        <f>IF(B23="","",VLOOKUP(B23,型号管理!A:D,4,0))</f>
        <v/>
      </c>
      <c r="F23" s="123"/>
      <c r="G23" s="124">
        <f>IF(F23=0,0,SUMIF(采购明细!B:B,B23,采购明细!H:H)/SUMIF(采购明细!B:B,B23,采购明细!F:F))</f>
        <v>0</v>
      </c>
      <c r="H23" s="124">
        <f t="shared" si="0"/>
        <v>0</v>
      </c>
      <c r="I23" s="121"/>
      <c r="J23" s="122" t="str">
        <f>IF(I23="","",VLOOKUP(I23,部门列表!A:B,2,0))</f>
        <v/>
      </c>
      <c r="K23" s="121"/>
    </row>
    <row r="24" spans="1:11" ht="13.5">
      <c r="A24" s="120"/>
      <c r="B24" s="121"/>
      <c r="C24" s="122" t="str">
        <f>IF(B24="","",VLOOKUP(B24,型号管理!A:D,2,0))</f>
        <v/>
      </c>
      <c r="D24" s="122" t="str">
        <f>IF(B24="","",VLOOKUP(B24,型号管理!A:D,3,0))</f>
        <v/>
      </c>
      <c r="E24" s="122" t="str">
        <f>IF(B24="","",VLOOKUP(B24,型号管理!A:D,4,0))</f>
        <v/>
      </c>
      <c r="F24" s="123"/>
      <c r="G24" s="124">
        <f>IF(F24=0,0,SUMIF(采购明细!B:B,B24,采购明细!H:H)/SUMIF(采购明细!B:B,B24,采购明细!F:F))</f>
        <v>0</v>
      </c>
      <c r="H24" s="124">
        <f t="shared" si="0"/>
        <v>0</v>
      </c>
      <c r="I24" s="121"/>
      <c r="J24" s="122" t="str">
        <f>IF(I24="","",VLOOKUP(I24,部门列表!A:B,2,0))</f>
        <v/>
      </c>
      <c r="K24" s="121"/>
    </row>
    <row r="25" spans="1:11" ht="13.5">
      <c r="A25" s="120"/>
      <c r="B25" s="121"/>
      <c r="C25" s="122" t="str">
        <f>IF(B25="","",VLOOKUP(B25,型号管理!A:D,2,0))</f>
        <v/>
      </c>
      <c r="D25" s="122" t="str">
        <f>IF(B25="","",VLOOKUP(B25,型号管理!A:D,3,0))</f>
        <v/>
      </c>
      <c r="E25" s="122" t="str">
        <f>IF(B25="","",VLOOKUP(B25,型号管理!A:D,4,0))</f>
        <v/>
      </c>
      <c r="F25" s="123"/>
      <c r="G25" s="124">
        <f>IF(F25=0,0,SUMIF(采购明细!B:B,B25,采购明细!H:H)/SUMIF(采购明细!B:B,B25,采购明细!F:F))</f>
        <v>0</v>
      </c>
      <c r="H25" s="124">
        <f t="shared" si="0"/>
        <v>0</v>
      </c>
      <c r="I25" s="121"/>
      <c r="J25" s="122" t="str">
        <f>IF(I25="","",VLOOKUP(I25,部门列表!A:B,2,0))</f>
        <v/>
      </c>
      <c r="K25" s="121"/>
    </row>
    <row r="26" spans="1:11" ht="13.5">
      <c r="A26" s="120"/>
      <c r="B26" s="121"/>
      <c r="C26" s="122" t="str">
        <f>IF(B26="","",VLOOKUP(B26,型号管理!A:D,2,0))</f>
        <v/>
      </c>
      <c r="D26" s="122" t="str">
        <f>IF(B26="","",VLOOKUP(B26,型号管理!A:D,3,0))</f>
        <v/>
      </c>
      <c r="E26" s="122" t="str">
        <f>IF(B26="","",VLOOKUP(B26,型号管理!A:D,4,0))</f>
        <v/>
      </c>
      <c r="F26" s="123"/>
      <c r="G26" s="124">
        <f>IF(F26=0,0,SUMIF(采购明细!B:B,B26,采购明细!H:H)/SUMIF(采购明细!B:B,B26,采购明细!F:F))</f>
        <v>0</v>
      </c>
      <c r="H26" s="124">
        <f t="shared" si="0"/>
        <v>0</v>
      </c>
      <c r="I26" s="121"/>
      <c r="J26" s="122" t="str">
        <f>IF(I26="","",VLOOKUP(I26,部门列表!A:B,2,0))</f>
        <v/>
      </c>
      <c r="K26" s="121"/>
    </row>
    <row r="27" spans="1:11" ht="13.5">
      <c r="A27" s="120"/>
      <c r="B27" s="121"/>
      <c r="C27" s="122" t="str">
        <f>IF(B27="","",VLOOKUP(B27,型号管理!A:D,2,0))</f>
        <v/>
      </c>
      <c r="D27" s="122" t="str">
        <f>IF(B27="","",VLOOKUP(B27,型号管理!A:D,3,0))</f>
        <v/>
      </c>
      <c r="E27" s="122" t="str">
        <f>IF(B27="","",VLOOKUP(B27,型号管理!A:D,4,0))</f>
        <v/>
      </c>
      <c r="F27" s="123"/>
      <c r="G27" s="124">
        <f>IF(F27=0,0,SUMIF(采购明细!B:B,B27,采购明细!H:H)/SUMIF(采购明细!B:B,B27,采购明细!F:F))</f>
        <v>0</v>
      </c>
      <c r="H27" s="124">
        <f t="shared" si="0"/>
        <v>0</v>
      </c>
      <c r="I27" s="121"/>
      <c r="J27" s="122" t="str">
        <f>IF(I27="","",VLOOKUP(I27,部门列表!A:B,2,0))</f>
        <v/>
      </c>
      <c r="K27" s="121"/>
    </row>
    <row r="28" spans="1:11" ht="13.5">
      <c r="A28" s="120"/>
      <c r="B28" s="121"/>
      <c r="C28" s="122" t="str">
        <f>IF(B28="","",VLOOKUP(B28,型号管理!A:D,2,0))</f>
        <v/>
      </c>
      <c r="D28" s="122" t="str">
        <f>IF(B28="","",VLOOKUP(B28,型号管理!A:D,3,0))</f>
        <v/>
      </c>
      <c r="E28" s="122" t="str">
        <f>IF(B28="","",VLOOKUP(B28,型号管理!A:D,4,0))</f>
        <v/>
      </c>
      <c r="F28" s="123"/>
      <c r="G28" s="124">
        <f>IF(F28=0,0,SUMIF(采购明细!B:B,B28,采购明细!H:H)/SUMIF(采购明细!B:B,B28,采购明细!F:F))</f>
        <v>0</v>
      </c>
      <c r="H28" s="124">
        <f t="shared" si="0"/>
        <v>0</v>
      </c>
      <c r="I28" s="121"/>
      <c r="J28" s="122" t="str">
        <f>IF(I28="","",VLOOKUP(I28,部门列表!A:B,2,0))</f>
        <v/>
      </c>
      <c r="K28" s="121"/>
    </row>
    <row r="29" spans="1:11" ht="13.5">
      <c r="A29" s="120"/>
      <c r="B29" s="121"/>
      <c r="C29" s="122" t="str">
        <f>IF(B29="","",VLOOKUP(B29,型号管理!A:D,2,0))</f>
        <v/>
      </c>
      <c r="D29" s="122" t="str">
        <f>IF(B29="","",VLOOKUP(B29,型号管理!A:D,3,0))</f>
        <v/>
      </c>
      <c r="E29" s="122" t="str">
        <f>IF(B29="","",VLOOKUP(B29,型号管理!A:D,4,0))</f>
        <v/>
      </c>
      <c r="F29" s="123"/>
      <c r="G29" s="124">
        <f>IF(F29=0,0,SUMIF(采购明细!B:B,B29,采购明细!H:H)/SUMIF(采购明细!B:B,B29,采购明细!F:F))</f>
        <v>0</v>
      </c>
      <c r="H29" s="124">
        <f t="shared" si="0"/>
        <v>0</v>
      </c>
      <c r="I29" s="121"/>
      <c r="J29" s="122" t="str">
        <f>IF(I29="","",VLOOKUP(I29,部门列表!A:B,2,0))</f>
        <v/>
      </c>
      <c r="K29" s="121"/>
    </row>
    <row r="30" spans="1:11" ht="13.5">
      <c r="A30" s="120"/>
      <c r="B30" s="121"/>
      <c r="C30" s="122" t="str">
        <f>IF(B30="","",VLOOKUP(B30,型号管理!A:D,2,0))</f>
        <v/>
      </c>
      <c r="D30" s="122" t="str">
        <f>IF(B30="","",VLOOKUP(B30,型号管理!A:D,3,0))</f>
        <v/>
      </c>
      <c r="E30" s="122" t="str">
        <f>IF(B30="","",VLOOKUP(B30,型号管理!A:D,4,0))</f>
        <v/>
      </c>
      <c r="F30" s="123"/>
      <c r="G30" s="124">
        <f>IF(F30=0,0,SUMIF(采购明细!B:B,B30,采购明细!H:H)/SUMIF(采购明细!B:B,B30,采购明细!F:F))</f>
        <v>0</v>
      </c>
      <c r="H30" s="124">
        <f t="shared" si="0"/>
        <v>0</v>
      </c>
      <c r="I30" s="121"/>
      <c r="J30" s="122" t="str">
        <f>IF(I30="","",VLOOKUP(I30,部门列表!A:B,2,0))</f>
        <v/>
      </c>
      <c r="K30" s="121"/>
    </row>
    <row r="31" spans="1:11" ht="13.5">
      <c r="A31" s="120"/>
      <c r="B31" s="121"/>
      <c r="C31" s="122" t="str">
        <f>IF(B31="","",VLOOKUP(B31,型号管理!A:D,2,0))</f>
        <v/>
      </c>
      <c r="D31" s="122" t="str">
        <f>IF(B31="","",VLOOKUP(B31,型号管理!A:D,3,0))</f>
        <v/>
      </c>
      <c r="E31" s="122" t="str">
        <f>IF(B31="","",VLOOKUP(B31,型号管理!A:D,4,0))</f>
        <v/>
      </c>
      <c r="F31" s="123"/>
      <c r="G31" s="124">
        <f>IF(F31=0,0,SUMIF(采购明细!B:B,B31,采购明细!H:H)/SUMIF(采购明细!B:B,B31,采购明细!F:F))</f>
        <v>0</v>
      </c>
      <c r="H31" s="124">
        <f t="shared" si="0"/>
        <v>0</v>
      </c>
      <c r="I31" s="121"/>
      <c r="J31" s="122" t="str">
        <f>IF(I31="","",VLOOKUP(I31,部门列表!A:B,2,0))</f>
        <v/>
      </c>
      <c r="K31" s="121"/>
    </row>
    <row r="32" spans="1:11" ht="13.5">
      <c r="A32" s="120"/>
      <c r="B32" s="121"/>
      <c r="C32" s="122" t="str">
        <f>IF(B32="","",VLOOKUP(B32,型号管理!A:D,2,0))</f>
        <v/>
      </c>
      <c r="D32" s="122" t="str">
        <f>IF(B32="","",VLOOKUP(B32,型号管理!A:D,3,0))</f>
        <v/>
      </c>
      <c r="E32" s="122" t="str">
        <f>IF(B32="","",VLOOKUP(B32,型号管理!A:D,4,0))</f>
        <v/>
      </c>
      <c r="F32" s="123"/>
      <c r="G32" s="124">
        <f>IF(F32=0,0,SUMIF(采购明细!B:B,B32,采购明细!H:H)/SUMIF(采购明细!B:B,B32,采购明细!F:F))</f>
        <v>0</v>
      </c>
      <c r="H32" s="124">
        <f t="shared" si="0"/>
        <v>0</v>
      </c>
      <c r="I32" s="121"/>
      <c r="J32" s="122" t="str">
        <f>IF(I32="","",VLOOKUP(I32,部门列表!A:B,2,0))</f>
        <v/>
      </c>
      <c r="K32" s="121"/>
    </row>
    <row r="33" spans="1:11" ht="13.5">
      <c r="A33" s="120"/>
      <c r="B33" s="121"/>
      <c r="C33" s="122" t="str">
        <f>IF(B33="","",VLOOKUP(B33,型号管理!A:D,2,0))</f>
        <v/>
      </c>
      <c r="D33" s="122" t="str">
        <f>IF(B33="","",VLOOKUP(B33,型号管理!A:D,3,0))</f>
        <v/>
      </c>
      <c r="E33" s="122" t="str">
        <f>IF(B33="","",VLOOKUP(B33,型号管理!A:D,4,0))</f>
        <v/>
      </c>
      <c r="F33" s="123"/>
      <c r="G33" s="124">
        <f>IF(F33=0,0,SUMIF(采购明细!B:B,B33,采购明细!H:H)/SUMIF(采购明细!B:B,B33,采购明细!F:F))</f>
        <v>0</v>
      </c>
      <c r="H33" s="124">
        <f t="shared" si="0"/>
        <v>0</v>
      </c>
      <c r="I33" s="121"/>
      <c r="J33" s="122" t="str">
        <f>IF(I33="","",VLOOKUP(I33,部门列表!A:B,2,0))</f>
        <v/>
      </c>
      <c r="K33" s="121"/>
    </row>
    <row r="34" spans="1:11" ht="13.5">
      <c r="A34" s="120"/>
      <c r="B34" s="121"/>
      <c r="C34" s="122" t="str">
        <f>IF(B34="","",VLOOKUP(B34,型号管理!A:D,2,0))</f>
        <v/>
      </c>
      <c r="D34" s="122" t="str">
        <f>IF(B34="","",VLOOKUP(B34,型号管理!A:D,3,0))</f>
        <v/>
      </c>
      <c r="E34" s="122" t="str">
        <f>IF(B34="","",VLOOKUP(B34,型号管理!A:D,4,0))</f>
        <v/>
      </c>
      <c r="F34" s="123"/>
      <c r="G34" s="124">
        <f>IF(F34=0,0,SUMIF(采购明细!B:B,B34,采购明细!H:H)/SUMIF(采购明细!B:B,B34,采购明细!F:F))</f>
        <v>0</v>
      </c>
      <c r="H34" s="124">
        <f t="shared" si="0"/>
        <v>0</v>
      </c>
      <c r="I34" s="121"/>
      <c r="J34" s="122" t="str">
        <f>IF(I34="","",VLOOKUP(I34,部门列表!A:B,2,0))</f>
        <v/>
      </c>
      <c r="K34" s="121"/>
    </row>
    <row r="35" spans="1:11" ht="13.5">
      <c r="A35" s="120"/>
      <c r="B35" s="121"/>
      <c r="C35" s="122" t="str">
        <f>IF(B35="","",VLOOKUP(B35,型号管理!A:D,2,0))</f>
        <v/>
      </c>
      <c r="D35" s="122" t="str">
        <f>IF(B35="","",VLOOKUP(B35,型号管理!A:D,3,0))</f>
        <v/>
      </c>
      <c r="E35" s="122" t="str">
        <f>IF(B35="","",VLOOKUP(B35,型号管理!A:D,4,0))</f>
        <v/>
      </c>
      <c r="F35" s="123"/>
      <c r="G35" s="124">
        <f>IF(F35=0,0,SUMIF(采购明细!B:B,B35,采购明细!H:H)/SUMIF(采购明细!B:B,B35,采购明细!F:F))</f>
        <v>0</v>
      </c>
      <c r="H35" s="124">
        <f t="shared" si="0"/>
        <v>0</v>
      </c>
      <c r="I35" s="121"/>
      <c r="J35" s="122" t="str">
        <f>IF(I35="","",VLOOKUP(I35,部门列表!A:B,2,0))</f>
        <v/>
      </c>
      <c r="K35" s="121"/>
    </row>
    <row r="36" spans="1:11" ht="13.5">
      <c r="A36" s="120"/>
      <c r="B36" s="121"/>
      <c r="C36" s="122" t="str">
        <f>IF(B36="","",VLOOKUP(B36,型号管理!A:D,2,0))</f>
        <v/>
      </c>
      <c r="D36" s="122" t="str">
        <f>IF(B36="","",VLOOKUP(B36,型号管理!A:D,3,0))</f>
        <v/>
      </c>
      <c r="E36" s="122" t="str">
        <f>IF(B36="","",VLOOKUP(B36,型号管理!A:D,4,0))</f>
        <v/>
      </c>
      <c r="F36" s="123"/>
      <c r="G36" s="124">
        <f>IF(F36=0,0,SUMIF(采购明细!B:B,B36,采购明细!H:H)/SUMIF(采购明细!B:B,B36,采购明细!F:F))</f>
        <v>0</v>
      </c>
      <c r="H36" s="124">
        <f t="shared" si="0"/>
        <v>0</v>
      </c>
      <c r="I36" s="121"/>
      <c r="J36" s="122" t="str">
        <f>IF(I36="","",VLOOKUP(I36,部门列表!A:B,2,0))</f>
        <v/>
      </c>
      <c r="K36" s="121"/>
    </row>
    <row r="37" spans="1:11" ht="13.5">
      <c r="A37" s="120"/>
      <c r="B37" s="121"/>
      <c r="C37" s="122" t="str">
        <f>IF(B37="","",VLOOKUP(B37,型号管理!A:D,2,0))</f>
        <v/>
      </c>
      <c r="D37" s="122" t="str">
        <f>IF(B37="","",VLOOKUP(B37,型号管理!A:D,3,0))</f>
        <v/>
      </c>
      <c r="E37" s="122" t="str">
        <f>IF(B37="","",VLOOKUP(B37,型号管理!A:D,4,0))</f>
        <v/>
      </c>
      <c r="F37" s="123"/>
      <c r="G37" s="124">
        <f>IF(F37=0,0,SUMIF(采购明细!B:B,B37,采购明细!H:H)/SUMIF(采购明细!B:B,B37,采购明细!F:F))</f>
        <v>0</v>
      </c>
      <c r="H37" s="124">
        <f t="shared" si="0"/>
        <v>0</v>
      </c>
      <c r="I37" s="121"/>
      <c r="J37" s="122" t="str">
        <f>IF(I37="","",VLOOKUP(I37,部门列表!A:B,2,0))</f>
        <v/>
      </c>
      <c r="K37" s="121"/>
    </row>
    <row r="38" spans="1:11" ht="13.5">
      <c r="A38" s="120"/>
      <c r="B38" s="121"/>
      <c r="C38" s="122" t="str">
        <f>IF(B38="","",VLOOKUP(B38,型号管理!A:D,2,0))</f>
        <v/>
      </c>
      <c r="D38" s="122" t="str">
        <f>IF(B38="","",VLOOKUP(B38,型号管理!A:D,3,0))</f>
        <v/>
      </c>
      <c r="E38" s="122" t="str">
        <f>IF(B38="","",VLOOKUP(B38,型号管理!A:D,4,0))</f>
        <v/>
      </c>
      <c r="F38" s="123"/>
      <c r="G38" s="124">
        <f>IF(F38=0,0,SUMIF(采购明细!B:B,B38,采购明细!H:H)/SUMIF(采购明细!B:B,B38,采购明细!F:F))</f>
        <v>0</v>
      </c>
      <c r="H38" s="124">
        <f t="shared" si="0"/>
        <v>0</v>
      </c>
      <c r="I38" s="121"/>
      <c r="J38" s="122" t="str">
        <f>IF(I38="","",VLOOKUP(I38,部门列表!A:B,2,0))</f>
        <v/>
      </c>
      <c r="K38" s="121"/>
    </row>
    <row r="39" spans="1:11" ht="13.5">
      <c r="A39" s="120"/>
      <c r="B39" s="121"/>
      <c r="C39" s="122" t="str">
        <f>IF(B39="","",VLOOKUP(B39,型号管理!A:D,2,0))</f>
        <v/>
      </c>
      <c r="D39" s="122" t="str">
        <f>IF(B39="","",VLOOKUP(B39,型号管理!A:D,3,0))</f>
        <v/>
      </c>
      <c r="E39" s="122" t="str">
        <f>IF(B39="","",VLOOKUP(B39,型号管理!A:D,4,0))</f>
        <v/>
      </c>
      <c r="F39" s="123"/>
      <c r="G39" s="124">
        <f>IF(F39=0,0,SUMIF(采购明细!B:B,B39,采购明细!H:H)/SUMIF(采购明细!B:B,B39,采购明细!F:F))</f>
        <v>0</v>
      </c>
      <c r="H39" s="124">
        <f t="shared" si="0"/>
        <v>0</v>
      </c>
      <c r="I39" s="121"/>
      <c r="J39" s="122" t="str">
        <f>IF(I39="","",VLOOKUP(I39,部门列表!A:B,2,0))</f>
        <v/>
      </c>
      <c r="K39" s="121"/>
    </row>
    <row r="40" spans="1:11" ht="13.5">
      <c r="A40" s="120"/>
      <c r="B40" s="121"/>
      <c r="C40" s="122" t="str">
        <f>IF(B40="","",VLOOKUP(B40,型号管理!A:D,2,0))</f>
        <v/>
      </c>
      <c r="D40" s="122" t="str">
        <f>IF(B40="","",VLOOKUP(B40,型号管理!A:D,3,0))</f>
        <v/>
      </c>
      <c r="E40" s="122" t="str">
        <f>IF(B40="","",VLOOKUP(B40,型号管理!A:D,4,0))</f>
        <v/>
      </c>
      <c r="F40" s="123"/>
      <c r="G40" s="124">
        <f>IF(F40=0,0,SUMIF(采购明细!B:B,B40,采购明细!H:H)/SUMIF(采购明细!B:B,B40,采购明细!F:F))</f>
        <v>0</v>
      </c>
      <c r="H40" s="124">
        <f t="shared" si="0"/>
        <v>0</v>
      </c>
      <c r="I40" s="121"/>
      <c r="J40" s="122" t="str">
        <f>IF(I40="","",VLOOKUP(I40,部门列表!A:B,2,0))</f>
        <v/>
      </c>
      <c r="K40" s="121"/>
    </row>
    <row r="41" spans="1:11" ht="13.5">
      <c r="A41" s="120"/>
      <c r="B41" s="121"/>
      <c r="C41" s="122" t="str">
        <f>IF(B41="","",VLOOKUP(B41,型号管理!A:D,2,0))</f>
        <v/>
      </c>
      <c r="D41" s="122" t="str">
        <f>IF(B41="","",VLOOKUP(B41,型号管理!A:D,3,0))</f>
        <v/>
      </c>
      <c r="E41" s="122" t="str">
        <f>IF(B41="","",VLOOKUP(B41,型号管理!A:D,4,0))</f>
        <v/>
      </c>
      <c r="F41" s="123"/>
      <c r="G41" s="124">
        <f>IF(F41=0,0,SUMIF(采购明细!B:B,B41,采购明细!H:H)/SUMIF(采购明细!B:B,B41,采购明细!F:F))</f>
        <v>0</v>
      </c>
      <c r="H41" s="124">
        <f t="shared" si="0"/>
        <v>0</v>
      </c>
      <c r="I41" s="121"/>
      <c r="J41" s="122" t="str">
        <f>IF(I41="","",VLOOKUP(I41,部门列表!A:B,2,0))</f>
        <v/>
      </c>
      <c r="K41" s="121"/>
    </row>
    <row r="42" spans="1:11" ht="13.5">
      <c r="A42" s="120"/>
      <c r="B42" s="121"/>
      <c r="C42" s="122" t="str">
        <f>IF(B42="","",VLOOKUP(B42,型号管理!A:D,2,0))</f>
        <v/>
      </c>
      <c r="D42" s="122" t="str">
        <f>IF(B42="","",VLOOKUP(B42,型号管理!A:D,3,0))</f>
        <v/>
      </c>
      <c r="E42" s="122" t="str">
        <f>IF(B42="","",VLOOKUP(B42,型号管理!A:D,4,0))</f>
        <v/>
      </c>
      <c r="F42" s="123"/>
      <c r="G42" s="124">
        <f>IF(F42=0,0,SUMIF(采购明细!B:B,B42,采购明细!H:H)/SUMIF(采购明细!B:B,B42,采购明细!F:F))</f>
        <v>0</v>
      </c>
      <c r="H42" s="124">
        <f t="shared" si="0"/>
        <v>0</v>
      </c>
      <c r="I42" s="121"/>
      <c r="J42" s="122" t="str">
        <f>IF(I42="","",VLOOKUP(I42,部门列表!A:B,2,0))</f>
        <v/>
      </c>
      <c r="K42" s="121"/>
    </row>
    <row r="43" spans="1:11" ht="13.5">
      <c r="A43" s="120"/>
      <c r="B43" s="121"/>
      <c r="C43" s="122" t="str">
        <f>IF(B43="","",VLOOKUP(B43,型号管理!A:D,2,0))</f>
        <v/>
      </c>
      <c r="D43" s="122" t="str">
        <f>IF(B43="","",VLOOKUP(B43,型号管理!A:D,3,0))</f>
        <v/>
      </c>
      <c r="E43" s="122" t="str">
        <f>IF(B43="","",VLOOKUP(B43,型号管理!A:D,4,0))</f>
        <v/>
      </c>
      <c r="F43" s="123"/>
      <c r="G43" s="124">
        <f>IF(F43=0,0,SUMIF(采购明细!B:B,B43,采购明细!H:H)/SUMIF(采购明细!B:B,B43,采购明细!F:F))</f>
        <v>0</v>
      </c>
      <c r="H43" s="124">
        <f t="shared" si="0"/>
        <v>0</v>
      </c>
      <c r="I43" s="121"/>
      <c r="J43" s="122" t="str">
        <f>IF(I43="","",VLOOKUP(I43,部门列表!A:B,2,0))</f>
        <v/>
      </c>
      <c r="K43" s="121"/>
    </row>
    <row r="44" spans="1:11" ht="13.5">
      <c r="A44" s="120"/>
      <c r="B44" s="121"/>
      <c r="C44" s="122" t="str">
        <f>IF(B44="","",VLOOKUP(B44,型号管理!A:D,2,0))</f>
        <v/>
      </c>
      <c r="D44" s="122" t="str">
        <f>IF(B44="","",VLOOKUP(B44,型号管理!A:D,3,0))</f>
        <v/>
      </c>
      <c r="E44" s="122" t="str">
        <f>IF(B44="","",VLOOKUP(B44,型号管理!A:D,4,0))</f>
        <v/>
      </c>
      <c r="F44" s="123"/>
      <c r="G44" s="124">
        <f>IF(F44=0,0,SUMIF(采购明细!B:B,B44,采购明细!H:H)/SUMIF(采购明细!B:B,B44,采购明细!F:F))</f>
        <v>0</v>
      </c>
      <c r="H44" s="124">
        <f t="shared" si="0"/>
        <v>0</v>
      </c>
      <c r="I44" s="121"/>
      <c r="J44" s="122" t="str">
        <f>IF(I44="","",VLOOKUP(I44,部门列表!A:B,2,0))</f>
        <v/>
      </c>
      <c r="K44" s="121"/>
    </row>
    <row r="45" spans="1:11" ht="13.5">
      <c r="A45" s="120"/>
      <c r="B45" s="121"/>
      <c r="C45" s="122" t="str">
        <f>IF(B45="","",VLOOKUP(B45,型号管理!A:D,2,0))</f>
        <v/>
      </c>
      <c r="D45" s="122" t="str">
        <f>IF(B45="","",VLOOKUP(B45,型号管理!A:D,3,0))</f>
        <v/>
      </c>
      <c r="E45" s="122" t="str">
        <f>IF(B45="","",VLOOKUP(B45,型号管理!A:D,4,0))</f>
        <v/>
      </c>
      <c r="F45" s="123"/>
      <c r="G45" s="124">
        <f>IF(F45=0,0,SUMIF(采购明细!B:B,B45,采购明细!H:H)/SUMIF(采购明细!B:B,B45,采购明细!F:F))</f>
        <v>0</v>
      </c>
      <c r="H45" s="124">
        <f t="shared" si="0"/>
        <v>0</v>
      </c>
      <c r="I45" s="121"/>
      <c r="J45" s="122" t="str">
        <f>IF(I45="","",VLOOKUP(I45,部门列表!A:B,2,0))</f>
        <v/>
      </c>
      <c r="K45" s="121"/>
    </row>
    <row r="46" spans="1:11" ht="13.5">
      <c r="A46" s="120"/>
      <c r="B46" s="121"/>
      <c r="C46" s="122" t="str">
        <f>IF(B46="","",VLOOKUP(B46,型号管理!A:D,2,0))</f>
        <v/>
      </c>
      <c r="D46" s="122" t="str">
        <f>IF(B46="","",VLOOKUP(B46,型号管理!A:D,3,0))</f>
        <v/>
      </c>
      <c r="E46" s="122" t="str">
        <f>IF(B46="","",VLOOKUP(B46,型号管理!A:D,4,0))</f>
        <v/>
      </c>
      <c r="F46" s="123"/>
      <c r="G46" s="124">
        <f>IF(F46=0,0,SUMIF(采购明细!B:B,B46,采购明细!H:H)/SUMIF(采购明细!B:B,B46,采购明细!F:F))</f>
        <v>0</v>
      </c>
      <c r="H46" s="124">
        <f t="shared" si="0"/>
        <v>0</v>
      </c>
      <c r="I46" s="121"/>
      <c r="J46" s="122" t="str">
        <f>IF(I46="","",VLOOKUP(I46,部门列表!A:B,2,0))</f>
        <v/>
      </c>
      <c r="K46" s="121"/>
    </row>
    <row r="47" spans="1:11" ht="13.5">
      <c r="A47" s="120"/>
      <c r="B47" s="121"/>
      <c r="C47" s="122" t="str">
        <f>IF(B47="","",VLOOKUP(B47,型号管理!A:D,2,0))</f>
        <v/>
      </c>
      <c r="D47" s="122" t="str">
        <f>IF(B47="","",VLOOKUP(B47,型号管理!A:D,3,0))</f>
        <v/>
      </c>
      <c r="E47" s="122" t="str">
        <f>IF(B47="","",VLOOKUP(B47,型号管理!A:D,4,0))</f>
        <v/>
      </c>
      <c r="F47" s="123"/>
      <c r="G47" s="124">
        <f>IF(F47=0,0,SUMIF(采购明细!B:B,B47,采购明细!H:H)/SUMIF(采购明细!B:B,B47,采购明细!F:F))</f>
        <v>0</v>
      </c>
      <c r="H47" s="124">
        <f t="shared" si="0"/>
        <v>0</v>
      </c>
      <c r="I47" s="121"/>
      <c r="J47" s="122" t="str">
        <f>IF(I47="","",VLOOKUP(I47,部门列表!A:B,2,0))</f>
        <v/>
      </c>
      <c r="K47" s="121"/>
    </row>
    <row r="48" spans="1:11" ht="13.5">
      <c r="A48" s="120"/>
      <c r="B48" s="121"/>
      <c r="C48" s="122" t="str">
        <f>IF(B48="","",VLOOKUP(B48,型号管理!A:D,2,0))</f>
        <v/>
      </c>
      <c r="D48" s="122" t="str">
        <f>IF(B48="","",VLOOKUP(B48,型号管理!A:D,3,0))</f>
        <v/>
      </c>
      <c r="E48" s="122" t="str">
        <f>IF(B48="","",VLOOKUP(B48,型号管理!A:D,4,0))</f>
        <v/>
      </c>
      <c r="F48" s="123"/>
      <c r="G48" s="124">
        <f>IF(F48=0,0,SUMIF(采购明细!B:B,B48,采购明细!H:H)/SUMIF(采购明细!B:B,B48,采购明细!F:F))</f>
        <v>0</v>
      </c>
      <c r="H48" s="124">
        <f t="shared" si="0"/>
        <v>0</v>
      </c>
      <c r="I48" s="121"/>
      <c r="J48" s="122" t="str">
        <f>IF(I48="","",VLOOKUP(I48,部门列表!A:B,2,0))</f>
        <v/>
      </c>
      <c r="K48" s="121"/>
    </row>
    <row r="49" spans="1:11" ht="13.5">
      <c r="A49" s="120"/>
      <c r="B49" s="121"/>
      <c r="C49" s="122" t="str">
        <f>IF(B49="","",VLOOKUP(B49,型号管理!A:D,2,0))</f>
        <v/>
      </c>
      <c r="D49" s="122" t="str">
        <f>IF(B49="","",VLOOKUP(B49,型号管理!A:D,3,0))</f>
        <v/>
      </c>
      <c r="E49" s="122" t="str">
        <f>IF(B49="","",VLOOKUP(B49,型号管理!A:D,4,0))</f>
        <v/>
      </c>
      <c r="F49" s="123"/>
      <c r="G49" s="124">
        <f>IF(F49=0,0,SUMIF(采购明细!B:B,B49,采购明细!H:H)/SUMIF(采购明细!B:B,B49,采购明细!F:F))</f>
        <v>0</v>
      </c>
      <c r="H49" s="124">
        <f t="shared" si="0"/>
        <v>0</v>
      </c>
      <c r="I49" s="121"/>
      <c r="J49" s="122" t="str">
        <f>IF(I49="","",VLOOKUP(I49,部门列表!A:B,2,0))</f>
        <v/>
      </c>
      <c r="K49" s="121"/>
    </row>
    <row r="50" spans="1:11" ht="13.5">
      <c r="A50" s="120"/>
      <c r="B50" s="121"/>
      <c r="C50" s="122" t="str">
        <f>IF(B50="","",VLOOKUP(B50,型号管理!A:D,2,0))</f>
        <v/>
      </c>
      <c r="D50" s="122" t="str">
        <f>IF(B50="","",VLOOKUP(B50,型号管理!A:D,3,0))</f>
        <v/>
      </c>
      <c r="E50" s="122" t="str">
        <f>IF(B50="","",VLOOKUP(B50,型号管理!A:D,4,0))</f>
        <v/>
      </c>
      <c r="F50" s="123"/>
      <c r="G50" s="124">
        <f>IF(F50=0,0,SUMIF(采购明细!B:B,B50,采购明细!H:H)/SUMIF(采购明细!B:B,B50,采购明细!F:F))</f>
        <v>0</v>
      </c>
      <c r="H50" s="124">
        <f t="shared" si="0"/>
        <v>0</v>
      </c>
      <c r="I50" s="121"/>
      <c r="J50" s="122" t="str">
        <f>IF(I50="","",VLOOKUP(I50,部门列表!A:B,2,0))</f>
        <v/>
      </c>
      <c r="K50" s="121"/>
    </row>
    <row r="51" spans="1:11" ht="13.5">
      <c r="A51" s="120"/>
      <c r="B51" s="121"/>
      <c r="C51" s="122" t="str">
        <f>IF(B51="","",VLOOKUP(B51,型号管理!A:D,2,0))</f>
        <v/>
      </c>
      <c r="D51" s="122" t="str">
        <f>IF(B51="","",VLOOKUP(B51,型号管理!A:D,3,0))</f>
        <v/>
      </c>
      <c r="E51" s="122" t="str">
        <f>IF(B51="","",VLOOKUP(B51,型号管理!A:D,4,0))</f>
        <v/>
      </c>
      <c r="F51" s="123"/>
      <c r="G51" s="124">
        <f>IF(F51=0,0,SUMIF(采购明细!B:B,B51,采购明细!H:H)/SUMIF(采购明细!B:B,B51,采购明细!F:F))</f>
        <v>0</v>
      </c>
      <c r="H51" s="124">
        <f t="shared" si="0"/>
        <v>0</v>
      </c>
      <c r="I51" s="121"/>
      <c r="J51" s="122" t="str">
        <f>IF(I51="","",VLOOKUP(I51,部门列表!A:B,2,0))</f>
        <v/>
      </c>
      <c r="K51" s="121"/>
    </row>
    <row r="52" spans="1:11" ht="13.5">
      <c r="A52" s="120"/>
      <c r="B52" s="121"/>
      <c r="C52" s="122" t="str">
        <f>IF(B52="","",VLOOKUP(B52,型号管理!A:D,2,0))</f>
        <v/>
      </c>
      <c r="D52" s="122" t="str">
        <f>IF(B52="","",VLOOKUP(B52,型号管理!A:D,3,0))</f>
        <v/>
      </c>
      <c r="E52" s="122" t="str">
        <f>IF(B52="","",VLOOKUP(B52,型号管理!A:D,4,0))</f>
        <v/>
      </c>
      <c r="F52" s="123"/>
      <c r="G52" s="124">
        <f>IF(F52=0,0,SUMIF(采购明细!B:B,B52,采购明细!H:H)/SUMIF(采购明细!B:B,B52,采购明细!F:F))</f>
        <v>0</v>
      </c>
      <c r="H52" s="124">
        <f t="shared" si="0"/>
        <v>0</v>
      </c>
      <c r="I52" s="121"/>
      <c r="J52" s="122" t="str">
        <f>IF(I52="","",VLOOKUP(I52,部门列表!A:B,2,0))</f>
        <v/>
      </c>
      <c r="K52" s="121"/>
    </row>
    <row r="53" spans="1:11" ht="13.5">
      <c r="A53" s="120"/>
      <c r="B53" s="121"/>
      <c r="C53" s="122" t="str">
        <f>IF(B53="","",VLOOKUP(B53,型号管理!A:D,2,0))</f>
        <v/>
      </c>
      <c r="D53" s="122" t="str">
        <f>IF(B53="","",VLOOKUP(B53,型号管理!A:D,3,0))</f>
        <v/>
      </c>
      <c r="E53" s="122" t="str">
        <f>IF(B53="","",VLOOKUP(B53,型号管理!A:D,4,0))</f>
        <v/>
      </c>
      <c r="F53" s="123"/>
      <c r="G53" s="124">
        <f>IF(F53=0,0,SUMIF(采购明细!B:B,B53,采购明细!H:H)/SUMIF(采购明细!B:B,B53,采购明细!F:F))</f>
        <v>0</v>
      </c>
      <c r="H53" s="124">
        <f t="shared" si="0"/>
        <v>0</v>
      </c>
      <c r="I53" s="121"/>
      <c r="J53" s="122" t="str">
        <f>IF(I53="","",VLOOKUP(I53,部门列表!A:B,2,0))</f>
        <v/>
      </c>
      <c r="K53" s="121"/>
    </row>
    <row r="54" spans="1:11" ht="13.5">
      <c r="A54" s="120"/>
      <c r="B54" s="121"/>
      <c r="C54" s="122" t="str">
        <f>IF(B54="","",VLOOKUP(B54,型号管理!A:D,2,0))</f>
        <v/>
      </c>
      <c r="D54" s="122" t="str">
        <f>IF(B54="","",VLOOKUP(B54,型号管理!A:D,3,0))</f>
        <v/>
      </c>
      <c r="E54" s="122" t="str">
        <f>IF(B54="","",VLOOKUP(B54,型号管理!A:D,4,0))</f>
        <v/>
      </c>
      <c r="F54" s="123"/>
      <c r="G54" s="124">
        <f>IF(F54=0,0,SUMIF(采购明细!B:B,B54,采购明细!H:H)/SUMIF(采购明细!B:B,B54,采购明细!F:F))</f>
        <v>0</v>
      </c>
      <c r="H54" s="124">
        <f t="shared" si="0"/>
        <v>0</v>
      </c>
      <c r="I54" s="121"/>
      <c r="J54" s="122" t="str">
        <f>IF(I54="","",VLOOKUP(I54,部门列表!A:B,2,0))</f>
        <v/>
      </c>
      <c r="K54" s="121"/>
    </row>
    <row r="55" spans="1:11" ht="13.5">
      <c r="A55" s="120"/>
      <c r="B55" s="121"/>
      <c r="C55" s="122" t="str">
        <f>IF(B55="","",VLOOKUP(B55,型号管理!A:D,2,0))</f>
        <v/>
      </c>
      <c r="D55" s="122" t="str">
        <f>IF(B55="","",VLOOKUP(B55,型号管理!A:D,3,0))</f>
        <v/>
      </c>
      <c r="E55" s="122" t="str">
        <f>IF(B55="","",VLOOKUP(B55,型号管理!A:D,4,0))</f>
        <v/>
      </c>
      <c r="F55" s="123"/>
      <c r="G55" s="124">
        <f>IF(F55=0,0,SUMIF(采购明细!B:B,B55,采购明细!H:H)/SUMIF(采购明细!B:B,B55,采购明细!F:F))</f>
        <v>0</v>
      </c>
      <c r="H55" s="124">
        <f t="shared" si="0"/>
        <v>0</v>
      </c>
      <c r="I55" s="121"/>
      <c r="J55" s="122" t="str">
        <f>IF(I55="","",VLOOKUP(I55,部门列表!A:B,2,0))</f>
        <v/>
      </c>
      <c r="K55" s="121"/>
    </row>
    <row r="56" spans="1:11" ht="13.5">
      <c r="A56" s="120"/>
      <c r="B56" s="121"/>
      <c r="C56" s="122" t="str">
        <f>IF(B56="","",VLOOKUP(B56,型号管理!A:D,2,0))</f>
        <v/>
      </c>
      <c r="D56" s="122" t="str">
        <f>IF(B56="","",VLOOKUP(B56,型号管理!A:D,3,0))</f>
        <v/>
      </c>
      <c r="E56" s="122" t="str">
        <f>IF(B56="","",VLOOKUP(B56,型号管理!A:D,4,0))</f>
        <v/>
      </c>
      <c r="F56" s="123"/>
      <c r="G56" s="124">
        <f>IF(F56=0,0,SUMIF(采购明细!B:B,B56,采购明细!H:H)/SUMIF(采购明细!B:B,B56,采购明细!F:F))</f>
        <v>0</v>
      </c>
      <c r="H56" s="124">
        <f t="shared" si="0"/>
        <v>0</v>
      </c>
      <c r="I56" s="121"/>
      <c r="J56" s="122" t="str">
        <f>IF(I56="","",VLOOKUP(I56,部门列表!A:B,2,0))</f>
        <v/>
      </c>
      <c r="K56" s="121"/>
    </row>
    <row r="57" spans="1:11" ht="13.5">
      <c r="A57" s="120"/>
      <c r="B57" s="121"/>
      <c r="C57" s="122" t="str">
        <f>IF(B57="","",VLOOKUP(B57,型号管理!A:D,2,0))</f>
        <v/>
      </c>
      <c r="D57" s="122" t="str">
        <f>IF(B57="","",VLOOKUP(B57,型号管理!A:D,3,0))</f>
        <v/>
      </c>
      <c r="E57" s="122" t="str">
        <f>IF(B57="","",VLOOKUP(B57,型号管理!A:D,4,0))</f>
        <v/>
      </c>
      <c r="F57" s="123"/>
      <c r="G57" s="124">
        <f>IF(F57=0,0,SUMIF(采购明细!B:B,B57,采购明细!H:H)/SUMIF(采购明细!B:B,B57,采购明细!F:F))</f>
        <v>0</v>
      </c>
      <c r="H57" s="124">
        <f t="shared" si="0"/>
        <v>0</v>
      </c>
      <c r="I57" s="121"/>
      <c r="J57" s="122" t="str">
        <f>IF(I57="","",VLOOKUP(I57,部门列表!A:B,2,0))</f>
        <v/>
      </c>
      <c r="K57" s="121"/>
    </row>
    <row r="58" spans="1:11" ht="13.5">
      <c r="A58" s="120"/>
      <c r="B58" s="121"/>
      <c r="C58" s="122" t="str">
        <f>IF(B58="","",VLOOKUP(B58,型号管理!A:D,2,0))</f>
        <v/>
      </c>
      <c r="D58" s="122" t="str">
        <f>IF(B58="","",VLOOKUP(B58,型号管理!A:D,3,0))</f>
        <v/>
      </c>
      <c r="E58" s="122" t="str">
        <f>IF(B58="","",VLOOKUP(B58,型号管理!A:D,4,0))</f>
        <v/>
      </c>
      <c r="F58" s="123"/>
      <c r="G58" s="124">
        <f>IF(F58=0,0,SUMIF(采购明细!B:B,B58,采购明细!H:H)/SUMIF(采购明细!B:B,B58,采购明细!F:F))</f>
        <v>0</v>
      </c>
      <c r="H58" s="124">
        <f t="shared" si="0"/>
        <v>0</v>
      </c>
      <c r="I58" s="121"/>
      <c r="J58" s="122" t="str">
        <f>IF(I58="","",VLOOKUP(I58,部门列表!A:B,2,0))</f>
        <v/>
      </c>
      <c r="K58" s="121"/>
    </row>
    <row r="59" spans="1:11" ht="13.5">
      <c r="A59" s="120"/>
      <c r="B59" s="121"/>
      <c r="C59" s="122" t="str">
        <f>IF(B59="","",VLOOKUP(B59,型号管理!A:D,2,0))</f>
        <v/>
      </c>
      <c r="D59" s="122" t="str">
        <f>IF(B59="","",VLOOKUP(B59,型号管理!A:D,3,0))</f>
        <v/>
      </c>
      <c r="E59" s="122" t="str">
        <f>IF(B59="","",VLOOKUP(B59,型号管理!A:D,4,0))</f>
        <v/>
      </c>
      <c r="F59" s="123"/>
      <c r="G59" s="124">
        <f>IF(F59=0,0,SUMIF(采购明细!B:B,B59,采购明细!H:H)/SUMIF(采购明细!B:B,B59,采购明细!F:F))</f>
        <v>0</v>
      </c>
      <c r="H59" s="124">
        <f t="shared" si="0"/>
        <v>0</v>
      </c>
      <c r="I59" s="121"/>
      <c r="J59" s="122" t="str">
        <f>IF(I59="","",VLOOKUP(I59,部门列表!A:B,2,0))</f>
        <v/>
      </c>
      <c r="K59" s="121"/>
    </row>
    <row r="60" spans="1:11" ht="13.5">
      <c r="A60" s="120"/>
      <c r="B60" s="121"/>
      <c r="C60" s="122" t="str">
        <f>IF(B60="","",VLOOKUP(B60,型号管理!A:D,2,0))</f>
        <v/>
      </c>
      <c r="D60" s="122" t="str">
        <f>IF(B60="","",VLOOKUP(B60,型号管理!A:D,3,0))</f>
        <v/>
      </c>
      <c r="E60" s="122" t="str">
        <f>IF(B60="","",VLOOKUP(B60,型号管理!A:D,4,0))</f>
        <v/>
      </c>
      <c r="F60" s="123"/>
      <c r="G60" s="124">
        <f>IF(F60=0,0,SUMIF(采购明细!B:B,B60,采购明细!H:H)/SUMIF(采购明细!B:B,B60,采购明细!F:F))</f>
        <v>0</v>
      </c>
      <c r="H60" s="124">
        <f t="shared" si="0"/>
        <v>0</v>
      </c>
      <c r="I60" s="121"/>
      <c r="J60" s="122" t="str">
        <f>IF(I60="","",VLOOKUP(I60,部门列表!A:B,2,0))</f>
        <v/>
      </c>
      <c r="K60" s="121"/>
    </row>
    <row r="61" spans="1:11" ht="13.5">
      <c r="A61" s="120"/>
      <c r="B61" s="121"/>
      <c r="C61" s="122" t="str">
        <f>IF(B61="","",VLOOKUP(B61,型号管理!A:D,2,0))</f>
        <v/>
      </c>
      <c r="D61" s="122" t="str">
        <f>IF(B61="","",VLOOKUP(B61,型号管理!A:D,3,0))</f>
        <v/>
      </c>
      <c r="E61" s="122" t="str">
        <f>IF(B61="","",VLOOKUP(B61,型号管理!A:D,4,0))</f>
        <v/>
      </c>
      <c r="F61" s="123"/>
      <c r="G61" s="124">
        <f>IF(F61=0,0,SUMIF(采购明细!B:B,B61,采购明细!H:H)/SUMIF(采购明细!B:B,B61,采购明细!F:F))</f>
        <v>0</v>
      </c>
      <c r="H61" s="124">
        <f t="shared" si="0"/>
        <v>0</v>
      </c>
      <c r="I61" s="121"/>
      <c r="J61" s="122" t="str">
        <f>IF(I61="","",VLOOKUP(I61,部门列表!A:B,2,0))</f>
        <v/>
      </c>
      <c r="K61" s="121"/>
    </row>
    <row r="62" spans="1:11" ht="13.5">
      <c r="A62" s="120"/>
      <c r="B62" s="121"/>
      <c r="C62" s="122" t="str">
        <f>IF(B62="","",VLOOKUP(B62,型号管理!A:D,2,0))</f>
        <v/>
      </c>
      <c r="D62" s="122" t="str">
        <f>IF(B62="","",VLOOKUP(B62,型号管理!A:D,3,0))</f>
        <v/>
      </c>
      <c r="E62" s="122" t="str">
        <f>IF(B62="","",VLOOKUP(B62,型号管理!A:D,4,0))</f>
        <v/>
      </c>
      <c r="F62" s="123"/>
      <c r="G62" s="124">
        <f>IF(F62=0,0,SUMIF(采购明细!B:B,B62,采购明细!H:H)/SUMIF(采购明细!B:B,B62,采购明细!F:F))</f>
        <v>0</v>
      </c>
      <c r="H62" s="124">
        <f t="shared" si="0"/>
        <v>0</v>
      </c>
      <c r="I62" s="121"/>
      <c r="J62" s="122" t="str">
        <f>IF(I62="","",VLOOKUP(I62,部门列表!A:B,2,0))</f>
        <v/>
      </c>
      <c r="K62" s="121"/>
    </row>
    <row r="63" spans="1:11" ht="13.5">
      <c r="A63" s="120"/>
      <c r="B63" s="121"/>
      <c r="C63" s="122" t="str">
        <f>IF(B63="","",VLOOKUP(B63,型号管理!A:D,2,0))</f>
        <v/>
      </c>
      <c r="D63" s="122" t="str">
        <f>IF(B63="","",VLOOKUP(B63,型号管理!A:D,3,0))</f>
        <v/>
      </c>
      <c r="E63" s="122" t="str">
        <f>IF(B63="","",VLOOKUP(B63,型号管理!A:D,4,0))</f>
        <v/>
      </c>
      <c r="F63" s="123"/>
      <c r="G63" s="124">
        <f>IF(F63=0,0,SUMIF(采购明细!B:B,B63,采购明细!H:H)/SUMIF(采购明细!B:B,B63,采购明细!F:F))</f>
        <v>0</v>
      </c>
      <c r="H63" s="124">
        <f t="shared" si="0"/>
        <v>0</v>
      </c>
      <c r="I63" s="121"/>
      <c r="J63" s="122" t="str">
        <f>IF(I63="","",VLOOKUP(I63,部门列表!A:B,2,0))</f>
        <v/>
      </c>
      <c r="K63" s="121"/>
    </row>
    <row r="64" spans="1:11" ht="13.5">
      <c r="A64" s="120"/>
      <c r="B64" s="121"/>
      <c r="C64" s="122" t="str">
        <f>IF(B64="","",VLOOKUP(B64,型号管理!A:D,2,0))</f>
        <v/>
      </c>
      <c r="D64" s="122" t="str">
        <f>IF(B64="","",VLOOKUP(B64,型号管理!A:D,3,0))</f>
        <v/>
      </c>
      <c r="E64" s="122" t="str">
        <f>IF(B64="","",VLOOKUP(B64,型号管理!A:D,4,0))</f>
        <v/>
      </c>
      <c r="F64" s="123"/>
      <c r="G64" s="124">
        <f>IF(F64=0,0,SUMIF(采购明细!B:B,B64,采购明细!H:H)/SUMIF(采购明细!B:B,B64,采购明细!F:F))</f>
        <v>0</v>
      </c>
      <c r="H64" s="124">
        <f t="shared" si="0"/>
        <v>0</v>
      </c>
      <c r="I64" s="121"/>
      <c r="J64" s="122" t="str">
        <f>IF(I64="","",VLOOKUP(I64,部门列表!A:B,2,0))</f>
        <v/>
      </c>
      <c r="K64" s="121"/>
    </row>
    <row r="65" spans="1:11" ht="13.5">
      <c r="A65" s="120"/>
      <c r="B65" s="121"/>
      <c r="C65" s="122" t="str">
        <f>IF(B65="","",VLOOKUP(B65,型号管理!A:D,2,0))</f>
        <v/>
      </c>
      <c r="D65" s="122" t="str">
        <f>IF(B65="","",VLOOKUP(B65,型号管理!A:D,3,0))</f>
        <v/>
      </c>
      <c r="E65" s="122" t="str">
        <f>IF(B65="","",VLOOKUP(B65,型号管理!A:D,4,0))</f>
        <v/>
      </c>
      <c r="F65" s="123"/>
      <c r="G65" s="124">
        <f>IF(F65=0,0,SUMIF(采购明细!B:B,B65,采购明细!H:H)/SUMIF(采购明细!B:B,B65,采购明细!F:F))</f>
        <v>0</v>
      </c>
      <c r="H65" s="124">
        <f t="shared" si="0"/>
        <v>0</v>
      </c>
      <c r="I65" s="121"/>
      <c r="J65" s="122" t="str">
        <f>IF(I65="","",VLOOKUP(I65,部门列表!A:B,2,0))</f>
        <v/>
      </c>
      <c r="K65" s="121"/>
    </row>
    <row r="66" spans="1:11" ht="13.5">
      <c r="A66" s="120"/>
      <c r="B66" s="121"/>
      <c r="C66" s="122" t="str">
        <f>IF(B66="","",VLOOKUP(B66,型号管理!A:D,2,0))</f>
        <v/>
      </c>
      <c r="D66" s="122" t="str">
        <f>IF(B66="","",VLOOKUP(B66,型号管理!A:D,3,0))</f>
        <v/>
      </c>
      <c r="E66" s="122" t="str">
        <f>IF(B66="","",VLOOKUP(B66,型号管理!A:D,4,0))</f>
        <v/>
      </c>
      <c r="F66" s="123"/>
      <c r="G66" s="124">
        <f>IF(F66=0,0,SUMIF(采购明细!B:B,B66,采购明细!H:H)/SUMIF(采购明细!B:B,B66,采购明细!F:F))</f>
        <v>0</v>
      </c>
      <c r="H66" s="124">
        <f t="shared" si="1" ref="H66:H129">F66*G66</f>
        <v>0</v>
      </c>
      <c r="I66" s="121"/>
      <c r="J66" s="122" t="str">
        <f>IF(I66="","",VLOOKUP(I66,部门列表!A:B,2,0))</f>
        <v/>
      </c>
      <c r="K66" s="121"/>
    </row>
    <row r="67" spans="1:11" ht="13.5">
      <c r="A67" s="120"/>
      <c r="B67" s="121"/>
      <c r="C67" s="122" t="str">
        <f>IF(B67="","",VLOOKUP(B67,型号管理!A:D,2,0))</f>
        <v/>
      </c>
      <c r="D67" s="122" t="str">
        <f>IF(B67="","",VLOOKUP(B67,型号管理!A:D,3,0))</f>
        <v/>
      </c>
      <c r="E67" s="122" t="str">
        <f>IF(B67="","",VLOOKUP(B67,型号管理!A:D,4,0))</f>
        <v/>
      </c>
      <c r="F67" s="123"/>
      <c r="G67" s="124">
        <f>IF(F67=0,0,SUMIF(采购明细!B:B,B67,采购明细!H:H)/SUMIF(采购明细!B:B,B67,采购明细!F:F))</f>
        <v>0</v>
      </c>
      <c r="H67" s="124">
        <f t="shared" si="1"/>
        <v>0</v>
      </c>
      <c r="I67" s="121"/>
      <c r="J67" s="122" t="str">
        <f>IF(I67="","",VLOOKUP(I67,部门列表!A:B,2,0))</f>
        <v/>
      </c>
      <c r="K67" s="121"/>
    </row>
    <row r="68" spans="1:11" ht="13.5">
      <c r="A68" s="120"/>
      <c r="B68" s="121"/>
      <c r="C68" s="122" t="str">
        <f>IF(B68="","",VLOOKUP(B68,型号管理!A:D,2,0))</f>
        <v/>
      </c>
      <c r="D68" s="122" t="str">
        <f>IF(B68="","",VLOOKUP(B68,型号管理!A:D,3,0))</f>
        <v/>
      </c>
      <c r="E68" s="122" t="str">
        <f>IF(B68="","",VLOOKUP(B68,型号管理!A:D,4,0))</f>
        <v/>
      </c>
      <c r="F68" s="123"/>
      <c r="G68" s="124">
        <f>IF(F68=0,0,SUMIF(采购明细!B:B,B68,采购明细!H:H)/SUMIF(采购明细!B:B,B68,采购明细!F:F))</f>
        <v>0</v>
      </c>
      <c r="H68" s="124">
        <f t="shared" si="1"/>
        <v>0</v>
      </c>
      <c r="I68" s="121"/>
      <c r="J68" s="122" t="str">
        <f>IF(I68="","",VLOOKUP(I68,部门列表!A:B,2,0))</f>
        <v/>
      </c>
      <c r="K68" s="121"/>
    </row>
    <row r="69" spans="1:11" ht="13.5">
      <c r="A69" s="120"/>
      <c r="B69" s="121"/>
      <c r="C69" s="122" t="str">
        <f>IF(B69="","",VLOOKUP(B69,型号管理!A:D,2,0))</f>
        <v/>
      </c>
      <c r="D69" s="122" t="str">
        <f>IF(B69="","",VLOOKUP(B69,型号管理!A:D,3,0))</f>
        <v/>
      </c>
      <c r="E69" s="122" t="str">
        <f>IF(B69="","",VLOOKUP(B69,型号管理!A:D,4,0))</f>
        <v/>
      </c>
      <c r="F69" s="123"/>
      <c r="G69" s="124">
        <f>IF(F69=0,0,SUMIF(采购明细!B:B,B69,采购明细!H:H)/SUMIF(采购明细!B:B,B69,采购明细!F:F))</f>
        <v>0</v>
      </c>
      <c r="H69" s="124">
        <f t="shared" si="1"/>
        <v>0</v>
      </c>
      <c r="I69" s="121"/>
      <c r="J69" s="122" t="str">
        <f>IF(I69="","",VLOOKUP(I69,部门列表!A:B,2,0))</f>
        <v/>
      </c>
      <c r="K69" s="121"/>
    </row>
    <row r="70" spans="1:11" ht="13.5">
      <c r="A70" s="120"/>
      <c r="B70" s="121"/>
      <c r="C70" s="122" t="str">
        <f>IF(B70="","",VLOOKUP(B70,型号管理!A:D,2,0))</f>
        <v/>
      </c>
      <c r="D70" s="122" t="str">
        <f>IF(B70="","",VLOOKUP(B70,型号管理!A:D,3,0))</f>
        <v/>
      </c>
      <c r="E70" s="122" t="str">
        <f>IF(B70="","",VLOOKUP(B70,型号管理!A:D,4,0))</f>
        <v/>
      </c>
      <c r="F70" s="123"/>
      <c r="G70" s="124">
        <f>IF(F70=0,0,SUMIF(采购明细!B:B,B70,采购明细!H:H)/SUMIF(采购明细!B:B,B70,采购明细!F:F))</f>
        <v>0</v>
      </c>
      <c r="H70" s="124">
        <f t="shared" si="1"/>
        <v>0</v>
      </c>
      <c r="I70" s="121"/>
      <c r="J70" s="122" t="str">
        <f>IF(I70="","",VLOOKUP(I70,部门列表!A:B,2,0))</f>
        <v/>
      </c>
      <c r="K70" s="121"/>
    </row>
    <row r="71" spans="1:11" ht="13.5">
      <c r="A71" s="120"/>
      <c r="B71" s="121"/>
      <c r="C71" s="122" t="str">
        <f>IF(B71="","",VLOOKUP(B71,型号管理!A:D,2,0))</f>
        <v/>
      </c>
      <c r="D71" s="122" t="str">
        <f>IF(B71="","",VLOOKUP(B71,型号管理!A:D,3,0))</f>
        <v/>
      </c>
      <c r="E71" s="122" t="str">
        <f>IF(B71="","",VLOOKUP(B71,型号管理!A:D,4,0))</f>
        <v/>
      </c>
      <c r="F71" s="123"/>
      <c r="G71" s="124">
        <f>IF(F71=0,0,SUMIF(采购明细!B:B,B71,采购明细!H:H)/SUMIF(采购明细!B:B,B71,采购明细!F:F))</f>
        <v>0</v>
      </c>
      <c r="H71" s="124">
        <f t="shared" si="1"/>
        <v>0</v>
      </c>
      <c r="I71" s="121"/>
      <c r="J71" s="122" t="str">
        <f>IF(I71="","",VLOOKUP(I71,部门列表!A:B,2,0))</f>
        <v/>
      </c>
      <c r="K71" s="121"/>
    </row>
    <row r="72" spans="1:11" ht="13.5">
      <c r="A72" s="120"/>
      <c r="B72" s="121"/>
      <c r="C72" s="122" t="str">
        <f>IF(B72="","",VLOOKUP(B72,型号管理!A:D,2,0))</f>
        <v/>
      </c>
      <c r="D72" s="122" t="str">
        <f>IF(B72="","",VLOOKUP(B72,型号管理!A:D,3,0))</f>
        <v/>
      </c>
      <c r="E72" s="122" t="str">
        <f>IF(B72="","",VLOOKUP(B72,型号管理!A:D,4,0))</f>
        <v/>
      </c>
      <c r="F72" s="123"/>
      <c r="G72" s="124">
        <f>IF(F72=0,0,SUMIF(采购明细!B:B,B72,采购明细!H:H)/SUMIF(采购明细!B:B,B72,采购明细!F:F))</f>
        <v>0</v>
      </c>
      <c r="H72" s="124">
        <f t="shared" si="1"/>
        <v>0</v>
      </c>
      <c r="I72" s="121"/>
      <c r="J72" s="122" t="str">
        <f>IF(I72="","",VLOOKUP(I72,部门列表!A:B,2,0))</f>
        <v/>
      </c>
      <c r="K72" s="121"/>
    </row>
    <row r="73" spans="1:11" ht="13.5">
      <c r="A73" s="120"/>
      <c r="B73" s="121"/>
      <c r="C73" s="122" t="str">
        <f>IF(B73="","",VLOOKUP(B73,型号管理!A:D,2,0))</f>
        <v/>
      </c>
      <c r="D73" s="122" t="str">
        <f>IF(B73="","",VLOOKUP(B73,型号管理!A:D,3,0))</f>
        <v/>
      </c>
      <c r="E73" s="122" t="str">
        <f>IF(B73="","",VLOOKUP(B73,型号管理!A:D,4,0))</f>
        <v/>
      </c>
      <c r="F73" s="123"/>
      <c r="G73" s="124">
        <f>IF(F73=0,0,SUMIF(采购明细!B:B,B73,采购明细!H:H)/SUMIF(采购明细!B:B,B73,采购明细!F:F))</f>
        <v>0</v>
      </c>
      <c r="H73" s="124">
        <f t="shared" si="1"/>
        <v>0</v>
      </c>
      <c r="I73" s="121"/>
      <c r="J73" s="122" t="str">
        <f>IF(I73="","",VLOOKUP(I73,部门列表!A:B,2,0))</f>
        <v/>
      </c>
      <c r="K73" s="121"/>
    </row>
    <row r="74" spans="1:11" ht="13.5">
      <c r="A74" s="120"/>
      <c r="B74" s="121"/>
      <c r="C74" s="122" t="str">
        <f>IF(B74="","",VLOOKUP(B74,型号管理!A:D,2,0))</f>
        <v/>
      </c>
      <c r="D74" s="122" t="str">
        <f>IF(B74="","",VLOOKUP(B74,型号管理!A:D,3,0))</f>
        <v/>
      </c>
      <c r="E74" s="122" t="str">
        <f>IF(B74="","",VLOOKUP(B74,型号管理!A:D,4,0))</f>
        <v/>
      </c>
      <c r="F74" s="123"/>
      <c r="G74" s="124">
        <f>IF(F74=0,0,SUMIF(采购明细!B:B,B74,采购明细!H:H)/SUMIF(采购明细!B:B,B74,采购明细!F:F))</f>
        <v>0</v>
      </c>
      <c r="H74" s="124">
        <f t="shared" si="1"/>
        <v>0</v>
      </c>
      <c r="I74" s="121"/>
      <c r="J74" s="122" t="str">
        <f>IF(I74="","",VLOOKUP(I74,部门列表!A:B,2,0))</f>
        <v/>
      </c>
      <c r="K74" s="121"/>
    </row>
    <row r="75" spans="1:11" ht="13.5">
      <c r="A75" s="120"/>
      <c r="B75" s="121"/>
      <c r="C75" s="122" t="str">
        <f>IF(B75="","",VLOOKUP(B75,型号管理!A:D,2,0))</f>
        <v/>
      </c>
      <c r="D75" s="122" t="str">
        <f>IF(B75="","",VLOOKUP(B75,型号管理!A:D,3,0))</f>
        <v/>
      </c>
      <c r="E75" s="122" t="str">
        <f>IF(B75="","",VLOOKUP(B75,型号管理!A:D,4,0))</f>
        <v/>
      </c>
      <c r="F75" s="123"/>
      <c r="G75" s="124">
        <f>IF(F75=0,0,SUMIF(采购明细!B:B,B75,采购明细!H:H)/SUMIF(采购明细!B:B,B75,采购明细!F:F))</f>
        <v>0</v>
      </c>
      <c r="H75" s="124">
        <f t="shared" si="1"/>
        <v>0</v>
      </c>
      <c r="I75" s="121"/>
      <c r="J75" s="122" t="str">
        <f>IF(I75="","",VLOOKUP(I75,部门列表!A:B,2,0))</f>
        <v/>
      </c>
      <c r="K75" s="121"/>
    </row>
    <row r="76" spans="1:11" ht="13.5">
      <c r="A76" s="120"/>
      <c r="B76" s="121"/>
      <c r="C76" s="122" t="str">
        <f>IF(B76="","",VLOOKUP(B76,型号管理!A:D,2,0))</f>
        <v/>
      </c>
      <c r="D76" s="122" t="str">
        <f>IF(B76="","",VLOOKUP(B76,型号管理!A:D,3,0))</f>
        <v/>
      </c>
      <c r="E76" s="122" t="str">
        <f>IF(B76="","",VLOOKUP(B76,型号管理!A:D,4,0))</f>
        <v/>
      </c>
      <c r="F76" s="123"/>
      <c r="G76" s="124">
        <f>IF(F76=0,0,SUMIF(采购明细!B:B,B76,采购明细!H:H)/SUMIF(采购明细!B:B,B76,采购明细!F:F))</f>
        <v>0</v>
      </c>
      <c r="H76" s="124">
        <f t="shared" si="1"/>
        <v>0</v>
      </c>
      <c r="I76" s="121"/>
      <c r="J76" s="122" t="str">
        <f>IF(I76="","",VLOOKUP(I76,部门列表!A:B,2,0))</f>
        <v/>
      </c>
      <c r="K76" s="121"/>
    </row>
    <row r="77" spans="1:11" ht="13.5">
      <c r="A77" s="120"/>
      <c r="B77" s="121"/>
      <c r="C77" s="122" t="str">
        <f>IF(B77="","",VLOOKUP(B77,型号管理!A:D,2,0))</f>
        <v/>
      </c>
      <c r="D77" s="122" t="str">
        <f>IF(B77="","",VLOOKUP(B77,型号管理!A:D,3,0))</f>
        <v/>
      </c>
      <c r="E77" s="122" t="str">
        <f>IF(B77="","",VLOOKUP(B77,型号管理!A:D,4,0))</f>
        <v/>
      </c>
      <c r="F77" s="123"/>
      <c r="G77" s="124">
        <f>IF(F77=0,0,SUMIF(采购明细!B:B,B77,采购明细!H:H)/SUMIF(采购明细!B:B,B77,采购明细!F:F))</f>
        <v>0</v>
      </c>
      <c r="H77" s="124">
        <f t="shared" si="1"/>
        <v>0</v>
      </c>
      <c r="I77" s="121"/>
      <c r="J77" s="122" t="str">
        <f>IF(I77="","",VLOOKUP(I77,部门列表!A:B,2,0))</f>
        <v/>
      </c>
      <c r="K77" s="121"/>
    </row>
    <row r="78" spans="1:11" ht="13.5">
      <c r="A78" s="120"/>
      <c r="B78" s="121"/>
      <c r="C78" s="122" t="str">
        <f>IF(B78="","",VLOOKUP(B78,型号管理!A:D,2,0))</f>
        <v/>
      </c>
      <c r="D78" s="122" t="str">
        <f>IF(B78="","",VLOOKUP(B78,型号管理!A:D,3,0))</f>
        <v/>
      </c>
      <c r="E78" s="122" t="str">
        <f>IF(B78="","",VLOOKUP(B78,型号管理!A:D,4,0))</f>
        <v/>
      </c>
      <c r="F78" s="123"/>
      <c r="G78" s="124">
        <f>IF(F78=0,0,SUMIF(采购明细!B:B,B78,采购明细!H:H)/SUMIF(采购明细!B:B,B78,采购明细!F:F))</f>
        <v>0</v>
      </c>
      <c r="H78" s="124">
        <f t="shared" si="1"/>
        <v>0</v>
      </c>
      <c r="I78" s="121"/>
      <c r="J78" s="122" t="str">
        <f>IF(I78="","",VLOOKUP(I78,部门列表!A:B,2,0))</f>
        <v/>
      </c>
      <c r="K78" s="121"/>
    </row>
    <row r="79" spans="1:11" ht="13.5">
      <c r="A79" s="120"/>
      <c r="B79" s="121"/>
      <c r="C79" s="122" t="str">
        <f>IF(B79="","",VLOOKUP(B79,型号管理!A:D,2,0))</f>
        <v/>
      </c>
      <c r="D79" s="122" t="str">
        <f>IF(B79="","",VLOOKUP(B79,型号管理!A:D,3,0))</f>
        <v/>
      </c>
      <c r="E79" s="122" t="str">
        <f>IF(B79="","",VLOOKUP(B79,型号管理!A:D,4,0))</f>
        <v/>
      </c>
      <c r="F79" s="123"/>
      <c r="G79" s="124">
        <f>IF(F79=0,0,SUMIF(采购明细!B:B,B79,采购明细!H:H)/SUMIF(采购明细!B:B,B79,采购明细!F:F))</f>
        <v>0</v>
      </c>
      <c r="H79" s="124">
        <f t="shared" si="1"/>
        <v>0</v>
      </c>
      <c r="I79" s="121"/>
      <c r="J79" s="122" t="str">
        <f>IF(I79="","",VLOOKUP(I79,部门列表!A:B,2,0))</f>
        <v/>
      </c>
      <c r="K79" s="121"/>
    </row>
    <row r="80" spans="1:11" ht="13.5">
      <c r="A80" s="120"/>
      <c r="B80" s="121"/>
      <c r="C80" s="122" t="str">
        <f>IF(B80="","",VLOOKUP(B80,型号管理!A:D,2,0))</f>
        <v/>
      </c>
      <c r="D80" s="122" t="str">
        <f>IF(B80="","",VLOOKUP(B80,型号管理!A:D,3,0))</f>
        <v/>
      </c>
      <c r="E80" s="122" t="str">
        <f>IF(B80="","",VLOOKUP(B80,型号管理!A:D,4,0))</f>
        <v/>
      </c>
      <c r="F80" s="123"/>
      <c r="G80" s="124">
        <f>IF(F80=0,0,SUMIF(采购明细!B:B,B80,采购明细!H:H)/SUMIF(采购明细!B:B,B80,采购明细!F:F))</f>
        <v>0</v>
      </c>
      <c r="H80" s="124">
        <f t="shared" si="1"/>
        <v>0</v>
      </c>
      <c r="I80" s="121"/>
      <c r="J80" s="122" t="str">
        <f>IF(I80="","",VLOOKUP(I80,部门列表!A:B,2,0))</f>
        <v/>
      </c>
      <c r="K80" s="121"/>
    </row>
    <row r="81" spans="1:11" ht="13.5">
      <c r="A81" s="120"/>
      <c r="B81" s="121"/>
      <c r="C81" s="122" t="str">
        <f>IF(B81="","",VLOOKUP(B81,型号管理!A:D,2,0))</f>
        <v/>
      </c>
      <c r="D81" s="122" t="str">
        <f>IF(B81="","",VLOOKUP(B81,型号管理!A:D,3,0))</f>
        <v/>
      </c>
      <c r="E81" s="122" t="str">
        <f>IF(B81="","",VLOOKUP(B81,型号管理!A:D,4,0))</f>
        <v/>
      </c>
      <c r="F81" s="123"/>
      <c r="G81" s="124">
        <f>IF(F81=0,0,SUMIF(采购明细!B:B,B81,采购明细!H:H)/SUMIF(采购明细!B:B,B81,采购明细!F:F))</f>
        <v>0</v>
      </c>
      <c r="H81" s="124">
        <f t="shared" si="1"/>
        <v>0</v>
      </c>
      <c r="I81" s="121"/>
      <c r="J81" s="122" t="str">
        <f>IF(I81="","",VLOOKUP(I81,部门列表!A:B,2,0))</f>
        <v/>
      </c>
      <c r="K81" s="121"/>
    </row>
    <row r="82" spans="1:11" ht="13.5">
      <c r="A82" s="120"/>
      <c r="B82" s="121"/>
      <c r="C82" s="122" t="str">
        <f>IF(B82="","",VLOOKUP(B82,型号管理!A:D,2,0))</f>
        <v/>
      </c>
      <c r="D82" s="122" t="str">
        <f>IF(B82="","",VLOOKUP(B82,型号管理!A:D,3,0))</f>
        <v/>
      </c>
      <c r="E82" s="122" t="str">
        <f>IF(B82="","",VLOOKUP(B82,型号管理!A:D,4,0))</f>
        <v/>
      </c>
      <c r="F82" s="123"/>
      <c r="G82" s="124">
        <f>IF(F82=0,0,SUMIF(采购明细!B:B,B82,采购明细!H:H)/SUMIF(采购明细!B:B,B82,采购明细!F:F))</f>
        <v>0</v>
      </c>
      <c r="H82" s="124">
        <f t="shared" si="1"/>
        <v>0</v>
      </c>
      <c r="I82" s="121"/>
      <c r="J82" s="122" t="str">
        <f>IF(I82="","",VLOOKUP(I82,部门列表!A:B,2,0))</f>
        <v/>
      </c>
      <c r="K82" s="121"/>
    </row>
    <row r="83" spans="1:11" ht="13.5">
      <c r="A83" s="120"/>
      <c r="B83" s="121"/>
      <c r="C83" s="122" t="str">
        <f>IF(B83="","",VLOOKUP(B83,型号管理!A:D,2,0))</f>
        <v/>
      </c>
      <c r="D83" s="122" t="str">
        <f>IF(B83="","",VLOOKUP(B83,型号管理!A:D,3,0))</f>
        <v/>
      </c>
      <c r="E83" s="122" t="str">
        <f>IF(B83="","",VLOOKUP(B83,型号管理!A:D,4,0))</f>
        <v/>
      </c>
      <c r="F83" s="123"/>
      <c r="G83" s="124">
        <f>IF(F83=0,0,SUMIF(采购明细!B:B,B83,采购明细!H:H)/SUMIF(采购明细!B:B,B83,采购明细!F:F))</f>
        <v>0</v>
      </c>
      <c r="H83" s="124">
        <f t="shared" si="1"/>
        <v>0</v>
      </c>
      <c r="I83" s="121"/>
      <c r="J83" s="122" t="str">
        <f>IF(I83="","",VLOOKUP(I83,部门列表!A:B,2,0))</f>
        <v/>
      </c>
      <c r="K83" s="121"/>
    </row>
    <row r="84" spans="1:11" ht="13.5">
      <c r="A84" s="120"/>
      <c r="B84" s="121"/>
      <c r="C84" s="122" t="str">
        <f>IF(B84="","",VLOOKUP(B84,型号管理!A:D,2,0))</f>
        <v/>
      </c>
      <c r="D84" s="122" t="str">
        <f>IF(B84="","",VLOOKUP(B84,型号管理!A:D,3,0))</f>
        <v/>
      </c>
      <c r="E84" s="122" t="str">
        <f>IF(B84="","",VLOOKUP(B84,型号管理!A:D,4,0))</f>
        <v/>
      </c>
      <c r="F84" s="123"/>
      <c r="G84" s="124">
        <f>IF(F84=0,0,SUMIF(采购明细!B:B,B84,采购明细!H:H)/SUMIF(采购明细!B:B,B84,采购明细!F:F))</f>
        <v>0</v>
      </c>
      <c r="H84" s="124">
        <f t="shared" si="1"/>
        <v>0</v>
      </c>
      <c r="I84" s="121"/>
      <c r="J84" s="122" t="str">
        <f>IF(I84="","",VLOOKUP(I84,部门列表!A:B,2,0))</f>
        <v/>
      </c>
      <c r="K84" s="121"/>
    </row>
    <row r="85" spans="1:11" ht="13.5">
      <c r="A85" s="120"/>
      <c r="B85" s="121"/>
      <c r="C85" s="122" t="str">
        <f>IF(B85="","",VLOOKUP(B85,型号管理!A:D,2,0))</f>
        <v/>
      </c>
      <c r="D85" s="122" t="str">
        <f>IF(B85="","",VLOOKUP(B85,型号管理!A:D,3,0))</f>
        <v/>
      </c>
      <c r="E85" s="122" t="str">
        <f>IF(B85="","",VLOOKUP(B85,型号管理!A:D,4,0))</f>
        <v/>
      </c>
      <c r="F85" s="123"/>
      <c r="G85" s="124">
        <f>IF(F85=0,0,SUMIF(采购明细!B:B,B85,采购明细!H:H)/SUMIF(采购明细!B:B,B85,采购明细!F:F))</f>
        <v>0</v>
      </c>
      <c r="H85" s="124">
        <f t="shared" si="1"/>
        <v>0</v>
      </c>
      <c r="I85" s="121"/>
      <c r="J85" s="122" t="str">
        <f>IF(I85="","",VLOOKUP(I85,部门列表!A:B,2,0))</f>
        <v/>
      </c>
      <c r="K85" s="121"/>
    </row>
    <row r="86" spans="1:11" ht="13.5">
      <c r="A86" s="120"/>
      <c r="B86" s="121"/>
      <c r="C86" s="122" t="str">
        <f>IF(B86="","",VLOOKUP(B86,型号管理!A:D,2,0))</f>
        <v/>
      </c>
      <c r="D86" s="122" t="str">
        <f>IF(B86="","",VLOOKUP(B86,型号管理!A:D,3,0))</f>
        <v/>
      </c>
      <c r="E86" s="122" t="str">
        <f>IF(B86="","",VLOOKUP(B86,型号管理!A:D,4,0))</f>
        <v/>
      </c>
      <c r="F86" s="123"/>
      <c r="G86" s="124">
        <f>IF(F86=0,0,SUMIF(采购明细!B:B,B86,采购明细!H:H)/SUMIF(采购明细!B:B,B86,采购明细!F:F))</f>
        <v>0</v>
      </c>
      <c r="H86" s="124">
        <f t="shared" si="1"/>
        <v>0</v>
      </c>
      <c r="I86" s="121"/>
      <c r="J86" s="122" t="str">
        <f>IF(I86="","",VLOOKUP(I86,部门列表!A:B,2,0))</f>
        <v/>
      </c>
      <c r="K86" s="121"/>
    </row>
    <row r="87" spans="1:11" ht="13.5">
      <c r="A87" s="120"/>
      <c r="B87" s="121"/>
      <c r="C87" s="122" t="str">
        <f>IF(B87="","",VLOOKUP(B87,型号管理!A:D,2,0))</f>
        <v/>
      </c>
      <c r="D87" s="122" t="str">
        <f>IF(B87="","",VLOOKUP(B87,型号管理!A:D,3,0))</f>
        <v/>
      </c>
      <c r="E87" s="122" t="str">
        <f>IF(B87="","",VLOOKUP(B87,型号管理!A:D,4,0))</f>
        <v/>
      </c>
      <c r="F87" s="123"/>
      <c r="G87" s="124">
        <f>IF(F87=0,0,SUMIF(采购明细!B:B,B87,采购明细!H:H)/SUMIF(采购明细!B:B,B87,采购明细!F:F))</f>
        <v>0</v>
      </c>
      <c r="H87" s="124">
        <f t="shared" si="1"/>
        <v>0</v>
      </c>
      <c r="I87" s="121"/>
      <c r="J87" s="122" t="str">
        <f>IF(I87="","",VLOOKUP(I87,部门列表!A:B,2,0))</f>
        <v/>
      </c>
      <c r="K87" s="121"/>
    </row>
    <row r="88" spans="1:11" ht="13.5">
      <c r="A88" s="120"/>
      <c r="B88" s="121"/>
      <c r="C88" s="122" t="str">
        <f>IF(B88="","",VLOOKUP(B88,型号管理!A:D,2,0))</f>
        <v/>
      </c>
      <c r="D88" s="122" t="str">
        <f>IF(B88="","",VLOOKUP(B88,型号管理!A:D,3,0))</f>
        <v/>
      </c>
      <c r="E88" s="122" t="str">
        <f>IF(B88="","",VLOOKUP(B88,型号管理!A:D,4,0))</f>
        <v/>
      </c>
      <c r="F88" s="123"/>
      <c r="G88" s="124">
        <f>IF(F88=0,0,SUMIF(采购明细!B:B,B88,采购明细!H:H)/SUMIF(采购明细!B:B,B88,采购明细!F:F))</f>
        <v>0</v>
      </c>
      <c r="H88" s="124">
        <f t="shared" si="1"/>
        <v>0</v>
      </c>
      <c r="I88" s="121"/>
      <c r="J88" s="122" t="str">
        <f>IF(I88="","",VLOOKUP(I88,部门列表!A:B,2,0))</f>
        <v/>
      </c>
      <c r="K88" s="121"/>
    </row>
    <row r="89" spans="1:11" ht="13.5">
      <c r="A89" s="120"/>
      <c r="B89" s="121"/>
      <c r="C89" s="122" t="str">
        <f>IF(B89="","",VLOOKUP(B89,型号管理!A:D,2,0))</f>
        <v/>
      </c>
      <c r="D89" s="122" t="str">
        <f>IF(B89="","",VLOOKUP(B89,型号管理!A:D,3,0))</f>
        <v/>
      </c>
      <c r="E89" s="122" t="str">
        <f>IF(B89="","",VLOOKUP(B89,型号管理!A:D,4,0))</f>
        <v/>
      </c>
      <c r="F89" s="123"/>
      <c r="G89" s="124">
        <f>IF(F89=0,0,SUMIF(采购明细!B:B,B89,采购明细!H:H)/SUMIF(采购明细!B:B,B89,采购明细!F:F))</f>
        <v>0</v>
      </c>
      <c r="H89" s="124">
        <f t="shared" si="1"/>
        <v>0</v>
      </c>
      <c r="I89" s="121"/>
      <c r="J89" s="122" t="str">
        <f>IF(I89="","",VLOOKUP(I89,部门列表!A:B,2,0))</f>
        <v/>
      </c>
      <c r="K89" s="121"/>
    </row>
    <row r="90" spans="1:11" ht="13.5">
      <c r="A90" s="120"/>
      <c r="B90" s="121"/>
      <c r="C90" s="122" t="str">
        <f>IF(B90="","",VLOOKUP(B90,型号管理!A:D,2,0))</f>
        <v/>
      </c>
      <c r="D90" s="122" t="str">
        <f>IF(B90="","",VLOOKUP(B90,型号管理!A:D,3,0))</f>
        <v/>
      </c>
      <c r="E90" s="122" t="str">
        <f>IF(B90="","",VLOOKUP(B90,型号管理!A:D,4,0))</f>
        <v/>
      </c>
      <c r="F90" s="123"/>
      <c r="G90" s="124">
        <f>IF(F90=0,0,SUMIF(采购明细!B:B,B90,采购明细!H:H)/SUMIF(采购明细!B:B,B90,采购明细!F:F))</f>
        <v>0</v>
      </c>
      <c r="H90" s="124">
        <f t="shared" si="1"/>
        <v>0</v>
      </c>
      <c r="I90" s="121"/>
      <c r="J90" s="122" t="str">
        <f>IF(I90="","",VLOOKUP(I90,部门列表!A:B,2,0))</f>
        <v/>
      </c>
      <c r="K90" s="121"/>
    </row>
    <row r="91" spans="1:11" ht="13.5">
      <c r="A91" s="120"/>
      <c r="B91" s="121"/>
      <c r="C91" s="122" t="str">
        <f>IF(B91="","",VLOOKUP(B91,型号管理!A:D,2,0))</f>
        <v/>
      </c>
      <c r="D91" s="122" t="str">
        <f>IF(B91="","",VLOOKUP(B91,型号管理!A:D,3,0))</f>
        <v/>
      </c>
      <c r="E91" s="122" t="str">
        <f>IF(B91="","",VLOOKUP(B91,型号管理!A:D,4,0))</f>
        <v/>
      </c>
      <c r="F91" s="123"/>
      <c r="G91" s="124">
        <f>IF(F91=0,0,SUMIF(采购明细!B:B,B91,采购明细!H:H)/SUMIF(采购明细!B:B,B91,采购明细!F:F))</f>
        <v>0</v>
      </c>
      <c r="H91" s="124">
        <f t="shared" si="1"/>
        <v>0</v>
      </c>
      <c r="I91" s="121"/>
      <c r="J91" s="122" t="str">
        <f>IF(I91="","",VLOOKUP(I91,部门列表!A:B,2,0))</f>
        <v/>
      </c>
      <c r="K91" s="121"/>
    </row>
    <row r="92" spans="1:11" ht="13.5">
      <c r="A92" s="120"/>
      <c r="B92" s="121"/>
      <c r="C92" s="122" t="str">
        <f>IF(B92="","",VLOOKUP(B92,型号管理!A:D,2,0))</f>
        <v/>
      </c>
      <c r="D92" s="122" t="str">
        <f>IF(B92="","",VLOOKUP(B92,型号管理!A:D,3,0))</f>
        <v/>
      </c>
      <c r="E92" s="122" t="str">
        <f>IF(B92="","",VLOOKUP(B92,型号管理!A:D,4,0))</f>
        <v/>
      </c>
      <c r="F92" s="123"/>
      <c r="G92" s="124">
        <f>IF(F92=0,0,SUMIF(采购明细!B:B,B92,采购明细!H:H)/SUMIF(采购明细!B:B,B92,采购明细!F:F))</f>
        <v>0</v>
      </c>
      <c r="H92" s="124">
        <f t="shared" si="1"/>
        <v>0</v>
      </c>
      <c r="I92" s="121"/>
      <c r="J92" s="122" t="str">
        <f>IF(I92="","",VLOOKUP(I92,部门列表!A:B,2,0))</f>
        <v/>
      </c>
      <c r="K92" s="121"/>
    </row>
    <row r="93" spans="1:11" ht="13.5">
      <c r="A93" s="120"/>
      <c r="B93" s="121"/>
      <c r="C93" s="122" t="str">
        <f>IF(B93="","",VLOOKUP(B93,型号管理!A:D,2,0))</f>
        <v/>
      </c>
      <c r="D93" s="122" t="str">
        <f>IF(B93="","",VLOOKUP(B93,型号管理!A:D,3,0))</f>
        <v/>
      </c>
      <c r="E93" s="122" t="str">
        <f>IF(B93="","",VLOOKUP(B93,型号管理!A:D,4,0))</f>
        <v/>
      </c>
      <c r="F93" s="123"/>
      <c r="G93" s="124">
        <f>IF(F93=0,0,SUMIF(采购明细!B:B,B93,采购明细!H:H)/SUMIF(采购明细!B:B,B93,采购明细!F:F))</f>
        <v>0</v>
      </c>
      <c r="H93" s="124">
        <f t="shared" si="1"/>
        <v>0</v>
      </c>
      <c r="I93" s="121"/>
      <c r="J93" s="122" t="str">
        <f>IF(I93="","",VLOOKUP(I93,部门列表!A:B,2,0))</f>
        <v/>
      </c>
      <c r="K93" s="121"/>
    </row>
    <row r="94" spans="1:11" ht="13.5">
      <c r="A94" s="120"/>
      <c r="B94" s="121"/>
      <c r="C94" s="122" t="str">
        <f>IF(B94="","",VLOOKUP(B94,型号管理!A:D,2,0))</f>
        <v/>
      </c>
      <c r="D94" s="122" t="str">
        <f>IF(B94="","",VLOOKUP(B94,型号管理!A:D,3,0))</f>
        <v/>
      </c>
      <c r="E94" s="122" t="str">
        <f>IF(B94="","",VLOOKUP(B94,型号管理!A:D,4,0))</f>
        <v/>
      </c>
      <c r="F94" s="123"/>
      <c r="G94" s="124">
        <f>IF(F94=0,0,SUMIF(采购明细!B:B,B94,采购明细!H:H)/SUMIF(采购明细!B:B,B94,采购明细!F:F))</f>
        <v>0</v>
      </c>
      <c r="H94" s="124">
        <f t="shared" si="1"/>
        <v>0</v>
      </c>
      <c r="I94" s="121"/>
      <c r="J94" s="122" t="str">
        <f>IF(I94="","",VLOOKUP(I94,部门列表!A:B,2,0))</f>
        <v/>
      </c>
      <c r="K94" s="121"/>
    </row>
    <row r="95" spans="1:11" ht="13.5">
      <c r="A95" s="120"/>
      <c r="B95" s="121"/>
      <c r="C95" s="122" t="str">
        <f>IF(B95="","",VLOOKUP(B95,型号管理!A:D,2,0))</f>
        <v/>
      </c>
      <c r="D95" s="122" t="str">
        <f>IF(B95="","",VLOOKUP(B95,型号管理!A:D,3,0))</f>
        <v/>
      </c>
      <c r="E95" s="122" t="str">
        <f>IF(B95="","",VLOOKUP(B95,型号管理!A:D,4,0))</f>
        <v/>
      </c>
      <c r="F95" s="123"/>
      <c r="G95" s="124">
        <f>IF(F95=0,0,SUMIF(采购明细!B:B,B95,采购明细!H:H)/SUMIF(采购明细!B:B,B95,采购明细!F:F))</f>
        <v>0</v>
      </c>
      <c r="H95" s="124">
        <f t="shared" si="1"/>
        <v>0</v>
      </c>
      <c r="I95" s="121"/>
      <c r="J95" s="122" t="str">
        <f>IF(I95="","",VLOOKUP(I95,部门列表!A:B,2,0))</f>
        <v/>
      </c>
      <c r="K95" s="121"/>
    </row>
    <row r="96" spans="1:11" ht="13.5">
      <c r="A96" s="120"/>
      <c r="B96" s="121"/>
      <c r="C96" s="122" t="str">
        <f>IF(B96="","",VLOOKUP(B96,型号管理!A:D,2,0))</f>
        <v/>
      </c>
      <c r="D96" s="122" t="str">
        <f>IF(B96="","",VLOOKUP(B96,型号管理!A:D,3,0))</f>
        <v/>
      </c>
      <c r="E96" s="122" t="str">
        <f>IF(B96="","",VLOOKUP(B96,型号管理!A:D,4,0))</f>
        <v/>
      </c>
      <c r="F96" s="123"/>
      <c r="G96" s="124">
        <f>IF(F96=0,0,SUMIF(采购明细!B:B,B96,采购明细!H:H)/SUMIF(采购明细!B:B,B96,采购明细!F:F))</f>
        <v>0</v>
      </c>
      <c r="H96" s="124">
        <f t="shared" si="1"/>
        <v>0</v>
      </c>
      <c r="I96" s="121"/>
      <c r="J96" s="122" t="str">
        <f>IF(I96="","",VLOOKUP(I96,部门列表!A:B,2,0))</f>
        <v/>
      </c>
      <c r="K96" s="121"/>
    </row>
    <row r="97" spans="1:11" ht="13.5">
      <c r="A97" s="120"/>
      <c r="B97" s="121"/>
      <c r="C97" s="122" t="str">
        <f>IF(B97="","",VLOOKUP(B97,型号管理!A:D,2,0))</f>
        <v/>
      </c>
      <c r="D97" s="122" t="str">
        <f>IF(B97="","",VLOOKUP(B97,型号管理!A:D,3,0))</f>
        <v/>
      </c>
      <c r="E97" s="122" t="str">
        <f>IF(B97="","",VLOOKUP(B97,型号管理!A:D,4,0))</f>
        <v/>
      </c>
      <c r="F97" s="123"/>
      <c r="G97" s="124">
        <f>IF(F97=0,0,SUMIF(采购明细!B:B,B97,采购明细!H:H)/SUMIF(采购明细!B:B,B97,采购明细!F:F))</f>
        <v>0</v>
      </c>
      <c r="H97" s="124">
        <f t="shared" si="1"/>
        <v>0</v>
      </c>
      <c r="I97" s="121"/>
      <c r="J97" s="122" t="str">
        <f>IF(I97="","",VLOOKUP(I97,部门列表!A:B,2,0))</f>
        <v/>
      </c>
      <c r="K97" s="121"/>
    </row>
    <row r="98" spans="1:11" ht="13.5">
      <c r="A98" s="120"/>
      <c r="B98" s="121"/>
      <c r="C98" s="122" t="str">
        <f>IF(B98="","",VLOOKUP(B98,型号管理!A:D,2,0))</f>
        <v/>
      </c>
      <c r="D98" s="122" t="str">
        <f>IF(B98="","",VLOOKUP(B98,型号管理!A:D,3,0))</f>
        <v/>
      </c>
      <c r="E98" s="122" t="str">
        <f>IF(B98="","",VLOOKUP(B98,型号管理!A:D,4,0))</f>
        <v/>
      </c>
      <c r="F98" s="123"/>
      <c r="G98" s="124">
        <f>IF(F98=0,0,SUMIF(采购明细!B:B,B98,采购明细!H:H)/SUMIF(采购明细!B:B,B98,采购明细!F:F))</f>
        <v>0</v>
      </c>
      <c r="H98" s="124">
        <f t="shared" si="1"/>
        <v>0</v>
      </c>
      <c r="I98" s="121"/>
      <c r="J98" s="122" t="str">
        <f>IF(I98="","",VLOOKUP(I98,部门列表!A:B,2,0))</f>
        <v/>
      </c>
      <c r="K98" s="121"/>
    </row>
    <row r="99" spans="1:11" ht="13.5">
      <c r="A99" s="120"/>
      <c r="B99" s="121"/>
      <c r="C99" s="122" t="str">
        <f>IF(B99="","",VLOOKUP(B99,型号管理!A:D,2,0))</f>
        <v/>
      </c>
      <c r="D99" s="122" t="str">
        <f>IF(B99="","",VLOOKUP(B99,型号管理!A:D,3,0))</f>
        <v/>
      </c>
      <c r="E99" s="122" t="str">
        <f>IF(B99="","",VLOOKUP(B99,型号管理!A:D,4,0))</f>
        <v/>
      </c>
      <c r="F99" s="123"/>
      <c r="G99" s="124">
        <f>IF(F99=0,0,SUMIF(采购明细!B:B,B99,采购明细!H:H)/SUMIF(采购明细!B:B,B99,采购明细!F:F))</f>
        <v>0</v>
      </c>
      <c r="H99" s="124">
        <f t="shared" si="1"/>
        <v>0</v>
      </c>
      <c r="I99" s="121"/>
      <c r="J99" s="122" t="str">
        <f>IF(I99="","",VLOOKUP(I99,部门列表!A:B,2,0))</f>
        <v/>
      </c>
      <c r="K99" s="121"/>
    </row>
    <row r="100" spans="1:11" ht="13.5">
      <c r="A100" s="120"/>
      <c r="B100" s="121"/>
      <c r="C100" s="122" t="str">
        <f>IF(B100="","",VLOOKUP(B100,型号管理!A:D,2,0))</f>
        <v/>
      </c>
      <c r="D100" s="122" t="str">
        <f>IF(B100="","",VLOOKUP(B100,型号管理!A:D,3,0))</f>
        <v/>
      </c>
      <c r="E100" s="122" t="str">
        <f>IF(B100="","",VLOOKUP(B100,型号管理!A:D,4,0))</f>
        <v/>
      </c>
      <c r="F100" s="123"/>
      <c r="G100" s="124">
        <f>IF(F100=0,0,SUMIF(采购明细!B:B,B100,采购明细!H:H)/SUMIF(采购明细!B:B,B100,采购明细!F:F))</f>
        <v>0</v>
      </c>
      <c r="H100" s="124">
        <f t="shared" si="1"/>
        <v>0</v>
      </c>
      <c r="I100" s="121"/>
      <c r="J100" s="122" t="str">
        <f>IF(I100="","",VLOOKUP(I100,部门列表!A:B,2,0))</f>
        <v/>
      </c>
      <c r="K100" s="121"/>
    </row>
    <row r="101" spans="1:11" ht="13.5">
      <c r="A101" s="126"/>
      <c r="B101" s="121"/>
      <c r="C101" s="122" t="str">
        <f>IF(B101="","",VLOOKUP(B101,型号管理!A:D,2,0))</f>
        <v/>
      </c>
      <c r="D101" s="122" t="str">
        <f>IF(B101="","",VLOOKUP(B101,型号管理!A:D,3,0))</f>
        <v/>
      </c>
      <c r="E101" s="122" t="str">
        <f>IF(B101="","",VLOOKUP(B101,型号管理!A:D,4,0))</f>
        <v/>
      </c>
      <c r="F101" s="127"/>
      <c r="G101" s="124">
        <f>IF(F101=0,0,SUMIF(采购明细!B:B,B101,采购明细!H:H)/SUMIF(采购明细!B:B,B101,采购明细!F:F))</f>
        <v>0</v>
      </c>
      <c r="H101" s="124">
        <f t="shared" si="1"/>
        <v>0</v>
      </c>
      <c r="I101" s="121"/>
      <c r="J101" s="122" t="str">
        <f>IF(I101="","",VLOOKUP(I101,部门列表!A:B,2,0))</f>
        <v/>
      </c>
      <c r="K101" s="128"/>
    </row>
    <row r="102" spans="1:11" ht="13.5">
      <c r="A102" s="126"/>
      <c r="B102" s="121"/>
      <c r="C102" s="122" t="str">
        <f>IF(B102="","",VLOOKUP(B102,型号管理!A:D,2,0))</f>
        <v/>
      </c>
      <c r="D102" s="122" t="str">
        <f>IF(B102="","",VLOOKUP(B102,型号管理!A:D,3,0))</f>
        <v/>
      </c>
      <c r="E102" s="122" t="str">
        <f>IF(B102="","",VLOOKUP(B102,型号管理!A:D,4,0))</f>
        <v/>
      </c>
      <c r="F102" s="127"/>
      <c r="G102" s="124">
        <f>IF(F102=0,0,SUMIF(采购明细!B:B,B102,采购明细!H:H)/SUMIF(采购明细!B:B,B102,采购明细!F:F))</f>
        <v>0</v>
      </c>
      <c r="H102" s="124">
        <f t="shared" si="1"/>
        <v>0</v>
      </c>
      <c r="I102" s="121"/>
      <c r="J102" s="122" t="str">
        <f>IF(I102="","",VLOOKUP(I102,部门列表!A:B,2,0))</f>
        <v/>
      </c>
      <c r="K102" s="128"/>
    </row>
    <row r="103" spans="1:11" ht="13.5">
      <c r="A103" s="126"/>
      <c r="B103" s="121"/>
      <c r="C103" s="122" t="str">
        <f>IF(B103="","",VLOOKUP(B103,型号管理!A:D,2,0))</f>
        <v/>
      </c>
      <c r="D103" s="122" t="str">
        <f>IF(B103="","",VLOOKUP(B103,型号管理!A:D,3,0))</f>
        <v/>
      </c>
      <c r="E103" s="122" t="str">
        <f>IF(B103="","",VLOOKUP(B103,型号管理!A:D,4,0))</f>
        <v/>
      </c>
      <c r="F103" s="127"/>
      <c r="G103" s="124">
        <f>IF(F103=0,0,SUMIF(采购明细!B:B,B103,采购明细!H:H)/SUMIF(采购明细!B:B,B103,采购明细!F:F))</f>
        <v>0</v>
      </c>
      <c r="H103" s="124">
        <f t="shared" si="1"/>
        <v>0</v>
      </c>
      <c r="I103" s="121"/>
      <c r="J103" s="122" t="str">
        <f>IF(I103="","",VLOOKUP(I103,部门列表!A:B,2,0))</f>
        <v/>
      </c>
      <c r="K103" s="128"/>
    </row>
    <row r="104" spans="1:11" ht="13.5">
      <c r="A104" s="126"/>
      <c r="B104" s="121"/>
      <c r="C104" s="122" t="str">
        <f>IF(B104="","",VLOOKUP(B104,型号管理!A:D,2,0))</f>
        <v/>
      </c>
      <c r="D104" s="122" t="str">
        <f>IF(B104="","",VLOOKUP(B104,型号管理!A:D,3,0))</f>
        <v/>
      </c>
      <c r="E104" s="122" t="str">
        <f>IF(B104="","",VLOOKUP(B104,型号管理!A:D,4,0))</f>
        <v/>
      </c>
      <c r="F104" s="127"/>
      <c r="G104" s="124">
        <f>IF(F104=0,0,SUMIF(采购明细!B:B,B104,采购明细!H:H)/SUMIF(采购明细!B:B,B104,采购明细!F:F))</f>
        <v>0</v>
      </c>
      <c r="H104" s="124">
        <f t="shared" si="1"/>
        <v>0</v>
      </c>
      <c r="I104" s="121"/>
      <c r="J104" s="122" t="str">
        <f>IF(I104="","",VLOOKUP(I104,部门列表!A:B,2,0))</f>
        <v/>
      </c>
      <c r="K104" s="128"/>
    </row>
    <row r="105" spans="1:11" ht="13.5">
      <c r="A105" s="126"/>
      <c r="B105" s="121"/>
      <c r="C105" s="122" t="str">
        <f>IF(B105="","",VLOOKUP(B105,型号管理!A:D,2,0))</f>
        <v/>
      </c>
      <c r="D105" s="122" t="str">
        <f>IF(B105="","",VLOOKUP(B105,型号管理!A:D,3,0))</f>
        <v/>
      </c>
      <c r="E105" s="122" t="str">
        <f>IF(B105="","",VLOOKUP(B105,型号管理!A:D,4,0))</f>
        <v/>
      </c>
      <c r="F105" s="127"/>
      <c r="G105" s="124">
        <f>IF(F105=0,0,SUMIF(采购明细!B:B,B105,采购明细!H:H)/SUMIF(采购明细!B:B,B105,采购明细!F:F))</f>
        <v>0</v>
      </c>
      <c r="H105" s="124">
        <f t="shared" si="1"/>
        <v>0</v>
      </c>
      <c r="I105" s="121"/>
      <c r="J105" s="122" t="str">
        <f>IF(I105="","",VLOOKUP(I105,部门列表!A:B,2,0))</f>
        <v/>
      </c>
      <c r="K105" s="128"/>
    </row>
    <row r="106" spans="1:11" ht="13.5">
      <c r="A106" s="126"/>
      <c r="B106" s="121"/>
      <c r="C106" s="122" t="str">
        <f>IF(B106="","",VLOOKUP(B106,型号管理!A:D,2,0))</f>
        <v/>
      </c>
      <c r="D106" s="122" t="str">
        <f>IF(B106="","",VLOOKUP(B106,型号管理!A:D,3,0))</f>
        <v/>
      </c>
      <c r="E106" s="122" t="str">
        <f>IF(B106="","",VLOOKUP(B106,型号管理!A:D,4,0))</f>
        <v/>
      </c>
      <c r="F106" s="127"/>
      <c r="G106" s="124">
        <f>IF(F106=0,0,SUMIF(采购明细!B:B,B106,采购明细!H:H)/SUMIF(采购明细!B:B,B106,采购明细!F:F))</f>
        <v>0</v>
      </c>
      <c r="H106" s="124">
        <f t="shared" si="1"/>
        <v>0</v>
      </c>
      <c r="I106" s="121"/>
      <c r="J106" s="122" t="str">
        <f>IF(I106="","",VLOOKUP(I106,部门列表!A:B,2,0))</f>
        <v/>
      </c>
      <c r="K106" s="128"/>
    </row>
    <row r="107" spans="1:11" ht="13.5">
      <c r="A107" s="126"/>
      <c r="B107" s="121"/>
      <c r="C107" s="122" t="str">
        <f>IF(B107="","",VLOOKUP(B107,型号管理!A:D,2,0))</f>
        <v/>
      </c>
      <c r="D107" s="122" t="str">
        <f>IF(B107="","",VLOOKUP(B107,型号管理!A:D,3,0))</f>
        <v/>
      </c>
      <c r="E107" s="122" t="str">
        <f>IF(B107="","",VLOOKUP(B107,型号管理!A:D,4,0))</f>
        <v/>
      </c>
      <c r="F107" s="127"/>
      <c r="G107" s="124">
        <f>IF(F107=0,0,SUMIF(采购明细!B:B,B107,采购明细!H:H)/SUMIF(采购明细!B:B,B107,采购明细!F:F))</f>
        <v>0</v>
      </c>
      <c r="H107" s="124">
        <f t="shared" si="1"/>
        <v>0</v>
      </c>
      <c r="I107" s="121"/>
      <c r="J107" s="122" t="str">
        <f>IF(I107="","",VLOOKUP(I107,部门列表!A:B,2,0))</f>
        <v/>
      </c>
      <c r="K107" s="128"/>
    </row>
    <row r="108" spans="1:11" ht="13.5">
      <c r="A108" s="126"/>
      <c r="B108" s="121"/>
      <c r="C108" s="122" t="str">
        <f>IF(B108="","",VLOOKUP(B108,型号管理!A:D,2,0))</f>
        <v/>
      </c>
      <c r="D108" s="122" t="str">
        <f>IF(B108="","",VLOOKUP(B108,型号管理!A:D,3,0))</f>
        <v/>
      </c>
      <c r="E108" s="122" t="str">
        <f>IF(B108="","",VLOOKUP(B108,型号管理!A:D,4,0))</f>
        <v/>
      </c>
      <c r="F108" s="127"/>
      <c r="G108" s="124">
        <f>IF(F108=0,0,SUMIF(采购明细!B:B,B108,采购明细!H:H)/SUMIF(采购明细!B:B,B108,采购明细!F:F))</f>
        <v>0</v>
      </c>
      <c r="H108" s="124">
        <f t="shared" si="1"/>
        <v>0</v>
      </c>
      <c r="I108" s="121"/>
      <c r="J108" s="122" t="str">
        <f>IF(I108="","",VLOOKUP(I108,部门列表!A:B,2,0))</f>
        <v/>
      </c>
      <c r="K108" s="128"/>
    </row>
    <row r="109" spans="1:11" ht="13.5">
      <c r="A109" s="126"/>
      <c r="B109" s="121"/>
      <c r="C109" s="122" t="str">
        <f>IF(B109="","",VLOOKUP(B109,型号管理!A:D,2,0))</f>
        <v/>
      </c>
      <c r="D109" s="122" t="str">
        <f>IF(B109="","",VLOOKUP(B109,型号管理!A:D,3,0))</f>
        <v/>
      </c>
      <c r="E109" s="122" t="str">
        <f>IF(B109="","",VLOOKUP(B109,型号管理!A:D,4,0))</f>
        <v/>
      </c>
      <c r="F109" s="127"/>
      <c r="G109" s="124">
        <f>IF(F109=0,0,SUMIF(采购明细!B:B,B109,采购明细!H:H)/SUMIF(采购明细!B:B,B109,采购明细!F:F))</f>
        <v>0</v>
      </c>
      <c r="H109" s="124">
        <f t="shared" si="1"/>
        <v>0</v>
      </c>
      <c r="I109" s="121"/>
      <c r="J109" s="122" t="str">
        <f>IF(I109="","",VLOOKUP(I109,部门列表!A:B,2,0))</f>
        <v/>
      </c>
      <c r="K109" s="128"/>
    </row>
    <row r="110" spans="1:11" ht="13.5">
      <c r="A110" s="126"/>
      <c r="B110" s="121"/>
      <c r="C110" s="122" t="str">
        <f>IF(B110="","",VLOOKUP(B110,型号管理!A:D,2,0))</f>
        <v/>
      </c>
      <c r="D110" s="122" t="str">
        <f>IF(B110="","",VLOOKUP(B110,型号管理!A:D,3,0))</f>
        <v/>
      </c>
      <c r="E110" s="122" t="str">
        <f>IF(B110="","",VLOOKUP(B110,型号管理!A:D,4,0))</f>
        <v/>
      </c>
      <c r="F110" s="127"/>
      <c r="G110" s="124">
        <f>IF(F110=0,0,SUMIF(采购明细!B:B,B110,采购明细!H:H)/SUMIF(采购明细!B:B,B110,采购明细!F:F))</f>
        <v>0</v>
      </c>
      <c r="H110" s="124">
        <f t="shared" si="1"/>
        <v>0</v>
      </c>
      <c r="I110" s="121"/>
      <c r="J110" s="122" t="str">
        <f>IF(I110="","",VLOOKUP(I110,部门列表!A:B,2,0))</f>
        <v/>
      </c>
      <c r="K110" s="128"/>
    </row>
    <row r="111" spans="1:11" ht="13.5">
      <c r="A111" s="126"/>
      <c r="B111" s="121"/>
      <c r="C111" s="122" t="str">
        <f>IF(B111="","",VLOOKUP(B111,型号管理!A:D,2,0))</f>
        <v/>
      </c>
      <c r="D111" s="122" t="str">
        <f>IF(B111="","",VLOOKUP(B111,型号管理!A:D,3,0))</f>
        <v/>
      </c>
      <c r="E111" s="122" t="str">
        <f>IF(B111="","",VLOOKUP(B111,型号管理!A:D,4,0))</f>
        <v/>
      </c>
      <c r="F111" s="127"/>
      <c r="G111" s="124">
        <f>IF(F111=0,0,SUMIF(采购明细!B:B,B111,采购明细!H:H)/SUMIF(采购明细!B:B,B111,采购明细!F:F))</f>
        <v>0</v>
      </c>
      <c r="H111" s="124">
        <f t="shared" si="1"/>
        <v>0</v>
      </c>
      <c r="I111" s="121"/>
      <c r="J111" s="122" t="str">
        <f>IF(I111="","",VLOOKUP(I111,部门列表!A:B,2,0))</f>
        <v/>
      </c>
      <c r="K111" s="128"/>
    </row>
    <row r="112" spans="1:11" ht="13.5">
      <c r="A112" s="126"/>
      <c r="B112" s="121"/>
      <c r="C112" s="122" t="str">
        <f>IF(B112="","",VLOOKUP(B112,型号管理!A:D,2,0))</f>
        <v/>
      </c>
      <c r="D112" s="122" t="str">
        <f>IF(B112="","",VLOOKUP(B112,型号管理!A:D,3,0))</f>
        <v/>
      </c>
      <c r="E112" s="122" t="str">
        <f>IF(B112="","",VLOOKUP(B112,型号管理!A:D,4,0))</f>
        <v/>
      </c>
      <c r="F112" s="127"/>
      <c r="G112" s="124">
        <f>IF(F112=0,0,SUMIF(采购明细!B:B,B112,采购明细!H:H)/SUMIF(采购明细!B:B,B112,采购明细!F:F))</f>
        <v>0</v>
      </c>
      <c r="H112" s="124">
        <f t="shared" si="1"/>
        <v>0</v>
      </c>
      <c r="I112" s="121"/>
      <c r="J112" s="122" t="str">
        <f>IF(I112="","",VLOOKUP(I112,部门列表!A:B,2,0))</f>
        <v/>
      </c>
      <c r="K112" s="128"/>
    </row>
    <row r="113" spans="1:11" ht="13.5">
      <c r="A113" s="126"/>
      <c r="B113" s="121"/>
      <c r="C113" s="122" t="str">
        <f>IF(B113="","",VLOOKUP(B113,型号管理!A:D,2,0))</f>
        <v/>
      </c>
      <c r="D113" s="122" t="str">
        <f>IF(B113="","",VLOOKUP(B113,型号管理!A:D,3,0))</f>
        <v/>
      </c>
      <c r="E113" s="122" t="str">
        <f>IF(B113="","",VLOOKUP(B113,型号管理!A:D,4,0))</f>
        <v/>
      </c>
      <c r="F113" s="127"/>
      <c r="G113" s="124">
        <f>IF(F113=0,0,SUMIF(采购明细!B:B,B113,采购明细!H:H)/SUMIF(采购明细!B:B,B113,采购明细!F:F))</f>
        <v>0</v>
      </c>
      <c r="H113" s="124">
        <f t="shared" si="1"/>
        <v>0</v>
      </c>
      <c r="I113" s="121"/>
      <c r="J113" s="122" t="str">
        <f>IF(I113="","",VLOOKUP(I113,部门列表!A:B,2,0))</f>
        <v/>
      </c>
      <c r="K113" s="128"/>
    </row>
    <row r="114" spans="1:11" ht="13.5">
      <c r="A114" s="126"/>
      <c r="B114" s="121"/>
      <c r="C114" s="122" t="str">
        <f>IF(B114="","",VLOOKUP(B114,型号管理!A:D,2,0))</f>
        <v/>
      </c>
      <c r="D114" s="122" t="str">
        <f>IF(B114="","",VLOOKUP(B114,型号管理!A:D,3,0))</f>
        <v/>
      </c>
      <c r="E114" s="122" t="str">
        <f>IF(B114="","",VLOOKUP(B114,型号管理!A:D,4,0))</f>
        <v/>
      </c>
      <c r="F114" s="127"/>
      <c r="G114" s="124">
        <f>IF(F114=0,0,SUMIF(采购明细!B:B,B114,采购明细!H:H)/SUMIF(采购明细!B:B,B114,采购明细!F:F))</f>
        <v>0</v>
      </c>
      <c r="H114" s="124">
        <f t="shared" si="1"/>
        <v>0</v>
      </c>
      <c r="I114" s="121"/>
      <c r="J114" s="122" t="str">
        <f>IF(I114="","",VLOOKUP(I114,部门列表!A:B,2,0))</f>
        <v/>
      </c>
      <c r="K114" s="128"/>
    </row>
    <row r="115" spans="1:11" ht="13.5">
      <c r="A115" s="126"/>
      <c r="B115" s="121"/>
      <c r="C115" s="122" t="str">
        <f>IF(B115="","",VLOOKUP(B115,型号管理!A:D,2,0))</f>
        <v/>
      </c>
      <c r="D115" s="122" t="str">
        <f>IF(B115="","",VLOOKUP(B115,型号管理!A:D,3,0))</f>
        <v/>
      </c>
      <c r="E115" s="122" t="str">
        <f>IF(B115="","",VLOOKUP(B115,型号管理!A:D,4,0))</f>
        <v/>
      </c>
      <c r="F115" s="127"/>
      <c r="G115" s="124">
        <f>IF(F115=0,0,SUMIF(采购明细!B:B,B115,采购明细!H:H)/SUMIF(采购明细!B:B,B115,采购明细!F:F))</f>
        <v>0</v>
      </c>
      <c r="H115" s="124">
        <f t="shared" si="1"/>
        <v>0</v>
      </c>
      <c r="I115" s="121"/>
      <c r="J115" s="122" t="str">
        <f>IF(I115="","",VLOOKUP(I115,部门列表!A:B,2,0))</f>
        <v/>
      </c>
      <c r="K115" s="128"/>
    </row>
    <row r="116" spans="1:11" ht="13.5">
      <c r="A116" s="126"/>
      <c r="B116" s="121"/>
      <c r="C116" s="122" t="str">
        <f>IF(B116="","",VLOOKUP(B116,型号管理!A:D,2,0))</f>
        <v/>
      </c>
      <c r="D116" s="122" t="str">
        <f>IF(B116="","",VLOOKUP(B116,型号管理!A:D,3,0))</f>
        <v/>
      </c>
      <c r="E116" s="122" t="str">
        <f>IF(B116="","",VLOOKUP(B116,型号管理!A:D,4,0))</f>
        <v/>
      </c>
      <c r="F116" s="127"/>
      <c r="G116" s="124">
        <f>IF(F116=0,0,SUMIF(采购明细!B:B,B116,采购明细!H:H)/SUMIF(采购明细!B:B,B116,采购明细!F:F))</f>
        <v>0</v>
      </c>
      <c r="H116" s="124">
        <f t="shared" si="1"/>
        <v>0</v>
      </c>
      <c r="I116" s="121"/>
      <c r="J116" s="122" t="str">
        <f>IF(I116="","",VLOOKUP(I116,部门列表!A:B,2,0))</f>
        <v/>
      </c>
      <c r="K116" s="128"/>
    </row>
    <row r="117" spans="1:11" ht="13.5">
      <c r="A117" s="126"/>
      <c r="B117" s="121"/>
      <c r="C117" s="122" t="str">
        <f>IF(B117="","",VLOOKUP(B117,型号管理!A:D,2,0))</f>
        <v/>
      </c>
      <c r="D117" s="122" t="str">
        <f>IF(B117="","",VLOOKUP(B117,型号管理!A:D,3,0))</f>
        <v/>
      </c>
      <c r="E117" s="122" t="str">
        <f>IF(B117="","",VLOOKUP(B117,型号管理!A:D,4,0))</f>
        <v/>
      </c>
      <c r="F117" s="127"/>
      <c r="G117" s="124">
        <f>IF(F117=0,0,SUMIF(采购明细!B:B,B117,采购明细!H:H)/SUMIF(采购明细!B:B,B117,采购明细!F:F))</f>
        <v>0</v>
      </c>
      <c r="H117" s="124">
        <f t="shared" si="1"/>
        <v>0</v>
      </c>
      <c r="I117" s="121"/>
      <c r="J117" s="122" t="str">
        <f>IF(I117="","",VLOOKUP(I117,部门列表!A:B,2,0))</f>
        <v/>
      </c>
      <c r="K117" s="128"/>
    </row>
    <row r="118" spans="1:11" ht="13.5">
      <c r="A118" s="126"/>
      <c r="B118" s="121"/>
      <c r="C118" s="122" t="str">
        <f>IF(B118="","",VLOOKUP(B118,型号管理!A:D,2,0))</f>
        <v/>
      </c>
      <c r="D118" s="122" t="str">
        <f>IF(B118="","",VLOOKUP(B118,型号管理!A:D,3,0))</f>
        <v/>
      </c>
      <c r="E118" s="122" t="str">
        <f>IF(B118="","",VLOOKUP(B118,型号管理!A:D,4,0))</f>
        <v/>
      </c>
      <c r="F118" s="127"/>
      <c r="G118" s="124">
        <f>IF(F118=0,0,SUMIF(采购明细!B:B,B118,采购明细!H:H)/SUMIF(采购明细!B:B,B118,采购明细!F:F))</f>
        <v>0</v>
      </c>
      <c r="H118" s="124">
        <f t="shared" si="1"/>
        <v>0</v>
      </c>
      <c r="I118" s="121"/>
      <c r="J118" s="122" t="str">
        <f>IF(I118="","",VLOOKUP(I118,部门列表!A:B,2,0))</f>
        <v/>
      </c>
      <c r="K118" s="128"/>
    </row>
    <row r="119" spans="1:11" ht="13.5">
      <c r="A119" s="126"/>
      <c r="B119" s="121"/>
      <c r="C119" s="122" t="str">
        <f>IF(B119="","",VLOOKUP(B119,型号管理!A:D,2,0))</f>
        <v/>
      </c>
      <c r="D119" s="122" t="str">
        <f>IF(B119="","",VLOOKUP(B119,型号管理!A:D,3,0))</f>
        <v/>
      </c>
      <c r="E119" s="122" t="str">
        <f>IF(B119="","",VLOOKUP(B119,型号管理!A:D,4,0))</f>
        <v/>
      </c>
      <c r="F119" s="127"/>
      <c r="G119" s="124">
        <f>IF(F119=0,0,SUMIF(采购明细!B:B,B119,采购明细!H:H)/SUMIF(采购明细!B:B,B119,采购明细!F:F))</f>
        <v>0</v>
      </c>
      <c r="H119" s="124">
        <f t="shared" si="1"/>
        <v>0</v>
      </c>
      <c r="I119" s="121"/>
      <c r="J119" s="122" t="str">
        <f>IF(I119="","",VLOOKUP(I119,部门列表!A:B,2,0))</f>
        <v/>
      </c>
      <c r="K119" s="128"/>
    </row>
    <row r="120" spans="1:11" ht="13.5">
      <c r="A120" s="126"/>
      <c r="B120" s="121"/>
      <c r="C120" s="122" t="str">
        <f>IF(B120="","",VLOOKUP(B120,型号管理!A:D,2,0))</f>
        <v/>
      </c>
      <c r="D120" s="122" t="str">
        <f>IF(B120="","",VLOOKUP(B120,型号管理!A:D,3,0))</f>
        <v/>
      </c>
      <c r="E120" s="122" t="str">
        <f>IF(B120="","",VLOOKUP(B120,型号管理!A:D,4,0))</f>
        <v/>
      </c>
      <c r="F120" s="127"/>
      <c r="G120" s="124">
        <f>IF(F120=0,0,SUMIF(采购明细!B:B,B120,采购明细!H:H)/SUMIF(采购明细!B:B,B120,采购明细!F:F))</f>
        <v>0</v>
      </c>
      <c r="H120" s="124">
        <f t="shared" si="1"/>
        <v>0</v>
      </c>
      <c r="I120" s="121"/>
      <c r="J120" s="122" t="str">
        <f>IF(I120="","",VLOOKUP(I120,部门列表!A:B,2,0))</f>
        <v/>
      </c>
      <c r="K120" s="128"/>
    </row>
    <row r="121" spans="1:11" ht="13.5">
      <c r="A121" s="126"/>
      <c r="B121" s="121"/>
      <c r="C121" s="122" t="str">
        <f>IF(B121="","",VLOOKUP(B121,型号管理!A:D,2,0))</f>
        <v/>
      </c>
      <c r="D121" s="122" t="str">
        <f>IF(B121="","",VLOOKUP(B121,型号管理!A:D,3,0))</f>
        <v/>
      </c>
      <c r="E121" s="122" t="str">
        <f>IF(B121="","",VLOOKUP(B121,型号管理!A:D,4,0))</f>
        <v/>
      </c>
      <c r="F121" s="127"/>
      <c r="G121" s="124">
        <f>IF(F121=0,0,SUMIF(采购明细!B:B,B121,采购明细!H:H)/SUMIF(采购明细!B:B,B121,采购明细!F:F))</f>
        <v>0</v>
      </c>
      <c r="H121" s="124">
        <f t="shared" si="1"/>
        <v>0</v>
      </c>
      <c r="I121" s="121"/>
      <c r="J121" s="122" t="str">
        <f>IF(I121="","",VLOOKUP(I121,部门列表!A:B,2,0))</f>
        <v/>
      </c>
      <c r="K121" s="128"/>
    </row>
    <row r="122" spans="1:11" ht="13.5">
      <c r="A122" s="126"/>
      <c r="B122" s="121"/>
      <c r="C122" s="122" t="str">
        <f>IF(B122="","",VLOOKUP(B122,型号管理!A:D,2,0))</f>
        <v/>
      </c>
      <c r="D122" s="122" t="str">
        <f>IF(B122="","",VLOOKUP(B122,型号管理!A:D,3,0))</f>
        <v/>
      </c>
      <c r="E122" s="122" t="str">
        <f>IF(B122="","",VLOOKUP(B122,型号管理!A:D,4,0))</f>
        <v/>
      </c>
      <c r="F122" s="127"/>
      <c r="G122" s="124">
        <f>IF(F122=0,0,SUMIF(采购明细!B:B,B122,采购明细!H:H)/SUMIF(采购明细!B:B,B122,采购明细!F:F))</f>
        <v>0</v>
      </c>
      <c r="H122" s="124">
        <f t="shared" si="1"/>
        <v>0</v>
      </c>
      <c r="I122" s="121"/>
      <c r="J122" s="122" t="str">
        <f>IF(I122="","",VLOOKUP(I122,部门列表!A:B,2,0))</f>
        <v/>
      </c>
      <c r="K122" s="128"/>
    </row>
    <row r="123" spans="1:11" ht="13.5">
      <c r="A123" s="126"/>
      <c r="B123" s="121"/>
      <c r="C123" s="122" t="str">
        <f>IF(B123="","",VLOOKUP(B123,型号管理!A:D,2,0))</f>
        <v/>
      </c>
      <c r="D123" s="122" t="str">
        <f>IF(B123="","",VLOOKUP(B123,型号管理!A:D,3,0))</f>
        <v/>
      </c>
      <c r="E123" s="122" t="str">
        <f>IF(B123="","",VLOOKUP(B123,型号管理!A:D,4,0))</f>
        <v/>
      </c>
      <c r="F123" s="127"/>
      <c r="G123" s="124">
        <f>IF(F123=0,0,SUMIF(采购明细!B:B,B123,采购明细!H:H)/SUMIF(采购明细!B:B,B123,采购明细!F:F))</f>
        <v>0</v>
      </c>
      <c r="H123" s="124">
        <f t="shared" si="1"/>
        <v>0</v>
      </c>
      <c r="I123" s="121"/>
      <c r="J123" s="122" t="str">
        <f>IF(I123="","",VLOOKUP(I123,部门列表!A:B,2,0))</f>
        <v/>
      </c>
      <c r="K123" s="128"/>
    </row>
    <row r="124" spans="1:11" ht="13.5">
      <c r="A124" s="126"/>
      <c r="B124" s="121"/>
      <c r="C124" s="122" t="str">
        <f>IF(B124="","",VLOOKUP(B124,型号管理!A:D,2,0))</f>
        <v/>
      </c>
      <c r="D124" s="122" t="str">
        <f>IF(B124="","",VLOOKUP(B124,型号管理!A:D,3,0))</f>
        <v/>
      </c>
      <c r="E124" s="122" t="str">
        <f>IF(B124="","",VLOOKUP(B124,型号管理!A:D,4,0))</f>
        <v/>
      </c>
      <c r="F124" s="127"/>
      <c r="G124" s="124">
        <f>IF(F124=0,0,SUMIF(采购明细!B:B,B124,采购明细!H:H)/SUMIF(采购明细!B:B,B124,采购明细!F:F))</f>
        <v>0</v>
      </c>
      <c r="H124" s="124">
        <f t="shared" si="1"/>
        <v>0</v>
      </c>
      <c r="I124" s="121"/>
      <c r="J124" s="122" t="str">
        <f>IF(I124="","",VLOOKUP(I124,部门列表!A:B,2,0))</f>
        <v/>
      </c>
      <c r="K124" s="128"/>
    </row>
    <row r="125" spans="1:11" ht="13.5">
      <c r="A125" s="126"/>
      <c r="B125" s="121"/>
      <c r="C125" s="122" t="str">
        <f>IF(B125="","",VLOOKUP(B125,型号管理!A:D,2,0))</f>
        <v/>
      </c>
      <c r="D125" s="122" t="str">
        <f>IF(B125="","",VLOOKUP(B125,型号管理!A:D,3,0))</f>
        <v/>
      </c>
      <c r="E125" s="122" t="str">
        <f>IF(B125="","",VLOOKUP(B125,型号管理!A:D,4,0))</f>
        <v/>
      </c>
      <c r="F125" s="127"/>
      <c r="G125" s="124">
        <f>IF(F125=0,0,SUMIF(采购明细!B:B,B125,采购明细!H:H)/SUMIF(采购明细!B:B,B125,采购明细!F:F))</f>
        <v>0</v>
      </c>
      <c r="H125" s="124">
        <f t="shared" si="1"/>
        <v>0</v>
      </c>
      <c r="I125" s="121"/>
      <c r="J125" s="122" t="str">
        <f>IF(I125="","",VLOOKUP(I125,部门列表!A:B,2,0))</f>
        <v/>
      </c>
      <c r="K125" s="128"/>
    </row>
    <row r="126" spans="1:11" ht="13.5">
      <c r="A126" s="126"/>
      <c r="B126" s="121"/>
      <c r="C126" s="122" t="str">
        <f>IF(B126="","",VLOOKUP(B126,型号管理!A:D,2,0))</f>
        <v/>
      </c>
      <c r="D126" s="122" t="str">
        <f>IF(B126="","",VLOOKUP(B126,型号管理!A:D,3,0))</f>
        <v/>
      </c>
      <c r="E126" s="122" t="str">
        <f>IF(B126="","",VLOOKUP(B126,型号管理!A:D,4,0))</f>
        <v/>
      </c>
      <c r="F126" s="127"/>
      <c r="G126" s="124">
        <f>IF(F126=0,0,SUMIF(采购明细!B:B,B126,采购明细!H:H)/SUMIF(采购明细!B:B,B126,采购明细!F:F))</f>
        <v>0</v>
      </c>
      <c r="H126" s="124">
        <f t="shared" si="1"/>
        <v>0</v>
      </c>
      <c r="I126" s="121"/>
      <c r="J126" s="122" t="str">
        <f>IF(I126="","",VLOOKUP(I126,部门列表!A:B,2,0))</f>
        <v/>
      </c>
      <c r="K126" s="128"/>
    </row>
    <row r="127" spans="1:11" ht="13.5">
      <c r="A127" s="126"/>
      <c r="B127" s="121"/>
      <c r="C127" s="122" t="str">
        <f>IF(B127="","",VLOOKUP(B127,型号管理!A:D,2,0))</f>
        <v/>
      </c>
      <c r="D127" s="122" t="str">
        <f>IF(B127="","",VLOOKUP(B127,型号管理!A:D,3,0))</f>
        <v/>
      </c>
      <c r="E127" s="122" t="str">
        <f>IF(B127="","",VLOOKUP(B127,型号管理!A:D,4,0))</f>
        <v/>
      </c>
      <c r="F127" s="127"/>
      <c r="G127" s="124">
        <f>IF(F127=0,0,SUMIF(采购明细!B:B,B127,采购明细!H:H)/SUMIF(采购明细!B:B,B127,采购明细!F:F))</f>
        <v>0</v>
      </c>
      <c r="H127" s="124">
        <f t="shared" si="1"/>
        <v>0</v>
      </c>
      <c r="I127" s="121"/>
      <c r="J127" s="122" t="str">
        <f>IF(I127="","",VLOOKUP(I127,部门列表!A:B,2,0))</f>
        <v/>
      </c>
      <c r="K127" s="128"/>
    </row>
    <row r="128" spans="1:11" ht="13.5">
      <c r="A128" s="126"/>
      <c r="B128" s="121"/>
      <c r="C128" s="122" t="str">
        <f>IF(B128="","",VLOOKUP(B128,型号管理!A:D,2,0))</f>
        <v/>
      </c>
      <c r="D128" s="122" t="str">
        <f>IF(B128="","",VLOOKUP(B128,型号管理!A:D,3,0))</f>
        <v/>
      </c>
      <c r="E128" s="122" t="str">
        <f>IF(B128="","",VLOOKUP(B128,型号管理!A:D,4,0))</f>
        <v/>
      </c>
      <c r="F128" s="127"/>
      <c r="G128" s="124">
        <f>IF(F128=0,0,SUMIF(采购明细!B:B,B128,采购明细!H:H)/SUMIF(采购明细!B:B,B128,采购明细!F:F))</f>
        <v>0</v>
      </c>
      <c r="H128" s="124">
        <f t="shared" si="1"/>
        <v>0</v>
      </c>
      <c r="I128" s="121"/>
      <c r="J128" s="122" t="str">
        <f>IF(I128="","",VLOOKUP(I128,部门列表!A:B,2,0))</f>
        <v/>
      </c>
      <c r="K128" s="128"/>
    </row>
    <row r="129" spans="1:11" ht="13.5">
      <c r="A129" s="126"/>
      <c r="B129" s="121"/>
      <c r="C129" s="122" t="str">
        <f>IF(B129="","",VLOOKUP(B129,型号管理!A:D,2,0))</f>
        <v/>
      </c>
      <c r="D129" s="122" t="str">
        <f>IF(B129="","",VLOOKUP(B129,型号管理!A:D,3,0))</f>
        <v/>
      </c>
      <c r="E129" s="122" t="str">
        <f>IF(B129="","",VLOOKUP(B129,型号管理!A:D,4,0))</f>
        <v/>
      </c>
      <c r="F129" s="127"/>
      <c r="G129" s="124">
        <f>IF(F129=0,0,SUMIF(采购明细!B:B,B129,采购明细!H:H)/SUMIF(采购明细!B:B,B129,采购明细!F:F))</f>
        <v>0</v>
      </c>
      <c r="H129" s="124">
        <f t="shared" si="1"/>
        <v>0</v>
      </c>
      <c r="I129" s="121"/>
      <c r="J129" s="122" t="str">
        <f>IF(I129="","",VLOOKUP(I129,部门列表!A:B,2,0))</f>
        <v/>
      </c>
      <c r="K129" s="128"/>
    </row>
    <row r="130" spans="1:11" ht="13.5">
      <c r="A130" s="126"/>
      <c r="B130" s="121"/>
      <c r="C130" s="122" t="str">
        <f>IF(B130="","",VLOOKUP(B130,型号管理!A:D,2,0))</f>
        <v/>
      </c>
      <c r="D130" s="122" t="str">
        <f>IF(B130="","",VLOOKUP(B130,型号管理!A:D,3,0))</f>
        <v/>
      </c>
      <c r="E130" s="122" t="str">
        <f>IF(B130="","",VLOOKUP(B130,型号管理!A:D,4,0))</f>
        <v/>
      </c>
      <c r="F130" s="127"/>
      <c r="G130" s="124">
        <f>IF(F130=0,0,SUMIF(采购明细!B:B,B130,采购明细!H:H)/SUMIF(采购明细!B:B,B130,采购明细!F:F))</f>
        <v>0</v>
      </c>
      <c r="H130" s="124">
        <f t="shared" si="2" ref="H130:H193">F130*G130</f>
        <v>0</v>
      </c>
      <c r="I130" s="121"/>
      <c r="J130" s="122" t="str">
        <f>IF(I130="","",VLOOKUP(I130,部门列表!A:B,2,0))</f>
        <v/>
      </c>
      <c r="K130" s="128"/>
    </row>
    <row r="131" spans="1:11" ht="13.5">
      <c r="A131" s="126"/>
      <c r="B131" s="121"/>
      <c r="C131" s="122" t="str">
        <f>IF(B131="","",VLOOKUP(B131,型号管理!A:D,2,0))</f>
        <v/>
      </c>
      <c r="D131" s="122" t="str">
        <f>IF(B131="","",VLOOKUP(B131,型号管理!A:D,3,0))</f>
        <v/>
      </c>
      <c r="E131" s="122" t="str">
        <f>IF(B131="","",VLOOKUP(B131,型号管理!A:D,4,0))</f>
        <v/>
      </c>
      <c r="F131" s="127"/>
      <c r="G131" s="124">
        <f>IF(F131=0,0,SUMIF(采购明细!B:B,B131,采购明细!H:H)/SUMIF(采购明细!B:B,B131,采购明细!F:F))</f>
        <v>0</v>
      </c>
      <c r="H131" s="124">
        <f t="shared" si="2"/>
        <v>0</v>
      </c>
      <c r="I131" s="121"/>
      <c r="J131" s="122" t="str">
        <f>IF(I131="","",VLOOKUP(I131,部门列表!A:B,2,0))</f>
        <v/>
      </c>
      <c r="K131" s="128"/>
    </row>
    <row r="132" spans="1:11" ht="13.5">
      <c r="A132" s="126"/>
      <c r="B132" s="121"/>
      <c r="C132" s="122" t="str">
        <f>IF(B132="","",VLOOKUP(B132,型号管理!A:D,2,0))</f>
        <v/>
      </c>
      <c r="D132" s="122" t="str">
        <f>IF(B132="","",VLOOKUP(B132,型号管理!A:D,3,0))</f>
        <v/>
      </c>
      <c r="E132" s="122" t="str">
        <f>IF(B132="","",VLOOKUP(B132,型号管理!A:D,4,0))</f>
        <v/>
      </c>
      <c r="F132" s="127"/>
      <c r="G132" s="124">
        <f>IF(F132=0,0,SUMIF(采购明细!B:B,B132,采购明细!H:H)/SUMIF(采购明细!B:B,B132,采购明细!F:F))</f>
        <v>0</v>
      </c>
      <c r="H132" s="124">
        <f t="shared" si="2"/>
        <v>0</v>
      </c>
      <c r="I132" s="121"/>
      <c r="J132" s="122" t="str">
        <f>IF(I132="","",VLOOKUP(I132,部门列表!A:B,2,0))</f>
        <v/>
      </c>
      <c r="K132" s="128"/>
    </row>
    <row r="133" spans="1:11" ht="13.5">
      <c r="A133" s="126"/>
      <c r="B133" s="121"/>
      <c r="C133" s="122" t="str">
        <f>IF(B133="","",VLOOKUP(B133,型号管理!A:D,2,0))</f>
        <v/>
      </c>
      <c r="D133" s="122" t="str">
        <f>IF(B133="","",VLOOKUP(B133,型号管理!A:D,3,0))</f>
        <v/>
      </c>
      <c r="E133" s="122" t="str">
        <f>IF(B133="","",VLOOKUP(B133,型号管理!A:D,4,0))</f>
        <v/>
      </c>
      <c r="F133" s="127"/>
      <c r="G133" s="124">
        <f>IF(F133=0,0,SUMIF(采购明细!B:B,B133,采购明细!H:H)/SUMIF(采购明细!B:B,B133,采购明细!F:F))</f>
        <v>0</v>
      </c>
      <c r="H133" s="124">
        <f t="shared" si="2"/>
        <v>0</v>
      </c>
      <c r="I133" s="121"/>
      <c r="J133" s="122" t="str">
        <f>IF(I133="","",VLOOKUP(I133,部门列表!A:B,2,0))</f>
        <v/>
      </c>
      <c r="K133" s="128"/>
    </row>
    <row r="134" spans="1:11" ht="13.5">
      <c r="A134" s="126"/>
      <c r="B134" s="121"/>
      <c r="C134" s="122" t="str">
        <f>IF(B134="","",VLOOKUP(B134,型号管理!A:D,2,0))</f>
        <v/>
      </c>
      <c r="D134" s="122" t="str">
        <f>IF(B134="","",VLOOKUP(B134,型号管理!A:D,3,0))</f>
        <v/>
      </c>
      <c r="E134" s="122" t="str">
        <f>IF(B134="","",VLOOKUP(B134,型号管理!A:D,4,0))</f>
        <v/>
      </c>
      <c r="F134" s="127"/>
      <c r="G134" s="124">
        <f>IF(F134=0,0,SUMIF(采购明细!B:B,B134,采购明细!H:H)/SUMIF(采购明细!B:B,B134,采购明细!F:F))</f>
        <v>0</v>
      </c>
      <c r="H134" s="124">
        <f t="shared" si="2"/>
        <v>0</v>
      </c>
      <c r="I134" s="121"/>
      <c r="J134" s="122" t="str">
        <f>IF(I134="","",VLOOKUP(I134,部门列表!A:B,2,0))</f>
        <v/>
      </c>
      <c r="K134" s="128"/>
    </row>
    <row r="135" spans="1:11" ht="13.5">
      <c r="A135" s="126"/>
      <c r="B135" s="121"/>
      <c r="C135" s="122" t="str">
        <f>IF(B135="","",VLOOKUP(B135,型号管理!A:D,2,0))</f>
        <v/>
      </c>
      <c r="D135" s="122" t="str">
        <f>IF(B135="","",VLOOKUP(B135,型号管理!A:D,3,0))</f>
        <v/>
      </c>
      <c r="E135" s="122" t="str">
        <f>IF(B135="","",VLOOKUP(B135,型号管理!A:D,4,0))</f>
        <v/>
      </c>
      <c r="F135" s="127"/>
      <c r="G135" s="124">
        <f>IF(F135=0,0,SUMIF(采购明细!B:B,B135,采购明细!H:H)/SUMIF(采购明细!B:B,B135,采购明细!F:F))</f>
        <v>0</v>
      </c>
      <c r="H135" s="124">
        <f t="shared" si="2"/>
        <v>0</v>
      </c>
      <c r="I135" s="121"/>
      <c r="J135" s="122" t="str">
        <f>IF(I135="","",VLOOKUP(I135,部门列表!A:B,2,0))</f>
        <v/>
      </c>
      <c r="K135" s="128"/>
    </row>
    <row r="136" spans="1:11" ht="13.5">
      <c r="A136" s="126"/>
      <c r="B136" s="121"/>
      <c r="C136" s="122" t="str">
        <f>IF(B136="","",VLOOKUP(B136,型号管理!A:D,2,0))</f>
        <v/>
      </c>
      <c r="D136" s="122" t="str">
        <f>IF(B136="","",VLOOKUP(B136,型号管理!A:D,3,0))</f>
        <v/>
      </c>
      <c r="E136" s="122" t="str">
        <f>IF(B136="","",VLOOKUP(B136,型号管理!A:D,4,0))</f>
        <v/>
      </c>
      <c r="F136" s="127"/>
      <c r="G136" s="124">
        <f>IF(F136=0,0,SUMIF(采购明细!B:B,B136,采购明细!H:H)/SUMIF(采购明细!B:B,B136,采购明细!F:F))</f>
        <v>0</v>
      </c>
      <c r="H136" s="124">
        <f t="shared" si="2"/>
        <v>0</v>
      </c>
      <c r="I136" s="121"/>
      <c r="J136" s="122" t="str">
        <f>IF(I136="","",VLOOKUP(I136,部门列表!A:B,2,0))</f>
        <v/>
      </c>
      <c r="K136" s="128"/>
    </row>
    <row r="137" spans="1:11" ht="13.5">
      <c r="A137" s="126"/>
      <c r="B137" s="121"/>
      <c r="C137" s="122" t="str">
        <f>IF(B137="","",VLOOKUP(B137,型号管理!A:D,2,0))</f>
        <v/>
      </c>
      <c r="D137" s="122" t="str">
        <f>IF(B137="","",VLOOKUP(B137,型号管理!A:D,3,0))</f>
        <v/>
      </c>
      <c r="E137" s="122" t="str">
        <f>IF(B137="","",VLOOKUP(B137,型号管理!A:D,4,0))</f>
        <v/>
      </c>
      <c r="F137" s="127"/>
      <c r="G137" s="124">
        <f>IF(F137=0,0,SUMIF(采购明细!B:B,B137,采购明细!H:H)/SUMIF(采购明细!B:B,B137,采购明细!F:F))</f>
        <v>0</v>
      </c>
      <c r="H137" s="124">
        <f t="shared" si="2"/>
        <v>0</v>
      </c>
      <c r="I137" s="121"/>
      <c r="J137" s="122" t="str">
        <f>IF(I137="","",VLOOKUP(I137,部门列表!A:B,2,0))</f>
        <v/>
      </c>
      <c r="K137" s="128"/>
    </row>
    <row r="138" spans="1:11" ht="13.5">
      <c r="A138" s="126"/>
      <c r="B138" s="121"/>
      <c r="C138" s="122" t="str">
        <f>IF(B138="","",VLOOKUP(B138,型号管理!A:D,2,0))</f>
        <v/>
      </c>
      <c r="D138" s="122" t="str">
        <f>IF(B138="","",VLOOKUP(B138,型号管理!A:D,3,0))</f>
        <v/>
      </c>
      <c r="E138" s="122" t="str">
        <f>IF(B138="","",VLOOKUP(B138,型号管理!A:D,4,0))</f>
        <v/>
      </c>
      <c r="F138" s="127"/>
      <c r="G138" s="124">
        <f>IF(F138=0,0,SUMIF(采购明细!B:B,B138,采购明细!H:H)/SUMIF(采购明细!B:B,B138,采购明细!F:F))</f>
        <v>0</v>
      </c>
      <c r="H138" s="124">
        <f t="shared" si="2"/>
        <v>0</v>
      </c>
      <c r="I138" s="121"/>
      <c r="J138" s="122" t="str">
        <f>IF(I138="","",VLOOKUP(I138,部门列表!A:B,2,0))</f>
        <v/>
      </c>
      <c r="K138" s="128"/>
    </row>
    <row r="139" spans="1:11" ht="13.5">
      <c r="A139" s="126"/>
      <c r="B139" s="121"/>
      <c r="C139" s="122" t="str">
        <f>IF(B139="","",VLOOKUP(B139,型号管理!A:D,2,0))</f>
        <v/>
      </c>
      <c r="D139" s="122" t="str">
        <f>IF(B139="","",VLOOKUP(B139,型号管理!A:D,3,0))</f>
        <v/>
      </c>
      <c r="E139" s="122" t="str">
        <f>IF(B139="","",VLOOKUP(B139,型号管理!A:D,4,0))</f>
        <v/>
      </c>
      <c r="F139" s="127"/>
      <c r="G139" s="124">
        <f>IF(F139=0,0,SUMIF(采购明细!B:B,B139,采购明细!H:H)/SUMIF(采购明细!B:B,B139,采购明细!F:F))</f>
        <v>0</v>
      </c>
      <c r="H139" s="124">
        <f t="shared" si="2"/>
        <v>0</v>
      </c>
      <c r="I139" s="121"/>
      <c r="J139" s="122" t="str">
        <f>IF(I139="","",VLOOKUP(I139,部门列表!A:B,2,0))</f>
        <v/>
      </c>
      <c r="K139" s="128"/>
    </row>
    <row r="140" spans="1:11" ht="13.5">
      <c r="A140" s="126"/>
      <c r="B140" s="121"/>
      <c r="C140" s="122" t="str">
        <f>IF(B140="","",VLOOKUP(B140,型号管理!A:D,2,0))</f>
        <v/>
      </c>
      <c r="D140" s="122" t="str">
        <f>IF(B140="","",VLOOKUP(B140,型号管理!A:D,3,0))</f>
        <v/>
      </c>
      <c r="E140" s="122" t="str">
        <f>IF(B140="","",VLOOKUP(B140,型号管理!A:D,4,0))</f>
        <v/>
      </c>
      <c r="F140" s="127"/>
      <c r="G140" s="124">
        <f>IF(F140=0,0,SUMIF(采购明细!B:B,B140,采购明细!H:H)/SUMIF(采购明细!B:B,B140,采购明细!F:F))</f>
        <v>0</v>
      </c>
      <c r="H140" s="124">
        <f t="shared" si="2"/>
        <v>0</v>
      </c>
      <c r="I140" s="121"/>
      <c r="J140" s="122" t="str">
        <f>IF(I140="","",VLOOKUP(I140,部门列表!A:B,2,0))</f>
        <v/>
      </c>
      <c r="K140" s="128"/>
    </row>
    <row r="141" spans="1:11" ht="13.5">
      <c r="A141" s="126"/>
      <c r="B141" s="121"/>
      <c r="C141" s="122" t="str">
        <f>IF(B141="","",VLOOKUP(B141,型号管理!A:D,2,0))</f>
        <v/>
      </c>
      <c r="D141" s="122" t="str">
        <f>IF(B141="","",VLOOKUP(B141,型号管理!A:D,3,0))</f>
        <v/>
      </c>
      <c r="E141" s="122" t="str">
        <f>IF(B141="","",VLOOKUP(B141,型号管理!A:D,4,0))</f>
        <v/>
      </c>
      <c r="F141" s="127"/>
      <c r="G141" s="124">
        <f>IF(F141=0,0,SUMIF(采购明细!B:B,B141,采购明细!H:H)/SUMIF(采购明细!B:B,B141,采购明细!F:F))</f>
        <v>0</v>
      </c>
      <c r="H141" s="124">
        <f t="shared" si="2"/>
        <v>0</v>
      </c>
      <c r="I141" s="121"/>
      <c r="J141" s="122" t="str">
        <f>IF(I141="","",VLOOKUP(I141,部门列表!A:B,2,0))</f>
        <v/>
      </c>
      <c r="K141" s="128"/>
    </row>
    <row r="142" spans="1:11" ht="13.5">
      <c r="A142" s="126"/>
      <c r="B142" s="121"/>
      <c r="C142" s="122" t="str">
        <f>IF(B142="","",VLOOKUP(B142,型号管理!A:D,2,0))</f>
        <v/>
      </c>
      <c r="D142" s="122" t="str">
        <f>IF(B142="","",VLOOKUP(B142,型号管理!A:D,3,0))</f>
        <v/>
      </c>
      <c r="E142" s="122" t="str">
        <f>IF(B142="","",VLOOKUP(B142,型号管理!A:D,4,0))</f>
        <v/>
      </c>
      <c r="F142" s="127"/>
      <c r="G142" s="124">
        <f>IF(F142=0,0,SUMIF(采购明细!B:B,B142,采购明细!H:H)/SUMIF(采购明细!B:B,B142,采购明细!F:F))</f>
        <v>0</v>
      </c>
      <c r="H142" s="124">
        <f t="shared" si="2"/>
        <v>0</v>
      </c>
      <c r="I142" s="121"/>
      <c r="J142" s="122" t="str">
        <f>IF(I142="","",VLOOKUP(I142,部门列表!A:B,2,0))</f>
        <v/>
      </c>
      <c r="K142" s="128"/>
    </row>
    <row r="143" spans="1:11" ht="13.5">
      <c r="A143" s="126"/>
      <c r="B143" s="121"/>
      <c r="C143" s="122" t="str">
        <f>IF(B143="","",VLOOKUP(B143,型号管理!A:D,2,0))</f>
        <v/>
      </c>
      <c r="D143" s="122" t="str">
        <f>IF(B143="","",VLOOKUP(B143,型号管理!A:D,3,0))</f>
        <v/>
      </c>
      <c r="E143" s="122" t="str">
        <f>IF(B143="","",VLOOKUP(B143,型号管理!A:D,4,0))</f>
        <v/>
      </c>
      <c r="F143" s="127"/>
      <c r="G143" s="124">
        <f>IF(F143=0,0,SUMIF(采购明细!B:B,B143,采购明细!H:H)/SUMIF(采购明细!B:B,B143,采购明细!F:F))</f>
        <v>0</v>
      </c>
      <c r="H143" s="124">
        <f t="shared" si="2"/>
        <v>0</v>
      </c>
      <c r="I143" s="121"/>
      <c r="J143" s="122" t="str">
        <f>IF(I143="","",VLOOKUP(I143,部门列表!A:B,2,0))</f>
        <v/>
      </c>
      <c r="K143" s="128"/>
    </row>
    <row r="144" spans="1:11" ht="13.5">
      <c r="A144" s="126"/>
      <c r="B144" s="121"/>
      <c r="C144" s="122" t="str">
        <f>IF(B144="","",VLOOKUP(B144,型号管理!A:D,2,0))</f>
        <v/>
      </c>
      <c r="D144" s="122" t="str">
        <f>IF(B144="","",VLOOKUP(B144,型号管理!A:D,3,0))</f>
        <v/>
      </c>
      <c r="E144" s="122" t="str">
        <f>IF(B144="","",VLOOKUP(B144,型号管理!A:D,4,0))</f>
        <v/>
      </c>
      <c r="F144" s="127"/>
      <c r="G144" s="124">
        <f>IF(F144=0,0,SUMIF(采购明细!B:B,B144,采购明细!H:H)/SUMIF(采购明细!B:B,B144,采购明细!F:F))</f>
        <v>0</v>
      </c>
      <c r="H144" s="124">
        <f t="shared" si="2"/>
        <v>0</v>
      </c>
      <c r="I144" s="121"/>
      <c r="J144" s="122" t="str">
        <f>IF(I144="","",VLOOKUP(I144,部门列表!A:B,2,0))</f>
        <v/>
      </c>
      <c r="K144" s="128"/>
    </row>
    <row r="145" spans="1:11" ht="13.5">
      <c r="A145" s="126"/>
      <c r="B145" s="121"/>
      <c r="C145" s="122" t="str">
        <f>IF(B145="","",VLOOKUP(B145,型号管理!A:D,2,0))</f>
        <v/>
      </c>
      <c r="D145" s="122" t="str">
        <f>IF(B145="","",VLOOKUP(B145,型号管理!A:D,3,0))</f>
        <v/>
      </c>
      <c r="E145" s="122" t="str">
        <f>IF(B145="","",VLOOKUP(B145,型号管理!A:D,4,0))</f>
        <v/>
      </c>
      <c r="F145" s="127"/>
      <c r="G145" s="124">
        <f>IF(F145=0,0,SUMIF(采购明细!B:B,B145,采购明细!H:H)/SUMIF(采购明细!B:B,B145,采购明细!F:F))</f>
        <v>0</v>
      </c>
      <c r="H145" s="124">
        <f t="shared" si="2"/>
        <v>0</v>
      </c>
      <c r="I145" s="121"/>
      <c r="J145" s="122" t="str">
        <f>IF(I145="","",VLOOKUP(I145,部门列表!A:B,2,0))</f>
        <v/>
      </c>
      <c r="K145" s="128"/>
    </row>
    <row r="146" spans="1:11" ht="13.5">
      <c r="A146" s="126"/>
      <c r="B146" s="121"/>
      <c r="C146" s="122" t="str">
        <f>IF(B146="","",VLOOKUP(B146,型号管理!A:D,2,0))</f>
        <v/>
      </c>
      <c r="D146" s="122" t="str">
        <f>IF(B146="","",VLOOKUP(B146,型号管理!A:D,3,0))</f>
        <v/>
      </c>
      <c r="E146" s="122" t="str">
        <f>IF(B146="","",VLOOKUP(B146,型号管理!A:D,4,0))</f>
        <v/>
      </c>
      <c r="F146" s="127"/>
      <c r="G146" s="124">
        <f>IF(F146=0,0,SUMIF(采购明细!B:B,B146,采购明细!H:H)/SUMIF(采购明细!B:B,B146,采购明细!F:F))</f>
        <v>0</v>
      </c>
      <c r="H146" s="124">
        <f t="shared" si="2"/>
        <v>0</v>
      </c>
      <c r="I146" s="121"/>
      <c r="J146" s="122" t="str">
        <f>IF(I146="","",VLOOKUP(I146,部门列表!A:B,2,0))</f>
        <v/>
      </c>
      <c r="K146" s="128"/>
    </row>
    <row r="147" spans="1:11" ht="13.5">
      <c r="A147" s="126"/>
      <c r="B147" s="121"/>
      <c r="C147" s="122" t="str">
        <f>IF(B147="","",VLOOKUP(B147,型号管理!A:D,2,0))</f>
        <v/>
      </c>
      <c r="D147" s="122" t="str">
        <f>IF(B147="","",VLOOKUP(B147,型号管理!A:D,3,0))</f>
        <v/>
      </c>
      <c r="E147" s="122" t="str">
        <f>IF(B147="","",VLOOKUP(B147,型号管理!A:D,4,0))</f>
        <v/>
      </c>
      <c r="F147" s="127"/>
      <c r="G147" s="124">
        <f>IF(F147=0,0,SUMIF(采购明细!B:B,B147,采购明细!H:H)/SUMIF(采购明细!B:B,B147,采购明细!F:F))</f>
        <v>0</v>
      </c>
      <c r="H147" s="124">
        <f t="shared" si="2"/>
        <v>0</v>
      </c>
      <c r="I147" s="121"/>
      <c r="J147" s="122" t="str">
        <f>IF(I147="","",VLOOKUP(I147,部门列表!A:B,2,0))</f>
        <v/>
      </c>
      <c r="K147" s="128"/>
    </row>
    <row r="148" spans="1:11" ht="13.5">
      <c r="A148" s="126"/>
      <c r="B148" s="121"/>
      <c r="C148" s="122" t="str">
        <f>IF(B148="","",VLOOKUP(B148,型号管理!A:D,2,0))</f>
        <v/>
      </c>
      <c r="D148" s="122" t="str">
        <f>IF(B148="","",VLOOKUP(B148,型号管理!A:D,3,0))</f>
        <v/>
      </c>
      <c r="E148" s="122" t="str">
        <f>IF(B148="","",VLOOKUP(B148,型号管理!A:D,4,0))</f>
        <v/>
      </c>
      <c r="F148" s="127"/>
      <c r="G148" s="124">
        <f>IF(F148=0,0,SUMIF(采购明细!B:B,B148,采购明细!H:H)/SUMIF(采购明细!B:B,B148,采购明细!F:F))</f>
        <v>0</v>
      </c>
      <c r="H148" s="124">
        <f t="shared" si="2"/>
        <v>0</v>
      </c>
      <c r="I148" s="121"/>
      <c r="J148" s="122" t="str">
        <f>IF(I148="","",VLOOKUP(I148,部门列表!A:B,2,0))</f>
        <v/>
      </c>
      <c r="K148" s="128"/>
    </row>
    <row r="149" spans="1:11" ht="13.5">
      <c r="A149" s="126"/>
      <c r="B149" s="121"/>
      <c r="C149" s="122" t="str">
        <f>IF(B149="","",VLOOKUP(B149,型号管理!A:D,2,0))</f>
        <v/>
      </c>
      <c r="D149" s="122" t="str">
        <f>IF(B149="","",VLOOKUP(B149,型号管理!A:D,3,0))</f>
        <v/>
      </c>
      <c r="E149" s="122" t="str">
        <f>IF(B149="","",VLOOKUP(B149,型号管理!A:D,4,0))</f>
        <v/>
      </c>
      <c r="F149" s="127"/>
      <c r="G149" s="124">
        <f>IF(F149=0,0,SUMIF(采购明细!B:B,B149,采购明细!H:H)/SUMIF(采购明细!B:B,B149,采购明细!F:F))</f>
        <v>0</v>
      </c>
      <c r="H149" s="124">
        <f t="shared" si="2"/>
        <v>0</v>
      </c>
      <c r="I149" s="121"/>
      <c r="J149" s="122" t="str">
        <f>IF(I149="","",VLOOKUP(I149,部门列表!A:B,2,0))</f>
        <v/>
      </c>
      <c r="K149" s="128"/>
    </row>
    <row r="150" spans="1:11" ht="13.5">
      <c r="A150" s="126"/>
      <c r="B150" s="121"/>
      <c r="C150" s="122" t="str">
        <f>IF(B150="","",VLOOKUP(B150,型号管理!A:D,2,0))</f>
        <v/>
      </c>
      <c r="D150" s="122" t="str">
        <f>IF(B150="","",VLOOKUP(B150,型号管理!A:D,3,0))</f>
        <v/>
      </c>
      <c r="E150" s="122" t="str">
        <f>IF(B150="","",VLOOKUP(B150,型号管理!A:D,4,0))</f>
        <v/>
      </c>
      <c r="F150" s="127"/>
      <c r="G150" s="124">
        <f>IF(F150=0,0,SUMIF(采购明细!B:B,B150,采购明细!H:H)/SUMIF(采购明细!B:B,B150,采购明细!F:F))</f>
        <v>0</v>
      </c>
      <c r="H150" s="124">
        <f t="shared" si="2"/>
        <v>0</v>
      </c>
      <c r="I150" s="121"/>
      <c r="J150" s="122" t="str">
        <f>IF(I150="","",VLOOKUP(I150,部门列表!A:B,2,0))</f>
        <v/>
      </c>
      <c r="K150" s="128"/>
    </row>
    <row r="151" spans="1:11" ht="13.5">
      <c r="A151" s="126"/>
      <c r="B151" s="121"/>
      <c r="C151" s="122" t="str">
        <f>IF(B151="","",VLOOKUP(B151,型号管理!A:D,2,0))</f>
        <v/>
      </c>
      <c r="D151" s="122" t="str">
        <f>IF(B151="","",VLOOKUP(B151,型号管理!A:D,3,0))</f>
        <v/>
      </c>
      <c r="E151" s="122" t="str">
        <f>IF(B151="","",VLOOKUP(B151,型号管理!A:D,4,0))</f>
        <v/>
      </c>
      <c r="F151" s="127"/>
      <c r="G151" s="124">
        <f>IF(F151=0,0,SUMIF(采购明细!B:B,B151,采购明细!H:H)/SUMIF(采购明细!B:B,B151,采购明细!F:F))</f>
        <v>0</v>
      </c>
      <c r="H151" s="124">
        <f t="shared" si="2"/>
        <v>0</v>
      </c>
      <c r="I151" s="121"/>
      <c r="J151" s="122" t="str">
        <f>IF(I151="","",VLOOKUP(I151,部门列表!A:B,2,0))</f>
        <v/>
      </c>
      <c r="K151" s="128"/>
    </row>
    <row r="152" spans="1:11" ht="13.5">
      <c r="A152" s="126"/>
      <c r="B152" s="121"/>
      <c r="C152" s="122" t="str">
        <f>IF(B152="","",VLOOKUP(B152,型号管理!A:D,2,0))</f>
        <v/>
      </c>
      <c r="D152" s="122" t="str">
        <f>IF(B152="","",VLOOKUP(B152,型号管理!A:D,3,0))</f>
        <v/>
      </c>
      <c r="E152" s="122" t="str">
        <f>IF(B152="","",VLOOKUP(B152,型号管理!A:D,4,0))</f>
        <v/>
      </c>
      <c r="F152" s="127"/>
      <c r="G152" s="124">
        <f>IF(F152=0,0,SUMIF(采购明细!B:B,B152,采购明细!H:H)/SUMIF(采购明细!B:B,B152,采购明细!F:F))</f>
        <v>0</v>
      </c>
      <c r="H152" s="124">
        <f t="shared" si="2"/>
        <v>0</v>
      </c>
      <c r="I152" s="121"/>
      <c r="J152" s="122" t="str">
        <f>IF(I152="","",VLOOKUP(I152,部门列表!A:B,2,0))</f>
        <v/>
      </c>
      <c r="K152" s="128"/>
    </row>
    <row r="153" spans="1:11" ht="13.5">
      <c r="A153" s="126"/>
      <c r="B153" s="121"/>
      <c r="C153" s="122" t="str">
        <f>IF(B153="","",VLOOKUP(B153,型号管理!A:D,2,0))</f>
        <v/>
      </c>
      <c r="D153" s="122" t="str">
        <f>IF(B153="","",VLOOKUP(B153,型号管理!A:D,3,0))</f>
        <v/>
      </c>
      <c r="E153" s="122" t="str">
        <f>IF(B153="","",VLOOKUP(B153,型号管理!A:D,4,0))</f>
        <v/>
      </c>
      <c r="F153" s="127"/>
      <c r="G153" s="124">
        <f>IF(F153=0,0,SUMIF(采购明细!B:B,B153,采购明细!H:H)/SUMIF(采购明细!B:B,B153,采购明细!F:F))</f>
        <v>0</v>
      </c>
      <c r="H153" s="124">
        <f t="shared" si="2"/>
        <v>0</v>
      </c>
      <c r="I153" s="121"/>
      <c r="J153" s="122" t="str">
        <f>IF(I153="","",VLOOKUP(I153,部门列表!A:B,2,0))</f>
        <v/>
      </c>
      <c r="K153" s="128"/>
    </row>
    <row r="154" spans="1:11" ht="13.5">
      <c r="A154" s="126"/>
      <c r="B154" s="121"/>
      <c r="C154" s="122" t="str">
        <f>IF(B154="","",VLOOKUP(B154,型号管理!A:D,2,0))</f>
        <v/>
      </c>
      <c r="D154" s="122" t="str">
        <f>IF(B154="","",VLOOKUP(B154,型号管理!A:D,3,0))</f>
        <v/>
      </c>
      <c r="E154" s="122" t="str">
        <f>IF(B154="","",VLOOKUP(B154,型号管理!A:D,4,0))</f>
        <v/>
      </c>
      <c r="F154" s="127"/>
      <c r="G154" s="124">
        <f>IF(F154=0,0,SUMIF(采购明细!B:B,B154,采购明细!H:H)/SUMIF(采购明细!B:B,B154,采购明细!F:F))</f>
        <v>0</v>
      </c>
      <c r="H154" s="124">
        <f t="shared" si="2"/>
        <v>0</v>
      </c>
      <c r="I154" s="121"/>
      <c r="J154" s="122" t="str">
        <f>IF(I154="","",VLOOKUP(I154,部门列表!A:B,2,0))</f>
        <v/>
      </c>
      <c r="K154" s="128"/>
    </row>
    <row r="155" spans="1:11" ht="13.5">
      <c r="A155" s="126"/>
      <c r="B155" s="121"/>
      <c r="C155" s="122" t="str">
        <f>IF(B155="","",VLOOKUP(B155,型号管理!A:D,2,0))</f>
        <v/>
      </c>
      <c r="D155" s="122" t="str">
        <f>IF(B155="","",VLOOKUP(B155,型号管理!A:D,3,0))</f>
        <v/>
      </c>
      <c r="E155" s="122" t="str">
        <f>IF(B155="","",VLOOKUP(B155,型号管理!A:D,4,0))</f>
        <v/>
      </c>
      <c r="F155" s="127"/>
      <c r="G155" s="124">
        <f>IF(F155=0,0,SUMIF(采购明细!B:B,B155,采购明细!H:H)/SUMIF(采购明细!B:B,B155,采购明细!F:F))</f>
        <v>0</v>
      </c>
      <c r="H155" s="124">
        <f t="shared" si="2"/>
        <v>0</v>
      </c>
      <c r="I155" s="121"/>
      <c r="J155" s="122" t="str">
        <f>IF(I155="","",VLOOKUP(I155,部门列表!A:B,2,0))</f>
        <v/>
      </c>
      <c r="K155" s="128"/>
    </row>
    <row r="156" spans="1:11" ht="13.5">
      <c r="A156" s="126"/>
      <c r="B156" s="121"/>
      <c r="C156" s="122" t="str">
        <f>IF(B156="","",VLOOKUP(B156,型号管理!A:D,2,0))</f>
        <v/>
      </c>
      <c r="D156" s="122" t="str">
        <f>IF(B156="","",VLOOKUP(B156,型号管理!A:D,3,0))</f>
        <v/>
      </c>
      <c r="E156" s="122" t="str">
        <f>IF(B156="","",VLOOKUP(B156,型号管理!A:D,4,0))</f>
        <v/>
      </c>
      <c r="F156" s="127"/>
      <c r="G156" s="124">
        <f>IF(F156=0,0,SUMIF(采购明细!B:B,B156,采购明细!H:H)/SUMIF(采购明细!B:B,B156,采购明细!F:F))</f>
        <v>0</v>
      </c>
      <c r="H156" s="124">
        <f t="shared" si="2"/>
        <v>0</v>
      </c>
      <c r="I156" s="121"/>
      <c r="J156" s="122" t="str">
        <f>IF(I156="","",VLOOKUP(I156,部门列表!A:B,2,0))</f>
        <v/>
      </c>
      <c r="K156" s="128"/>
    </row>
    <row r="157" spans="1:11" ht="13.5">
      <c r="A157" s="126"/>
      <c r="B157" s="121"/>
      <c r="C157" s="122" t="str">
        <f>IF(B157="","",VLOOKUP(B157,型号管理!A:D,2,0))</f>
        <v/>
      </c>
      <c r="D157" s="122" t="str">
        <f>IF(B157="","",VLOOKUP(B157,型号管理!A:D,3,0))</f>
        <v/>
      </c>
      <c r="E157" s="122" t="str">
        <f>IF(B157="","",VLOOKUP(B157,型号管理!A:D,4,0))</f>
        <v/>
      </c>
      <c r="F157" s="127"/>
      <c r="G157" s="124">
        <f>IF(F157=0,0,SUMIF(采购明细!B:B,B157,采购明细!H:H)/SUMIF(采购明细!B:B,B157,采购明细!F:F))</f>
        <v>0</v>
      </c>
      <c r="H157" s="124">
        <f t="shared" si="2"/>
        <v>0</v>
      </c>
      <c r="I157" s="121"/>
      <c r="J157" s="122" t="str">
        <f>IF(I157="","",VLOOKUP(I157,部门列表!A:B,2,0))</f>
        <v/>
      </c>
      <c r="K157" s="128"/>
    </row>
    <row r="158" spans="1:11" ht="13.5">
      <c r="A158" s="126"/>
      <c r="B158" s="121"/>
      <c r="C158" s="122" t="str">
        <f>IF(B158="","",VLOOKUP(B158,型号管理!A:D,2,0))</f>
        <v/>
      </c>
      <c r="D158" s="122" t="str">
        <f>IF(B158="","",VLOOKUP(B158,型号管理!A:D,3,0))</f>
        <v/>
      </c>
      <c r="E158" s="122" t="str">
        <f>IF(B158="","",VLOOKUP(B158,型号管理!A:D,4,0))</f>
        <v/>
      </c>
      <c r="F158" s="127"/>
      <c r="G158" s="124">
        <f>IF(F158=0,0,SUMIF(采购明细!B:B,B158,采购明细!H:H)/SUMIF(采购明细!B:B,B158,采购明细!F:F))</f>
        <v>0</v>
      </c>
      <c r="H158" s="124">
        <f t="shared" si="2"/>
        <v>0</v>
      </c>
      <c r="I158" s="121"/>
      <c r="J158" s="122" t="str">
        <f>IF(I158="","",VLOOKUP(I158,部门列表!A:B,2,0))</f>
        <v/>
      </c>
      <c r="K158" s="128"/>
    </row>
    <row r="159" spans="1:11" ht="13.5">
      <c r="A159" s="126"/>
      <c r="B159" s="121"/>
      <c r="C159" s="122" t="str">
        <f>IF(B159="","",VLOOKUP(B159,型号管理!A:D,2,0))</f>
        <v/>
      </c>
      <c r="D159" s="122" t="str">
        <f>IF(B159="","",VLOOKUP(B159,型号管理!A:D,3,0))</f>
        <v/>
      </c>
      <c r="E159" s="122" t="str">
        <f>IF(B159="","",VLOOKUP(B159,型号管理!A:D,4,0))</f>
        <v/>
      </c>
      <c r="F159" s="127"/>
      <c r="G159" s="124">
        <f>IF(F159=0,0,SUMIF(采购明细!B:B,B159,采购明细!H:H)/SUMIF(采购明细!B:B,B159,采购明细!F:F))</f>
        <v>0</v>
      </c>
      <c r="H159" s="124">
        <f t="shared" si="2"/>
        <v>0</v>
      </c>
      <c r="I159" s="121"/>
      <c r="J159" s="122" t="str">
        <f>IF(I159="","",VLOOKUP(I159,部门列表!A:B,2,0))</f>
        <v/>
      </c>
      <c r="K159" s="128"/>
    </row>
    <row r="160" spans="1:11" ht="13.5">
      <c r="A160" s="126"/>
      <c r="B160" s="121"/>
      <c r="C160" s="122" t="str">
        <f>IF(B160="","",VLOOKUP(B160,型号管理!A:D,2,0))</f>
        <v/>
      </c>
      <c r="D160" s="122" t="str">
        <f>IF(B160="","",VLOOKUP(B160,型号管理!A:D,3,0))</f>
        <v/>
      </c>
      <c r="E160" s="122" t="str">
        <f>IF(B160="","",VLOOKUP(B160,型号管理!A:D,4,0))</f>
        <v/>
      </c>
      <c r="F160" s="127"/>
      <c r="G160" s="124">
        <f>IF(F160=0,0,SUMIF(采购明细!B:B,B160,采购明细!H:H)/SUMIF(采购明细!B:B,B160,采购明细!F:F))</f>
        <v>0</v>
      </c>
      <c r="H160" s="124">
        <f t="shared" si="2"/>
        <v>0</v>
      </c>
      <c r="I160" s="121"/>
      <c r="J160" s="122" t="str">
        <f>IF(I160="","",VLOOKUP(I160,部门列表!A:B,2,0))</f>
        <v/>
      </c>
      <c r="K160" s="128"/>
    </row>
    <row r="161" spans="1:11" ht="13.5">
      <c r="A161" s="126"/>
      <c r="B161" s="121"/>
      <c r="C161" s="122" t="str">
        <f>IF(B161="","",VLOOKUP(B161,型号管理!A:D,2,0))</f>
        <v/>
      </c>
      <c r="D161" s="122" t="str">
        <f>IF(B161="","",VLOOKUP(B161,型号管理!A:D,3,0))</f>
        <v/>
      </c>
      <c r="E161" s="122" t="str">
        <f>IF(B161="","",VLOOKUP(B161,型号管理!A:D,4,0))</f>
        <v/>
      </c>
      <c r="F161" s="127"/>
      <c r="G161" s="124">
        <f>IF(F161=0,0,SUMIF(采购明细!B:B,B161,采购明细!H:H)/SUMIF(采购明细!B:B,B161,采购明细!F:F))</f>
        <v>0</v>
      </c>
      <c r="H161" s="124">
        <f t="shared" si="2"/>
        <v>0</v>
      </c>
      <c r="I161" s="121"/>
      <c r="J161" s="122" t="str">
        <f>IF(I161="","",VLOOKUP(I161,部门列表!A:B,2,0))</f>
        <v/>
      </c>
      <c r="K161" s="128"/>
    </row>
    <row r="162" spans="1:11" ht="13.5">
      <c r="A162" s="126"/>
      <c r="B162" s="121"/>
      <c r="C162" s="122" t="str">
        <f>IF(B162="","",VLOOKUP(B162,型号管理!A:D,2,0))</f>
        <v/>
      </c>
      <c r="D162" s="122" t="str">
        <f>IF(B162="","",VLOOKUP(B162,型号管理!A:D,3,0))</f>
        <v/>
      </c>
      <c r="E162" s="122" t="str">
        <f>IF(B162="","",VLOOKUP(B162,型号管理!A:D,4,0))</f>
        <v/>
      </c>
      <c r="F162" s="127"/>
      <c r="G162" s="124">
        <f>IF(F162=0,0,SUMIF(采购明细!B:B,B162,采购明细!H:H)/SUMIF(采购明细!B:B,B162,采购明细!F:F))</f>
        <v>0</v>
      </c>
      <c r="H162" s="124">
        <f t="shared" si="2"/>
        <v>0</v>
      </c>
      <c r="I162" s="121"/>
      <c r="J162" s="122" t="str">
        <f>IF(I162="","",VLOOKUP(I162,部门列表!A:B,2,0))</f>
        <v/>
      </c>
      <c r="K162" s="128"/>
    </row>
    <row r="163" spans="1:11" ht="13.5">
      <c r="A163" s="126"/>
      <c r="B163" s="121"/>
      <c r="C163" s="122" t="str">
        <f>IF(B163="","",VLOOKUP(B163,型号管理!A:D,2,0))</f>
        <v/>
      </c>
      <c r="D163" s="122" t="str">
        <f>IF(B163="","",VLOOKUP(B163,型号管理!A:D,3,0))</f>
        <v/>
      </c>
      <c r="E163" s="122" t="str">
        <f>IF(B163="","",VLOOKUP(B163,型号管理!A:D,4,0))</f>
        <v/>
      </c>
      <c r="F163" s="127"/>
      <c r="G163" s="124">
        <f>IF(F163=0,0,SUMIF(采购明细!B:B,B163,采购明细!H:H)/SUMIF(采购明细!B:B,B163,采购明细!F:F))</f>
        <v>0</v>
      </c>
      <c r="H163" s="124">
        <f t="shared" si="2"/>
        <v>0</v>
      </c>
      <c r="I163" s="121"/>
      <c r="J163" s="122" t="str">
        <f>IF(I163="","",VLOOKUP(I163,部门列表!A:B,2,0))</f>
        <v/>
      </c>
      <c r="K163" s="128"/>
    </row>
    <row r="164" spans="1:11" ht="13.5">
      <c r="A164" s="126"/>
      <c r="B164" s="121"/>
      <c r="C164" s="122" t="str">
        <f>IF(B164="","",VLOOKUP(B164,型号管理!A:D,2,0))</f>
        <v/>
      </c>
      <c r="D164" s="122" t="str">
        <f>IF(B164="","",VLOOKUP(B164,型号管理!A:D,3,0))</f>
        <v/>
      </c>
      <c r="E164" s="122" t="str">
        <f>IF(B164="","",VLOOKUP(B164,型号管理!A:D,4,0))</f>
        <v/>
      </c>
      <c r="F164" s="127"/>
      <c r="G164" s="124">
        <f>IF(F164=0,0,SUMIF(采购明细!B:B,B164,采购明细!H:H)/SUMIF(采购明细!B:B,B164,采购明细!F:F))</f>
        <v>0</v>
      </c>
      <c r="H164" s="124">
        <f t="shared" si="2"/>
        <v>0</v>
      </c>
      <c r="I164" s="121"/>
      <c r="J164" s="122" t="str">
        <f>IF(I164="","",VLOOKUP(I164,部门列表!A:B,2,0))</f>
        <v/>
      </c>
      <c r="K164" s="128"/>
    </row>
    <row r="165" spans="1:11" ht="13.5">
      <c r="A165" s="126"/>
      <c r="B165" s="121"/>
      <c r="C165" s="122" t="str">
        <f>IF(B165="","",VLOOKUP(B165,型号管理!A:D,2,0))</f>
        <v/>
      </c>
      <c r="D165" s="122" t="str">
        <f>IF(B165="","",VLOOKUP(B165,型号管理!A:D,3,0))</f>
        <v/>
      </c>
      <c r="E165" s="122" t="str">
        <f>IF(B165="","",VLOOKUP(B165,型号管理!A:D,4,0))</f>
        <v/>
      </c>
      <c r="F165" s="127"/>
      <c r="G165" s="124">
        <f>IF(F165=0,0,SUMIF(采购明细!B:B,B165,采购明细!H:H)/SUMIF(采购明细!B:B,B165,采购明细!F:F))</f>
        <v>0</v>
      </c>
      <c r="H165" s="124">
        <f t="shared" si="2"/>
        <v>0</v>
      </c>
      <c r="I165" s="121"/>
      <c r="J165" s="122" t="str">
        <f>IF(I165="","",VLOOKUP(I165,部门列表!A:B,2,0))</f>
        <v/>
      </c>
      <c r="K165" s="128"/>
    </row>
    <row r="166" spans="1:11" ht="13.5">
      <c r="A166" s="126"/>
      <c r="B166" s="121"/>
      <c r="C166" s="122" t="str">
        <f>IF(B166="","",VLOOKUP(B166,型号管理!A:D,2,0))</f>
        <v/>
      </c>
      <c r="D166" s="122" t="str">
        <f>IF(B166="","",VLOOKUP(B166,型号管理!A:D,3,0))</f>
        <v/>
      </c>
      <c r="E166" s="122" t="str">
        <f>IF(B166="","",VLOOKUP(B166,型号管理!A:D,4,0))</f>
        <v/>
      </c>
      <c r="F166" s="127"/>
      <c r="G166" s="124">
        <f>IF(F166=0,0,SUMIF(采购明细!B:B,B166,采购明细!H:H)/SUMIF(采购明细!B:B,B166,采购明细!F:F))</f>
        <v>0</v>
      </c>
      <c r="H166" s="124">
        <f t="shared" si="2"/>
        <v>0</v>
      </c>
      <c r="I166" s="121"/>
      <c r="J166" s="122" t="str">
        <f>IF(I166="","",VLOOKUP(I166,部门列表!A:B,2,0))</f>
        <v/>
      </c>
      <c r="K166" s="128"/>
    </row>
    <row r="167" spans="1:11" ht="13.5">
      <c r="A167" s="126"/>
      <c r="B167" s="121"/>
      <c r="C167" s="122" t="str">
        <f>IF(B167="","",VLOOKUP(B167,型号管理!A:D,2,0))</f>
        <v/>
      </c>
      <c r="D167" s="122" t="str">
        <f>IF(B167="","",VLOOKUP(B167,型号管理!A:D,3,0))</f>
        <v/>
      </c>
      <c r="E167" s="122" t="str">
        <f>IF(B167="","",VLOOKUP(B167,型号管理!A:D,4,0))</f>
        <v/>
      </c>
      <c r="F167" s="127"/>
      <c r="G167" s="124">
        <f>IF(F167=0,0,SUMIF(采购明细!B:B,B167,采购明细!H:H)/SUMIF(采购明细!B:B,B167,采购明细!F:F))</f>
        <v>0</v>
      </c>
      <c r="H167" s="124">
        <f t="shared" si="2"/>
        <v>0</v>
      </c>
      <c r="I167" s="121"/>
      <c r="J167" s="122" t="str">
        <f>IF(I167="","",VLOOKUP(I167,部门列表!A:B,2,0))</f>
        <v/>
      </c>
      <c r="K167" s="128"/>
    </row>
    <row r="168" spans="1:11" ht="13.5">
      <c r="A168" s="126"/>
      <c r="B168" s="121"/>
      <c r="C168" s="122" t="str">
        <f>IF(B168="","",VLOOKUP(B168,型号管理!A:D,2,0))</f>
        <v/>
      </c>
      <c r="D168" s="122" t="str">
        <f>IF(B168="","",VLOOKUP(B168,型号管理!A:D,3,0))</f>
        <v/>
      </c>
      <c r="E168" s="122" t="str">
        <f>IF(B168="","",VLOOKUP(B168,型号管理!A:D,4,0))</f>
        <v/>
      </c>
      <c r="F168" s="127"/>
      <c r="G168" s="124">
        <f>IF(F168=0,0,SUMIF(采购明细!B:B,B168,采购明细!H:H)/SUMIF(采购明细!B:B,B168,采购明细!F:F))</f>
        <v>0</v>
      </c>
      <c r="H168" s="124">
        <f t="shared" si="2"/>
        <v>0</v>
      </c>
      <c r="I168" s="121"/>
      <c r="J168" s="122" t="str">
        <f>IF(I168="","",VLOOKUP(I168,部门列表!A:B,2,0))</f>
        <v/>
      </c>
      <c r="K168" s="128"/>
    </row>
    <row r="169" spans="1:11" ht="13.5">
      <c r="A169" s="126"/>
      <c r="B169" s="121"/>
      <c r="C169" s="122" t="str">
        <f>IF(B169="","",VLOOKUP(B169,型号管理!A:D,2,0))</f>
        <v/>
      </c>
      <c r="D169" s="122" t="str">
        <f>IF(B169="","",VLOOKUP(B169,型号管理!A:D,3,0))</f>
        <v/>
      </c>
      <c r="E169" s="122" t="str">
        <f>IF(B169="","",VLOOKUP(B169,型号管理!A:D,4,0))</f>
        <v/>
      </c>
      <c r="F169" s="127"/>
      <c r="G169" s="124">
        <f>IF(F169=0,0,SUMIF(采购明细!B:B,B169,采购明细!H:H)/SUMIF(采购明细!B:B,B169,采购明细!F:F))</f>
        <v>0</v>
      </c>
      <c r="H169" s="124">
        <f t="shared" si="2"/>
        <v>0</v>
      </c>
      <c r="I169" s="121"/>
      <c r="J169" s="122" t="str">
        <f>IF(I169="","",VLOOKUP(I169,部门列表!A:B,2,0))</f>
        <v/>
      </c>
      <c r="K169" s="128"/>
    </row>
    <row r="170" spans="1:11" ht="13.5">
      <c r="A170" s="126"/>
      <c r="B170" s="121"/>
      <c r="C170" s="122" t="str">
        <f>IF(B170="","",VLOOKUP(B170,型号管理!A:D,2,0))</f>
        <v/>
      </c>
      <c r="D170" s="122" t="str">
        <f>IF(B170="","",VLOOKUP(B170,型号管理!A:D,3,0))</f>
        <v/>
      </c>
      <c r="E170" s="122" t="str">
        <f>IF(B170="","",VLOOKUP(B170,型号管理!A:D,4,0))</f>
        <v/>
      </c>
      <c r="F170" s="127"/>
      <c r="G170" s="124">
        <f>IF(F170=0,0,SUMIF(采购明细!B:B,B170,采购明细!H:H)/SUMIF(采购明细!B:B,B170,采购明细!F:F))</f>
        <v>0</v>
      </c>
      <c r="H170" s="124">
        <f t="shared" si="2"/>
        <v>0</v>
      </c>
      <c r="I170" s="121"/>
      <c r="J170" s="122" t="str">
        <f>IF(I170="","",VLOOKUP(I170,部门列表!A:B,2,0))</f>
        <v/>
      </c>
      <c r="K170" s="128"/>
    </row>
    <row r="171" spans="1:11" ht="13.5">
      <c r="A171" s="126"/>
      <c r="B171" s="121"/>
      <c r="C171" s="122" t="str">
        <f>IF(B171="","",VLOOKUP(B171,型号管理!A:D,2,0))</f>
        <v/>
      </c>
      <c r="D171" s="122" t="str">
        <f>IF(B171="","",VLOOKUP(B171,型号管理!A:D,3,0))</f>
        <v/>
      </c>
      <c r="E171" s="122" t="str">
        <f>IF(B171="","",VLOOKUP(B171,型号管理!A:D,4,0))</f>
        <v/>
      </c>
      <c r="F171" s="127"/>
      <c r="G171" s="124">
        <f>IF(F171=0,0,SUMIF(采购明细!B:B,B171,采购明细!H:H)/SUMIF(采购明细!B:B,B171,采购明细!F:F))</f>
        <v>0</v>
      </c>
      <c r="H171" s="124">
        <f t="shared" si="2"/>
        <v>0</v>
      </c>
      <c r="I171" s="121"/>
      <c r="J171" s="122" t="str">
        <f>IF(I171="","",VLOOKUP(I171,部门列表!A:B,2,0))</f>
        <v/>
      </c>
      <c r="K171" s="128"/>
    </row>
    <row r="172" spans="1:11" ht="13.5">
      <c r="A172" s="126"/>
      <c r="B172" s="121"/>
      <c r="C172" s="122" t="str">
        <f>IF(B172="","",VLOOKUP(B172,型号管理!A:D,2,0))</f>
        <v/>
      </c>
      <c r="D172" s="122" t="str">
        <f>IF(B172="","",VLOOKUP(B172,型号管理!A:D,3,0))</f>
        <v/>
      </c>
      <c r="E172" s="122" t="str">
        <f>IF(B172="","",VLOOKUP(B172,型号管理!A:D,4,0))</f>
        <v/>
      </c>
      <c r="F172" s="127"/>
      <c r="G172" s="124">
        <f>IF(F172=0,0,SUMIF(采购明细!B:B,B172,采购明细!H:H)/SUMIF(采购明细!B:B,B172,采购明细!F:F))</f>
        <v>0</v>
      </c>
      <c r="H172" s="124">
        <f t="shared" si="2"/>
        <v>0</v>
      </c>
      <c r="I172" s="121"/>
      <c r="J172" s="122" t="str">
        <f>IF(I172="","",VLOOKUP(I172,部门列表!A:B,2,0))</f>
        <v/>
      </c>
      <c r="K172" s="128"/>
    </row>
    <row r="173" spans="1:11" ht="13.5">
      <c r="A173" s="126"/>
      <c r="B173" s="121"/>
      <c r="C173" s="122" t="str">
        <f>IF(B173="","",VLOOKUP(B173,型号管理!A:D,2,0))</f>
        <v/>
      </c>
      <c r="D173" s="122" t="str">
        <f>IF(B173="","",VLOOKUP(B173,型号管理!A:D,3,0))</f>
        <v/>
      </c>
      <c r="E173" s="122" t="str">
        <f>IF(B173="","",VLOOKUP(B173,型号管理!A:D,4,0))</f>
        <v/>
      </c>
      <c r="F173" s="127"/>
      <c r="G173" s="124">
        <f>IF(F173=0,0,SUMIF(采购明细!B:B,B173,采购明细!H:H)/SUMIF(采购明细!B:B,B173,采购明细!F:F))</f>
        <v>0</v>
      </c>
      <c r="H173" s="124">
        <f t="shared" si="2"/>
        <v>0</v>
      </c>
      <c r="I173" s="121"/>
      <c r="J173" s="122" t="str">
        <f>IF(I173="","",VLOOKUP(I173,部门列表!A:B,2,0))</f>
        <v/>
      </c>
      <c r="K173" s="128"/>
    </row>
    <row r="174" spans="1:11" ht="13.5">
      <c r="A174" s="126"/>
      <c r="B174" s="121"/>
      <c r="C174" s="122" t="str">
        <f>IF(B174="","",VLOOKUP(B174,型号管理!A:D,2,0))</f>
        <v/>
      </c>
      <c r="D174" s="122" t="str">
        <f>IF(B174="","",VLOOKUP(B174,型号管理!A:D,3,0))</f>
        <v/>
      </c>
      <c r="E174" s="122" t="str">
        <f>IF(B174="","",VLOOKUP(B174,型号管理!A:D,4,0))</f>
        <v/>
      </c>
      <c r="F174" s="127"/>
      <c r="G174" s="124">
        <f>IF(F174=0,0,SUMIF(采购明细!B:B,B174,采购明细!H:H)/SUMIF(采购明细!B:B,B174,采购明细!F:F))</f>
        <v>0</v>
      </c>
      <c r="H174" s="124">
        <f t="shared" si="2"/>
        <v>0</v>
      </c>
      <c r="I174" s="121"/>
      <c r="J174" s="122" t="str">
        <f>IF(I174="","",VLOOKUP(I174,部门列表!A:B,2,0))</f>
        <v/>
      </c>
      <c r="K174" s="128"/>
    </row>
    <row r="175" spans="1:11" ht="13.5">
      <c r="A175" s="126"/>
      <c r="B175" s="121"/>
      <c r="C175" s="122" t="str">
        <f>IF(B175="","",VLOOKUP(B175,型号管理!A:D,2,0))</f>
        <v/>
      </c>
      <c r="D175" s="122" t="str">
        <f>IF(B175="","",VLOOKUP(B175,型号管理!A:D,3,0))</f>
        <v/>
      </c>
      <c r="E175" s="122" t="str">
        <f>IF(B175="","",VLOOKUP(B175,型号管理!A:D,4,0))</f>
        <v/>
      </c>
      <c r="F175" s="127"/>
      <c r="G175" s="124">
        <f>IF(F175=0,0,SUMIF(采购明细!B:B,B175,采购明细!H:H)/SUMIF(采购明细!B:B,B175,采购明细!F:F))</f>
        <v>0</v>
      </c>
      <c r="H175" s="124">
        <f t="shared" si="2"/>
        <v>0</v>
      </c>
      <c r="I175" s="121"/>
      <c r="J175" s="122" t="str">
        <f>IF(I175="","",VLOOKUP(I175,部门列表!A:B,2,0))</f>
        <v/>
      </c>
      <c r="K175" s="128"/>
    </row>
    <row r="176" spans="1:11" ht="13.5">
      <c r="A176" s="126"/>
      <c r="B176" s="121"/>
      <c r="C176" s="122" t="str">
        <f>IF(B176="","",VLOOKUP(B176,型号管理!A:D,2,0))</f>
        <v/>
      </c>
      <c r="D176" s="122" t="str">
        <f>IF(B176="","",VLOOKUP(B176,型号管理!A:D,3,0))</f>
        <v/>
      </c>
      <c r="E176" s="122" t="str">
        <f>IF(B176="","",VLOOKUP(B176,型号管理!A:D,4,0))</f>
        <v/>
      </c>
      <c r="F176" s="127"/>
      <c r="G176" s="124">
        <f>IF(F176=0,0,SUMIF(采购明细!B:B,B176,采购明细!H:H)/SUMIF(采购明细!B:B,B176,采购明细!F:F))</f>
        <v>0</v>
      </c>
      <c r="H176" s="124">
        <f t="shared" si="2"/>
        <v>0</v>
      </c>
      <c r="I176" s="121"/>
      <c r="J176" s="122" t="str">
        <f>IF(I176="","",VLOOKUP(I176,部门列表!A:B,2,0))</f>
        <v/>
      </c>
      <c r="K176" s="128"/>
    </row>
    <row r="177" spans="1:11" ht="13.5">
      <c r="A177" s="126"/>
      <c r="B177" s="121"/>
      <c r="C177" s="122" t="str">
        <f>IF(B177="","",VLOOKUP(B177,型号管理!A:D,2,0))</f>
        <v/>
      </c>
      <c r="D177" s="122" t="str">
        <f>IF(B177="","",VLOOKUP(B177,型号管理!A:D,3,0))</f>
        <v/>
      </c>
      <c r="E177" s="122" t="str">
        <f>IF(B177="","",VLOOKUP(B177,型号管理!A:D,4,0))</f>
        <v/>
      </c>
      <c r="F177" s="127"/>
      <c r="G177" s="124">
        <f>IF(F177=0,0,SUMIF(采购明细!B:B,B177,采购明细!H:H)/SUMIF(采购明细!B:B,B177,采购明细!F:F))</f>
        <v>0</v>
      </c>
      <c r="H177" s="124">
        <f t="shared" si="2"/>
        <v>0</v>
      </c>
      <c r="I177" s="121"/>
      <c r="J177" s="122" t="str">
        <f>IF(I177="","",VLOOKUP(I177,部门列表!A:B,2,0))</f>
        <v/>
      </c>
      <c r="K177" s="128"/>
    </row>
    <row r="178" spans="1:11" ht="13.5">
      <c r="A178" s="126"/>
      <c r="B178" s="121"/>
      <c r="C178" s="122" t="str">
        <f>IF(B178="","",VLOOKUP(B178,型号管理!A:D,2,0))</f>
        <v/>
      </c>
      <c r="D178" s="122" t="str">
        <f>IF(B178="","",VLOOKUP(B178,型号管理!A:D,3,0))</f>
        <v/>
      </c>
      <c r="E178" s="122" t="str">
        <f>IF(B178="","",VLOOKUP(B178,型号管理!A:D,4,0))</f>
        <v/>
      </c>
      <c r="F178" s="127"/>
      <c r="G178" s="124">
        <f>IF(F178=0,0,SUMIF(采购明细!B:B,B178,采购明细!H:H)/SUMIF(采购明细!B:B,B178,采购明细!F:F))</f>
        <v>0</v>
      </c>
      <c r="H178" s="124">
        <f t="shared" si="2"/>
        <v>0</v>
      </c>
      <c r="I178" s="121"/>
      <c r="J178" s="122" t="str">
        <f>IF(I178="","",VLOOKUP(I178,部门列表!A:B,2,0))</f>
        <v/>
      </c>
      <c r="K178" s="128"/>
    </row>
    <row r="179" spans="1:11" ht="13.5">
      <c r="A179" s="126"/>
      <c r="B179" s="121"/>
      <c r="C179" s="122" t="str">
        <f>IF(B179="","",VLOOKUP(B179,型号管理!A:D,2,0))</f>
        <v/>
      </c>
      <c r="D179" s="122" t="str">
        <f>IF(B179="","",VLOOKUP(B179,型号管理!A:D,3,0))</f>
        <v/>
      </c>
      <c r="E179" s="122" t="str">
        <f>IF(B179="","",VLOOKUP(B179,型号管理!A:D,4,0))</f>
        <v/>
      </c>
      <c r="F179" s="127"/>
      <c r="G179" s="124">
        <f>IF(F179=0,0,SUMIF(采购明细!B:B,B179,采购明细!H:H)/SUMIF(采购明细!B:B,B179,采购明细!F:F))</f>
        <v>0</v>
      </c>
      <c r="H179" s="124">
        <f t="shared" si="2"/>
        <v>0</v>
      </c>
      <c r="I179" s="121"/>
      <c r="J179" s="122" t="str">
        <f>IF(I179="","",VLOOKUP(I179,部门列表!A:B,2,0))</f>
        <v/>
      </c>
      <c r="K179" s="128"/>
    </row>
    <row r="180" spans="1:11" ht="13.5">
      <c r="A180" s="126"/>
      <c r="B180" s="121"/>
      <c r="C180" s="122" t="str">
        <f>IF(B180="","",VLOOKUP(B180,型号管理!A:D,2,0))</f>
        <v/>
      </c>
      <c r="D180" s="122" t="str">
        <f>IF(B180="","",VLOOKUP(B180,型号管理!A:D,3,0))</f>
        <v/>
      </c>
      <c r="E180" s="122" t="str">
        <f>IF(B180="","",VLOOKUP(B180,型号管理!A:D,4,0))</f>
        <v/>
      </c>
      <c r="F180" s="127"/>
      <c r="G180" s="124">
        <f>IF(F180=0,0,SUMIF(采购明细!B:B,B180,采购明细!H:H)/SUMIF(采购明细!B:B,B180,采购明细!F:F))</f>
        <v>0</v>
      </c>
      <c r="H180" s="124">
        <f t="shared" si="2"/>
        <v>0</v>
      </c>
      <c r="I180" s="121"/>
      <c r="J180" s="122" t="str">
        <f>IF(I180="","",VLOOKUP(I180,部门列表!A:B,2,0))</f>
        <v/>
      </c>
      <c r="K180" s="128"/>
    </row>
    <row r="181" spans="1:11" ht="13.5">
      <c r="A181" s="126"/>
      <c r="B181" s="121"/>
      <c r="C181" s="122" t="str">
        <f>IF(B181="","",VLOOKUP(B181,型号管理!A:D,2,0))</f>
        <v/>
      </c>
      <c r="D181" s="122" t="str">
        <f>IF(B181="","",VLOOKUP(B181,型号管理!A:D,3,0))</f>
        <v/>
      </c>
      <c r="E181" s="122" t="str">
        <f>IF(B181="","",VLOOKUP(B181,型号管理!A:D,4,0))</f>
        <v/>
      </c>
      <c r="F181" s="127"/>
      <c r="G181" s="124">
        <f>IF(F181=0,0,SUMIF(采购明细!B:B,B181,采购明细!H:H)/SUMIF(采购明细!B:B,B181,采购明细!F:F))</f>
        <v>0</v>
      </c>
      <c r="H181" s="124">
        <f t="shared" si="2"/>
        <v>0</v>
      </c>
      <c r="I181" s="121"/>
      <c r="J181" s="122" t="str">
        <f>IF(I181="","",VLOOKUP(I181,部门列表!A:B,2,0))</f>
        <v/>
      </c>
      <c r="K181" s="128"/>
    </row>
    <row r="182" spans="1:11" ht="13.5">
      <c r="A182" s="126"/>
      <c r="B182" s="121"/>
      <c r="C182" s="122" t="str">
        <f>IF(B182="","",VLOOKUP(B182,型号管理!A:D,2,0))</f>
        <v/>
      </c>
      <c r="D182" s="122" t="str">
        <f>IF(B182="","",VLOOKUP(B182,型号管理!A:D,3,0))</f>
        <v/>
      </c>
      <c r="E182" s="122" t="str">
        <f>IF(B182="","",VLOOKUP(B182,型号管理!A:D,4,0))</f>
        <v/>
      </c>
      <c r="F182" s="127"/>
      <c r="G182" s="124">
        <f>IF(F182=0,0,SUMIF(采购明细!B:B,B182,采购明细!H:H)/SUMIF(采购明细!B:B,B182,采购明细!F:F))</f>
        <v>0</v>
      </c>
      <c r="H182" s="124">
        <f t="shared" si="2"/>
        <v>0</v>
      </c>
      <c r="I182" s="121"/>
      <c r="J182" s="122" t="str">
        <f>IF(I182="","",VLOOKUP(I182,部门列表!A:B,2,0))</f>
        <v/>
      </c>
      <c r="K182" s="128"/>
    </row>
    <row r="183" spans="1:11" ht="13.5">
      <c r="A183" s="126"/>
      <c r="B183" s="121"/>
      <c r="C183" s="122" t="str">
        <f>IF(B183="","",VLOOKUP(B183,型号管理!A:D,2,0))</f>
        <v/>
      </c>
      <c r="D183" s="122" t="str">
        <f>IF(B183="","",VLOOKUP(B183,型号管理!A:D,3,0))</f>
        <v/>
      </c>
      <c r="E183" s="122" t="str">
        <f>IF(B183="","",VLOOKUP(B183,型号管理!A:D,4,0))</f>
        <v/>
      </c>
      <c r="F183" s="127"/>
      <c r="G183" s="124">
        <f>IF(F183=0,0,SUMIF(采购明细!B:B,B183,采购明细!H:H)/SUMIF(采购明细!B:B,B183,采购明细!F:F))</f>
        <v>0</v>
      </c>
      <c r="H183" s="124">
        <f t="shared" si="2"/>
        <v>0</v>
      </c>
      <c r="I183" s="121"/>
      <c r="J183" s="122" t="str">
        <f>IF(I183="","",VLOOKUP(I183,部门列表!A:B,2,0))</f>
        <v/>
      </c>
      <c r="K183" s="128"/>
    </row>
    <row r="184" spans="1:11" ht="13.5">
      <c r="A184" s="126"/>
      <c r="B184" s="121"/>
      <c r="C184" s="122" t="str">
        <f>IF(B184="","",VLOOKUP(B184,型号管理!A:D,2,0))</f>
        <v/>
      </c>
      <c r="D184" s="122" t="str">
        <f>IF(B184="","",VLOOKUP(B184,型号管理!A:D,3,0))</f>
        <v/>
      </c>
      <c r="E184" s="122" t="str">
        <f>IF(B184="","",VLOOKUP(B184,型号管理!A:D,4,0))</f>
        <v/>
      </c>
      <c r="F184" s="127"/>
      <c r="G184" s="124">
        <f>IF(F184=0,0,SUMIF(采购明细!B:B,B184,采购明细!H:H)/SUMIF(采购明细!B:B,B184,采购明细!F:F))</f>
        <v>0</v>
      </c>
      <c r="H184" s="124">
        <f t="shared" si="2"/>
        <v>0</v>
      </c>
      <c r="I184" s="121"/>
      <c r="J184" s="122" t="str">
        <f>IF(I184="","",VLOOKUP(I184,部门列表!A:B,2,0))</f>
        <v/>
      </c>
      <c r="K184" s="128"/>
    </row>
    <row r="185" spans="1:11" ht="13.5">
      <c r="A185" s="126"/>
      <c r="B185" s="121"/>
      <c r="C185" s="122" t="str">
        <f>IF(B185="","",VLOOKUP(B185,型号管理!A:D,2,0))</f>
        <v/>
      </c>
      <c r="D185" s="122" t="str">
        <f>IF(B185="","",VLOOKUP(B185,型号管理!A:D,3,0))</f>
        <v/>
      </c>
      <c r="E185" s="122" t="str">
        <f>IF(B185="","",VLOOKUP(B185,型号管理!A:D,4,0))</f>
        <v/>
      </c>
      <c r="F185" s="127"/>
      <c r="G185" s="124">
        <f>IF(F185=0,0,SUMIF(采购明细!B:B,B185,采购明细!H:H)/SUMIF(采购明细!B:B,B185,采购明细!F:F))</f>
        <v>0</v>
      </c>
      <c r="H185" s="124">
        <f t="shared" si="2"/>
        <v>0</v>
      </c>
      <c r="I185" s="121"/>
      <c r="J185" s="122" t="str">
        <f>IF(I185="","",VLOOKUP(I185,部门列表!A:B,2,0))</f>
        <v/>
      </c>
      <c r="K185" s="128"/>
    </row>
    <row r="186" spans="1:11" ht="13.5">
      <c r="A186" s="126"/>
      <c r="B186" s="121"/>
      <c r="C186" s="122" t="str">
        <f>IF(B186="","",VLOOKUP(B186,型号管理!A:D,2,0))</f>
        <v/>
      </c>
      <c r="D186" s="122" t="str">
        <f>IF(B186="","",VLOOKUP(B186,型号管理!A:D,3,0))</f>
        <v/>
      </c>
      <c r="E186" s="122" t="str">
        <f>IF(B186="","",VLOOKUP(B186,型号管理!A:D,4,0))</f>
        <v/>
      </c>
      <c r="F186" s="127"/>
      <c r="G186" s="124">
        <f>IF(F186=0,0,SUMIF(采购明细!B:B,B186,采购明细!H:H)/SUMIF(采购明细!B:B,B186,采购明细!F:F))</f>
        <v>0</v>
      </c>
      <c r="H186" s="124">
        <f t="shared" si="2"/>
        <v>0</v>
      </c>
      <c r="I186" s="121"/>
      <c r="J186" s="122" t="str">
        <f>IF(I186="","",VLOOKUP(I186,部门列表!A:B,2,0))</f>
        <v/>
      </c>
      <c r="K186" s="128"/>
    </row>
    <row r="187" spans="1:11" ht="13.5">
      <c r="A187" s="126"/>
      <c r="B187" s="121"/>
      <c r="C187" s="122" t="str">
        <f>IF(B187="","",VLOOKUP(B187,型号管理!A:D,2,0))</f>
        <v/>
      </c>
      <c r="D187" s="122" t="str">
        <f>IF(B187="","",VLOOKUP(B187,型号管理!A:D,3,0))</f>
        <v/>
      </c>
      <c r="E187" s="122" t="str">
        <f>IF(B187="","",VLOOKUP(B187,型号管理!A:D,4,0))</f>
        <v/>
      </c>
      <c r="F187" s="127"/>
      <c r="G187" s="124">
        <f>IF(F187=0,0,SUMIF(采购明细!B:B,B187,采购明细!H:H)/SUMIF(采购明细!B:B,B187,采购明细!F:F))</f>
        <v>0</v>
      </c>
      <c r="H187" s="124">
        <f t="shared" si="2"/>
        <v>0</v>
      </c>
      <c r="I187" s="121"/>
      <c r="J187" s="122" t="str">
        <f>IF(I187="","",VLOOKUP(I187,部门列表!A:B,2,0))</f>
        <v/>
      </c>
      <c r="K187" s="128"/>
    </row>
    <row r="188" spans="1:11" ht="13.5">
      <c r="A188" s="126"/>
      <c r="B188" s="121"/>
      <c r="C188" s="122" t="str">
        <f>IF(B188="","",VLOOKUP(B188,型号管理!A:D,2,0))</f>
        <v/>
      </c>
      <c r="D188" s="122" t="str">
        <f>IF(B188="","",VLOOKUP(B188,型号管理!A:D,3,0))</f>
        <v/>
      </c>
      <c r="E188" s="122" t="str">
        <f>IF(B188="","",VLOOKUP(B188,型号管理!A:D,4,0))</f>
        <v/>
      </c>
      <c r="F188" s="127"/>
      <c r="G188" s="124">
        <f>IF(F188=0,0,SUMIF(采购明细!B:B,B188,采购明细!H:H)/SUMIF(采购明细!B:B,B188,采购明细!F:F))</f>
        <v>0</v>
      </c>
      <c r="H188" s="124">
        <f t="shared" si="2"/>
        <v>0</v>
      </c>
      <c r="I188" s="121"/>
      <c r="J188" s="122" t="str">
        <f>IF(I188="","",VLOOKUP(I188,部门列表!A:B,2,0))</f>
        <v/>
      </c>
      <c r="K188" s="128"/>
    </row>
    <row r="189" spans="1:11" ht="13.5">
      <c r="A189" s="126"/>
      <c r="B189" s="121"/>
      <c r="C189" s="122" t="str">
        <f>IF(B189="","",VLOOKUP(B189,型号管理!A:D,2,0))</f>
        <v/>
      </c>
      <c r="D189" s="122" t="str">
        <f>IF(B189="","",VLOOKUP(B189,型号管理!A:D,3,0))</f>
        <v/>
      </c>
      <c r="E189" s="122" t="str">
        <f>IF(B189="","",VLOOKUP(B189,型号管理!A:D,4,0))</f>
        <v/>
      </c>
      <c r="F189" s="127"/>
      <c r="G189" s="124">
        <f>IF(F189=0,0,SUMIF(采购明细!B:B,B189,采购明细!H:H)/SUMIF(采购明细!B:B,B189,采购明细!F:F))</f>
        <v>0</v>
      </c>
      <c r="H189" s="124">
        <f t="shared" si="2"/>
        <v>0</v>
      </c>
      <c r="I189" s="121"/>
      <c r="J189" s="122" t="str">
        <f>IF(I189="","",VLOOKUP(I189,部门列表!A:B,2,0))</f>
        <v/>
      </c>
      <c r="K189" s="128"/>
    </row>
    <row r="190" spans="1:11" ht="13.5">
      <c r="A190" s="126"/>
      <c r="B190" s="121"/>
      <c r="C190" s="122" t="str">
        <f>IF(B190="","",VLOOKUP(B190,型号管理!A:D,2,0))</f>
        <v/>
      </c>
      <c r="D190" s="122" t="str">
        <f>IF(B190="","",VLOOKUP(B190,型号管理!A:D,3,0))</f>
        <v/>
      </c>
      <c r="E190" s="122" t="str">
        <f>IF(B190="","",VLOOKUP(B190,型号管理!A:D,4,0))</f>
        <v/>
      </c>
      <c r="F190" s="127"/>
      <c r="G190" s="124">
        <f>IF(F190=0,0,SUMIF(采购明细!B:B,B190,采购明细!H:H)/SUMIF(采购明细!B:B,B190,采购明细!F:F))</f>
        <v>0</v>
      </c>
      <c r="H190" s="124">
        <f t="shared" si="2"/>
        <v>0</v>
      </c>
      <c r="I190" s="121"/>
      <c r="J190" s="122" t="str">
        <f>IF(I190="","",VLOOKUP(I190,部门列表!A:B,2,0))</f>
        <v/>
      </c>
      <c r="K190" s="128"/>
    </row>
    <row r="191" spans="1:11" ht="13.5">
      <c r="A191" s="126"/>
      <c r="B191" s="121"/>
      <c r="C191" s="122" t="str">
        <f>IF(B191="","",VLOOKUP(B191,型号管理!A:D,2,0))</f>
        <v/>
      </c>
      <c r="D191" s="122" t="str">
        <f>IF(B191="","",VLOOKUP(B191,型号管理!A:D,3,0))</f>
        <v/>
      </c>
      <c r="E191" s="122" t="str">
        <f>IF(B191="","",VLOOKUP(B191,型号管理!A:D,4,0))</f>
        <v/>
      </c>
      <c r="F191" s="127"/>
      <c r="G191" s="124">
        <f>IF(F191=0,0,SUMIF(采购明细!B:B,B191,采购明细!H:H)/SUMIF(采购明细!B:B,B191,采购明细!F:F))</f>
        <v>0</v>
      </c>
      <c r="H191" s="124">
        <f t="shared" si="2"/>
        <v>0</v>
      </c>
      <c r="I191" s="121"/>
      <c r="J191" s="122" t="str">
        <f>IF(I191="","",VLOOKUP(I191,部门列表!A:B,2,0))</f>
        <v/>
      </c>
      <c r="K191" s="128"/>
    </row>
    <row r="192" spans="1:11" ht="13.5">
      <c r="A192" s="126"/>
      <c r="B192" s="121"/>
      <c r="C192" s="122" t="str">
        <f>IF(B192="","",VLOOKUP(B192,型号管理!A:D,2,0))</f>
        <v/>
      </c>
      <c r="D192" s="122" t="str">
        <f>IF(B192="","",VLOOKUP(B192,型号管理!A:D,3,0))</f>
        <v/>
      </c>
      <c r="E192" s="122" t="str">
        <f>IF(B192="","",VLOOKUP(B192,型号管理!A:D,4,0))</f>
        <v/>
      </c>
      <c r="F192" s="127"/>
      <c r="G192" s="124">
        <f>IF(F192=0,0,SUMIF(采购明细!B:B,B192,采购明细!H:H)/SUMIF(采购明细!B:B,B192,采购明细!F:F))</f>
        <v>0</v>
      </c>
      <c r="H192" s="124">
        <f t="shared" si="2"/>
        <v>0</v>
      </c>
      <c r="I192" s="121"/>
      <c r="J192" s="122" t="str">
        <f>IF(I192="","",VLOOKUP(I192,部门列表!A:B,2,0))</f>
        <v/>
      </c>
      <c r="K192" s="128"/>
    </row>
    <row r="193" spans="1:11" ht="13.5">
      <c r="A193" s="126"/>
      <c r="B193" s="121"/>
      <c r="C193" s="122" t="str">
        <f>IF(B193="","",VLOOKUP(B193,型号管理!A:D,2,0))</f>
        <v/>
      </c>
      <c r="D193" s="122" t="str">
        <f>IF(B193="","",VLOOKUP(B193,型号管理!A:D,3,0))</f>
        <v/>
      </c>
      <c r="E193" s="122" t="str">
        <f>IF(B193="","",VLOOKUP(B193,型号管理!A:D,4,0))</f>
        <v/>
      </c>
      <c r="F193" s="127"/>
      <c r="G193" s="124">
        <f>IF(F193=0,0,SUMIF(采购明细!B:B,B193,采购明细!H:H)/SUMIF(采购明细!B:B,B193,采购明细!F:F))</f>
        <v>0</v>
      </c>
      <c r="H193" s="124">
        <f t="shared" si="2"/>
        <v>0</v>
      </c>
      <c r="I193" s="121"/>
      <c r="J193" s="122" t="str">
        <f>IF(I193="","",VLOOKUP(I193,部门列表!A:B,2,0))</f>
        <v/>
      </c>
      <c r="K193" s="128"/>
    </row>
    <row r="194" spans="1:11" ht="13.5">
      <c r="A194" s="126"/>
      <c r="B194" s="121"/>
      <c r="C194" s="122" t="str">
        <f>IF(B194="","",VLOOKUP(B194,型号管理!A:D,2,0))</f>
        <v/>
      </c>
      <c r="D194" s="122" t="str">
        <f>IF(B194="","",VLOOKUP(B194,型号管理!A:D,3,0))</f>
        <v/>
      </c>
      <c r="E194" s="122" t="str">
        <f>IF(B194="","",VLOOKUP(B194,型号管理!A:D,4,0))</f>
        <v/>
      </c>
      <c r="F194" s="127"/>
      <c r="G194" s="124">
        <f>IF(F194=0,0,SUMIF(采购明细!B:B,B194,采购明细!H:H)/SUMIF(采购明细!B:B,B194,采购明细!F:F))</f>
        <v>0</v>
      </c>
      <c r="H194" s="124">
        <f t="shared" si="3" ref="H194:H257">F194*G194</f>
        <v>0</v>
      </c>
      <c r="I194" s="121"/>
      <c r="J194" s="122" t="str">
        <f>IF(I194="","",VLOOKUP(I194,部门列表!A:B,2,0))</f>
        <v/>
      </c>
      <c r="K194" s="128"/>
    </row>
    <row r="195" spans="1:11" ht="13.5">
      <c r="A195" s="126"/>
      <c r="B195" s="121"/>
      <c r="C195" s="122" t="str">
        <f>IF(B195="","",VLOOKUP(B195,型号管理!A:D,2,0))</f>
        <v/>
      </c>
      <c r="D195" s="122" t="str">
        <f>IF(B195="","",VLOOKUP(B195,型号管理!A:D,3,0))</f>
        <v/>
      </c>
      <c r="E195" s="122" t="str">
        <f>IF(B195="","",VLOOKUP(B195,型号管理!A:D,4,0))</f>
        <v/>
      </c>
      <c r="F195" s="127"/>
      <c r="G195" s="124">
        <f>IF(F195=0,0,SUMIF(采购明细!B:B,B195,采购明细!H:H)/SUMIF(采购明细!B:B,B195,采购明细!F:F))</f>
        <v>0</v>
      </c>
      <c r="H195" s="124">
        <f t="shared" si="3"/>
        <v>0</v>
      </c>
      <c r="I195" s="121"/>
      <c r="J195" s="122" t="str">
        <f>IF(I195="","",VLOOKUP(I195,部门列表!A:B,2,0))</f>
        <v/>
      </c>
      <c r="K195" s="128"/>
    </row>
    <row r="196" spans="1:11" ht="13.5">
      <c r="A196" s="126"/>
      <c r="B196" s="121"/>
      <c r="C196" s="122" t="str">
        <f>IF(B196="","",VLOOKUP(B196,型号管理!A:D,2,0))</f>
        <v/>
      </c>
      <c r="D196" s="122" t="str">
        <f>IF(B196="","",VLOOKUP(B196,型号管理!A:D,3,0))</f>
        <v/>
      </c>
      <c r="E196" s="122" t="str">
        <f>IF(B196="","",VLOOKUP(B196,型号管理!A:D,4,0))</f>
        <v/>
      </c>
      <c r="F196" s="127"/>
      <c r="G196" s="124">
        <f>IF(F196=0,0,SUMIF(采购明细!B:B,B196,采购明细!H:H)/SUMIF(采购明细!B:B,B196,采购明细!F:F))</f>
        <v>0</v>
      </c>
      <c r="H196" s="124">
        <f t="shared" si="3"/>
        <v>0</v>
      </c>
      <c r="I196" s="121"/>
      <c r="J196" s="122" t="str">
        <f>IF(I196="","",VLOOKUP(I196,部门列表!A:B,2,0))</f>
        <v/>
      </c>
      <c r="K196" s="128"/>
    </row>
    <row r="197" spans="1:11" ht="13.5">
      <c r="A197" s="126"/>
      <c r="B197" s="121"/>
      <c r="C197" s="122" t="str">
        <f>IF(B197="","",VLOOKUP(B197,型号管理!A:D,2,0))</f>
        <v/>
      </c>
      <c r="D197" s="122" t="str">
        <f>IF(B197="","",VLOOKUP(B197,型号管理!A:D,3,0))</f>
        <v/>
      </c>
      <c r="E197" s="122" t="str">
        <f>IF(B197="","",VLOOKUP(B197,型号管理!A:D,4,0))</f>
        <v/>
      </c>
      <c r="F197" s="127"/>
      <c r="G197" s="124">
        <f>IF(F197=0,0,SUMIF(采购明细!B:B,B197,采购明细!H:H)/SUMIF(采购明细!B:B,B197,采购明细!F:F))</f>
        <v>0</v>
      </c>
      <c r="H197" s="124">
        <f t="shared" si="3"/>
        <v>0</v>
      </c>
      <c r="I197" s="121"/>
      <c r="J197" s="122" t="str">
        <f>IF(I197="","",VLOOKUP(I197,部门列表!A:B,2,0))</f>
        <v/>
      </c>
      <c r="K197" s="128"/>
    </row>
    <row r="198" spans="1:11" ht="13.5">
      <c r="A198" s="126"/>
      <c r="B198" s="121"/>
      <c r="C198" s="122" t="str">
        <f>IF(B198="","",VLOOKUP(B198,型号管理!A:D,2,0))</f>
        <v/>
      </c>
      <c r="D198" s="122" t="str">
        <f>IF(B198="","",VLOOKUP(B198,型号管理!A:D,3,0))</f>
        <v/>
      </c>
      <c r="E198" s="122" t="str">
        <f>IF(B198="","",VLOOKUP(B198,型号管理!A:D,4,0))</f>
        <v/>
      </c>
      <c r="F198" s="127"/>
      <c r="G198" s="124">
        <f>IF(F198=0,0,SUMIF(采购明细!B:B,B198,采购明细!H:H)/SUMIF(采购明细!B:B,B198,采购明细!F:F))</f>
        <v>0</v>
      </c>
      <c r="H198" s="124">
        <f t="shared" si="3"/>
        <v>0</v>
      </c>
      <c r="I198" s="121"/>
      <c r="J198" s="122" t="str">
        <f>IF(I198="","",VLOOKUP(I198,部门列表!A:B,2,0))</f>
        <v/>
      </c>
      <c r="K198" s="128"/>
    </row>
    <row r="199" spans="1:11" ht="13.5">
      <c r="A199" s="126"/>
      <c r="B199" s="121"/>
      <c r="C199" s="122" t="str">
        <f>IF(B199="","",VLOOKUP(B199,型号管理!A:D,2,0))</f>
        <v/>
      </c>
      <c r="D199" s="122" t="str">
        <f>IF(B199="","",VLOOKUP(B199,型号管理!A:D,3,0))</f>
        <v/>
      </c>
      <c r="E199" s="122" t="str">
        <f>IF(B199="","",VLOOKUP(B199,型号管理!A:D,4,0))</f>
        <v/>
      </c>
      <c r="F199" s="127"/>
      <c r="G199" s="124">
        <f>IF(F199=0,0,SUMIF(采购明细!B:B,B199,采购明细!H:H)/SUMIF(采购明细!B:B,B199,采购明细!F:F))</f>
        <v>0</v>
      </c>
      <c r="H199" s="124">
        <f t="shared" si="3"/>
        <v>0</v>
      </c>
      <c r="I199" s="121"/>
      <c r="J199" s="122" t="str">
        <f>IF(I199="","",VLOOKUP(I199,部门列表!A:B,2,0))</f>
        <v/>
      </c>
      <c r="K199" s="128"/>
    </row>
    <row r="200" spans="1:11" ht="13.5">
      <c r="A200" s="126"/>
      <c r="B200" s="121"/>
      <c r="C200" s="122" t="str">
        <f>IF(B200="","",VLOOKUP(B200,型号管理!A:D,2,0))</f>
        <v/>
      </c>
      <c r="D200" s="122" t="str">
        <f>IF(B200="","",VLOOKUP(B200,型号管理!A:D,3,0))</f>
        <v/>
      </c>
      <c r="E200" s="122" t="str">
        <f>IF(B200="","",VLOOKUP(B200,型号管理!A:D,4,0))</f>
        <v/>
      </c>
      <c r="F200" s="127"/>
      <c r="G200" s="124">
        <f>IF(F200=0,0,SUMIF(采购明细!B:B,B200,采购明细!H:H)/SUMIF(采购明细!B:B,B200,采购明细!F:F))</f>
        <v>0</v>
      </c>
      <c r="H200" s="124">
        <f t="shared" si="3"/>
        <v>0</v>
      </c>
      <c r="I200" s="121"/>
      <c r="J200" s="122" t="str">
        <f>IF(I200="","",VLOOKUP(I200,部门列表!A:B,2,0))</f>
        <v/>
      </c>
      <c r="K200" s="128"/>
    </row>
    <row r="201" spans="1:11" ht="13.5">
      <c r="A201" s="126"/>
      <c r="B201" s="121"/>
      <c r="C201" s="122" t="str">
        <f>IF(B201="","",VLOOKUP(B201,型号管理!A:D,2,0))</f>
        <v/>
      </c>
      <c r="D201" s="122" t="str">
        <f>IF(B201="","",VLOOKUP(B201,型号管理!A:D,3,0))</f>
        <v/>
      </c>
      <c r="E201" s="122" t="str">
        <f>IF(B201="","",VLOOKUP(B201,型号管理!A:D,4,0))</f>
        <v/>
      </c>
      <c r="F201" s="127"/>
      <c r="G201" s="124">
        <f>IF(F201=0,0,SUMIF(采购明细!B:B,B201,采购明细!H:H)/SUMIF(采购明细!B:B,B201,采购明细!F:F))</f>
        <v>0</v>
      </c>
      <c r="H201" s="124">
        <f t="shared" si="3"/>
        <v>0</v>
      </c>
      <c r="I201" s="121"/>
      <c r="J201" s="122" t="str">
        <f>IF(I201="","",VLOOKUP(I201,部门列表!A:B,2,0))</f>
        <v/>
      </c>
      <c r="K201" s="128"/>
    </row>
    <row r="202" spans="1:11" ht="13.5">
      <c r="A202" s="126"/>
      <c r="B202" s="121"/>
      <c r="C202" s="122" t="str">
        <f>IF(B202="","",VLOOKUP(B202,型号管理!A:D,2,0))</f>
        <v/>
      </c>
      <c r="D202" s="122" t="str">
        <f>IF(B202="","",VLOOKUP(B202,型号管理!A:D,3,0))</f>
        <v/>
      </c>
      <c r="E202" s="122" t="str">
        <f>IF(B202="","",VLOOKUP(B202,型号管理!A:D,4,0))</f>
        <v/>
      </c>
      <c r="F202" s="127"/>
      <c r="G202" s="124">
        <f>IF(F202=0,0,SUMIF(采购明细!B:B,B202,采购明细!H:H)/SUMIF(采购明细!B:B,B202,采购明细!F:F))</f>
        <v>0</v>
      </c>
      <c r="H202" s="124">
        <f t="shared" si="3"/>
        <v>0</v>
      </c>
      <c r="I202" s="121"/>
      <c r="J202" s="122" t="str">
        <f>IF(I202="","",VLOOKUP(I202,部门列表!A:B,2,0))</f>
        <v/>
      </c>
      <c r="K202" s="128"/>
    </row>
    <row r="203" spans="1:11" ht="13.5">
      <c r="A203" s="126"/>
      <c r="B203" s="121"/>
      <c r="C203" s="122" t="str">
        <f>IF(B203="","",VLOOKUP(B203,型号管理!A:D,2,0))</f>
        <v/>
      </c>
      <c r="D203" s="122" t="str">
        <f>IF(B203="","",VLOOKUP(B203,型号管理!A:D,3,0))</f>
        <v/>
      </c>
      <c r="E203" s="122" t="str">
        <f>IF(B203="","",VLOOKUP(B203,型号管理!A:D,4,0))</f>
        <v/>
      </c>
      <c r="F203" s="127"/>
      <c r="G203" s="124">
        <f>IF(F203=0,0,SUMIF(采购明细!B:B,B203,采购明细!H:H)/SUMIF(采购明细!B:B,B203,采购明细!F:F))</f>
        <v>0</v>
      </c>
      <c r="H203" s="124">
        <f t="shared" si="3"/>
        <v>0</v>
      </c>
      <c r="I203" s="121"/>
      <c r="J203" s="122" t="str">
        <f>IF(I203="","",VLOOKUP(I203,部门列表!A:B,2,0))</f>
        <v/>
      </c>
      <c r="K203" s="128"/>
    </row>
    <row r="204" spans="1:11" ht="13.5">
      <c r="A204" s="126"/>
      <c r="B204" s="121"/>
      <c r="C204" s="122" t="str">
        <f>IF(B204="","",VLOOKUP(B204,型号管理!A:D,2,0))</f>
        <v/>
      </c>
      <c r="D204" s="122" t="str">
        <f>IF(B204="","",VLOOKUP(B204,型号管理!A:D,3,0))</f>
        <v/>
      </c>
      <c r="E204" s="122" t="str">
        <f>IF(B204="","",VLOOKUP(B204,型号管理!A:D,4,0))</f>
        <v/>
      </c>
      <c r="F204" s="127"/>
      <c r="G204" s="124">
        <f>IF(F204=0,0,SUMIF(采购明细!B:B,B204,采购明细!H:H)/SUMIF(采购明细!B:B,B204,采购明细!F:F))</f>
        <v>0</v>
      </c>
      <c r="H204" s="124">
        <f t="shared" si="3"/>
        <v>0</v>
      </c>
      <c r="I204" s="121"/>
      <c r="J204" s="122" t="str">
        <f>IF(I204="","",VLOOKUP(I204,部门列表!A:B,2,0))</f>
        <v/>
      </c>
      <c r="K204" s="128"/>
    </row>
    <row r="205" spans="1:11" ht="13.5">
      <c r="A205" s="126"/>
      <c r="B205" s="121"/>
      <c r="C205" s="122" t="str">
        <f>IF(B205="","",VLOOKUP(B205,型号管理!A:D,2,0))</f>
        <v/>
      </c>
      <c r="D205" s="122" t="str">
        <f>IF(B205="","",VLOOKUP(B205,型号管理!A:D,3,0))</f>
        <v/>
      </c>
      <c r="E205" s="122" t="str">
        <f>IF(B205="","",VLOOKUP(B205,型号管理!A:D,4,0))</f>
        <v/>
      </c>
      <c r="F205" s="127"/>
      <c r="G205" s="124">
        <f>IF(F205=0,0,SUMIF(采购明细!B:B,B205,采购明细!H:H)/SUMIF(采购明细!B:B,B205,采购明细!F:F))</f>
        <v>0</v>
      </c>
      <c r="H205" s="124">
        <f t="shared" si="3"/>
        <v>0</v>
      </c>
      <c r="I205" s="121"/>
      <c r="J205" s="122" t="str">
        <f>IF(I205="","",VLOOKUP(I205,部门列表!A:B,2,0))</f>
        <v/>
      </c>
      <c r="K205" s="128"/>
    </row>
    <row r="206" spans="1:11" ht="13.5">
      <c r="A206" s="126"/>
      <c r="B206" s="121"/>
      <c r="C206" s="122" t="str">
        <f>IF(B206="","",VLOOKUP(B206,型号管理!A:D,2,0))</f>
        <v/>
      </c>
      <c r="D206" s="122" t="str">
        <f>IF(B206="","",VLOOKUP(B206,型号管理!A:D,3,0))</f>
        <v/>
      </c>
      <c r="E206" s="122" t="str">
        <f>IF(B206="","",VLOOKUP(B206,型号管理!A:D,4,0))</f>
        <v/>
      </c>
      <c r="F206" s="127"/>
      <c r="G206" s="124">
        <f>IF(F206=0,0,SUMIF(采购明细!B:B,B206,采购明细!H:H)/SUMIF(采购明细!B:B,B206,采购明细!F:F))</f>
        <v>0</v>
      </c>
      <c r="H206" s="124">
        <f t="shared" si="3"/>
        <v>0</v>
      </c>
      <c r="I206" s="121"/>
      <c r="J206" s="122" t="str">
        <f>IF(I206="","",VLOOKUP(I206,部门列表!A:B,2,0))</f>
        <v/>
      </c>
      <c r="K206" s="128"/>
    </row>
    <row r="207" spans="1:11" ht="13.5">
      <c r="A207" s="126"/>
      <c r="B207" s="121"/>
      <c r="C207" s="122" t="str">
        <f>IF(B207="","",VLOOKUP(B207,型号管理!A:D,2,0))</f>
        <v/>
      </c>
      <c r="D207" s="122" t="str">
        <f>IF(B207="","",VLOOKUP(B207,型号管理!A:D,3,0))</f>
        <v/>
      </c>
      <c r="E207" s="122" t="str">
        <f>IF(B207="","",VLOOKUP(B207,型号管理!A:D,4,0))</f>
        <v/>
      </c>
      <c r="F207" s="127"/>
      <c r="G207" s="124">
        <f>IF(F207=0,0,SUMIF(采购明细!B:B,B207,采购明细!H:H)/SUMIF(采购明细!B:B,B207,采购明细!F:F))</f>
        <v>0</v>
      </c>
      <c r="H207" s="124">
        <f t="shared" si="3"/>
        <v>0</v>
      </c>
      <c r="I207" s="121"/>
      <c r="J207" s="122" t="str">
        <f>IF(I207="","",VLOOKUP(I207,部门列表!A:B,2,0))</f>
        <v/>
      </c>
      <c r="K207" s="128"/>
    </row>
    <row r="208" spans="1:11" ht="13.5">
      <c r="A208" s="126"/>
      <c r="B208" s="121"/>
      <c r="C208" s="122" t="str">
        <f>IF(B208="","",VLOOKUP(B208,型号管理!A:D,2,0))</f>
        <v/>
      </c>
      <c r="D208" s="122" t="str">
        <f>IF(B208="","",VLOOKUP(B208,型号管理!A:D,3,0))</f>
        <v/>
      </c>
      <c r="E208" s="122" t="str">
        <f>IF(B208="","",VLOOKUP(B208,型号管理!A:D,4,0))</f>
        <v/>
      </c>
      <c r="F208" s="127"/>
      <c r="G208" s="124">
        <f>IF(F208=0,0,SUMIF(采购明细!B:B,B208,采购明细!H:H)/SUMIF(采购明细!B:B,B208,采购明细!F:F))</f>
        <v>0</v>
      </c>
      <c r="H208" s="124">
        <f t="shared" si="3"/>
        <v>0</v>
      </c>
      <c r="I208" s="121"/>
      <c r="J208" s="122" t="str">
        <f>IF(I208="","",VLOOKUP(I208,部门列表!A:B,2,0))</f>
        <v/>
      </c>
      <c r="K208" s="128"/>
    </row>
    <row r="209" spans="1:11" ht="13.5">
      <c r="A209" s="126"/>
      <c r="B209" s="121"/>
      <c r="C209" s="122" t="str">
        <f>IF(B209="","",VLOOKUP(B209,型号管理!A:D,2,0))</f>
        <v/>
      </c>
      <c r="D209" s="122" t="str">
        <f>IF(B209="","",VLOOKUP(B209,型号管理!A:D,3,0))</f>
        <v/>
      </c>
      <c r="E209" s="122" t="str">
        <f>IF(B209="","",VLOOKUP(B209,型号管理!A:D,4,0))</f>
        <v/>
      </c>
      <c r="F209" s="127"/>
      <c r="G209" s="124">
        <f>IF(F209=0,0,SUMIF(采购明细!B:B,B209,采购明细!H:H)/SUMIF(采购明细!B:B,B209,采购明细!F:F))</f>
        <v>0</v>
      </c>
      <c r="H209" s="124">
        <f t="shared" si="3"/>
        <v>0</v>
      </c>
      <c r="I209" s="121"/>
      <c r="J209" s="122" t="str">
        <f>IF(I209="","",VLOOKUP(I209,部门列表!A:B,2,0))</f>
        <v/>
      </c>
      <c r="K209" s="128"/>
    </row>
    <row r="210" spans="1:11" ht="13.5">
      <c r="A210" s="126"/>
      <c r="B210" s="121"/>
      <c r="C210" s="122" t="str">
        <f>IF(B210="","",VLOOKUP(B210,型号管理!A:D,2,0))</f>
        <v/>
      </c>
      <c r="D210" s="122" t="str">
        <f>IF(B210="","",VLOOKUP(B210,型号管理!A:D,3,0))</f>
        <v/>
      </c>
      <c r="E210" s="122" t="str">
        <f>IF(B210="","",VLOOKUP(B210,型号管理!A:D,4,0))</f>
        <v/>
      </c>
      <c r="F210" s="127"/>
      <c r="G210" s="124">
        <f>IF(F210=0,0,SUMIF(采购明细!B:B,B210,采购明细!H:H)/SUMIF(采购明细!B:B,B210,采购明细!F:F))</f>
        <v>0</v>
      </c>
      <c r="H210" s="124">
        <f t="shared" si="3"/>
        <v>0</v>
      </c>
      <c r="I210" s="121"/>
      <c r="J210" s="122" t="str">
        <f>IF(I210="","",VLOOKUP(I210,部门列表!A:B,2,0))</f>
        <v/>
      </c>
      <c r="K210" s="128"/>
    </row>
    <row r="211" spans="1:11" ht="13.5">
      <c r="A211" s="126"/>
      <c r="B211" s="121"/>
      <c r="C211" s="122" t="str">
        <f>IF(B211="","",VLOOKUP(B211,型号管理!A:D,2,0))</f>
        <v/>
      </c>
      <c r="D211" s="122" t="str">
        <f>IF(B211="","",VLOOKUP(B211,型号管理!A:D,3,0))</f>
        <v/>
      </c>
      <c r="E211" s="122" t="str">
        <f>IF(B211="","",VLOOKUP(B211,型号管理!A:D,4,0))</f>
        <v/>
      </c>
      <c r="F211" s="127"/>
      <c r="G211" s="124">
        <f>IF(F211=0,0,SUMIF(采购明细!B:B,B211,采购明细!H:H)/SUMIF(采购明细!B:B,B211,采购明细!F:F))</f>
        <v>0</v>
      </c>
      <c r="H211" s="124">
        <f t="shared" si="3"/>
        <v>0</v>
      </c>
      <c r="I211" s="121"/>
      <c r="J211" s="122" t="str">
        <f>IF(I211="","",VLOOKUP(I211,部门列表!A:B,2,0))</f>
        <v/>
      </c>
      <c r="K211" s="128"/>
    </row>
    <row r="212" spans="1:11" ht="13.5">
      <c r="A212" s="126"/>
      <c r="B212" s="121"/>
      <c r="C212" s="122" t="str">
        <f>IF(B212="","",VLOOKUP(B212,型号管理!A:D,2,0))</f>
        <v/>
      </c>
      <c r="D212" s="122" t="str">
        <f>IF(B212="","",VLOOKUP(B212,型号管理!A:D,3,0))</f>
        <v/>
      </c>
      <c r="E212" s="122" t="str">
        <f>IF(B212="","",VLOOKUP(B212,型号管理!A:D,4,0))</f>
        <v/>
      </c>
      <c r="F212" s="127"/>
      <c r="G212" s="124">
        <f>IF(F212=0,0,SUMIF(采购明细!B:B,B212,采购明细!H:H)/SUMIF(采购明细!B:B,B212,采购明细!F:F))</f>
        <v>0</v>
      </c>
      <c r="H212" s="124">
        <f t="shared" si="3"/>
        <v>0</v>
      </c>
      <c r="I212" s="121"/>
      <c r="J212" s="122" t="str">
        <f>IF(I212="","",VLOOKUP(I212,部门列表!A:B,2,0))</f>
        <v/>
      </c>
      <c r="K212" s="128"/>
    </row>
    <row r="213" spans="1:11" ht="13.5">
      <c r="A213" s="126"/>
      <c r="B213" s="121"/>
      <c r="C213" s="122" t="str">
        <f>IF(B213="","",VLOOKUP(B213,型号管理!A:D,2,0))</f>
        <v/>
      </c>
      <c r="D213" s="122" t="str">
        <f>IF(B213="","",VLOOKUP(B213,型号管理!A:D,3,0))</f>
        <v/>
      </c>
      <c r="E213" s="122" t="str">
        <f>IF(B213="","",VLOOKUP(B213,型号管理!A:D,4,0))</f>
        <v/>
      </c>
      <c r="F213" s="127"/>
      <c r="G213" s="124">
        <f>IF(F213=0,0,SUMIF(采购明细!B:B,B213,采购明细!H:H)/SUMIF(采购明细!B:B,B213,采购明细!F:F))</f>
        <v>0</v>
      </c>
      <c r="H213" s="124">
        <f t="shared" si="3"/>
        <v>0</v>
      </c>
      <c r="I213" s="121"/>
      <c r="J213" s="122" t="str">
        <f>IF(I213="","",VLOOKUP(I213,部门列表!A:B,2,0))</f>
        <v/>
      </c>
      <c r="K213" s="128"/>
    </row>
    <row r="214" spans="1:11" ht="13.5">
      <c r="A214" s="126"/>
      <c r="B214" s="121"/>
      <c r="C214" s="122" t="str">
        <f>IF(B214="","",VLOOKUP(B214,型号管理!A:D,2,0))</f>
        <v/>
      </c>
      <c r="D214" s="122" t="str">
        <f>IF(B214="","",VLOOKUP(B214,型号管理!A:D,3,0))</f>
        <v/>
      </c>
      <c r="E214" s="122" t="str">
        <f>IF(B214="","",VLOOKUP(B214,型号管理!A:D,4,0))</f>
        <v/>
      </c>
      <c r="F214" s="127"/>
      <c r="G214" s="124">
        <f>IF(F214=0,0,SUMIF(采购明细!B:B,B214,采购明细!H:H)/SUMIF(采购明细!B:B,B214,采购明细!F:F))</f>
        <v>0</v>
      </c>
      <c r="H214" s="124">
        <f t="shared" si="3"/>
        <v>0</v>
      </c>
      <c r="I214" s="121"/>
      <c r="J214" s="122" t="str">
        <f>IF(I214="","",VLOOKUP(I214,部门列表!A:B,2,0))</f>
        <v/>
      </c>
      <c r="K214" s="128"/>
    </row>
    <row r="215" spans="1:11" ht="13.5">
      <c r="A215" s="126"/>
      <c r="B215" s="121"/>
      <c r="C215" s="122" t="str">
        <f>IF(B215="","",VLOOKUP(B215,型号管理!A:D,2,0))</f>
        <v/>
      </c>
      <c r="D215" s="122" t="str">
        <f>IF(B215="","",VLOOKUP(B215,型号管理!A:D,3,0))</f>
        <v/>
      </c>
      <c r="E215" s="122" t="str">
        <f>IF(B215="","",VLOOKUP(B215,型号管理!A:D,4,0))</f>
        <v/>
      </c>
      <c r="F215" s="127"/>
      <c r="G215" s="124">
        <f>IF(F215=0,0,SUMIF(采购明细!B:B,B215,采购明细!H:H)/SUMIF(采购明细!B:B,B215,采购明细!F:F))</f>
        <v>0</v>
      </c>
      <c r="H215" s="124">
        <f t="shared" si="3"/>
        <v>0</v>
      </c>
      <c r="I215" s="121"/>
      <c r="J215" s="122" t="str">
        <f>IF(I215="","",VLOOKUP(I215,部门列表!A:B,2,0))</f>
        <v/>
      </c>
      <c r="K215" s="128"/>
    </row>
    <row r="216" spans="1:11" ht="13.5">
      <c r="A216" s="126"/>
      <c r="B216" s="121"/>
      <c r="C216" s="122" t="str">
        <f>IF(B216="","",VLOOKUP(B216,型号管理!A:D,2,0))</f>
        <v/>
      </c>
      <c r="D216" s="122" t="str">
        <f>IF(B216="","",VLOOKUP(B216,型号管理!A:D,3,0))</f>
        <v/>
      </c>
      <c r="E216" s="122" t="str">
        <f>IF(B216="","",VLOOKUP(B216,型号管理!A:D,4,0))</f>
        <v/>
      </c>
      <c r="F216" s="127"/>
      <c r="G216" s="124">
        <f>IF(F216=0,0,SUMIF(采购明细!B:B,B216,采购明细!H:H)/SUMIF(采购明细!B:B,B216,采购明细!F:F))</f>
        <v>0</v>
      </c>
      <c r="H216" s="124">
        <f t="shared" si="3"/>
        <v>0</v>
      </c>
      <c r="I216" s="121"/>
      <c r="J216" s="122" t="str">
        <f>IF(I216="","",VLOOKUP(I216,部门列表!A:B,2,0))</f>
        <v/>
      </c>
      <c r="K216" s="128"/>
    </row>
    <row r="217" spans="1:11" ht="13.5">
      <c r="A217" s="126"/>
      <c r="B217" s="121"/>
      <c r="C217" s="122" t="str">
        <f>IF(B217="","",VLOOKUP(B217,型号管理!A:D,2,0))</f>
        <v/>
      </c>
      <c r="D217" s="122" t="str">
        <f>IF(B217="","",VLOOKUP(B217,型号管理!A:D,3,0))</f>
        <v/>
      </c>
      <c r="E217" s="122" t="str">
        <f>IF(B217="","",VLOOKUP(B217,型号管理!A:D,4,0))</f>
        <v/>
      </c>
      <c r="F217" s="127"/>
      <c r="G217" s="124">
        <f>IF(F217=0,0,SUMIF(采购明细!B:B,B217,采购明细!H:H)/SUMIF(采购明细!B:B,B217,采购明细!F:F))</f>
        <v>0</v>
      </c>
      <c r="H217" s="124">
        <f t="shared" si="3"/>
        <v>0</v>
      </c>
      <c r="I217" s="121"/>
      <c r="J217" s="122" t="str">
        <f>IF(I217="","",VLOOKUP(I217,部门列表!A:B,2,0))</f>
        <v/>
      </c>
      <c r="K217" s="128"/>
    </row>
    <row r="218" spans="1:11" ht="13.5">
      <c r="A218" s="126"/>
      <c r="B218" s="121"/>
      <c r="C218" s="122" t="str">
        <f>IF(B218="","",VLOOKUP(B218,型号管理!A:D,2,0))</f>
        <v/>
      </c>
      <c r="D218" s="122" t="str">
        <f>IF(B218="","",VLOOKUP(B218,型号管理!A:D,3,0))</f>
        <v/>
      </c>
      <c r="E218" s="122" t="str">
        <f>IF(B218="","",VLOOKUP(B218,型号管理!A:D,4,0))</f>
        <v/>
      </c>
      <c r="F218" s="127"/>
      <c r="G218" s="124">
        <f>IF(F218=0,0,SUMIF(采购明细!B:B,B218,采购明细!H:H)/SUMIF(采购明细!B:B,B218,采购明细!F:F))</f>
        <v>0</v>
      </c>
      <c r="H218" s="124">
        <f t="shared" si="3"/>
        <v>0</v>
      </c>
      <c r="I218" s="121"/>
      <c r="J218" s="122" t="str">
        <f>IF(I218="","",VLOOKUP(I218,部门列表!A:B,2,0))</f>
        <v/>
      </c>
      <c r="K218" s="128"/>
    </row>
    <row r="219" spans="1:11" ht="13.5">
      <c r="A219" s="126"/>
      <c r="B219" s="121"/>
      <c r="C219" s="122" t="str">
        <f>IF(B219="","",VLOOKUP(B219,型号管理!A:D,2,0))</f>
        <v/>
      </c>
      <c r="D219" s="122" t="str">
        <f>IF(B219="","",VLOOKUP(B219,型号管理!A:D,3,0))</f>
        <v/>
      </c>
      <c r="E219" s="122" t="str">
        <f>IF(B219="","",VLOOKUP(B219,型号管理!A:D,4,0))</f>
        <v/>
      </c>
      <c r="F219" s="127"/>
      <c r="G219" s="124">
        <f>IF(F219=0,0,SUMIF(采购明细!B:B,B219,采购明细!H:H)/SUMIF(采购明细!B:B,B219,采购明细!F:F))</f>
        <v>0</v>
      </c>
      <c r="H219" s="124">
        <f t="shared" si="3"/>
        <v>0</v>
      </c>
      <c r="I219" s="121"/>
      <c r="J219" s="122" t="str">
        <f>IF(I219="","",VLOOKUP(I219,部门列表!A:B,2,0))</f>
        <v/>
      </c>
      <c r="K219" s="128"/>
    </row>
    <row r="220" spans="1:11" ht="13.5">
      <c r="A220" s="126"/>
      <c r="B220" s="121"/>
      <c r="C220" s="122" t="str">
        <f>IF(B220="","",VLOOKUP(B220,型号管理!A:D,2,0))</f>
        <v/>
      </c>
      <c r="D220" s="122" t="str">
        <f>IF(B220="","",VLOOKUP(B220,型号管理!A:D,3,0))</f>
        <v/>
      </c>
      <c r="E220" s="122" t="str">
        <f>IF(B220="","",VLOOKUP(B220,型号管理!A:D,4,0))</f>
        <v/>
      </c>
      <c r="F220" s="127"/>
      <c r="G220" s="124">
        <f>IF(F220=0,0,SUMIF(采购明细!B:B,B220,采购明细!H:H)/SUMIF(采购明细!B:B,B220,采购明细!F:F))</f>
        <v>0</v>
      </c>
      <c r="H220" s="124">
        <f t="shared" si="3"/>
        <v>0</v>
      </c>
      <c r="I220" s="121"/>
      <c r="J220" s="122" t="str">
        <f>IF(I220="","",VLOOKUP(I220,部门列表!A:B,2,0))</f>
        <v/>
      </c>
      <c r="K220" s="128"/>
    </row>
    <row r="221" spans="1:11" ht="13.5">
      <c r="A221" s="126"/>
      <c r="B221" s="121"/>
      <c r="C221" s="122" t="str">
        <f>IF(B221="","",VLOOKUP(B221,型号管理!A:D,2,0))</f>
        <v/>
      </c>
      <c r="D221" s="122" t="str">
        <f>IF(B221="","",VLOOKUP(B221,型号管理!A:D,3,0))</f>
        <v/>
      </c>
      <c r="E221" s="122" t="str">
        <f>IF(B221="","",VLOOKUP(B221,型号管理!A:D,4,0))</f>
        <v/>
      </c>
      <c r="F221" s="127"/>
      <c r="G221" s="124">
        <f>IF(F221=0,0,SUMIF(采购明细!B:B,B221,采购明细!H:H)/SUMIF(采购明细!B:B,B221,采购明细!F:F))</f>
        <v>0</v>
      </c>
      <c r="H221" s="124">
        <f t="shared" si="3"/>
        <v>0</v>
      </c>
      <c r="I221" s="121"/>
      <c r="J221" s="122" t="str">
        <f>IF(I221="","",VLOOKUP(I221,部门列表!A:B,2,0))</f>
        <v/>
      </c>
      <c r="K221" s="128"/>
    </row>
    <row r="222" spans="1:11" ht="13.5">
      <c r="A222" s="126"/>
      <c r="B222" s="121"/>
      <c r="C222" s="122" t="str">
        <f>IF(B222="","",VLOOKUP(B222,型号管理!A:D,2,0))</f>
        <v/>
      </c>
      <c r="D222" s="122" t="str">
        <f>IF(B222="","",VLOOKUP(B222,型号管理!A:D,3,0))</f>
        <v/>
      </c>
      <c r="E222" s="122" t="str">
        <f>IF(B222="","",VLOOKUP(B222,型号管理!A:D,4,0))</f>
        <v/>
      </c>
      <c r="F222" s="127"/>
      <c r="G222" s="124">
        <f>IF(F222=0,0,SUMIF(采购明细!B:B,B222,采购明细!H:H)/SUMIF(采购明细!B:B,B222,采购明细!F:F))</f>
        <v>0</v>
      </c>
      <c r="H222" s="124">
        <f t="shared" si="3"/>
        <v>0</v>
      </c>
      <c r="I222" s="121"/>
      <c r="J222" s="122" t="str">
        <f>IF(I222="","",VLOOKUP(I222,部门列表!A:B,2,0))</f>
        <v/>
      </c>
      <c r="K222" s="128"/>
    </row>
    <row r="223" spans="1:11" ht="13.5">
      <c r="A223" s="126"/>
      <c r="B223" s="121"/>
      <c r="C223" s="122" t="str">
        <f>IF(B223="","",VLOOKUP(B223,型号管理!A:D,2,0))</f>
        <v/>
      </c>
      <c r="D223" s="122" t="str">
        <f>IF(B223="","",VLOOKUP(B223,型号管理!A:D,3,0))</f>
        <v/>
      </c>
      <c r="E223" s="122" t="str">
        <f>IF(B223="","",VLOOKUP(B223,型号管理!A:D,4,0))</f>
        <v/>
      </c>
      <c r="F223" s="127"/>
      <c r="G223" s="124">
        <f>IF(F223=0,0,SUMIF(采购明细!B:B,B223,采购明细!H:H)/SUMIF(采购明细!B:B,B223,采购明细!F:F))</f>
        <v>0</v>
      </c>
      <c r="H223" s="124">
        <f t="shared" si="3"/>
        <v>0</v>
      </c>
      <c r="I223" s="121"/>
      <c r="J223" s="122" t="str">
        <f>IF(I223="","",VLOOKUP(I223,部门列表!A:B,2,0))</f>
        <v/>
      </c>
      <c r="K223" s="128"/>
    </row>
    <row r="224" spans="1:11" ht="13.5">
      <c r="A224" s="126"/>
      <c r="B224" s="121"/>
      <c r="C224" s="122" t="str">
        <f>IF(B224="","",VLOOKUP(B224,型号管理!A:D,2,0))</f>
        <v/>
      </c>
      <c r="D224" s="122" t="str">
        <f>IF(B224="","",VLOOKUP(B224,型号管理!A:D,3,0))</f>
        <v/>
      </c>
      <c r="E224" s="122" t="str">
        <f>IF(B224="","",VLOOKUP(B224,型号管理!A:D,4,0))</f>
        <v/>
      </c>
      <c r="F224" s="127"/>
      <c r="G224" s="124">
        <f>IF(F224=0,0,SUMIF(采购明细!B:B,B224,采购明细!H:H)/SUMIF(采购明细!B:B,B224,采购明细!F:F))</f>
        <v>0</v>
      </c>
      <c r="H224" s="124">
        <f t="shared" si="3"/>
        <v>0</v>
      </c>
      <c r="I224" s="121"/>
      <c r="J224" s="122" t="str">
        <f>IF(I224="","",VLOOKUP(I224,部门列表!A:B,2,0))</f>
        <v/>
      </c>
      <c r="K224" s="128"/>
    </row>
    <row r="225" spans="1:11" ht="13.5">
      <c r="A225" s="126"/>
      <c r="B225" s="121"/>
      <c r="C225" s="122" t="str">
        <f>IF(B225="","",VLOOKUP(B225,型号管理!A:D,2,0))</f>
        <v/>
      </c>
      <c r="D225" s="122" t="str">
        <f>IF(B225="","",VLOOKUP(B225,型号管理!A:D,3,0))</f>
        <v/>
      </c>
      <c r="E225" s="122" t="str">
        <f>IF(B225="","",VLOOKUP(B225,型号管理!A:D,4,0))</f>
        <v/>
      </c>
      <c r="F225" s="127"/>
      <c r="G225" s="124">
        <f>IF(F225=0,0,SUMIF(采购明细!B:B,B225,采购明细!H:H)/SUMIF(采购明细!B:B,B225,采购明细!F:F))</f>
        <v>0</v>
      </c>
      <c r="H225" s="124">
        <f t="shared" si="3"/>
        <v>0</v>
      </c>
      <c r="I225" s="121"/>
      <c r="J225" s="122" t="str">
        <f>IF(I225="","",VLOOKUP(I225,部门列表!A:B,2,0))</f>
        <v/>
      </c>
      <c r="K225" s="128"/>
    </row>
    <row r="226" spans="1:11" ht="13.5">
      <c r="A226" s="126"/>
      <c r="B226" s="121"/>
      <c r="C226" s="122" t="str">
        <f>IF(B226="","",VLOOKUP(B226,型号管理!A:D,2,0))</f>
        <v/>
      </c>
      <c r="D226" s="122" t="str">
        <f>IF(B226="","",VLOOKUP(B226,型号管理!A:D,3,0))</f>
        <v/>
      </c>
      <c r="E226" s="122" t="str">
        <f>IF(B226="","",VLOOKUP(B226,型号管理!A:D,4,0))</f>
        <v/>
      </c>
      <c r="F226" s="127"/>
      <c r="G226" s="124">
        <f>IF(F226=0,0,SUMIF(采购明细!B:B,B226,采购明细!H:H)/SUMIF(采购明细!B:B,B226,采购明细!F:F))</f>
        <v>0</v>
      </c>
      <c r="H226" s="124">
        <f t="shared" si="3"/>
        <v>0</v>
      </c>
      <c r="I226" s="121"/>
      <c r="J226" s="122" t="str">
        <f>IF(I226="","",VLOOKUP(I226,部门列表!A:B,2,0))</f>
        <v/>
      </c>
      <c r="K226" s="128"/>
    </row>
    <row r="227" spans="1:11" ht="13.5">
      <c r="A227" s="126"/>
      <c r="B227" s="121"/>
      <c r="C227" s="122" t="str">
        <f>IF(B227="","",VLOOKUP(B227,型号管理!A:D,2,0))</f>
        <v/>
      </c>
      <c r="D227" s="122" t="str">
        <f>IF(B227="","",VLOOKUP(B227,型号管理!A:D,3,0))</f>
        <v/>
      </c>
      <c r="E227" s="122" t="str">
        <f>IF(B227="","",VLOOKUP(B227,型号管理!A:D,4,0))</f>
        <v/>
      </c>
      <c r="F227" s="127"/>
      <c r="G227" s="124">
        <f>IF(F227=0,0,SUMIF(采购明细!B:B,B227,采购明细!H:H)/SUMIF(采购明细!B:B,B227,采购明细!F:F))</f>
        <v>0</v>
      </c>
      <c r="H227" s="124">
        <f t="shared" si="3"/>
        <v>0</v>
      </c>
      <c r="I227" s="121"/>
      <c r="J227" s="122" t="str">
        <f>IF(I227="","",VLOOKUP(I227,部门列表!A:B,2,0))</f>
        <v/>
      </c>
      <c r="K227" s="128"/>
    </row>
    <row r="228" spans="1:11" ht="13.5">
      <c r="A228" s="126"/>
      <c r="B228" s="121"/>
      <c r="C228" s="122" t="str">
        <f>IF(B228="","",VLOOKUP(B228,型号管理!A:D,2,0))</f>
        <v/>
      </c>
      <c r="D228" s="122" t="str">
        <f>IF(B228="","",VLOOKUP(B228,型号管理!A:D,3,0))</f>
        <v/>
      </c>
      <c r="E228" s="122" t="str">
        <f>IF(B228="","",VLOOKUP(B228,型号管理!A:D,4,0))</f>
        <v/>
      </c>
      <c r="F228" s="127"/>
      <c r="G228" s="124">
        <f>IF(F228=0,0,SUMIF(采购明细!B:B,B228,采购明细!H:H)/SUMIF(采购明细!B:B,B228,采购明细!F:F))</f>
        <v>0</v>
      </c>
      <c r="H228" s="124">
        <f t="shared" si="3"/>
        <v>0</v>
      </c>
      <c r="I228" s="121"/>
      <c r="J228" s="122" t="str">
        <f>IF(I228="","",VLOOKUP(I228,部门列表!A:B,2,0))</f>
        <v/>
      </c>
      <c r="K228" s="128"/>
    </row>
    <row r="229" spans="1:11" ht="13.5">
      <c r="A229" s="126"/>
      <c r="B229" s="121"/>
      <c r="C229" s="122" t="str">
        <f>IF(B229="","",VLOOKUP(B229,型号管理!A:D,2,0))</f>
        <v/>
      </c>
      <c r="D229" s="122" t="str">
        <f>IF(B229="","",VLOOKUP(B229,型号管理!A:D,3,0))</f>
        <v/>
      </c>
      <c r="E229" s="122" t="str">
        <f>IF(B229="","",VLOOKUP(B229,型号管理!A:D,4,0))</f>
        <v/>
      </c>
      <c r="F229" s="127"/>
      <c r="G229" s="124">
        <f>IF(F229=0,0,SUMIF(采购明细!B:B,B229,采购明细!H:H)/SUMIF(采购明细!B:B,B229,采购明细!F:F))</f>
        <v>0</v>
      </c>
      <c r="H229" s="124">
        <f t="shared" si="3"/>
        <v>0</v>
      </c>
      <c r="I229" s="121"/>
      <c r="J229" s="122" t="str">
        <f>IF(I229="","",VLOOKUP(I229,部门列表!A:B,2,0))</f>
        <v/>
      </c>
      <c r="K229" s="128"/>
    </row>
    <row r="230" spans="1:11" ht="13.5">
      <c r="A230" s="126"/>
      <c r="B230" s="121"/>
      <c r="C230" s="122" t="str">
        <f>IF(B230="","",VLOOKUP(B230,型号管理!A:D,2,0))</f>
        <v/>
      </c>
      <c r="D230" s="122" t="str">
        <f>IF(B230="","",VLOOKUP(B230,型号管理!A:D,3,0))</f>
        <v/>
      </c>
      <c r="E230" s="122" t="str">
        <f>IF(B230="","",VLOOKUP(B230,型号管理!A:D,4,0))</f>
        <v/>
      </c>
      <c r="F230" s="127"/>
      <c r="G230" s="124">
        <f>IF(F230=0,0,SUMIF(采购明细!B:B,B230,采购明细!H:H)/SUMIF(采购明细!B:B,B230,采购明细!F:F))</f>
        <v>0</v>
      </c>
      <c r="H230" s="124">
        <f t="shared" si="3"/>
        <v>0</v>
      </c>
      <c r="I230" s="121"/>
      <c r="J230" s="122" t="str">
        <f>IF(I230="","",VLOOKUP(I230,部门列表!A:B,2,0))</f>
        <v/>
      </c>
      <c r="K230" s="128"/>
    </row>
    <row r="231" spans="1:11" ht="13.5">
      <c r="A231" s="126"/>
      <c r="B231" s="121"/>
      <c r="C231" s="122" t="str">
        <f>IF(B231="","",VLOOKUP(B231,型号管理!A:D,2,0))</f>
        <v/>
      </c>
      <c r="D231" s="122" t="str">
        <f>IF(B231="","",VLOOKUP(B231,型号管理!A:D,3,0))</f>
        <v/>
      </c>
      <c r="E231" s="122" t="str">
        <f>IF(B231="","",VLOOKUP(B231,型号管理!A:D,4,0))</f>
        <v/>
      </c>
      <c r="F231" s="127"/>
      <c r="G231" s="124">
        <f>IF(F231=0,0,SUMIF(采购明细!B:B,B231,采购明细!H:H)/SUMIF(采购明细!B:B,B231,采购明细!F:F))</f>
        <v>0</v>
      </c>
      <c r="H231" s="124">
        <f t="shared" si="3"/>
        <v>0</v>
      </c>
      <c r="I231" s="121"/>
      <c r="J231" s="122" t="str">
        <f>IF(I231="","",VLOOKUP(I231,部门列表!A:B,2,0))</f>
        <v/>
      </c>
      <c r="K231" s="128"/>
    </row>
    <row r="232" spans="1:11" ht="13.5">
      <c r="A232" s="126"/>
      <c r="B232" s="121"/>
      <c r="C232" s="122" t="str">
        <f>IF(B232="","",VLOOKUP(B232,型号管理!A:D,2,0))</f>
        <v/>
      </c>
      <c r="D232" s="122" t="str">
        <f>IF(B232="","",VLOOKUP(B232,型号管理!A:D,3,0))</f>
        <v/>
      </c>
      <c r="E232" s="122" t="str">
        <f>IF(B232="","",VLOOKUP(B232,型号管理!A:D,4,0))</f>
        <v/>
      </c>
      <c r="F232" s="127"/>
      <c r="G232" s="124">
        <f>IF(F232=0,0,SUMIF(采购明细!B:B,B232,采购明细!H:H)/SUMIF(采购明细!B:B,B232,采购明细!F:F))</f>
        <v>0</v>
      </c>
      <c r="H232" s="124">
        <f t="shared" si="3"/>
        <v>0</v>
      </c>
      <c r="I232" s="121"/>
      <c r="J232" s="122" t="str">
        <f>IF(I232="","",VLOOKUP(I232,部门列表!A:B,2,0))</f>
        <v/>
      </c>
      <c r="K232" s="128"/>
    </row>
    <row r="233" spans="1:11" ht="13.5">
      <c r="A233" s="126"/>
      <c r="B233" s="121"/>
      <c r="C233" s="122" t="str">
        <f>IF(B233="","",VLOOKUP(B233,型号管理!A:D,2,0))</f>
        <v/>
      </c>
      <c r="D233" s="122" t="str">
        <f>IF(B233="","",VLOOKUP(B233,型号管理!A:D,3,0))</f>
        <v/>
      </c>
      <c r="E233" s="122" t="str">
        <f>IF(B233="","",VLOOKUP(B233,型号管理!A:D,4,0))</f>
        <v/>
      </c>
      <c r="F233" s="127"/>
      <c r="G233" s="124">
        <f>IF(F233=0,0,SUMIF(采购明细!B:B,B233,采购明细!H:H)/SUMIF(采购明细!B:B,B233,采购明细!F:F))</f>
        <v>0</v>
      </c>
      <c r="H233" s="124">
        <f t="shared" si="3"/>
        <v>0</v>
      </c>
      <c r="I233" s="121"/>
      <c r="J233" s="122" t="str">
        <f>IF(I233="","",VLOOKUP(I233,部门列表!A:B,2,0))</f>
        <v/>
      </c>
      <c r="K233" s="128"/>
    </row>
    <row r="234" spans="1:11" ht="13.5">
      <c r="A234" s="126"/>
      <c r="B234" s="121"/>
      <c r="C234" s="122" t="str">
        <f>IF(B234="","",VLOOKUP(B234,型号管理!A:D,2,0))</f>
        <v/>
      </c>
      <c r="D234" s="122" t="str">
        <f>IF(B234="","",VLOOKUP(B234,型号管理!A:D,3,0))</f>
        <v/>
      </c>
      <c r="E234" s="122" t="str">
        <f>IF(B234="","",VLOOKUP(B234,型号管理!A:D,4,0))</f>
        <v/>
      </c>
      <c r="F234" s="127"/>
      <c r="G234" s="124">
        <f>IF(F234=0,0,SUMIF(采购明细!B:B,B234,采购明细!H:H)/SUMIF(采购明细!B:B,B234,采购明细!F:F))</f>
        <v>0</v>
      </c>
      <c r="H234" s="124">
        <f t="shared" si="3"/>
        <v>0</v>
      </c>
      <c r="I234" s="121"/>
      <c r="J234" s="122" t="str">
        <f>IF(I234="","",VLOOKUP(I234,部门列表!A:B,2,0))</f>
        <v/>
      </c>
      <c r="K234" s="128"/>
    </row>
    <row r="235" spans="1:11" ht="13.5">
      <c r="A235" s="126"/>
      <c r="B235" s="121"/>
      <c r="C235" s="122" t="str">
        <f>IF(B235="","",VLOOKUP(B235,型号管理!A:D,2,0))</f>
        <v/>
      </c>
      <c r="D235" s="122" t="str">
        <f>IF(B235="","",VLOOKUP(B235,型号管理!A:D,3,0))</f>
        <v/>
      </c>
      <c r="E235" s="122" t="str">
        <f>IF(B235="","",VLOOKUP(B235,型号管理!A:D,4,0))</f>
        <v/>
      </c>
      <c r="F235" s="127"/>
      <c r="G235" s="124">
        <f>IF(F235=0,0,SUMIF(采购明细!B:B,B235,采购明细!H:H)/SUMIF(采购明细!B:B,B235,采购明细!F:F))</f>
        <v>0</v>
      </c>
      <c r="H235" s="124">
        <f t="shared" si="3"/>
        <v>0</v>
      </c>
      <c r="I235" s="121"/>
      <c r="J235" s="122" t="str">
        <f>IF(I235="","",VLOOKUP(I235,部门列表!A:B,2,0))</f>
        <v/>
      </c>
      <c r="K235" s="128"/>
    </row>
    <row r="236" spans="1:11" ht="13.5">
      <c r="A236" s="126"/>
      <c r="B236" s="121"/>
      <c r="C236" s="122" t="str">
        <f>IF(B236="","",VLOOKUP(B236,型号管理!A:D,2,0))</f>
        <v/>
      </c>
      <c r="D236" s="122" t="str">
        <f>IF(B236="","",VLOOKUP(B236,型号管理!A:D,3,0))</f>
        <v/>
      </c>
      <c r="E236" s="122" t="str">
        <f>IF(B236="","",VLOOKUP(B236,型号管理!A:D,4,0))</f>
        <v/>
      </c>
      <c r="F236" s="127"/>
      <c r="G236" s="124">
        <f>IF(F236=0,0,SUMIF(采购明细!B:B,B236,采购明细!H:H)/SUMIF(采购明细!B:B,B236,采购明细!F:F))</f>
        <v>0</v>
      </c>
      <c r="H236" s="124">
        <f t="shared" si="3"/>
        <v>0</v>
      </c>
      <c r="I236" s="121"/>
      <c r="J236" s="122" t="str">
        <f>IF(I236="","",VLOOKUP(I236,部门列表!A:B,2,0))</f>
        <v/>
      </c>
      <c r="K236" s="128"/>
    </row>
    <row r="237" spans="1:11" ht="13.5">
      <c r="A237" s="126"/>
      <c r="B237" s="121"/>
      <c r="C237" s="122" t="str">
        <f>IF(B237="","",VLOOKUP(B237,型号管理!A:D,2,0))</f>
        <v/>
      </c>
      <c r="D237" s="122" t="str">
        <f>IF(B237="","",VLOOKUP(B237,型号管理!A:D,3,0))</f>
        <v/>
      </c>
      <c r="E237" s="122" t="str">
        <f>IF(B237="","",VLOOKUP(B237,型号管理!A:D,4,0))</f>
        <v/>
      </c>
      <c r="F237" s="127"/>
      <c r="G237" s="124">
        <f>IF(F237=0,0,SUMIF(采购明细!B:B,B237,采购明细!H:H)/SUMIF(采购明细!B:B,B237,采购明细!F:F))</f>
        <v>0</v>
      </c>
      <c r="H237" s="124">
        <f t="shared" si="3"/>
        <v>0</v>
      </c>
      <c r="I237" s="121"/>
      <c r="J237" s="122" t="str">
        <f>IF(I237="","",VLOOKUP(I237,部门列表!A:B,2,0))</f>
        <v/>
      </c>
      <c r="K237" s="128"/>
    </row>
    <row r="238" spans="1:11" ht="13.5">
      <c r="A238" s="126"/>
      <c r="B238" s="121"/>
      <c r="C238" s="122" t="str">
        <f>IF(B238="","",VLOOKUP(B238,型号管理!A:D,2,0))</f>
        <v/>
      </c>
      <c r="D238" s="122" t="str">
        <f>IF(B238="","",VLOOKUP(B238,型号管理!A:D,3,0))</f>
        <v/>
      </c>
      <c r="E238" s="122" t="str">
        <f>IF(B238="","",VLOOKUP(B238,型号管理!A:D,4,0))</f>
        <v/>
      </c>
      <c r="F238" s="127"/>
      <c r="G238" s="124">
        <f>IF(F238=0,0,SUMIF(采购明细!B:B,B238,采购明细!H:H)/SUMIF(采购明细!B:B,B238,采购明细!F:F))</f>
        <v>0</v>
      </c>
      <c r="H238" s="124">
        <f t="shared" si="3"/>
        <v>0</v>
      </c>
      <c r="I238" s="121"/>
      <c r="J238" s="122" t="str">
        <f>IF(I238="","",VLOOKUP(I238,部门列表!A:B,2,0))</f>
        <v/>
      </c>
      <c r="K238" s="128"/>
    </row>
    <row r="239" spans="1:11" ht="13.5">
      <c r="A239" s="126"/>
      <c r="B239" s="121"/>
      <c r="C239" s="122" t="str">
        <f>IF(B239="","",VLOOKUP(B239,型号管理!A:D,2,0))</f>
        <v/>
      </c>
      <c r="D239" s="122" t="str">
        <f>IF(B239="","",VLOOKUP(B239,型号管理!A:D,3,0))</f>
        <v/>
      </c>
      <c r="E239" s="122" t="str">
        <f>IF(B239="","",VLOOKUP(B239,型号管理!A:D,4,0))</f>
        <v/>
      </c>
      <c r="F239" s="127"/>
      <c r="G239" s="124">
        <f>IF(F239=0,0,SUMIF(采购明细!B:B,B239,采购明细!H:H)/SUMIF(采购明细!B:B,B239,采购明细!F:F))</f>
        <v>0</v>
      </c>
      <c r="H239" s="124">
        <f t="shared" si="3"/>
        <v>0</v>
      </c>
      <c r="I239" s="121"/>
      <c r="J239" s="122" t="str">
        <f>IF(I239="","",VLOOKUP(I239,部门列表!A:B,2,0))</f>
        <v/>
      </c>
      <c r="K239" s="128"/>
    </row>
    <row r="240" spans="1:11" ht="13.5">
      <c r="A240" s="126"/>
      <c r="B240" s="121"/>
      <c r="C240" s="122" t="str">
        <f>IF(B240="","",VLOOKUP(B240,型号管理!A:D,2,0))</f>
        <v/>
      </c>
      <c r="D240" s="122" t="str">
        <f>IF(B240="","",VLOOKUP(B240,型号管理!A:D,3,0))</f>
        <v/>
      </c>
      <c r="E240" s="122" t="str">
        <f>IF(B240="","",VLOOKUP(B240,型号管理!A:D,4,0))</f>
        <v/>
      </c>
      <c r="F240" s="127"/>
      <c r="G240" s="124">
        <f>IF(F240=0,0,SUMIF(采购明细!B:B,B240,采购明细!H:H)/SUMIF(采购明细!B:B,B240,采购明细!F:F))</f>
        <v>0</v>
      </c>
      <c r="H240" s="124">
        <f t="shared" si="3"/>
        <v>0</v>
      </c>
      <c r="I240" s="121"/>
      <c r="J240" s="122" t="str">
        <f>IF(I240="","",VLOOKUP(I240,部门列表!A:B,2,0))</f>
        <v/>
      </c>
      <c r="K240" s="128"/>
    </row>
    <row r="241" spans="1:11" ht="13.5">
      <c r="A241" s="126"/>
      <c r="B241" s="121"/>
      <c r="C241" s="122" t="str">
        <f>IF(B241="","",VLOOKUP(B241,型号管理!A:D,2,0))</f>
        <v/>
      </c>
      <c r="D241" s="122" t="str">
        <f>IF(B241="","",VLOOKUP(B241,型号管理!A:D,3,0))</f>
        <v/>
      </c>
      <c r="E241" s="122" t="str">
        <f>IF(B241="","",VLOOKUP(B241,型号管理!A:D,4,0))</f>
        <v/>
      </c>
      <c r="F241" s="127"/>
      <c r="G241" s="124">
        <f>IF(F241=0,0,SUMIF(采购明细!B:B,B241,采购明细!H:H)/SUMIF(采购明细!B:B,B241,采购明细!F:F))</f>
        <v>0</v>
      </c>
      <c r="H241" s="124">
        <f t="shared" si="3"/>
        <v>0</v>
      </c>
      <c r="I241" s="121"/>
      <c r="J241" s="122" t="str">
        <f>IF(I241="","",VLOOKUP(I241,部门列表!A:B,2,0))</f>
        <v/>
      </c>
      <c r="K241" s="128"/>
    </row>
    <row r="242" spans="1:11" ht="13.5">
      <c r="A242" s="126"/>
      <c r="B242" s="121"/>
      <c r="C242" s="122" t="str">
        <f>IF(B242="","",VLOOKUP(B242,型号管理!A:D,2,0))</f>
        <v/>
      </c>
      <c r="D242" s="122" t="str">
        <f>IF(B242="","",VLOOKUP(B242,型号管理!A:D,3,0))</f>
        <v/>
      </c>
      <c r="E242" s="122" t="str">
        <f>IF(B242="","",VLOOKUP(B242,型号管理!A:D,4,0))</f>
        <v/>
      </c>
      <c r="F242" s="127"/>
      <c r="G242" s="124">
        <f>IF(F242=0,0,SUMIF(采购明细!B:B,B242,采购明细!H:H)/SUMIF(采购明细!B:B,B242,采购明细!F:F))</f>
        <v>0</v>
      </c>
      <c r="H242" s="124">
        <f t="shared" si="3"/>
        <v>0</v>
      </c>
      <c r="I242" s="121"/>
      <c r="J242" s="122" t="str">
        <f>IF(I242="","",VLOOKUP(I242,部门列表!A:B,2,0))</f>
        <v/>
      </c>
      <c r="K242" s="128"/>
    </row>
    <row r="243" spans="1:11" ht="13.5">
      <c r="A243" s="126"/>
      <c r="B243" s="121"/>
      <c r="C243" s="122" t="str">
        <f>IF(B243="","",VLOOKUP(B243,型号管理!A:D,2,0))</f>
        <v/>
      </c>
      <c r="D243" s="122" t="str">
        <f>IF(B243="","",VLOOKUP(B243,型号管理!A:D,3,0))</f>
        <v/>
      </c>
      <c r="E243" s="122" t="str">
        <f>IF(B243="","",VLOOKUP(B243,型号管理!A:D,4,0))</f>
        <v/>
      </c>
      <c r="F243" s="127"/>
      <c r="G243" s="124">
        <f>IF(F243=0,0,SUMIF(采购明细!B:B,B243,采购明细!H:H)/SUMIF(采购明细!B:B,B243,采购明细!F:F))</f>
        <v>0</v>
      </c>
      <c r="H243" s="124">
        <f t="shared" si="3"/>
        <v>0</v>
      </c>
      <c r="I243" s="121"/>
      <c r="J243" s="122" t="str">
        <f>IF(I243="","",VLOOKUP(I243,部门列表!A:B,2,0))</f>
        <v/>
      </c>
      <c r="K243" s="128"/>
    </row>
    <row r="244" spans="1:11" ht="13.5">
      <c r="A244" s="126"/>
      <c r="B244" s="121"/>
      <c r="C244" s="122" t="str">
        <f>IF(B244="","",VLOOKUP(B244,型号管理!A:D,2,0))</f>
        <v/>
      </c>
      <c r="D244" s="122" t="str">
        <f>IF(B244="","",VLOOKUP(B244,型号管理!A:D,3,0))</f>
        <v/>
      </c>
      <c r="E244" s="122" t="str">
        <f>IF(B244="","",VLOOKUP(B244,型号管理!A:D,4,0))</f>
        <v/>
      </c>
      <c r="F244" s="127"/>
      <c r="G244" s="124">
        <f>IF(F244=0,0,SUMIF(采购明细!B:B,B244,采购明细!H:H)/SUMIF(采购明细!B:B,B244,采购明细!F:F))</f>
        <v>0</v>
      </c>
      <c r="H244" s="124">
        <f t="shared" si="3"/>
        <v>0</v>
      </c>
      <c r="I244" s="121"/>
      <c r="J244" s="122" t="str">
        <f>IF(I244="","",VLOOKUP(I244,部门列表!A:B,2,0))</f>
        <v/>
      </c>
      <c r="K244" s="128"/>
    </row>
    <row r="245" spans="1:11" ht="13.5">
      <c r="A245" s="126"/>
      <c r="B245" s="121"/>
      <c r="C245" s="122" t="str">
        <f>IF(B245="","",VLOOKUP(B245,型号管理!A:D,2,0))</f>
        <v/>
      </c>
      <c r="D245" s="122" t="str">
        <f>IF(B245="","",VLOOKUP(B245,型号管理!A:D,3,0))</f>
        <v/>
      </c>
      <c r="E245" s="122" t="str">
        <f>IF(B245="","",VLOOKUP(B245,型号管理!A:D,4,0))</f>
        <v/>
      </c>
      <c r="F245" s="127"/>
      <c r="G245" s="124">
        <f>IF(F245=0,0,SUMIF(采购明细!B:B,B245,采购明细!H:H)/SUMIF(采购明细!B:B,B245,采购明细!F:F))</f>
        <v>0</v>
      </c>
      <c r="H245" s="124">
        <f t="shared" si="3"/>
        <v>0</v>
      </c>
      <c r="I245" s="121"/>
      <c r="J245" s="122" t="str">
        <f>IF(I245="","",VLOOKUP(I245,部门列表!A:B,2,0))</f>
        <v/>
      </c>
      <c r="K245" s="128"/>
    </row>
    <row r="246" spans="1:11" ht="13.5">
      <c r="A246" s="126"/>
      <c r="B246" s="121"/>
      <c r="C246" s="122" t="str">
        <f>IF(B246="","",VLOOKUP(B246,型号管理!A:D,2,0))</f>
        <v/>
      </c>
      <c r="D246" s="122" t="str">
        <f>IF(B246="","",VLOOKUP(B246,型号管理!A:D,3,0))</f>
        <v/>
      </c>
      <c r="E246" s="122" t="str">
        <f>IF(B246="","",VLOOKUP(B246,型号管理!A:D,4,0))</f>
        <v/>
      </c>
      <c r="F246" s="127"/>
      <c r="G246" s="124">
        <f>IF(F246=0,0,SUMIF(采购明细!B:B,B246,采购明细!H:H)/SUMIF(采购明细!B:B,B246,采购明细!F:F))</f>
        <v>0</v>
      </c>
      <c r="H246" s="124">
        <f t="shared" si="3"/>
        <v>0</v>
      </c>
      <c r="I246" s="121"/>
      <c r="J246" s="122" t="str">
        <f>IF(I246="","",VLOOKUP(I246,部门列表!A:B,2,0))</f>
        <v/>
      </c>
      <c r="K246" s="128"/>
    </row>
    <row r="247" spans="1:11" ht="13.5">
      <c r="A247" s="126"/>
      <c r="B247" s="121"/>
      <c r="C247" s="122" t="str">
        <f>IF(B247="","",VLOOKUP(B247,型号管理!A:D,2,0))</f>
        <v/>
      </c>
      <c r="D247" s="122" t="str">
        <f>IF(B247="","",VLOOKUP(B247,型号管理!A:D,3,0))</f>
        <v/>
      </c>
      <c r="E247" s="122" t="str">
        <f>IF(B247="","",VLOOKUP(B247,型号管理!A:D,4,0))</f>
        <v/>
      </c>
      <c r="F247" s="127"/>
      <c r="G247" s="124">
        <f>IF(F247=0,0,SUMIF(采购明细!B:B,B247,采购明细!H:H)/SUMIF(采购明细!B:B,B247,采购明细!F:F))</f>
        <v>0</v>
      </c>
      <c r="H247" s="124">
        <f t="shared" si="3"/>
        <v>0</v>
      </c>
      <c r="I247" s="121"/>
      <c r="J247" s="122" t="str">
        <f>IF(I247="","",VLOOKUP(I247,部门列表!A:B,2,0))</f>
        <v/>
      </c>
      <c r="K247" s="128"/>
    </row>
    <row r="248" spans="1:11" ht="13.5">
      <c r="A248" s="126"/>
      <c r="B248" s="121"/>
      <c r="C248" s="122" t="str">
        <f>IF(B248="","",VLOOKUP(B248,型号管理!A:D,2,0))</f>
        <v/>
      </c>
      <c r="D248" s="122" t="str">
        <f>IF(B248="","",VLOOKUP(B248,型号管理!A:D,3,0))</f>
        <v/>
      </c>
      <c r="E248" s="122" t="str">
        <f>IF(B248="","",VLOOKUP(B248,型号管理!A:D,4,0))</f>
        <v/>
      </c>
      <c r="F248" s="127"/>
      <c r="G248" s="124">
        <f>IF(F248=0,0,SUMIF(采购明细!B:B,B248,采购明细!H:H)/SUMIF(采购明细!B:B,B248,采购明细!F:F))</f>
        <v>0</v>
      </c>
      <c r="H248" s="124">
        <f t="shared" si="3"/>
        <v>0</v>
      </c>
      <c r="I248" s="121"/>
      <c r="J248" s="122" t="str">
        <f>IF(I248="","",VLOOKUP(I248,部门列表!A:B,2,0))</f>
        <v/>
      </c>
      <c r="K248" s="128"/>
    </row>
    <row r="249" spans="1:11" ht="13.5">
      <c r="A249" s="126"/>
      <c r="B249" s="121"/>
      <c r="C249" s="122" t="str">
        <f>IF(B249="","",VLOOKUP(B249,型号管理!A:D,2,0))</f>
        <v/>
      </c>
      <c r="D249" s="122" t="str">
        <f>IF(B249="","",VLOOKUP(B249,型号管理!A:D,3,0))</f>
        <v/>
      </c>
      <c r="E249" s="122" t="str">
        <f>IF(B249="","",VLOOKUP(B249,型号管理!A:D,4,0))</f>
        <v/>
      </c>
      <c r="F249" s="127"/>
      <c r="G249" s="124">
        <f>IF(F249=0,0,SUMIF(采购明细!B:B,B249,采购明细!H:H)/SUMIF(采购明细!B:B,B249,采购明细!F:F))</f>
        <v>0</v>
      </c>
      <c r="H249" s="124">
        <f t="shared" si="3"/>
        <v>0</v>
      </c>
      <c r="I249" s="121"/>
      <c r="J249" s="122" t="str">
        <f>IF(I249="","",VLOOKUP(I249,部门列表!A:B,2,0))</f>
        <v/>
      </c>
      <c r="K249" s="128"/>
    </row>
    <row r="250" spans="1:11" ht="13.5">
      <c r="A250" s="126"/>
      <c r="B250" s="121"/>
      <c r="C250" s="122" t="str">
        <f>IF(B250="","",VLOOKUP(B250,型号管理!A:D,2,0))</f>
        <v/>
      </c>
      <c r="D250" s="122" t="str">
        <f>IF(B250="","",VLOOKUP(B250,型号管理!A:D,3,0))</f>
        <v/>
      </c>
      <c r="E250" s="122" t="str">
        <f>IF(B250="","",VLOOKUP(B250,型号管理!A:D,4,0))</f>
        <v/>
      </c>
      <c r="F250" s="127"/>
      <c r="G250" s="124">
        <f>IF(F250=0,0,SUMIF(采购明细!B:B,B250,采购明细!H:H)/SUMIF(采购明细!B:B,B250,采购明细!F:F))</f>
        <v>0</v>
      </c>
      <c r="H250" s="124">
        <f t="shared" si="3"/>
        <v>0</v>
      </c>
      <c r="I250" s="121"/>
      <c r="J250" s="122" t="str">
        <f>IF(I250="","",VLOOKUP(I250,部门列表!A:B,2,0))</f>
        <v/>
      </c>
      <c r="K250" s="128"/>
    </row>
    <row r="251" spans="1:11" ht="13.5">
      <c r="A251" s="126"/>
      <c r="B251" s="121"/>
      <c r="C251" s="122" t="str">
        <f>IF(B251="","",VLOOKUP(B251,型号管理!A:D,2,0))</f>
        <v/>
      </c>
      <c r="D251" s="122" t="str">
        <f>IF(B251="","",VLOOKUP(B251,型号管理!A:D,3,0))</f>
        <v/>
      </c>
      <c r="E251" s="122" t="str">
        <f>IF(B251="","",VLOOKUP(B251,型号管理!A:D,4,0))</f>
        <v/>
      </c>
      <c r="F251" s="127"/>
      <c r="G251" s="124">
        <f>IF(F251=0,0,SUMIF(采购明细!B:B,B251,采购明细!H:H)/SUMIF(采购明细!B:B,B251,采购明细!F:F))</f>
        <v>0</v>
      </c>
      <c r="H251" s="124">
        <f t="shared" si="3"/>
        <v>0</v>
      </c>
      <c r="I251" s="121"/>
      <c r="J251" s="122" t="str">
        <f>IF(I251="","",VLOOKUP(I251,部门列表!A:B,2,0))</f>
        <v/>
      </c>
      <c r="K251" s="128"/>
    </row>
    <row r="252" spans="1:11" ht="13.5">
      <c r="A252" s="126"/>
      <c r="B252" s="121"/>
      <c r="C252" s="122" t="str">
        <f>IF(B252="","",VLOOKUP(B252,型号管理!A:D,2,0))</f>
        <v/>
      </c>
      <c r="D252" s="122" t="str">
        <f>IF(B252="","",VLOOKUP(B252,型号管理!A:D,3,0))</f>
        <v/>
      </c>
      <c r="E252" s="122" t="str">
        <f>IF(B252="","",VLOOKUP(B252,型号管理!A:D,4,0))</f>
        <v/>
      </c>
      <c r="F252" s="127"/>
      <c r="G252" s="124">
        <f>IF(F252=0,0,SUMIF(采购明细!B:B,B252,采购明细!H:H)/SUMIF(采购明细!B:B,B252,采购明细!F:F))</f>
        <v>0</v>
      </c>
      <c r="H252" s="124">
        <f t="shared" si="3"/>
        <v>0</v>
      </c>
      <c r="I252" s="121"/>
      <c r="J252" s="122" t="str">
        <f>IF(I252="","",VLOOKUP(I252,部门列表!A:B,2,0))</f>
        <v/>
      </c>
      <c r="K252" s="128"/>
    </row>
    <row r="253" spans="1:11" ht="13.5">
      <c r="A253" s="126"/>
      <c r="B253" s="121"/>
      <c r="C253" s="122" t="str">
        <f>IF(B253="","",VLOOKUP(B253,型号管理!A:D,2,0))</f>
        <v/>
      </c>
      <c r="D253" s="122" t="str">
        <f>IF(B253="","",VLOOKUP(B253,型号管理!A:D,3,0))</f>
        <v/>
      </c>
      <c r="E253" s="122" t="str">
        <f>IF(B253="","",VLOOKUP(B253,型号管理!A:D,4,0))</f>
        <v/>
      </c>
      <c r="F253" s="127"/>
      <c r="G253" s="124">
        <f>IF(F253=0,0,SUMIF(采购明细!B:B,B253,采购明细!H:H)/SUMIF(采购明细!B:B,B253,采购明细!F:F))</f>
        <v>0</v>
      </c>
      <c r="H253" s="124">
        <f t="shared" si="3"/>
        <v>0</v>
      </c>
      <c r="I253" s="121"/>
      <c r="J253" s="122" t="str">
        <f>IF(I253="","",VLOOKUP(I253,部门列表!A:B,2,0))</f>
        <v/>
      </c>
      <c r="K253" s="128"/>
    </row>
    <row r="254" spans="1:11" ht="13.5">
      <c r="A254" s="126"/>
      <c r="B254" s="121"/>
      <c r="C254" s="122" t="str">
        <f>IF(B254="","",VLOOKUP(B254,型号管理!A:D,2,0))</f>
        <v/>
      </c>
      <c r="D254" s="122" t="str">
        <f>IF(B254="","",VLOOKUP(B254,型号管理!A:D,3,0))</f>
        <v/>
      </c>
      <c r="E254" s="122" t="str">
        <f>IF(B254="","",VLOOKUP(B254,型号管理!A:D,4,0))</f>
        <v/>
      </c>
      <c r="F254" s="127"/>
      <c r="G254" s="124">
        <f>IF(F254=0,0,SUMIF(采购明细!B:B,B254,采购明细!H:H)/SUMIF(采购明细!B:B,B254,采购明细!F:F))</f>
        <v>0</v>
      </c>
      <c r="H254" s="124">
        <f t="shared" si="3"/>
        <v>0</v>
      </c>
      <c r="I254" s="121"/>
      <c r="J254" s="122" t="str">
        <f>IF(I254="","",VLOOKUP(I254,部门列表!A:B,2,0))</f>
        <v/>
      </c>
      <c r="K254" s="128"/>
    </row>
    <row r="255" spans="1:11" ht="13.5">
      <c r="A255" s="126"/>
      <c r="B255" s="121"/>
      <c r="C255" s="122" t="str">
        <f>IF(B255="","",VLOOKUP(B255,型号管理!A:D,2,0))</f>
        <v/>
      </c>
      <c r="D255" s="122" t="str">
        <f>IF(B255="","",VLOOKUP(B255,型号管理!A:D,3,0))</f>
        <v/>
      </c>
      <c r="E255" s="122" t="str">
        <f>IF(B255="","",VLOOKUP(B255,型号管理!A:D,4,0))</f>
        <v/>
      </c>
      <c r="F255" s="127"/>
      <c r="G255" s="124">
        <f>IF(F255=0,0,SUMIF(采购明细!B:B,B255,采购明细!H:H)/SUMIF(采购明细!B:B,B255,采购明细!F:F))</f>
        <v>0</v>
      </c>
      <c r="H255" s="124">
        <f t="shared" si="3"/>
        <v>0</v>
      </c>
      <c r="I255" s="121"/>
      <c r="J255" s="122" t="str">
        <f>IF(I255="","",VLOOKUP(I255,部门列表!A:B,2,0))</f>
        <v/>
      </c>
      <c r="K255" s="128"/>
    </row>
    <row r="256" spans="1:11" ht="13.5">
      <c r="A256" s="126"/>
      <c r="B256" s="121"/>
      <c r="C256" s="122" t="str">
        <f>IF(B256="","",VLOOKUP(B256,型号管理!A:D,2,0))</f>
        <v/>
      </c>
      <c r="D256" s="122" t="str">
        <f>IF(B256="","",VLOOKUP(B256,型号管理!A:D,3,0))</f>
        <v/>
      </c>
      <c r="E256" s="122" t="str">
        <f>IF(B256="","",VLOOKUP(B256,型号管理!A:D,4,0))</f>
        <v/>
      </c>
      <c r="F256" s="127"/>
      <c r="G256" s="124">
        <f>IF(F256=0,0,SUMIF(采购明细!B:B,B256,采购明细!H:H)/SUMIF(采购明细!B:B,B256,采购明细!F:F))</f>
        <v>0</v>
      </c>
      <c r="H256" s="124">
        <f t="shared" si="3"/>
        <v>0</v>
      </c>
      <c r="I256" s="121"/>
      <c r="J256" s="122" t="str">
        <f>IF(I256="","",VLOOKUP(I256,部门列表!A:B,2,0))</f>
        <v/>
      </c>
      <c r="K256" s="128"/>
    </row>
    <row r="257" spans="1:11" ht="13.5">
      <c r="A257" s="126"/>
      <c r="B257" s="121"/>
      <c r="C257" s="122" t="str">
        <f>IF(B257="","",VLOOKUP(B257,型号管理!A:D,2,0))</f>
        <v/>
      </c>
      <c r="D257" s="122" t="str">
        <f>IF(B257="","",VLOOKUP(B257,型号管理!A:D,3,0))</f>
        <v/>
      </c>
      <c r="E257" s="122" t="str">
        <f>IF(B257="","",VLOOKUP(B257,型号管理!A:D,4,0))</f>
        <v/>
      </c>
      <c r="F257" s="127"/>
      <c r="G257" s="124">
        <f>IF(F257=0,0,SUMIF(采购明细!B:B,B257,采购明细!H:H)/SUMIF(采购明细!B:B,B257,采购明细!F:F))</f>
        <v>0</v>
      </c>
      <c r="H257" s="124">
        <f t="shared" si="3"/>
        <v>0</v>
      </c>
      <c r="I257" s="121"/>
      <c r="J257" s="122" t="str">
        <f>IF(I257="","",VLOOKUP(I257,部门列表!A:B,2,0))</f>
        <v/>
      </c>
      <c r="K257" s="128"/>
    </row>
    <row r="258" spans="1:11" ht="13.5">
      <c r="A258" s="126"/>
      <c r="B258" s="121"/>
      <c r="C258" s="122" t="str">
        <f>IF(B258="","",VLOOKUP(B258,型号管理!A:D,2,0))</f>
        <v/>
      </c>
      <c r="D258" s="122" t="str">
        <f>IF(B258="","",VLOOKUP(B258,型号管理!A:D,3,0))</f>
        <v/>
      </c>
      <c r="E258" s="122" t="str">
        <f>IF(B258="","",VLOOKUP(B258,型号管理!A:D,4,0))</f>
        <v/>
      </c>
      <c r="F258" s="127"/>
      <c r="G258" s="124">
        <f>IF(F258=0,0,SUMIF(采购明细!B:B,B258,采购明细!H:H)/SUMIF(采购明细!B:B,B258,采购明细!F:F))</f>
        <v>0</v>
      </c>
      <c r="H258" s="124">
        <f t="shared" si="4" ref="H258:H321">F258*G258</f>
        <v>0</v>
      </c>
      <c r="I258" s="121"/>
      <c r="J258" s="122" t="str">
        <f>IF(I258="","",VLOOKUP(I258,部门列表!A:B,2,0))</f>
        <v/>
      </c>
      <c r="K258" s="128"/>
    </row>
    <row r="259" spans="1:11" ht="13.5">
      <c r="A259" s="126"/>
      <c r="B259" s="121"/>
      <c r="C259" s="122" t="str">
        <f>IF(B259="","",VLOOKUP(B259,型号管理!A:D,2,0))</f>
        <v/>
      </c>
      <c r="D259" s="122" t="str">
        <f>IF(B259="","",VLOOKUP(B259,型号管理!A:D,3,0))</f>
        <v/>
      </c>
      <c r="E259" s="122" t="str">
        <f>IF(B259="","",VLOOKUP(B259,型号管理!A:D,4,0))</f>
        <v/>
      </c>
      <c r="F259" s="127"/>
      <c r="G259" s="124">
        <f>IF(F259=0,0,SUMIF(采购明细!B:B,B259,采购明细!H:H)/SUMIF(采购明细!B:B,B259,采购明细!F:F))</f>
        <v>0</v>
      </c>
      <c r="H259" s="124">
        <f t="shared" si="4"/>
        <v>0</v>
      </c>
      <c r="I259" s="121"/>
      <c r="J259" s="122" t="str">
        <f>IF(I259="","",VLOOKUP(I259,部门列表!A:B,2,0))</f>
        <v/>
      </c>
      <c r="K259" s="128"/>
    </row>
    <row r="260" spans="1:11" ht="13.5">
      <c r="A260" s="126"/>
      <c r="B260" s="121"/>
      <c r="C260" s="122" t="str">
        <f>IF(B260="","",VLOOKUP(B260,型号管理!A:D,2,0))</f>
        <v/>
      </c>
      <c r="D260" s="122" t="str">
        <f>IF(B260="","",VLOOKUP(B260,型号管理!A:D,3,0))</f>
        <v/>
      </c>
      <c r="E260" s="122" t="str">
        <f>IF(B260="","",VLOOKUP(B260,型号管理!A:D,4,0))</f>
        <v/>
      </c>
      <c r="F260" s="127"/>
      <c r="G260" s="124">
        <f>IF(F260=0,0,SUMIF(采购明细!B:B,B260,采购明细!H:H)/SUMIF(采购明细!B:B,B260,采购明细!F:F))</f>
        <v>0</v>
      </c>
      <c r="H260" s="124">
        <f t="shared" si="4"/>
        <v>0</v>
      </c>
      <c r="I260" s="121"/>
      <c r="J260" s="122" t="str">
        <f>IF(I260="","",VLOOKUP(I260,部门列表!A:B,2,0))</f>
        <v/>
      </c>
      <c r="K260" s="128"/>
    </row>
    <row r="261" spans="1:11" ht="13.5">
      <c r="A261" s="126"/>
      <c r="B261" s="121"/>
      <c r="C261" s="122" t="str">
        <f>IF(B261="","",VLOOKUP(B261,型号管理!A:D,2,0))</f>
        <v/>
      </c>
      <c r="D261" s="122" t="str">
        <f>IF(B261="","",VLOOKUP(B261,型号管理!A:D,3,0))</f>
        <v/>
      </c>
      <c r="E261" s="122" t="str">
        <f>IF(B261="","",VLOOKUP(B261,型号管理!A:D,4,0))</f>
        <v/>
      </c>
      <c r="F261" s="127"/>
      <c r="G261" s="124">
        <f>IF(F261=0,0,SUMIF(采购明细!B:B,B261,采购明细!H:H)/SUMIF(采购明细!B:B,B261,采购明细!F:F))</f>
        <v>0</v>
      </c>
      <c r="H261" s="124">
        <f t="shared" si="4"/>
        <v>0</v>
      </c>
      <c r="I261" s="121"/>
      <c r="J261" s="122" t="str">
        <f>IF(I261="","",VLOOKUP(I261,部门列表!A:B,2,0))</f>
        <v/>
      </c>
      <c r="K261" s="128"/>
    </row>
    <row r="262" spans="1:11" ht="13.5">
      <c r="A262" s="126"/>
      <c r="B262" s="121"/>
      <c r="C262" s="122" t="str">
        <f>IF(B262="","",VLOOKUP(B262,型号管理!A:D,2,0))</f>
        <v/>
      </c>
      <c r="D262" s="122" t="str">
        <f>IF(B262="","",VLOOKUP(B262,型号管理!A:D,3,0))</f>
        <v/>
      </c>
      <c r="E262" s="122" t="str">
        <f>IF(B262="","",VLOOKUP(B262,型号管理!A:D,4,0))</f>
        <v/>
      </c>
      <c r="F262" s="127"/>
      <c r="G262" s="124">
        <f>IF(F262=0,0,SUMIF(采购明细!B:B,B262,采购明细!H:H)/SUMIF(采购明细!B:B,B262,采购明细!F:F))</f>
        <v>0</v>
      </c>
      <c r="H262" s="124">
        <f t="shared" si="4"/>
        <v>0</v>
      </c>
      <c r="I262" s="121"/>
      <c r="J262" s="122" t="str">
        <f>IF(I262="","",VLOOKUP(I262,部门列表!A:B,2,0))</f>
        <v/>
      </c>
      <c r="K262" s="128"/>
    </row>
    <row r="263" spans="1:11" ht="13.5">
      <c r="A263" s="126"/>
      <c r="B263" s="121"/>
      <c r="C263" s="122" t="str">
        <f>IF(B263="","",VLOOKUP(B263,型号管理!A:D,2,0))</f>
        <v/>
      </c>
      <c r="D263" s="122" t="str">
        <f>IF(B263="","",VLOOKUP(B263,型号管理!A:D,3,0))</f>
        <v/>
      </c>
      <c r="E263" s="122" t="str">
        <f>IF(B263="","",VLOOKUP(B263,型号管理!A:D,4,0))</f>
        <v/>
      </c>
      <c r="F263" s="127"/>
      <c r="G263" s="124">
        <f>IF(F263=0,0,SUMIF(采购明细!B:B,B263,采购明细!H:H)/SUMIF(采购明细!B:B,B263,采购明细!F:F))</f>
        <v>0</v>
      </c>
      <c r="H263" s="124">
        <f t="shared" si="4"/>
        <v>0</v>
      </c>
      <c r="I263" s="121"/>
      <c r="J263" s="122" t="str">
        <f>IF(I263="","",VLOOKUP(I263,部门列表!A:B,2,0))</f>
        <v/>
      </c>
      <c r="K263" s="128"/>
    </row>
    <row r="264" spans="1:11" ht="13.5">
      <c r="A264" s="126"/>
      <c r="B264" s="121"/>
      <c r="C264" s="122" t="str">
        <f>IF(B264="","",VLOOKUP(B264,型号管理!A:D,2,0))</f>
        <v/>
      </c>
      <c r="D264" s="122" t="str">
        <f>IF(B264="","",VLOOKUP(B264,型号管理!A:D,3,0))</f>
        <v/>
      </c>
      <c r="E264" s="122" t="str">
        <f>IF(B264="","",VLOOKUP(B264,型号管理!A:D,4,0))</f>
        <v/>
      </c>
      <c r="F264" s="127"/>
      <c r="G264" s="124">
        <f>IF(F264=0,0,SUMIF(采购明细!B:B,B264,采购明细!H:H)/SUMIF(采购明细!B:B,B264,采购明细!F:F))</f>
        <v>0</v>
      </c>
      <c r="H264" s="124">
        <f t="shared" si="4"/>
        <v>0</v>
      </c>
      <c r="I264" s="121"/>
      <c r="J264" s="122" t="str">
        <f>IF(I264="","",VLOOKUP(I264,部门列表!A:B,2,0))</f>
        <v/>
      </c>
      <c r="K264" s="128"/>
    </row>
    <row r="265" spans="1:11" ht="13.5">
      <c r="A265" s="126"/>
      <c r="B265" s="121"/>
      <c r="C265" s="122" t="str">
        <f>IF(B265="","",VLOOKUP(B265,型号管理!A:D,2,0))</f>
        <v/>
      </c>
      <c r="D265" s="122" t="str">
        <f>IF(B265="","",VLOOKUP(B265,型号管理!A:D,3,0))</f>
        <v/>
      </c>
      <c r="E265" s="122" t="str">
        <f>IF(B265="","",VLOOKUP(B265,型号管理!A:D,4,0))</f>
        <v/>
      </c>
      <c r="F265" s="127"/>
      <c r="G265" s="124">
        <f>IF(F265=0,0,SUMIF(采购明细!B:B,B265,采购明细!H:H)/SUMIF(采购明细!B:B,B265,采购明细!F:F))</f>
        <v>0</v>
      </c>
      <c r="H265" s="124">
        <f t="shared" si="4"/>
        <v>0</v>
      </c>
      <c r="I265" s="121"/>
      <c r="J265" s="122" t="str">
        <f>IF(I265="","",VLOOKUP(I265,部门列表!A:B,2,0))</f>
        <v/>
      </c>
      <c r="K265" s="128"/>
    </row>
    <row r="266" spans="1:11" ht="13.5">
      <c r="A266" s="126"/>
      <c r="B266" s="121"/>
      <c r="C266" s="122" t="str">
        <f>IF(B266="","",VLOOKUP(B266,型号管理!A:D,2,0))</f>
        <v/>
      </c>
      <c r="D266" s="122" t="str">
        <f>IF(B266="","",VLOOKUP(B266,型号管理!A:D,3,0))</f>
        <v/>
      </c>
      <c r="E266" s="122" t="str">
        <f>IF(B266="","",VLOOKUP(B266,型号管理!A:D,4,0))</f>
        <v/>
      </c>
      <c r="F266" s="127"/>
      <c r="G266" s="124">
        <f>IF(F266=0,0,SUMIF(采购明细!B:B,B266,采购明细!H:H)/SUMIF(采购明细!B:B,B266,采购明细!F:F))</f>
        <v>0</v>
      </c>
      <c r="H266" s="124">
        <f t="shared" si="4"/>
        <v>0</v>
      </c>
      <c r="I266" s="121"/>
      <c r="J266" s="122" t="str">
        <f>IF(I266="","",VLOOKUP(I266,部门列表!A:B,2,0))</f>
        <v/>
      </c>
      <c r="K266" s="128"/>
    </row>
    <row r="267" spans="1:11" ht="13.5">
      <c r="A267" s="126"/>
      <c r="B267" s="121"/>
      <c r="C267" s="122" t="str">
        <f>IF(B267="","",VLOOKUP(B267,型号管理!A:D,2,0))</f>
        <v/>
      </c>
      <c r="D267" s="122" t="str">
        <f>IF(B267="","",VLOOKUP(B267,型号管理!A:D,3,0))</f>
        <v/>
      </c>
      <c r="E267" s="122" t="str">
        <f>IF(B267="","",VLOOKUP(B267,型号管理!A:D,4,0))</f>
        <v/>
      </c>
      <c r="F267" s="127"/>
      <c r="G267" s="124">
        <f>IF(F267=0,0,SUMIF(采购明细!B:B,B267,采购明细!H:H)/SUMIF(采购明细!B:B,B267,采购明细!F:F))</f>
        <v>0</v>
      </c>
      <c r="H267" s="124">
        <f t="shared" si="4"/>
        <v>0</v>
      </c>
      <c r="I267" s="121"/>
      <c r="J267" s="122" t="str">
        <f>IF(I267="","",VLOOKUP(I267,部门列表!A:B,2,0))</f>
        <v/>
      </c>
      <c r="K267" s="128"/>
    </row>
    <row r="268" spans="1:11" ht="13.5">
      <c r="A268" s="126"/>
      <c r="B268" s="121"/>
      <c r="C268" s="122" t="str">
        <f>IF(B268="","",VLOOKUP(B268,型号管理!A:D,2,0))</f>
        <v/>
      </c>
      <c r="D268" s="122" t="str">
        <f>IF(B268="","",VLOOKUP(B268,型号管理!A:D,3,0))</f>
        <v/>
      </c>
      <c r="E268" s="122" t="str">
        <f>IF(B268="","",VLOOKUP(B268,型号管理!A:D,4,0))</f>
        <v/>
      </c>
      <c r="F268" s="127"/>
      <c r="G268" s="124">
        <f>IF(F268=0,0,SUMIF(采购明细!B:B,B268,采购明细!H:H)/SUMIF(采购明细!B:B,B268,采购明细!F:F))</f>
        <v>0</v>
      </c>
      <c r="H268" s="124">
        <f t="shared" si="4"/>
        <v>0</v>
      </c>
      <c r="I268" s="121"/>
      <c r="J268" s="122" t="str">
        <f>IF(I268="","",VLOOKUP(I268,部门列表!A:B,2,0))</f>
        <v/>
      </c>
      <c r="K268" s="128"/>
    </row>
    <row r="269" spans="1:11" ht="13.5">
      <c r="A269" s="126"/>
      <c r="B269" s="121"/>
      <c r="C269" s="122" t="str">
        <f>IF(B269="","",VLOOKUP(B269,型号管理!A:D,2,0))</f>
        <v/>
      </c>
      <c r="D269" s="122" t="str">
        <f>IF(B269="","",VLOOKUP(B269,型号管理!A:D,3,0))</f>
        <v/>
      </c>
      <c r="E269" s="122" t="str">
        <f>IF(B269="","",VLOOKUP(B269,型号管理!A:D,4,0))</f>
        <v/>
      </c>
      <c r="F269" s="127"/>
      <c r="G269" s="124">
        <f>IF(F269=0,0,SUMIF(采购明细!B:B,B269,采购明细!H:H)/SUMIF(采购明细!B:B,B269,采购明细!F:F))</f>
        <v>0</v>
      </c>
      <c r="H269" s="124">
        <f t="shared" si="4"/>
        <v>0</v>
      </c>
      <c r="I269" s="121"/>
      <c r="J269" s="122" t="str">
        <f>IF(I269="","",VLOOKUP(I269,部门列表!A:B,2,0))</f>
        <v/>
      </c>
      <c r="K269" s="128"/>
    </row>
    <row r="270" spans="1:11" ht="13.5">
      <c r="A270" s="126"/>
      <c r="B270" s="121"/>
      <c r="C270" s="122" t="str">
        <f>IF(B270="","",VLOOKUP(B270,型号管理!A:D,2,0))</f>
        <v/>
      </c>
      <c r="D270" s="122" t="str">
        <f>IF(B270="","",VLOOKUP(B270,型号管理!A:D,3,0))</f>
        <v/>
      </c>
      <c r="E270" s="122" t="str">
        <f>IF(B270="","",VLOOKUP(B270,型号管理!A:D,4,0))</f>
        <v/>
      </c>
      <c r="F270" s="127"/>
      <c r="G270" s="124">
        <f>IF(F270=0,0,SUMIF(采购明细!B:B,B270,采购明细!H:H)/SUMIF(采购明细!B:B,B270,采购明细!F:F))</f>
        <v>0</v>
      </c>
      <c r="H270" s="124">
        <f t="shared" si="4"/>
        <v>0</v>
      </c>
      <c r="I270" s="121"/>
      <c r="J270" s="122" t="str">
        <f>IF(I270="","",VLOOKUP(I270,部门列表!A:B,2,0))</f>
        <v/>
      </c>
      <c r="K270" s="128"/>
    </row>
    <row r="271" spans="1:11" ht="13.5">
      <c r="A271" s="126"/>
      <c r="B271" s="121"/>
      <c r="C271" s="122" t="str">
        <f>IF(B271="","",VLOOKUP(B271,型号管理!A:D,2,0))</f>
        <v/>
      </c>
      <c r="D271" s="122" t="str">
        <f>IF(B271="","",VLOOKUP(B271,型号管理!A:D,3,0))</f>
        <v/>
      </c>
      <c r="E271" s="122" t="str">
        <f>IF(B271="","",VLOOKUP(B271,型号管理!A:D,4,0))</f>
        <v/>
      </c>
      <c r="F271" s="127"/>
      <c r="G271" s="124">
        <f>IF(F271=0,0,SUMIF(采购明细!B:B,B271,采购明细!H:H)/SUMIF(采购明细!B:B,B271,采购明细!F:F))</f>
        <v>0</v>
      </c>
      <c r="H271" s="124">
        <f t="shared" si="4"/>
        <v>0</v>
      </c>
      <c r="I271" s="121"/>
      <c r="J271" s="122" t="str">
        <f>IF(I271="","",VLOOKUP(I271,部门列表!A:B,2,0))</f>
        <v/>
      </c>
      <c r="K271" s="128"/>
    </row>
    <row r="272" spans="1:11" ht="13.5">
      <c r="A272" s="126"/>
      <c r="B272" s="121"/>
      <c r="C272" s="122" t="str">
        <f>IF(B272="","",VLOOKUP(B272,型号管理!A:D,2,0))</f>
        <v/>
      </c>
      <c r="D272" s="122" t="str">
        <f>IF(B272="","",VLOOKUP(B272,型号管理!A:D,3,0))</f>
        <v/>
      </c>
      <c r="E272" s="122" t="str">
        <f>IF(B272="","",VLOOKUP(B272,型号管理!A:D,4,0))</f>
        <v/>
      </c>
      <c r="F272" s="127"/>
      <c r="G272" s="124">
        <f>IF(F272=0,0,SUMIF(采购明细!B:B,B272,采购明细!H:H)/SUMIF(采购明细!B:B,B272,采购明细!F:F))</f>
        <v>0</v>
      </c>
      <c r="H272" s="124">
        <f t="shared" si="4"/>
        <v>0</v>
      </c>
      <c r="I272" s="121"/>
      <c r="J272" s="122" t="str">
        <f>IF(I272="","",VLOOKUP(I272,部门列表!A:B,2,0))</f>
        <v/>
      </c>
      <c r="K272" s="128"/>
    </row>
    <row r="273" spans="1:11" ht="13.5">
      <c r="A273" s="126"/>
      <c r="B273" s="121"/>
      <c r="C273" s="122" t="str">
        <f>IF(B273="","",VLOOKUP(B273,型号管理!A:D,2,0))</f>
        <v/>
      </c>
      <c r="D273" s="122" t="str">
        <f>IF(B273="","",VLOOKUP(B273,型号管理!A:D,3,0))</f>
        <v/>
      </c>
      <c r="E273" s="122" t="str">
        <f>IF(B273="","",VLOOKUP(B273,型号管理!A:D,4,0))</f>
        <v/>
      </c>
      <c r="F273" s="127"/>
      <c r="G273" s="124">
        <f>IF(F273=0,0,SUMIF(采购明细!B:B,B273,采购明细!H:H)/SUMIF(采购明细!B:B,B273,采购明细!F:F))</f>
        <v>0</v>
      </c>
      <c r="H273" s="124">
        <f t="shared" si="4"/>
        <v>0</v>
      </c>
      <c r="I273" s="121"/>
      <c r="J273" s="122" t="str">
        <f>IF(I273="","",VLOOKUP(I273,部门列表!A:B,2,0))</f>
        <v/>
      </c>
      <c r="K273" s="128"/>
    </row>
    <row r="274" spans="1:11" ht="13.5">
      <c r="A274" s="126"/>
      <c r="B274" s="121"/>
      <c r="C274" s="122" t="str">
        <f>IF(B274="","",VLOOKUP(B274,型号管理!A:D,2,0))</f>
        <v/>
      </c>
      <c r="D274" s="122" t="str">
        <f>IF(B274="","",VLOOKUP(B274,型号管理!A:D,3,0))</f>
        <v/>
      </c>
      <c r="E274" s="122" t="str">
        <f>IF(B274="","",VLOOKUP(B274,型号管理!A:D,4,0))</f>
        <v/>
      </c>
      <c r="F274" s="127"/>
      <c r="G274" s="124">
        <f>IF(F274=0,0,SUMIF(采购明细!B:B,B274,采购明细!H:H)/SUMIF(采购明细!B:B,B274,采购明细!F:F))</f>
        <v>0</v>
      </c>
      <c r="H274" s="124">
        <f t="shared" si="4"/>
        <v>0</v>
      </c>
      <c r="I274" s="121"/>
      <c r="J274" s="122" t="str">
        <f>IF(I274="","",VLOOKUP(I274,部门列表!A:B,2,0))</f>
        <v/>
      </c>
      <c r="K274" s="128"/>
    </row>
    <row r="275" spans="1:11" ht="13.5">
      <c r="A275" s="126"/>
      <c r="B275" s="121"/>
      <c r="C275" s="122" t="str">
        <f>IF(B275="","",VLOOKUP(B275,型号管理!A:D,2,0))</f>
        <v/>
      </c>
      <c r="D275" s="122" t="str">
        <f>IF(B275="","",VLOOKUP(B275,型号管理!A:D,3,0))</f>
        <v/>
      </c>
      <c r="E275" s="122" t="str">
        <f>IF(B275="","",VLOOKUP(B275,型号管理!A:D,4,0))</f>
        <v/>
      </c>
      <c r="F275" s="127"/>
      <c r="G275" s="124">
        <f>IF(F275=0,0,SUMIF(采购明细!B:B,B275,采购明细!H:H)/SUMIF(采购明细!B:B,B275,采购明细!F:F))</f>
        <v>0</v>
      </c>
      <c r="H275" s="124">
        <f t="shared" si="4"/>
        <v>0</v>
      </c>
      <c r="I275" s="121"/>
      <c r="J275" s="122" t="str">
        <f>IF(I275="","",VLOOKUP(I275,部门列表!A:B,2,0))</f>
        <v/>
      </c>
      <c r="K275" s="128"/>
    </row>
    <row r="276" spans="1:11" ht="13.5">
      <c r="A276" s="126"/>
      <c r="B276" s="121"/>
      <c r="C276" s="122" t="str">
        <f>IF(B276="","",VLOOKUP(B276,型号管理!A:D,2,0))</f>
        <v/>
      </c>
      <c r="D276" s="122" t="str">
        <f>IF(B276="","",VLOOKUP(B276,型号管理!A:D,3,0))</f>
        <v/>
      </c>
      <c r="E276" s="122" t="str">
        <f>IF(B276="","",VLOOKUP(B276,型号管理!A:D,4,0))</f>
        <v/>
      </c>
      <c r="F276" s="127"/>
      <c r="G276" s="124">
        <f>IF(F276=0,0,SUMIF(采购明细!B:B,B276,采购明细!H:H)/SUMIF(采购明细!B:B,B276,采购明细!F:F))</f>
        <v>0</v>
      </c>
      <c r="H276" s="124">
        <f t="shared" si="4"/>
        <v>0</v>
      </c>
      <c r="I276" s="121"/>
      <c r="J276" s="122" t="str">
        <f>IF(I276="","",VLOOKUP(I276,部门列表!A:B,2,0))</f>
        <v/>
      </c>
      <c r="K276" s="128"/>
    </row>
    <row r="277" spans="1:11" ht="13.5">
      <c r="A277" s="126"/>
      <c r="B277" s="121"/>
      <c r="C277" s="122" t="str">
        <f>IF(B277="","",VLOOKUP(B277,型号管理!A:D,2,0))</f>
        <v/>
      </c>
      <c r="D277" s="122" t="str">
        <f>IF(B277="","",VLOOKUP(B277,型号管理!A:D,3,0))</f>
        <v/>
      </c>
      <c r="E277" s="122" t="str">
        <f>IF(B277="","",VLOOKUP(B277,型号管理!A:D,4,0))</f>
        <v/>
      </c>
      <c r="F277" s="127"/>
      <c r="G277" s="124">
        <f>IF(F277=0,0,SUMIF(采购明细!B:B,B277,采购明细!H:H)/SUMIF(采购明细!B:B,B277,采购明细!F:F))</f>
        <v>0</v>
      </c>
      <c r="H277" s="124">
        <f t="shared" si="4"/>
        <v>0</v>
      </c>
      <c r="I277" s="121"/>
      <c r="J277" s="122" t="str">
        <f>IF(I277="","",VLOOKUP(I277,部门列表!A:B,2,0))</f>
        <v/>
      </c>
      <c r="K277" s="128"/>
    </row>
    <row r="278" spans="1:11" ht="13.5">
      <c r="A278" s="126"/>
      <c r="B278" s="121"/>
      <c r="C278" s="122" t="str">
        <f>IF(B278="","",VLOOKUP(B278,型号管理!A:D,2,0))</f>
        <v/>
      </c>
      <c r="D278" s="122" t="str">
        <f>IF(B278="","",VLOOKUP(B278,型号管理!A:D,3,0))</f>
        <v/>
      </c>
      <c r="E278" s="122" t="str">
        <f>IF(B278="","",VLOOKUP(B278,型号管理!A:D,4,0))</f>
        <v/>
      </c>
      <c r="F278" s="127"/>
      <c r="G278" s="124">
        <f>IF(F278=0,0,SUMIF(采购明细!B:B,B278,采购明细!H:H)/SUMIF(采购明细!B:B,B278,采购明细!F:F))</f>
        <v>0</v>
      </c>
      <c r="H278" s="124">
        <f t="shared" si="4"/>
        <v>0</v>
      </c>
      <c r="I278" s="121"/>
      <c r="J278" s="122" t="str">
        <f>IF(I278="","",VLOOKUP(I278,部门列表!A:B,2,0))</f>
        <v/>
      </c>
      <c r="K278" s="128"/>
    </row>
    <row r="279" spans="1:11" ht="13.5">
      <c r="A279" s="126"/>
      <c r="B279" s="121"/>
      <c r="C279" s="122" t="str">
        <f>IF(B279="","",VLOOKUP(B279,型号管理!A:D,2,0))</f>
        <v/>
      </c>
      <c r="D279" s="122" t="str">
        <f>IF(B279="","",VLOOKUP(B279,型号管理!A:D,3,0))</f>
        <v/>
      </c>
      <c r="E279" s="122" t="str">
        <f>IF(B279="","",VLOOKUP(B279,型号管理!A:D,4,0))</f>
        <v/>
      </c>
      <c r="F279" s="127"/>
      <c r="G279" s="124">
        <f>IF(F279=0,0,SUMIF(采购明细!B:B,B279,采购明细!H:H)/SUMIF(采购明细!B:B,B279,采购明细!F:F))</f>
        <v>0</v>
      </c>
      <c r="H279" s="124">
        <f t="shared" si="4"/>
        <v>0</v>
      </c>
      <c r="I279" s="121"/>
      <c r="J279" s="122" t="str">
        <f>IF(I279="","",VLOOKUP(I279,部门列表!A:B,2,0))</f>
        <v/>
      </c>
      <c r="K279" s="128"/>
    </row>
    <row r="280" spans="1:11" ht="13.5">
      <c r="A280" s="126"/>
      <c r="B280" s="121"/>
      <c r="C280" s="122" t="str">
        <f>IF(B280="","",VLOOKUP(B280,型号管理!A:D,2,0))</f>
        <v/>
      </c>
      <c r="D280" s="122" t="str">
        <f>IF(B280="","",VLOOKUP(B280,型号管理!A:D,3,0))</f>
        <v/>
      </c>
      <c r="E280" s="122" t="str">
        <f>IF(B280="","",VLOOKUP(B280,型号管理!A:D,4,0))</f>
        <v/>
      </c>
      <c r="F280" s="127"/>
      <c r="G280" s="124">
        <f>IF(F280=0,0,SUMIF(采购明细!B:B,B280,采购明细!H:H)/SUMIF(采购明细!B:B,B280,采购明细!F:F))</f>
        <v>0</v>
      </c>
      <c r="H280" s="124">
        <f t="shared" si="4"/>
        <v>0</v>
      </c>
      <c r="I280" s="121"/>
      <c r="J280" s="122" t="str">
        <f>IF(I280="","",VLOOKUP(I280,部门列表!A:B,2,0))</f>
        <v/>
      </c>
      <c r="K280" s="128"/>
    </row>
    <row r="281" spans="1:11" ht="13.5">
      <c r="A281" s="126"/>
      <c r="B281" s="121"/>
      <c r="C281" s="122" t="str">
        <f>IF(B281="","",VLOOKUP(B281,型号管理!A:D,2,0))</f>
        <v/>
      </c>
      <c r="D281" s="122" t="str">
        <f>IF(B281="","",VLOOKUP(B281,型号管理!A:D,3,0))</f>
        <v/>
      </c>
      <c r="E281" s="122" t="str">
        <f>IF(B281="","",VLOOKUP(B281,型号管理!A:D,4,0))</f>
        <v/>
      </c>
      <c r="F281" s="127"/>
      <c r="G281" s="124">
        <f>IF(F281=0,0,SUMIF(采购明细!B:B,B281,采购明细!H:H)/SUMIF(采购明细!B:B,B281,采购明细!F:F))</f>
        <v>0</v>
      </c>
      <c r="H281" s="124">
        <f t="shared" si="4"/>
        <v>0</v>
      </c>
      <c r="I281" s="121"/>
      <c r="J281" s="122" t="str">
        <f>IF(I281="","",VLOOKUP(I281,部门列表!A:B,2,0))</f>
        <v/>
      </c>
      <c r="K281" s="128"/>
    </row>
    <row r="282" spans="1:11" ht="13.5">
      <c r="A282" s="126"/>
      <c r="B282" s="121"/>
      <c r="C282" s="122" t="str">
        <f>IF(B282="","",VLOOKUP(B282,型号管理!A:D,2,0))</f>
        <v/>
      </c>
      <c r="D282" s="122" t="str">
        <f>IF(B282="","",VLOOKUP(B282,型号管理!A:D,3,0))</f>
        <v/>
      </c>
      <c r="E282" s="122" t="str">
        <f>IF(B282="","",VLOOKUP(B282,型号管理!A:D,4,0))</f>
        <v/>
      </c>
      <c r="F282" s="127"/>
      <c r="G282" s="124">
        <f>IF(F282=0,0,SUMIF(采购明细!B:B,B282,采购明细!H:H)/SUMIF(采购明细!B:B,B282,采购明细!F:F))</f>
        <v>0</v>
      </c>
      <c r="H282" s="124">
        <f t="shared" si="4"/>
        <v>0</v>
      </c>
      <c r="I282" s="121"/>
      <c r="J282" s="122" t="str">
        <f>IF(I282="","",VLOOKUP(I282,部门列表!A:B,2,0))</f>
        <v/>
      </c>
      <c r="K282" s="128"/>
    </row>
    <row r="283" spans="1:11" ht="13.5">
      <c r="A283" s="126"/>
      <c r="B283" s="121"/>
      <c r="C283" s="122" t="str">
        <f>IF(B283="","",VLOOKUP(B283,型号管理!A:D,2,0))</f>
        <v/>
      </c>
      <c r="D283" s="122" t="str">
        <f>IF(B283="","",VLOOKUP(B283,型号管理!A:D,3,0))</f>
        <v/>
      </c>
      <c r="E283" s="122" t="str">
        <f>IF(B283="","",VLOOKUP(B283,型号管理!A:D,4,0))</f>
        <v/>
      </c>
      <c r="F283" s="127"/>
      <c r="G283" s="124">
        <f>IF(F283=0,0,SUMIF(采购明细!B:B,B283,采购明细!H:H)/SUMIF(采购明细!B:B,B283,采购明细!F:F))</f>
        <v>0</v>
      </c>
      <c r="H283" s="124">
        <f t="shared" si="4"/>
        <v>0</v>
      </c>
      <c r="I283" s="121"/>
      <c r="J283" s="122" t="str">
        <f>IF(I283="","",VLOOKUP(I283,部门列表!A:B,2,0))</f>
        <v/>
      </c>
      <c r="K283" s="128"/>
    </row>
    <row r="284" spans="1:11" ht="13.5">
      <c r="A284" s="126"/>
      <c r="B284" s="121"/>
      <c r="C284" s="122" t="str">
        <f>IF(B284="","",VLOOKUP(B284,型号管理!A:D,2,0))</f>
        <v/>
      </c>
      <c r="D284" s="122" t="str">
        <f>IF(B284="","",VLOOKUP(B284,型号管理!A:D,3,0))</f>
        <v/>
      </c>
      <c r="E284" s="122" t="str">
        <f>IF(B284="","",VLOOKUP(B284,型号管理!A:D,4,0))</f>
        <v/>
      </c>
      <c r="F284" s="127"/>
      <c r="G284" s="124">
        <f>IF(F284=0,0,SUMIF(采购明细!B:B,B284,采购明细!H:H)/SUMIF(采购明细!B:B,B284,采购明细!F:F))</f>
        <v>0</v>
      </c>
      <c r="H284" s="124">
        <f t="shared" si="4"/>
        <v>0</v>
      </c>
      <c r="I284" s="121"/>
      <c r="J284" s="122" t="str">
        <f>IF(I284="","",VLOOKUP(I284,部门列表!A:B,2,0))</f>
        <v/>
      </c>
      <c r="K284" s="128"/>
    </row>
    <row r="285" spans="1:11" ht="13.5">
      <c r="A285" s="126"/>
      <c r="B285" s="121"/>
      <c r="C285" s="122" t="str">
        <f>IF(B285="","",VLOOKUP(B285,型号管理!A:D,2,0))</f>
        <v/>
      </c>
      <c r="D285" s="122" t="str">
        <f>IF(B285="","",VLOOKUP(B285,型号管理!A:D,3,0))</f>
        <v/>
      </c>
      <c r="E285" s="122" t="str">
        <f>IF(B285="","",VLOOKUP(B285,型号管理!A:D,4,0))</f>
        <v/>
      </c>
      <c r="F285" s="127"/>
      <c r="G285" s="124">
        <f>IF(F285=0,0,SUMIF(采购明细!B:B,B285,采购明细!H:H)/SUMIF(采购明细!B:B,B285,采购明细!F:F))</f>
        <v>0</v>
      </c>
      <c r="H285" s="124">
        <f t="shared" si="4"/>
        <v>0</v>
      </c>
      <c r="I285" s="121"/>
      <c r="J285" s="122" t="str">
        <f>IF(I285="","",VLOOKUP(I285,部门列表!A:B,2,0))</f>
        <v/>
      </c>
      <c r="K285" s="128"/>
    </row>
    <row r="286" spans="1:11" ht="13.5">
      <c r="A286" s="126"/>
      <c r="B286" s="121"/>
      <c r="C286" s="122" t="str">
        <f>IF(B286="","",VLOOKUP(B286,型号管理!A:D,2,0))</f>
        <v/>
      </c>
      <c r="D286" s="122" t="str">
        <f>IF(B286="","",VLOOKUP(B286,型号管理!A:D,3,0))</f>
        <v/>
      </c>
      <c r="E286" s="122" t="str">
        <f>IF(B286="","",VLOOKUP(B286,型号管理!A:D,4,0))</f>
        <v/>
      </c>
      <c r="F286" s="127"/>
      <c r="G286" s="124">
        <f>IF(F286=0,0,SUMIF(采购明细!B:B,B286,采购明细!H:H)/SUMIF(采购明细!B:B,B286,采购明细!F:F))</f>
        <v>0</v>
      </c>
      <c r="H286" s="124">
        <f t="shared" si="4"/>
        <v>0</v>
      </c>
      <c r="I286" s="121"/>
      <c r="J286" s="122" t="str">
        <f>IF(I286="","",VLOOKUP(I286,部门列表!A:B,2,0))</f>
        <v/>
      </c>
      <c r="K286" s="128"/>
    </row>
    <row r="287" spans="1:11" ht="13.5">
      <c r="A287" s="126"/>
      <c r="B287" s="121"/>
      <c r="C287" s="122" t="str">
        <f>IF(B287="","",VLOOKUP(B287,型号管理!A:D,2,0))</f>
        <v/>
      </c>
      <c r="D287" s="122" t="str">
        <f>IF(B287="","",VLOOKUP(B287,型号管理!A:D,3,0))</f>
        <v/>
      </c>
      <c r="E287" s="122" t="str">
        <f>IF(B287="","",VLOOKUP(B287,型号管理!A:D,4,0))</f>
        <v/>
      </c>
      <c r="F287" s="127"/>
      <c r="G287" s="124">
        <f>IF(F287=0,0,SUMIF(采购明细!B:B,B287,采购明细!H:H)/SUMIF(采购明细!B:B,B287,采购明细!F:F))</f>
        <v>0</v>
      </c>
      <c r="H287" s="124">
        <f t="shared" si="4"/>
        <v>0</v>
      </c>
      <c r="I287" s="121"/>
      <c r="J287" s="122" t="str">
        <f>IF(I287="","",VLOOKUP(I287,部门列表!A:B,2,0))</f>
        <v/>
      </c>
      <c r="K287" s="128"/>
    </row>
    <row r="288" spans="1:11" ht="13.5">
      <c r="A288" s="126"/>
      <c r="B288" s="121"/>
      <c r="C288" s="122" t="str">
        <f>IF(B288="","",VLOOKUP(B288,型号管理!A:D,2,0))</f>
        <v/>
      </c>
      <c r="D288" s="122" t="str">
        <f>IF(B288="","",VLOOKUP(B288,型号管理!A:D,3,0))</f>
        <v/>
      </c>
      <c r="E288" s="122" t="str">
        <f>IF(B288="","",VLOOKUP(B288,型号管理!A:D,4,0))</f>
        <v/>
      </c>
      <c r="F288" s="127"/>
      <c r="G288" s="124">
        <f>IF(F288=0,0,SUMIF(采购明细!B:B,B288,采购明细!H:H)/SUMIF(采购明细!B:B,B288,采购明细!F:F))</f>
        <v>0</v>
      </c>
      <c r="H288" s="124">
        <f t="shared" si="4"/>
        <v>0</v>
      </c>
      <c r="I288" s="121"/>
      <c r="J288" s="122" t="str">
        <f>IF(I288="","",VLOOKUP(I288,部门列表!A:B,2,0))</f>
        <v/>
      </c>
      <c r="K288" s="128"/>
    </row>
    <row r="289" spans="1:11" ht="13.5">
      <c r="A289" s="126"/>
      <c r="B289" s="121"/>
      <c r="C289" s="122" t="str">
        <f>IF(B289="","",VLOOKUP(B289,型号管理!A:D,2,0))</f>
        <v/>
      </c>
      <c r="D289" s="122" t="str">
        <f>IF(B289="","",VLOOKUP(B289,型号管理!A:D,3,0))</f>
        <v/>
      </c>
      <c r="E289" s="122" t="str">
        <f>IF(B289="","",VLOOKUP(B289,型号管理!A:D,4,0))</f>
        <v/>
      </c>
      <c r="F289" s="127"/>
      <c r="G289" s="124">
        <f>IF(F289=0,0,SUMIF(采购明细!B:B,B289,采购明细!H:H)/SUMIF(采购明细!B:B,B289,采购明细!F:F))</f>
        <v>0</v>
      </c>
      <c r="H289" s="124">
        <f t="shared" si="4"/>
        <v>0</v>
      </c>
      <c r="I289" s="121"/>
      <c r="J289" s="122" t="str">
        <f>IF(I289="","",VLOOKUP(I289,部门列表!A:B,2,0))</f>
        <v/>
      </c>
      <c r="K289" s="128"/>
    </row>
    <row r="290" spans="1:11" ht="13.5">
      <c r="A290" s="126"/>
      <c r="B290" s="121"/>
      <c r="C290" s="122" t="str">
        <f>IF(B290="","",VLOOKUP(B290,型号管理!A:D,2,0))</f>
        <v/>
      </c>
      <c r="D290" s="122" t="str">
        <f>IF(B290="","",VLOOKUP(B290,型号管理!A:D,3,0))</f>
        <v/>
      </c>
      <c r="E290" s="122" t="str">
        <f>IF(B290="","",VLOOKUP(B290,型号管理!A:D,4,0))</f>
        <v/>
      </c>
      <c r="F290" s="127"/>
      <c r="G290" s="124">
        <f>IF(F290=0,0,SUMIF(采购明细!B:B,B290,采购明细!H:H)/SUMIF(采购明细!B:B,B290,采购明细!F:F))</f>
        <v>0</v>
      </c>
      <c r="H290" s="124">
        <f t="shared" si="4"/>
        <v>0</v>
      </c>
      <c r="I290" s="121"/>
      <c r="J290" s="122" t="str">
        <f>IF(I290="","",VLOOKUP(I290,部门列表!A:B,2,0))</f>
        <v/>
      </c>
      <c r="K290" s="128"/>
    </row>
    <row r="291" spans="1:11" ht="13.5">
      <c r="A291" s="126"/>
      <c r="B291" s="121"/>
      <c r="C291" s="122" t="str">
        <f>IF(B291="","",VLOOKUP(B291,型号管理!A:D,2,0))</f>
        <v/>
      </c>
      <c r="D291" s="122" t="str">
        <f>IF(B291="","",VLOOKUP(B291,型号管理!A:D,3,0))</f>
        <v/>
      </c>
      <c r="E291" s="122" t="str">
        <f>IF(B291="","",VLOOKUP(B291,型号管理!A:D,4,0))</f>
        <v/>
      </c>
      <c r="F291" s="127"/>
      <c r="G291" s="124">
        <f>IF(F291=0,0,SUMIF(采购明细!B:B,B291,采购明细!H:H)/SUMIF(采购明细!B:B,B291,采购明细!F:F))</f>
        <v>0</v>
      </c>
      <c r="H291" s="124">
        <f t="shared" si="4"/>
        <v>0</v>
      </c>
      <c r="I291" s="121"/>
      <c r="J291" s="122" t="str">
        <f>IF(I291="","",VLOOKUP(I291,部门列表!A:B,2,0))</f>
        <v/>
      </c>
      <c r="K291" s="128"/>
    </row>
    <row r="292" spans="1:11" ht="13.5">
      <c r="A292" s="126"/>
      <c r="B292" s="121"/>
      <c r="C292" s="122" t="str">
        <f>IF(B292="","",VLOOKUP(B292,型号管理!A:D,2,0))</f>
        <v/>
      </c>
      <c r="D292" s="122" t="str">
        <f>IF(B292="","",VLOOKUP(B292,型号管理!A:D,3,0))</f>
        <v/>
      </c>
      <c r="E292" s="122" t="str">
        <f>IF(B292="","",VLOOKUP(B292,型号管理!A:D,4,0))</f>
        <v/>
      </c>
      <c r="F292" s="127"/>
      <c r="G292" s="124">
        <f>IF(F292=0,0,SUMIF(采购明细!B:B,B292,采购明细!H:H)/SUMIF(采购明细!B:B,B292,采购明细!F:F))</f>
        <v>0</v>
      </c>
      <c r="H292" s="124">
        <f t="shared" si="4"/>
        <v>0</v>
      </c>
      <c r="I292" s="121"/>
      <c r="J292" s="122" t="str">
        <f>IF(I292="","",VLOOKUP(I292,部门列表!A:B,2,0))</f>
        <v/>
      </c>
      <c r="K292" s="128"/>
    </row>
    <row r="293" spans="1:11" ht="13.5">
      <c r="A293" s="126"/>
      <c r="B293" s="121"/>
      <c r="C293" s="122" t="str">
        <f>IF(B293="","",VLOOKUP(B293,型号管理!A:D,2,0))</f>
        <v/>
      </c>
      <c r="D293" s="122" t="str">
        <f>IF(B293="","",VLOOKUP(B293,型号管理!A:D,3,0))</f>
        <v/>
      </c>
      <c r="E293" s="122" t="str">
        <f>IF(B293="","",VLOOKUP(B293,型号管理!A:D,4,0))</f>
        <v/>
      </c>
      <c r="F293" s="127"/>
      <c r="G293" s="124">
        <f>IF(F293=0,0,SUMIF(采购明细!B:B,B293,采购明细!H:H)/SUMIF(采购明细!B:B,B293,采购明细!F:F))</f>
        <v>0</v>
      </c>
      <c r="H293" s="124">
        <f t="shared" si="4"/>
        <v>0</v>
      </c>
      <c r="I293" s="121"/>
      <c r="J293" s="122" t="str">
        <f>IF(I293="","",VLOOKUP(I293,部门列表!A:B,2,0))</f>
        <v/>
      </c>
      <c r="K293" s="128"/>
    </row>
    <row r="294" spans="1:11" ht="13.5">
      <c r="A294" s="126"/>
      <c r="B294" s="121"/>
      <c r="C294" s="122" t="str">
        <f>IF(B294="","",VLOOKUP(B294,型号管理!A:D,2,0))</f>
        <v/>
      </c>
      <c r="D294" s="122" t="str">
        <f>IF(B294="","",VLOOKUP(B294,型号管理!A:D,3,0))</f>
        <v/>
      </c>
      <c r="E294" s="122" t="str">
        <f>IF(B294="","",VLOOKUP(B294,型号管理!A:D,4,0))</f>
        <v/>
      </c>
      <c r="F294" s="127"/>
      <c r="G294" s="124">
        <f>IF(F294=0,0,SUMIF(采购明细!B:B,B294,采购明细!H:H)/SUMIF(采购明细!B:B,B294,采购明细!F:F))</f>
        <v>0</v>
      </c>
      <c r="H294" s="124">
        <f t="shared" si="4"/>
        <v>0</v>
      </c>
      <c r="I294" s="121"/>
      <c r="J294" s="122" t="str">
        <f>IF(I294="","",VLOOKUP(I294,部门列表!A:B,2,0))</f>
        <v/>
      </c>
      <c r="K294" s="128"/>
    </row>
    <row r="295" spans="1:11" ht="13.5">
      <c r="A295" s="126"/>
      <c r="B295" s="121"/>
      <c r="C295" s="122" t="str">
        <f>IF(B295="","",VLOOKUP(B295,型号管理!A:D,2,0))</f>
        <v/>
      </c>
      <c r="D295" s="122" t="str">
        <f>IF(B295="","",VLOOKUP(B295,型号管理!A:D,3,0))</f>
        <v/>
      </c>
      <c r="E295" s="122" t="str">
        <f>IF(B295="","",VLOOKUP(B295,型号管理!A:D,4,0))</f>
        <v/>
      </c>
      <c r="F295" s="127"/>
      <c r="G295" s="124">
        <f>IF(F295=0,0,SUMIF(采购明细!B:B,B295,采购明细!H:H)/SUMIF(采购明细!B:B,B295,采购明细!F:F))</f>
        <v>0</v>
      </c>
      <c r="H295" s="124">
        <f t="shared" si="4"/>
        <v>0</v>
      </c>
      <c r="I295" s="121"/>
      <c r="J295" s="122" t="str">
        <f>IF(I295="","",VLOOKUP(I295,部门列表!A:B,2,0))</f>
        <v/>
      </c>
      <c r="K295" s="128"/>
    </row>
    <row r="296" spans="1:11" ht="13.5">
      <c r="A296" s="126"/>
      <c r="B296" s="121"/>
      <c r="C296" s="122" t="str">
        <f>IF(B296="","",VLOOKUP(B296,型号管理!A:D,2,0))</f>
        <v/>
      </c>
      <c r="D296" s="122" t="str">
        <f>IF(B296="","",VLOOKUP(B296,型号管理!A:D,3,0))</f>
        <v/>
      </c>
      <c r="E296" s="122" t="str">
        <f>IF(B296="","",VLOOKUP(B296,型号管理!A:D,4,0))</f>
        <v/>
      </c>
      <c r="F296" s="127"/>
      <c r="G296" s="124">
        <f>IF(F296=0,0,SUMIF(采购明细!B:B,B296,采购明细!H:H)/SUMIF(采购明细!B:B,B296,采购明细!F:F))</f>
        <v>0</v>
      </c>
      <c r="H296" s="124">
        <f t="shared" si="4"/>
        <v>0</v>
      </c>
      <c r="I296" s="121"/>
      <c r="J296" s="122" t="str">
        <f>IF(I296="","",VLOOKUP(I296,部门列表!A:B,2,0))</f>
        <v/>
      </c>
      <c r="K296" s="128"/>
    </row>
    <row r="297" spans="1:11" ht="13.5">
      <c r="A297" s="126"/>
      <c r="B297" s="121"/>
      <c r="C297" s="122" t="str">
        <f>IF(B297="","",VLOOKUP(B297,型号管理!A:D,2,0))</f>
        <v/>
      </c>
      <c r="D297" s="122" t="str">
        <f>IF(B297="","",VLOOKUP(B297,型号管理!A:D,3,0))</f>
        <v/>
      </c>
      <c r="E297" s="122" t="str">
        <f>IF(B297="","",VLOOKUP(B297,型号管理!A:D,4,0))</f>
        <v/>
      </c>
      <c r="F297" s="127"/>
      <c r="G297" s="124">
        <f>IF(F297=0,0,SUMIF(采购明细!B:B,B297,采购明细!H:H)/SUMIF(采购明细!B:B,B297,采购明细!F:F))</f>
        <v>0</v>
      </c>
      <c r="H297" s="124">
        <f t="shared" si="4"/>
        <v>0</v>
      </c>
      <c r="I297" s="121"/>
      <c r="J297" s="122" t="str">
        <f>IF(I297="","",VLOOKUP(I297,部门列表!A:B,2,0))</f>
        <v/>
      </c>
      <c r="K297" s="128"/>
    </row>
    <row r="298" spans="1:11" ht="13.5">
      <c r="A298" s="126"/>
      <c r="B298" s="121"/>
      <c r="C298" s="122" t="str">
        <f>IF(B298="","",VLOOKUP(B298,型号管理!A:D,2,0))</f>
        <v/>
      </c>
      <c r="D298" s="122" t="str">
        <f>IF(B298="","",VLOOKUP(B298,型号管理!A:D,3,0))</f>
        <v/>
      </c>
      <c r="E298" s="122" t="str">
        <f>IF(B298="","",VLOOKUP(B298,型号管理!A:D,4,0))</f>
        <v/>
      </c>
      <c r="F298" s="127"/>
      <c r="G298" s="124">
        <f>IF(F298=0,0,SUMIF(采购明细!B:B,B298,采购明细!H:H)/SUMIF(采购明细!B:B,B298,采购明细!F:F))</f>
        <v>0</v>
      </c>
      <c r="H298" s="124">
        <f t="shared" si="4"/>
        <v>0</v>
      </c>
      <c r="I298" s="121"/>
      <c r="J298" s="122" t="str">
        <f>IF(I298="","",VLOOKUP(I298,部门列表!A:B,2,0))</f>
        <v/>
      </c>
      <c r="K298" s="128"/>
    </row>
    <row r="299" spans="1:11" ht="13.5">
      <c r="A299" s="126"/>
      <c r="B299" s="121"/>
      <c r="C299" s="122" t="str">
        <f>IF(B299="","",VLOOKUP(B299,型号管理!A:D,2,0))</f>
        <v/>
      </c>
      <c r="D299" s="122" t="str">
        <f>IF(B299="","",VLOOKUP(B299,型号管理!A:D,3,0))</f>
        <v/>
      </c>
      <c r="E299" s="122" t="str">
        <f>IF(B299="","",VLOOKUP(B299,型号管理!A:D,4,0))</f>
        <v/>
      </c>
      <c r="F299" s="127"/>
      <c r="G299" s="124">
        <f>IF(F299=0,0,SUMIF(采购明细!B:B,B299,采购明细!H:H)/SUMIF(采购明细!B:B,B299,采购明细!F:F))</f>
        <v>0</v>
      </c>
      <c r="H299" s="124">
        <f t="shared" si="4"/>
        <v>0</v>
      </c>
      <c r="I299" s="121"/>
      <c r="J299" s="122" t="str">
        <f>IF(I299="","",VLOOKUP(I299,部门列表!A:B,2,0))</f>
        <v/>
      </c>
      <c r="K299" s="128"/>
    </row>
    <row r="300" spans="1:11" ht="13.5">
      <c r="A300" s="126"/>
      <c r="B300" s="121"/>
      <c r="C300" s="122" t="str">
        <f>IF(B300="","",VLOOKUP(B300,型号管理!A:D,2,0))</f>
        <v/>
      </c>
      <c r="D300" s="122" t="str">
        <f>IF(B300="","",VLOOKUP(B300,型号管理!A:D,3,0))</f>
        <v/>
      </c>
      <c r="E300" s="122" t="str">
        <f>IF(B300="","",VLOOKUP(B300,型号管理!A:D,4,0))</f>
        <v/>
      </c>
      <c r="F300" s="127"/>
      <c r="G300" s="124">
        <f>IF(F300=0,0,SUMIF(采购明细!B:B,B300,采购明细!H:H)/SUMIF(采购明细!B:B,B300,采购明细!F:F))</f>
        <v>0</v>
      </c>
      <c r="H300" s="124">
        <f t="shared" si="4"/>
        <v>0</v>
      </c>
      <c r="I300" s="121"/>
      <c r="J300" s="122" t="str">
        <f>IF(I300="","",VLOOKUP(I300,部门列表!A:B,2,0))</f>
        <v/>
      </c>
      <c r="K300" s="128"/>
    </row>
    <row r="301" spans="1:11" ht="13.5">
      <c r="A301" s="126"/>
      <c r="B301" s="121"/>
      <c r="C301" s="122" t="str">
        <f>IF(B301="","",VLOOKUP(B301,型号管理!A:D,2,0))</f>
        <v/>
      </c>
      <c r="D301" s="122" t="str">
        <f>IF(B301="","",VLOOKUP(B301,型号管理!A:D,3,0))</f>
        <v/>
      </c>
      <c r="E301" s="122" t="str">
        <f>IF(B301="","",VLOOKUP(B301,型号管理!A:D,4,0))</f>
        <v/>
      </c>
      <c r="F301" s="127"/>
      <c r="G301" s="124">
        <f>IF(F301=0,0,SUMIF(采购明细!B:B,B301,采购明细!H:H)/SUMIF(采购明细!B:B,B301,采购明细!F:F))</f>
        <v>0</v>
      </c>
      <c r="H301" s="124">
        <f t="shared" si="4"/>
        <v>0</v>
      </c>
      <c r="I301" s="121"/>
      <c r="J301" s="122" t="str">
        <f>IF(I301="","",VLOOKUP(I301,部门列表!A:B,2,0))</f>
        <v/>
      </c>
      <c r="K301" s="128"/>
    </row>
    <row r="302" spans="1:11" ht="13.5">
      <c r="A302" s="126"/>
      <c r="B302" s="121"/>
      <c r="C302" s="122" t="str">
        <f>IF(B302="","",VLOOKUP(B302,型号管理!A:D,2,0))</f>
        <v/>
      </c>
      <c r="D302" s="122" t="str">
        <f>IF(B302="","",VLOOKUP(B302,型号管理!A:D,3,0))</f>
        <v/>
      </c>
      <c r="E302" s="122" t="str">
        <f>IF(B302="","",VLOOKUP(B302,型号管理!A:D,4,0))</f>
        <v/>
      </c>
      <c r="F302" s="127"/>
      <c r="G302" s="124">
        <f>IF(F302=0,0,SUMIF(采购明细!B:B,B302,采购明细!H:H)/SUMIF(采购明细!B:B,B302,采购明细!F:F))</f>
        <v>0</v>
      </c>
      <c r="H302" s="124">
        <f t="shared" si="4"/>
        <v>0</v>
      </c>
      <c r="I302" s="121"/>
      <c r="J302" s="122" t="str">
        <f>IF(I302="","",VLOOKUP(I302,部门列表!A:B,2,0))</f>
        <v/>
      </c>
      <c r="K302" s="128"/>
    </row>
    <row r="303" spans="1:11" ht="13.5">
      <c r="A303" s="126"/>
      <c r="B303" s="121"/>
      <c r="C303" s="122" t="str">
        <f>IF(B303="","",VLOOKUP(B303,型号管理!A:D,2,0))</f>
        <v/>
      </c>
      <c r="D303" s="122" t="str">
        <f>IF(B303="","",VLOOKUP(B303,型号管理!A:D,3,0))</f>
        <v/>
      </c>
      <c r="E303" s="122" t="str">
        <f>IF(B303="","",VLOOKUP(B303,型号管理!A:D,4,0))</f>
        <v/>
      </c>
      <c r="F303" s="127"/>
      <c r="G303" s="124">
        <f>IF(F303=0,0,SUMIF(采购明细!B:B,B303,采购明细!H:H)/SUMIF(采购明细!B:B,B303,采购明细!F:F))</f>
        <v>0</v>
      </c>
      <c r="H303" s="124">
        <f t="shared" si="4"/>
        <v>0</v>
      </c>
      <c r="I303" s="121"/>
      <c r="J303" s="122" t="str">
        <f>IF(I303="","",VLOOKUP(I303,部门列表!A:B,2,0))</f>
        <v/>
      </c>
      <c r="K303" s="128"/>
    </row>
    <row r="304" spans="1:11" ht="13.5">
      <c r="A304" s="126"/>
      <c r="B304" s="121"/>
      <c r="C304" s="122" t="str">
        <f>IF(B304="","",VLOOKUP(B304,型号管理!A:D,2,0))</f>
        <v/>
      </c>
      <c r="D304" s="122" t="str">
        <f>IF(B304="","",VLOOKUP(B304,型号管理!A:D,3,0))</f>
        <v/>
      </c>
      <c r="E304" s="122" t="str">
        <f>IF(B304="","",VLOOKUP(B304,型号管理!A:D,4,0))</f>
        <v/>
      </c>
      <c r="F304" s="127"/>
      <c r="G304" s="124">
        <f>IF(F304=0,0,SUMIF(采购明细!B:B,B304,采购明细!H:H)/SUMIF(采购明细!B:B,B304,采购明细!F:F))</f>
        <v>0</v>
      </c>
      <c r="H304" s="124">
        <f t="shared" si="4"/>
        <v>0</v>
      </c>
      <c r="I304" s="121"/>
      <c r="J304" s="122" t="str">
        <f>IF(I304="","",VLOOKUP(I304,部门列表!A:B,2,0))</f>
        <v/>
      </c>
      <c r="K304" s="128"/>
    </row>
    <row r="305" spans="1:11" ht="13.5">
      <c r="A305" s="126"/>
      <c r="B305" s="121"/>
      <c r="C305" s="122" t="str">
        <f>IF(B305="","",VLOOKUP(B305,型号管理!A:D,2,0))</f>
        <v/>
      </c>
      <c r="D305" s="122" t="str">
        <f>IF(B305="","",VLOOKUP(B305,型号管理!A:D,3,0))</f>
        <v/>
      </c>
      <c r="E305" s="122" t="str">
        <f>IF(B305="","",VLOOKUP(B305,型号管理!A:D,4,0))</f>
        <v/>
      </c>
      <c r="F305" s="127"/>
      <c r="G305" s="124">
        <f>IF(F305=0,0,SUMIF(采购明细!B:B,B305,采购明细!H:H)/SUMIF(采购明细!B:B,B305,采购明细!F:F))</f>
        <v>0</v>
      </c>
      <c r="H305" s="124">
        <f t="shared" si="4"/>
        <v>0</v>
      </c>
      <c r="I305" s="121"/>
      <c r="J305" s="122" t="str">
        <f>IF(I305="","",VLOOKUP(I305,部门列表!A:B,2,0))</f>
        <v/>
      </c>
      <c r="K305" s="128"/>
    </row>
    <row r="306" spans="1:11" ht="13.5">
      <c r="A306" s="126"/>
      <c r="B306" s="121"/>
      <c r="C306" s="122" t="str">
        <f>IF(B306="","",VLOOKUP(B306,型号管理!A:D,2,0))</f>
        <v/>
      </c>
      <c r="D306" s="122" t="str">
        <f>IF(B306="","",VLOOKUP(B306,型号管理!A:D,3,0))</f>
        <v/>
      </c>
      <c r="E306" s="122" t="str">
        <f>IF(B306="","",VLOOKUP(B306,型号管理!A:D,4,0))</f>
        <v/>
      </c>
      <c r="F306" s="127"/>
      <c r="G306" s="124">
        <f>IF(F306=0,0,SUMIF(采购明细!B:B,B306,采购明细!H:H)/SUMIF(采购明细!B:B,B306,采购明细!F:F))</f>
        <v>0</v>
      </c>
      <c r="H306" s="124">
        <f t="shared" si="4"/>
        <v>0</v>
      </c>
      <c r="I306" s="121"/>
      <c r="J306" s="122" t="str">
        <f>IF(I306="","",VLOOKUP(I306,部门列表!A:B,2,0))</f>
        <v/>
      </c>
      <c r="K306" s="128"/>
    </row>
    <row r="307" spans="1:11" ht="13.5">
      <c r="A307" s="126"/>
      <c r="B307" s="121"/>
      <c r="C307" s="122" t="str">
        <f>IF(B307="","",VLOOKUP(B307,型号管理!A:D,2,0))</f>
        <v/>
      </c>
      <c r="D307" s="122" t="str">
        <f>IF(B307="","",VLOOKUP(B307,型号管理!A:D,3,0))</f>
        <v/>
      </c>
      <c r="E307" s="122" t="str">
        <f>IF(B307="","",VLOOKUP(B307,型号管理!A:D,4,0))</f>
        <v/>
      </c>
      <c r="F307" s="127"/>
      <c r="G307" s="124">
        <f>IF(F307=0,0,SUMIF(采购明细!B:B,B307,采购明细!H:H)/SUMIF(采购明细!B:B,B307,采购明细!F:F))</f>
        <v>0</v>
      </c>
      <c r="H307" s="124">
        <f t="shared" si="4"/>
        <v>0</v>
      </c>
      <c r="I307" s="121"/>
      <c r="J307" s="122" t="str">
        <f>IF(I307="","",VLOOKUP(I307,部门列表!A:B,2,0))</f>
        <v/>
      </c>
      <c r="K307" s="128"/>
    </row>
    <row r="308" spans="1:11" ht="13.5">
      <c r="A308" s="126"/>
      <c r="B308" s="121"/>
      <c r="C308" s="122" t="str">
        <f>IF(B308="","",VLOOKUP(B308,型号管理!A:D,2,0))</f>
        <v/>
      </c>
      <c r="D308" s="122" t="str">
        <f>IF(B308="","",VLOOKUP(B308,型号管理!A:D,3,0))</f>
        <v/>
      </c>
      <c r="E308" s="122" t="str">
        <f>IF(B308="","",VLOOKUP(B308,型号管理!A:D,4,0))</f>
        <v/>
      </c>
      <c r="F308" s="127"/>
      <c r="G308" s="124">
        <f>IF(F308=0,0,SUMIF(采购明细!B:B,B308,采购明细!H:H)/SUMIF(采购明细!B:B,B308,采购明细!F:F))</f>
        <v>0</v>
      </c>
      <c r="H308" s="124">
        <f t="shared" si="4"/>
        <v>0</v>
      </c>
      <c r="I308" s="121"/>
      <c r="J308" s="122" t="str">
        <f>IF(I308="","",VLOOKUP(I308,部门列表!A:B,2,0))</f>
        <v/>
      </c>
      <c r="K308" s="128"/>
    </row>
    <row r="309" spans="1:11" ht="13.5">
      <c r="A309" s="126"/>
      <c r="B309" s="121"/>
      <c r="C309" s="122" t="str">
        <f>IF(B309="","",VLOOKUP(B309,型号管理!A:D,2,0))</f>
        <v/>
      </c>
      <c r="D309" s="122" t="str">
        <f>IF(B309="","",VLOOKUP(B309,型号管理!A:D,3,0))</f>
        <v/>
      </c>
      <c r="E309" s="122" t="str">
        <f>IF(B309="","",VLOOKUP(B309,型号管理!A:D,4,0))</f>
        <v/>
      </c>
      <c r="F309" s="127"/>
      <c r="G309" s="124">
        <f>IF(F309=0,0,SUMIF(采购明细!B:B,B309,采购明细!H:H)/SUMIF(采购明细!B:B,B309,采购明细!F:F))</f>
        <v>0</v>
      </c>
      <c r="H309" s="124">
        <f t="shared" si="4"/>
        <v>0</v>
      </c>
      <c r="I309" s="121"/>
      <c r="J309" s="122" t="str">
        <f>IF(I309="","",VLOOKUP(I309,部门列表!A:B,2,0))</f>
        <v/>
      </c>
      <c r="K309" s="128"/>
    </row>
    <row r="310" spans="1:11" ht="13.5">
      <c r="A310" s="126"/>
      <c r="B310" s="121"/>
      <c r="C310" s="122" t="str">
        <f>IF(B310="","",VLOOKUP(B310,型号管理!A:D,2,0))</f>
        <v/>
      </c>
      <c r="D310" s="122" t="str">
        <f>IF(B310="","",VLOOKUP(B310,型号管理!A:D,3,0))</f>
        <v/>
      </c>
      <c r="E310" s="122" t="str">
        <f>IF(B310="","",VLOOKUP(B310,型号管理!A:D,4,0))</f>
        <v/>
      </c>
      <c r="F310" s="127"/>
      <c r="G310" s="124">
        <f>IF(F310=0,0,SUMIF(采购明细!B:B,B310,采购明细!H:H)/SUMIF(采购明细!B:B,B310,采购明细!F:F))</f>
        <v>0</v>
      </c>
      <c r="H310" s="124">
        <f t="shared" si="4"/>
        <v>0</v>
      </c>
      <c r="I310" s="121"/>
      <c r="J310" s="122" t="str">
        <f>IF(I310="","",VLOOKUP(I310,部门列表!A:B,2,0))</f>
        <v/>
      </c>
      <c r="K310" s="128"/>
    </row>
    <row r="311" spans="1:11" ht="13.5">
      <c r="A311" s="126"/>
      <c r="B311" s="121"/>
      <c r="C311" s="122" t="str">
        <f>IF(B311="","",VLOOKUP(B311,型号管理!A:D,2,0))</f>
        <v/>
      </c>
      <c r="D311" s="122" t="str">
        <f>IF(B311="","",VLOOKUP(B311,型号管理!A:D,3,0))</f>
        <v/>
      </c>
      <c r="E311" s="122" t="str">
        <f>IF(B311="","",VLOOKUP(B311,型号管理!A:D,4,0))</f>
        <v/>
      </c>
      <c r="F311" s="127"/>
      <c r="G311" s="124">
        <f>IF(F311=0,0,SUMIF(采购明细!B:B,B311,采购明细!H:H)/SUMIF(采购明细!B:B,B311,采购明细!F:F))</f>
        <v>0</v>
      </c>
      <c r="H311" s="124">
        <f t="shared" si="4"/>
        <v>0</v>
      </c>
      <c r="I311" s="121"/>
      <c r="J311" s="122" t="str">
        <f>IF(I311="","",VLOOKUP(I311,部门列表!A:B,2,0))</f>
        <v/>
      </c>
      <c r="K311" s="128"/>
    </row>
    <row r="312" spans="1:11" ht="13.5">
      <c r="A312" s="126"/>
      <c r="B312" s="121"/>
      <c r="C312" s="122" t="str">
        <f>IF(B312="","",VLOOKUP(B312,型号管理!A:D,2,0))</f>
        <v/>
      </c>
      <c r="D312" s="122" t="str">
        <f>IF(B312="","",VLOOKUP(B312,型号管理!A:D,3,0))</f>
        <v/>
      </c>
      <c r="E312" s="122" t="str">
        <f>IF(B312="","",VLOOKUP(B312,型号管理!A:D,4,0))</f>
        <v/>
      </c>
      <c r="F312" s="127"/>
      <c r="G312" s="124">
        <f>IF(F312=0,0,SUMIF(采购明细!B:B,B312,采购明细!H:H)/SUMIF(采购明细!B:B,B312,采购明细!F:F))</f>
        <v>0</v>
      </c>
      <c r="H312" s="124">
        <f t="shared" si="4"/>
        <v>0</v>
      </c>
      <c r="I312" s="121"/>
      <c r="J312" s="122" t="str">
        <f>IF(I312="","",VLOOKUP(I312,部门列表!A:B,2,0))</f>
        <v/>
      </c>
      <c r="K312" s="128"/>
    </row>
    <row r="313" spans="1:11" ht="13.5">
      <c r="A313" s="126"/>
      <c r="B313" s="121"/>
      <c r="C313" s="122" t="str">
        <f>IF(B313="","",VLOOKUP(B313,型号管理!A:D,2,0))</f>
        <v/>
      </c>
      <c r="D313" s="122" t="str">
        <f>IF(B313="","",VLOOKUP(B313,型号管理!A:D,3,0))</f>
        <v/>
      </c>
      <c r="E313" s="122" t="str">
        <f>IF(B313="","",VLOOKUP(B313,型号管理!A:D,4,0))</f>
        <v/>
      </c>
      <c r="F313" s="127"/>
      <c r="G313" s="124">
        <f>IF(F313=0,0,SUMIF(采购明细!B:B,B313,采购明细!H:H)/SUMIF(采购明细!B:B,B313,采购明细!F:F))</f>
        <v>0</v>
      </c>
      <c r="H313" s="124">
        <f t="shared" si="4"/>
        <v>0</v>
      </c>
      <c r="I313" s="121"/>
      <c r="J313" s="122" t="str">
        <f>IF(I313="","",VLOOKUP(I313,部门列表!A:B,2,0))</f>
        <v/>
      </c>
      <c r="K313" s="128"/>
    </row>
    <row r="314" spans="1:11" ht="13.5">
      <c r="A314" s="126"/>
      <c r="B314" s="121"/>
      <c r="C314" s="122" t="str">
        <f>IF(B314="","",VLOOKUP(B314,型号管理!A:D,2,0))</f>
        <v/>
      </c>
      <c r="D314" s="122" t="str">
        <f>IF(B314="","",VLOOKUP(B314,型号管理!A:D,3,0))</f>
        <v/>
      </c>
      <c r="E314" s="122" t="str">
        <f>IF(B314="","",VLOOKUP(B314,型号管理!A:D,4,0))</f>
        <v/>
      </c>
      <c r="F314" s="127"/>
      <c r="G314" s="124">
        <f>IF(F314=0,0,SUMIF(采购明细!B:B,B314,采购明细!H:H)/SUMIF(采购明细!B:B,B314,采购明细!F:F))</f>
        <v>0</v>
      </c>
      <c r="H314" s="124">
        <f t="shared" si="4"/>
        <v>0</v>
      </c>
      <c r="I314" s="121"/>
      <c r="J314" s="122" t="str">
        <f>IF(I314="","",VLOOKUP(I314,部门列表!A:B,2,0))</f>
        <v/>
      </c>
      <c r="K314" s="128"/>
    </row>
    <row r="315" spans="1:11" ht="13.5">
      <c r="A315" s="126"/>
      <c r="B315" s="121"/>
      <c r="C315" s="122" t="str">
        <f>IF(B315="","",VLOOKUP(B315,型号管理!A:D,2,0))</f>
        <v/>
      </c>
      <c r="D315" s="122" t="str">
        <f>IF(B315="","",VLOOKUP(B315,型号管理!A:D,3,0))</f>
        <v/>
      </c>
      <c r="E315" s="122" t="str">
        <f>IF(B315="","",VLOOKUP(B315,型号管理!A:D,4,0))</f>
        <v/>
      </c>
      <c r="F315" s="127"/>
      <c r="G315" s="124">
        <f>IF(F315=0,0,SUMIF(采购明细!B:B,B315,采购明细!H:H)/SUMIF(采购明细!B:B,B315,采购明细!F:F))</f>
        <v>0</v>
      </c>
      <c r="H315" s="124">
        <f t="shared" si="4"/>
        <v>0</v>
      </c>
      <c r="I315" s="121"/>
      <c r="J315" s="122" t="str">
        <f>IF(I315="","",VLOOKUP(I315,部门列表!A:B,2,0))</f>
        <v/>
      </c>
      <c r="K315" s="128"/>
    </row>
    <row r="316" spans="1:11" ht="13.5">
      <c r="A316" s="126"/>
      <c r="B316" s="121"/>
      <c r="C316" s="122" t="str">
        <f>IF(B316="","",VLOOKUP(B316,型号管理!A:D,2,0))</f>
        <v/>
      </c>
      <c r="D316" s="122" t="str">
        <f>IF(B316="","",VLOOKUP(B316,型号管理!A:D,3,0))</f>
        <v/>
      </c>
      <c r="E316" s="122" t="str">
        <f>IF(B316="","",VLOOKUP(B316,型号管理!A:D,4,0))</f>
        <v/>
      </c>
      <c r="F316" s="127"/>
      <c r="G316" s="124">
        <f>IF(F316=0,0,SUMIF(采购明细!B:B,B316,采购明细!H:H)/SUMIF(采购明细!B:B,B316,采购明细!F:F))</f>
        <v>0</v>
      </c>
      <c r="H316" s="124">
        <f t="shared" si="4"/>
        <v>0</v>
      </c>
      <c r="I316" s="121"/>
      <c r="J316" s="122" t="str">
        <f>IF(I316="","",VLOOKUP(I316,部门列表!A:B,2,0))</f>
        <v/>
      </c>
      <c r="K316" s="128"/>
    </row>
    <row r="317" spans="1:11" ht="13.5">
      <c r="A317" s="126"/>
      <c r="B317" s="121"/>
      <c r="C317" s="122" t="str">
        <f>IF(B317="","",VLOOKUP(B317,型号管理!A:D,2,0))</f>
        <v/>
      </c>
      <c r="D317" s="122" t="str">
        <f>IF(B317="","",VLOOKUP(B317,型号管理!A:D,3,0))</f>
        <v/>
      </c>
      <c r="E317" s="122" t="str">
        <f>IF(B317="","",VLOOKUP(B317,型号管理!A:D,4,0))</f>
        <v/>
      </c>
      <c r="F317" s="127"/>
      <c r="G317" s="124">
        <f>IF(F317=0,0,SUMIF(采购明细!B:B,B317,采购明细!H:H)/SUMIF(采购明细!B:B,B317,采购明细!F:F))</f>
        <v>0</v>
      </c>
      <c r="H317" s="124">
        <f t="shared" si="4"/>
        <v>0</v>
      </c>
      <c r="I317" s="121"/>
      <c r="J317" s="122" t="str">
        <f>IF(I317="","",VLOOKUP(I317,部门列表!A:B,2,0))</f>
        <v/>
      </c>
      <c r="K317" s="128"/>
    </row>
    <row r="318" spans="1:11" ht="13.5">
      <c r="A318" s="126"/>
      <c r="B318" s="121"/>
      <c r="C318" s="122" t="str">
        <f>IF(B318="","",VLOOKUP(B318,型号管理!A:D,2,0))</f>
        <v/>
      </c>
      <c r="D318" s="122" t="str">
        <f>IF(B318="","",VLOOKUP(B318,型号管理!A:D,3,0))</f>
        <v/>
      </c>
      <c r="E318" s="122" t="str">
        <f>IF(B318="","",VLOOKUP(B318,型号管理!A:D,4,0))</f>
        <v/>
      </c>
      <c r="F318" s="127"/>
      <c r="G318" s="124">
        <f>IF(F318=0,0,SUMIF(采购明细!B:B,B318,采购明细!H:H)/SUMIF(采购明细!B:B,B318,采购明细!F:F))</f>
        <v>0</v>
      </c>
      <c r="H318" s="124">
        <f t="shared" si="4"/>
        <v>0</v>
      </c>
      <c r="I318" s="121"/>
      <c r="J318" s="122" t="str">
        <f>IF(I318="","",VLOOKUP(I318,部门列表!A:B,2,0))</f>
        <v/>
      </c>
      <c r="K318" s="128"/>
    </row>
    <row r="319" spans="1:11" ht="13.5">
      <c r="A319" s="126"/>
      <c r="B319" s="121"/>
      <c r="C319" s="122" t="str">
        <f>IF(B319="","",VLOOKUP(B319,型号管理!A:D,2,0))</f>
        <v/>
      </c>
      <c r="D319" s="122" t="str">
        <f>IF(B319="","",VLOOKUP(B319,型号管理!A:D,3,0))</f>
        <v/>
      </c>
      <c r="E319" s="122" t="str">
        <f>IF(B319="","",VLOOKUP(B319,型号管理!A:D,4,0))</f>
        <v/>
      </c>
      <c r="F319" s="127"/>
      <c r="G319" s="124">
        <f>IF(F319=0,0,SUMIF(采购明细!B:B,B319,采购明细!H:H)/SUMIF(采购明细!B:B,B319,采购明细!F:F))</f>
        <v>0</v>
      </c>
      <c r="H319" s="124">
        <f t="shared" si="4"/>
        <v>0</v>
      </c>
      <c r="I319" s="121"/>
      <c r="J319" s="122" t="str">
        <f>IF(I319="","",VLOOKUP(I319,部门列表!A:B,2,0))</f>
        <v/>
      </c>
      <c r="K319" s="128"/>
    </row>
    <row r="320" spans="1:11" ht="13.5">
      <c r="A320" s="126"/>
      <c r="B320" s="121"/>
      <c r="C320" s="122" t="str">
        <f>IF(B320="","",VLOOKUP(B320,型号管理!A:D,2,0))</f>
        <v/>
      </c>
      <c r="D320" s="122" t="str">
        <f>IF(B320="","",VLOOKUP(B320,型号管理!A:D,3,0))</f>
        <v/>
      </c>
      <c r="E320" s="122" t="str">
        <f>IF(B320="","",VLOOKUP(B320,型号管理!A:D,4,0))</f>
        <v/>
      </c>
      <c r="F320" s="127"/>
      <c r="G320" s="124">
        <f>IF(F320=0,0,SUMIF(采购明细!B:B,B320,采购明细!H:H)/SUMIF(采购明细!B:B,B320,采购明细!F:F))</f>
        <v>0</v>
      </c>
      <c r="H320" s="124">
        <f t="shared" si="4"/>
        <v>0</v>
      </c>
      <c r="I320" s="121"/>
      <c r="J320" s="122" t="str">
        <f>IF(I320="","",VLOOKUP(I320,部门列表!A:B,2,0))</f>
        <v/>
      </c>
      <c r="K320" s="128"/>
    </row>
    <row r="321" spans="1:11" ht="13.5">
      <c r="A321" s="126"/>
      <c r="B321" s="121"/>
      <c r="C321" s="122" t="str">
        <f>IF(B321="","",VLOOKUP(B321,型号管理!A:D,2,0))</f>
        <v/>
      </c>
      <c r="D321" s="122" t="str">
        <f>IF(B321="","",VLOOKUP(B321,型号管理!A:D,3,0))</f>
        <v/>
      </c>
      <c r="E321" s="122" t="str">
        <f>IF(B321="","",VLOOKUP(B321,型号管理!A:D,4,0))</f>
        <v/>
      </c>
      <c r="F321" s="127"/>
      <c r="G321" s="124">
        <f>IF(F321=0,0,SUMIF(采购明细!B:B,B321,采购明细!H:H)/SUMIF(采购明细!B:B,B321,采购明细!F:F))</f>
        <v>0</v>
      </c>
      <c r="H321" s="124">
        <f t="shared" si="4"/>
        <v>0</v>
      </c>
      <c r="I321" s="121"/>
      <c r="J321" s="122" t="str">
        <f>IF(I321="","",VLOOKUP(I321,部门列表!A:B,2,0))</f>
        <v/>
      </c>
      <c r="K321" s="128"/>
    </row>
    <row r="322" spans="1:11" ht="13.5">
      <c r="A322" s="126"/>
      <c r="B322" s="121"/>
      <c r="C322" s="122" t="str">
        <f>IF(B322="","",VLOOKUP(B322,型号管理!A:D,2,0))</f>
        <v/>
      </c>
      <c r="D322" s="122" t="str">
        <f>IF(B322="","",VLOOKUP(B322,型号管理!A:D,3,0))</f>
        <v/>
      </c>
      <c r="E322" s="122" t="str">
        <f>IF(B322="","",VLOOKUP(B322,型号管理!A:D,4,0))</f>
        <v/>
      </c>
      <c r="F322" s="127"/>
      <c r="G322" s="124">
        <f>IF(F322=0,0,SUMIF(采购明细!B:B,B322,采购明细!H:H)/SUMIF(采购明细!B:B,B322,采购明细!F:F))</f>
        <v>0</v>
      </c>
      <c r="H322" s="124">
        <f t="shared" si="5" ref="H322:H385">F322*G322</f>
        <v>0</v>
      </c>
      <c r="I322" s="121"/>
      <c r="J322" s="122" t="str">
        <f>IF(I322="","",VLOOKUP(I322,部门列表!A:B,2,0))</f>
        <v/>
      </c>
      <c r="K322" s="128"/>
    </row>
    <row r="323" spans="1:11" ht="13.5">
      <c r="A323" s="126"/>
      <c r="B323" s="121"/>
      <c r="C323" s="122" t="str">
        <f>IF(B323="","",VLOOKUP(B323,型号管理!A:D,2,0))</f>
        <v/>
      </c>
      <c r="D323" s="122" t="str">
        <f>IF(B323="","",VLOOKUP(B323,型号管理!A:D,3,0))</f>
        <v/>
      </c>
      <c r="E323" s="122" t="str">
        <f>IF(B323="","",VLOOKUP(B323,型号管理!A:D,4,0))</f>
        <v/>
      </c>
      <c r="F323" s="127"/>
      <c r="G323" s="124">
        <f>IF(F323=0,0,SUMIF(采购明细!B:B,B323,采购明细!H:H)/SUMIF(采购明细!B:B,B323,采购明细!F:F))</f>
        <v>0</v>
      </c>
      <c r="H323" s="124">
        <f t="shared" si="5"/>
        <v>0</v>
      </c>
      <c r="I323" s="121"/>
      <c r="J323" s="122" t="str">
        <f>IF(I323="","",VLOOKUP(I323,部门列表!A:B,2,0))</f>
        <v/>
      </c>
      <c r="K323" s="128"/>
    </row>
    <row r="324" spans="1:11" ht="13.5">
      <c r="A324" s="126"/>
      <c r="B324" s="121"/>
      <c r="C324" s="122" t="str">
        <f>IF(B324="","",VLOOKUP(B324,型号管理!A:D,2,0))</f>
        <v/>
      </c>
      <c r="D324" s="122" t="str">
        <f>IF(B324="","",VLOOKUP(B324,型号管理!A:D,3,0))</f>
        <v/>
      </c>
      <c r="E324" s="122" t="str">
        <f>IF(B324="","",VLOOKUP(B324,型号管理!A:D,4,0))</f>
        <v/>
      </c>
      <c r="F324" s="127"/>
      <c r="G324" s="124">
        <f>IF(F324=0,0,SUMIF(采购明细!B:B,B324,采购明细!H:H)/SUMIF(采购明细!B:B,B324,采购明细!F:F))</f>
        <v>0</v>
      </c>
      <c r="H324" s="124">
        <f t="shared" si="5"/>
        <v>0</v>
      </c>
      <c r="I324" s="121"/>
      <c r="J324" s="122" t="str">
        <f>IF(I324="","",VLOOKUP(I324,部门列表!A:B,2,0))</f>
        <v/>
      </c>
      <c r="K324" s="128"/>
    </row>
    <row r="325" spans="1:11" ht="13.5">
      <c r="A325" s="126"/>
      <c r="B325" s="121"/>
      <c r="C325" s="122" t="str">
        <f>IF(B325="","",VLOOKUP(B325,型号管理!A:D,2,0))</f>
        <v/>
      </c>
      <c r="D325" s="122" t="str">
        <f>IF(B325="","",VLOOKUP(B325,型号管理!A:D,3,0))</f>
        <v/>
      </c>
      <c r="E325" s="122" t="str">
        <f>IF(B325="","",VLOOKUP(B325,型号管理!A:D,4,0))</f>
        <v/>
      </c>
      <c r="F325" s="127"/>
      <c r="G325" s="124">
        <f>IF(F325=0,0,SUMIF(采购明细!B:B,B325,采购明细!H:H)/SUMIF(采购明细!B:B,B325,采购明细!F:F))</f>
        <v>0</v>
      </c>
      <c r="H325" s="124">
        <f t="shared" si="5"/>
        <v>0</v>
      </c>
      <c r="I325" s="121"/>
      <c r="J325" s="122" t="str">
        <f>IF(I325="","",VLOOKUP(I325,部门列表!A:B,2,0))</f>
        <v/>
      </c>
      <c r="K325" s="128"/>
    </row>
    <row r="326" spans="1:11" ht="13.5">
      <c r="A326" s="126"/>
      <c r="B326" s="121"/>
      <c r="C326" s="122" t="str">
        <f>IF(B326="","",VLOOKUP(B326,型号管理!A:D,2,0))</f>
        <v/>
      </c>
      <c r="D326" s="122" t="str">
        <f>IF(B326="","",VLOOKUP(B326,型号管理!A:D,3,0))</f>
        <v/>
      </c>
      <c r="E326" s="122" t="str">
        <f>IF(B326="","",VLOOKUP(B326,型号管理!A:D,4,0))</f>
        <v/>
      </c>
      <c r="F326" s="127"/>
      <c r="G326" s="124">
        <f>IF(F326=0,0,SUMIF(采购明细!B:B,B326,采购明细!H:H)/SUMIF(采购明细!B:B,B326,采购明细!F:F))</f>
        <v>0</v>
      </c>
      <c r="H326" s="124">
        <f t="shared" si="5"/>
        <v>0</v>
      </c>
      <c r="I326" s="121"/>
      <c r="J326" s="122" t="str">
        <f>IF(I326="","",VLOOKUP(I326,部门列表!A:B,2,0))</f>
        <v/>
      </c>
      <c r="K326" s="128"/>
    </row>
    <row r="327" spans="1:11" ht="13.5">
      <c r="A327" s="126"/>
      <c r="B327" s="121"/>
      <c r="C327" s="122" t="str">
        <f>IF(B327="","",VLOOKUP(B327,型号管理!A:D,2,0))</f>
        <v/>
      </c>
      <c r="D327" s="122" t="str">
        <f>IF(B327="","",VLOOKUP(B327,型号管理!A:D,3,0))</f>
        <v/>
      </c>
      <c r="E327" s="122" t="str">
        <f>IF(B327="","",VLOOKUP(B327,型号管理!A:D,4,0))</f>
        <v/>
      </c>
      <c r="F327" s="127"/>
      <c r="G327" s="124">
        <f>IF(F327=0,0,SUMIF(采购明细!B:B,B327,采购明细!H:H)/SUMIF(采购明细!B:B,B327,采购明细!F:F))</f>
        <v>0</v>
      </c>
      <c r="H327" s="124">
        <f t="shared" si="5"/>
        <v>0</v>
      </c>
      <c r="I327" s="121"/>
      <c r="J327" s="122" t="str">
        <f>IF(I327="","",VLOOKUP(I327,部门列表!A:B,2,0))</f>
        <v/>
      </c>
      <c r="K327" s="128"/>
    </row>
    <row r="328" spans="1:11" ht="13.5">
      <c r="A328" s="126"/>
      <c r="B328" s="121"/>
      <c r="C328" s="122" t="str">
        <f>IF(B328="","",VLOOKUP(B328,型号管理!A:D,2,0))</f>
        <v/>
      </c>
      <c r="D328" s="122" t="str">
        <f>IF(B328="","",VLOOKUP(B328,型号管理!A:D,3,0))</f>
        <v/>
      </c>
      <c r="E328" s="122" t="str">
        <f>IF(B328="","",VLOOKUP(B328,型号管理!A:D,4,0))</f>
        <v/>
      </c>
      <c r="F328" s="127"/>
      <c r="G328" s="124">
        <f>IF(F328=0,0,SUMIF(采购明细!B:B,B328,采购明细!H:H)/SUMIF(采购明细!B:B,B328,采购明细!F:F))</f>
        <v>0</v>
      </c>
      <c r="H328" s="124">
        <f t="shared" si="5"/>
        <v>0</v>
      </c>
      <c r="I328" s="121"/>
      <c r="J328" s="122" t="str">
        <f>IF(I328="","",VLOOKUP(I328,部门列表!A:B,2,0))</f>
        <v/>
      </c>
      <c r="K328" s="128"/>
    </row>
    <row r="329" spans="1:11" ht="13.5">
      <c r="A329" s="126"/>
      <c r="B329" s="121"/>
      <c r="C329" s="122" t="str">
        <f>IF(B329="","",VLOOKUP(B329,型号管理!A:D,2,0))</f>
        <v/>
      </c>
      <c r="D329" s="122" t="str">
        <f>IF(B329="","",VLOOKUP(B329,型号管理!A:D,3,0))</f>
        <v/>
      </c>
      <c r="E329" s="122" t="str">
        <f>IF(B329="","",VLOOKUP(B329,型号管理!A:D,4,0))</f>
        <v/>
      </c>
      <c r="F329" s="127"/>
      <c r="G329" s="124">
        <f>IF(F329=0,0,SUMIF(采购明细!B:B,B329,采购明细!H:H)/SUMIF(采购明细!B:B,B329,采购明细!F:F))</f>
        <v>0</v>
      </c>
      <c r="H329" s="124">
        <f t="shared" si="5"/>
        <v>0</v>
      </c>
      <c r="I329" s="121"/>
      <c r="J329" s="122" t="str">
        <f>IF(I329="","",VLOOKUP(I329,部门列表!A:B,2,0))</f>
        <v/>
      </c>
      <c r="K329" s="128"/>
    </row>
    <row r="330" spans="1:11" ht="13.5">
      <c r="A330" s="126"/>
      <c r="B330" s="121"/>
      <c r="C330" s="122" t="str">
        <f>IF(B330="","",VLOOKUP(B330,型号管理!A:D,2,0))</f>
        <v/>
      </c>
      <c r="D330" s="122" t="str">
        <f>IF(B330="","",VLOOKUP(B330,型号管理!A:D,3,0))</f>
        <v/>
      </c>
      <c r="E330" s="122" t="str">
        <f>IF(B330="","",VLOOKUP(B330,型号管理!A:D,4,0))</f>
        <v/>
      </c>
      <c r="F330" s="127"/>
      <c r="G330" s="124">
        <f>IF(F330=0,0,SUMIF(采购明细!B:B,B330,采购明细!H:H)/SUMIF(采购明细!B:B,B330,采购明细!F:F))</f>
        <v>0</v>
      </c>
      <c r="H330" s="124">
        <f t="shared" si="5"/>
        <v>0</v>
      </c>
      <c r="I330" s="121"/>
      <c r="J330" s="122" t="str">
        <f>IF(I330="","",VLOOKUP(I330,部门列表!A:B,2,0))</f>
        <v/>
      </c>
      <c r="K330" s="128"/>
    </row>
    <row r="331" spans="1:11" ht="13.5">
      <c r="A331" s="126"/>
      <c r="B331" s="121"/>
      <c r="C331" s="122" t="str">
        <f>IF(B331="","",VLOOKUP(B331,型号管理!A:D,2,0))</f>
        <v/>
      </c>
      <c r="D331" s="122" t="str">
        <f>IF(B331="","",VLOOKUP(B331,型号管理!A:D,3,0))</f>
        <v/>
      </c>
      <c r="E331" s="122" t="str">
        <f>IF(B331="","",VLOOKUP(B331,型号管理!A:D,4,0))</f>
        <v/>
      </c>
      <c r="F331" s="127"/>
      <c r="G331" s="124">
        <f>IF(F331=0,0,SUMIF(采购明细!B:B,B331,采购明细!H:H)/SUMIF(采购明细!B:B,B331,采购明细!F:F))</f>
        <v>0</v>
      </c>
      <c r="H331" s="124">
        <f t="shared" si="5"/>
        <v>0</v>
      </c>
      <c r="I331" s="121"/>
      <c r="J331" s="122" t="str">
        <f>IF(I331="","",VLOOKUP(I331,部门列表!A:B,2,0))</f>
        <v/>
      </c>
      <c r="K331" s="128"/>
    </row>
    <row r="332" spans="1:11" ht="13.5">
      <c r="A332" s="126"/>
      <c r="B332" s="121"/>
      <c r="C332" s="122" t="str">
        <f>IF(B332="","",VLOOKUP(B332,型号管理!A:D,2,0))</f>
        <v/>
      </c>
      <c r="D332" s="122" t="str">
        <f>IF(B332="","",VLOOKUP(B332,型号管理!A:D,3,0))</f>
        <v/>
      </c>
      <c r="E332" s="122" t="str">
        <f>IF(B332="","",VLOOKUP(B332,型号管理!A:D,4,0))</f>
        <v/>
      </c>
      <c r="F332" s="127"/>
      <c r="G332" s="124">
        <f>IF(F332=0,0,SUMIF(采购明细!B:B,B332,采购明细!H:H)/SUMIF(采购明细!B:B,B332,采购明细!F:F))</f>
        <v>0</v>
      </c>
      <c r="H332" s="124">
        <f t="shared" si="5"/>
        <v>0</v>
      </c>
      <c r="I332" s="121"/>
      <c r="J332" s="122" t="str">
        <f>IF(I332="","",VLOOKUP(I332,部门列表!A:B,2,0))</f>
        <v/>
      </c>
      <c r="K332" s="128"/>
    </row>
    <row r="333" spans="1:11" ht="13.5">
      <c r="A333" s="126"/>
      <c r="B333" s="121"/>
      <c r="C333" s="122" t="str">
        <f>IF(B333="","",VLOOKUP(B333,型号管理!A:D,2,0))</f>
        <v/>
      </c>
      <c r="D333" s="122" t="str">
        <f>IF(B333="","",VLOOKUP(B333,型号管理!A:D,3,0))</f>
        <v/>
      </c>
      <c r="E333" s="122" t="str">
        <f>IF(B333="","",VLOOKUP(B333,型号管理!A:D,4,0))</f>
        <v/>
      </c>
      <c r="F333" s="127"/>
      <c r="G333" s="124">
        <f>IF(F333=0,0,SUMIF(采购明细!B:B,B333,采购明细!H:H)/SUMIF(采购明细!B:B,B333,采购明细!F:F))</f>
        <v>0</v>
      </c>
      <c r="H333" s="124">
        <f t="shared" si="5"/>
        <v>0</v>
      </c>
      <c r="I333" s="121"/>
      <c r="J333" s="122" t="str">
        <f>IF(I333="","",VLOOKUP(I333,部门列表!A:B,2,0))</f>
        <v/>
      </c>
      <c r="K333" s="128"/>
    </row>
    <row r="334" spans="1:11" ht="13.5">
      <c r="A334" s="126"/>
      <c r="B334" s="121"/>
      <c r="C334" s="122" t="str">
        <f>IF(B334="","",VLOOKUP(B334,型号管理!A:D,2,0))</f>
        <v/>
      </c>
      <c r="D334" s="122" t="str">
        <f>IF(B334="","",VLOOKUP(B334,型号管理!A:D,3,0))</f>
        <v/>
      </c>
      <c r="E334" s="122" t="str">
        <f>IF(B334="","",VLOOKUP(B334,型号管理!A:D,4,0))</f>
        <v/>
      </c>
      <c r="F334" s="127"/>
      <c r="G334" s="124">
        <f>IF(F334=0,0,SUMIF(采购明细!B:B,B334,采购明细!H:H)/SUMIF(采购明细!B:B,B334,采购明细!F:F))</f>
        <v>0</v>
      </c>
      <c r="H334" s="124">
        <f t="shared" si="5"/>
        <v>0</v>
      </c>
      <c r="I334" s="121"/>
      <c r="J334" s="122" t="str">
        <f>IF(I334="","",VLOOKUP(I334,部门列表!A:B,2,0))</f>
        <v/>
      </c>
      <c r="K334" s="128"/>
    </row>
    <row r="335" spans="1:11" ht="13.5">
      <c r="A335" s="126"/>
      <c r="B335" s="121"/>
      <c r="C335" s="122" t="str">
        <f>IF(B335="","",VLOOKUP(B335,型号管理!A:D,2,0))</f>
        <v/>
      </c>
      <c r="D335" s="122" t="str">
        <f>IF(B335="","",VLOOKUP(B335,型号管理!A:D,3,0))</f>
        <v/>
      </c>
      <c r="E335" s="122" t="str">
        <f>IF(B335="","",VLOOKUP(B335,型号管理!A:D,4,0))</f>
        <v/>
      </c>
      <c r="F335" s="127"/>
      <c r="G335" s="124">
        <f>IF(F335=0,0,SUMIF(采购明细!B:B,B335,采购明细!H:H)/SUMIF(采购明细!B:B,B335,采购明细!F:F))</f>
        <v>0</v>
      </c>
      <c r="H335" s="124">
        <f t="shared" si="5"/>
        <v>0</v>
      </c>
      <c r="I335" s="121"/>
      <c r="J335" s="122" t="str">
        <f>IF(I335="","",VLOOKUP(I335,部门列表!A:B,2,0))</f>
        <v/>
      </c>
      <c r="K335" s="128"/>
    </row>
    <row r="336" spans="1:11" ht="13.5">
      <c r="A336" s="126"/>
      <c r="B336" s="121"/>
      <c r="C336" s="122" t="str">
        <f>IF(B336="","",VLOOKUP(B336,型号管理!A:D,2,0))</f>
        <v/>
      </c>
      <c r="D336" s="122" t="str">
        <f>IF(B336="","",VLOOKUP(B336,型号管理!A:D,3,0))</f>
        <v/>
      </c>
      <c r="E336" s="122" t="str">
        <f>IF(B336="","",VLOOKUP(B336,型号管理!A:D,4,0))</f>
        <v/>
      </c>
      <c r="F336" s="127"/>
      <c r="G336" s="124">
        <f>IF(F336=0,0,SUMIF(采购明细!B:B,B336,采购明细!H:H)/SUMIF(采购明细!B:B,B336,采购明细!F:F))</f>
        <v>0</v>
      </c>
      <c r="H336" s="124">
        <f t="shared" si="5"/>
        <v>0</v>
      </c>
      <c r="I336" s="121"/>
      <c r="J336" s="122" t="str">
        <f>IF(I336="","",VLOOKUP(I336,部门列表!A:B,2,0))</f>
        <v/>
      </c>
      <c r="K336" s="128"/>
    </row>
    <row r="337" spans="1:11" ht="13.5">
      <c r="A337" s="126"/>
      <c r="B337" s="121"/>
      <c r="C337" s="122" t="str">
        <f>IF(B337="","",VLOOKUP(B337,型号管理!A:D,2,0))</f>
        <v/>
      </c>
      <c r="D337" s="122" t="str">
        <f>IF(B337="","",VLOOKUP(B337,型号管理!A:D,3,0))</f>
        <v/>
      </c>
      <c r="E337" s="122" t="str">
        <f>IF(B337="","",VLOOKUP(B337,型号管理!A:D,4,0))</f>
        <v/>
      </c>
      <c r="F337" s="127"/>
      <c r="G337" s="124">
        <f>IF(F337=0,0,SUMIF(采购明细!B:B,B337,采购明细!H:H)/SUMIF(采购明细!B:B,B337,采购明细!F:F))</f>
        <v>0</v>
      </c>
      <c r="H337" s="124">
        <f t="shared" si="5"/>
        <v>0</v>
      </c>
      <c r="I337" s="121"/>
      <c r="J337" s="122" t="str">
        <f>IF(I337="","",VLOOKUP(I337,部门列表!A:B,2,0))</f>
        <v/>
      </c>
      <c r="K337" s="128"/>
    </row>
    <row r="338" spans="1:11" ht="13.5">
      <c r="A338" s="126"/>
      <c r="B338" s="121"/>
      <c r="C338" s="122" t="str">
        <f>IF(B338="","",VLOOKUP(B338,型号管理!A:D,2,0))</f>
        <v/>
      </c>
      <c r="D338" s="122" t="str">
        <f>IF(B338="","",VLOOKUP(B338,型号管理!A:D,3,0))</f>
        <v/>
      </c>
      <c r="E338" s="122" t="str">
        <f>IF(B338="","",VLOOKUP(B338,型号管理!A:D,4,0))</f>
        <v/>
      </c>
      <c r="F338" s="127"/>
      <c r="G338" s="124">
        <f>IF(F338=0,0,SUMIF(采购明细!B:B,B338,采购明细!H:H)/SUMIF(采购明细!B:B,B338,采购明细!F:F))</f>
        <v>0</v>
      </c>
      <c r="H338" s="124">
        <f t="shared" si="5"/>
        <v>0</v>
      </c>
      <c r="I338" s="121"/>
      <c r="J338" s="122" t="str">
        <f>IF(I338="","",VLOOKUP(I338,部门列表!A:B,2,0))</f>
        <v/>
      </c>
      <c r="K338" s="128"/>
    </row>
    <row r="339" spans="1:11" ht="13.5">
      <c r="A339" s="126"/>
      <c r="B339" s="121"/>
      <c r="C339" s="122" t="str">
        <f>IF(B339="","",VLOOKUP(B339,型号管理!A:D,2,0))</f>
        <v/>
      </c>
      <c r="D339" s="122" t="str">
        <f>IF(B339="","",VLOOKUP(B339,型号管理!A:D,3,0))</f>
        <v/>
      </c>
      <c r="E339" s="122" t="str">
        <f>IF(B339="","",VLOOKUP(B339,型号管理!A:D,4,0))</f>
        <v/>
      </c>
      <c r="F339" s="127"/>
      <c r="G339" s="124">
        <f>IF(F339=0,0,SUMIF(采购明细!B:B,B339,采购明细!H:H)/SUMIF(采购明细!B:B,B339,采购明细!F:F))</f>
        <v>0</v>
      </c>
      <c r="H339" s="124">
        <f t="shared" si="5"/>
        <v>0</v>
      </c>
      <c r="I339" s="121"/>
      <c r="J339" s="122" t="str">
        <f>IF(I339="","",VLOOKUP(I339,部门列表!A:B,2,0))</f>
        <v/>
      </c>
      <c r="K339" s="128"/>
    </row>
    <row r="340" spans="1:11" ht="13.5">
      <c r="A340" s="126"/>
      <c r="B340" s="121"/>
      <c r="C340" s="122" t="str">
        <f>IF(B340="","",VLOOKUP(B340,型号管理!A:D,2,0))</f>
        <v/>
      </c>
      <c r="D340" s="122" t="str">
        <f>IF(B340="","",VLOOKUP(B340,型号管理!A:D,3,0))</f>
        <v/>
      </c>
      <c r="E340" s="122" t="str">
        <f>IF(B340="","",VLOOKUP(B340,型号管理!A:D,4,0))</f>
        <v/>
      </c>
      <c r="F340" s="127"/>
      <c r="G340" s="124">
        <f>IF(F340=0,0,SUMIF(采购明细!B:B,B340,采购明细!H:H)/SUMIF(采购明细!B:B,B340,采购明细!F:F))</f>
        <v>0</v>
      </c>
      <c r="H340" s="124">
        <f t="shared" si="5"/>
        <v>0</v>
      </c>
      <c r="I340" s="121"/>
      <c r="J340" s="122" t="str">
        <f>IF(I340="","",VLOOKUP(I340,部门列表!A:B,2,0))</f>
        <v/>
      </c>
      <c r="K340" s="128"/>
    </row>
    <row r="341" spans="1:11" ht="13.5">
      <c r="A341" s="126"/>
      <c r="B341" s="121"/>
      <c r="C341" s="122" t="str">
        <f>IF(B341="","",VLOOKUP(B341,型号管理!A:D,2,0))</f>
        <v/>
      </c>
      <c r="D341" s="122" t="str">
        <f>IF(B341="","",VLOOKUP(B341,型号管理!A:D,3,0))</f>
        <v/>
      </c>
      <c r="E341" s="122" t="str">
        <f>IF(B341="","",VLOOKUP(B341,型号管理!A:D,4,0))</f>
        <v/>
      </c>
      <c r="F341" s="127"/>
      <c r="G341" s="124">
        <f>IF(F341=0,0,SUMIF(采购明细!B:B,B341,采购明细!H:H)/SUMIF(采购明细!B:B,B341,采购明细!F:F))</f>
        <v>0</v>
      </c>
      <c r="H341" s="124">
        <f t="shared" si="5"/>
        <v>0</v>
      </c>
      <c r="I341" s="121"/>
      <c r="J341" s="122" t="str">
        <f>IF(I341="","",VLOOKUP(I341,部门列表!A:B,2,0))</f>
        <v/>
      </c>
      <c r="K341" s="128"/>
    </row>
    <row r="342" spans="1:11" ht="13.5">
      <c r="A342" s="126"/>
      <c r="B342" s="121"/>
      <c r="C342" s="122" t="str">
        <f>IF(B342="","",VLOOKUP(B342,型号管理!A:D,2,0))</f>
        <v/>
      </c>
      <c r="D342" s="122" t="str">
        <f>IF(B342="","",VLOOKUP(B342,型号管理!A:D,3,0))</f>
        <v/>
      </c>
      <c r="E342" s="122" t="str">
        <f>IF(B342="","",VLOOKUP(B342,型号管理!A:D,4,0))</f>
        <v/>
      </c>
      <c r="F342" s="127"/>
      <c r="G342" s="124">
        <f>IF(F342=0,0,SUMIF(采购明细!B:B,B342,采购明细!H:H)/SUMIF(采购明细!B:B,B342,采购明细!F:F))</f>
        <v>0</v>
      </c>
      <c r="H342" s="124">
        <f t="shared" si="5"/>
        <v>0</v>
      </c>
      <c r="I342" s="121"/>
      <c r="J342" s="122" t="str">
        <f>IF(I342="","",VLOOKUP(I342,部门列表!A:B,2,0))</f>
        <v/>
      </c>
      <c r="K342" s="128"/>
    </row>
    <row r="343" spans="1:11" ht="13.5">
      <c r="A343" s="126"/>
      <c r="B343" s="121"/>
      <c r="C343" s="122" t="str">
        <f>IF(B343="","",VLOOKUP(B343,型号管理!A:D,2,0))</f>
        <v/>
      </c>
      <c r="D343" s="122" t="str">
        <f>IF(B343="","",VLOOKUP(B343,型号管理!A:D,3,0))</f>
        <v/>
      </c>
      <c r="E343" s="122" t="str">
        <f>IF(B343="","",VLOOKUP(B343,型号管理!A:D,4,0))</f>
        <v/>
      </c>
      <c r="F343" s="127"/>
      <c r="G343" s="124">
        <f>IF(F343=0,0,SUMIF(采购明细!B:B,B343,采购明细!H:H)/SUMIF(采购明细!B:B,B343,采购明细!F:F))</f>
        <v>0</v>
      </c>
      <c r="H343" s="124">
        <f t="shared" si="5"/>
        <v>0</v>
      </c>
      <c r="I343" s="121"/>
      <c r="J343" s="122" t="str">
        <f>IF(I343="","",VLOOKUP(I343,部门列表!A:B,2,0))</f>
        <v/>
      </c>
      <c r="K343" s="128"/>
    </row>
    <row r="344" spans="1:11" ht="13.5">
      <c r="A344" s="126"/>
      <c r="B344" s="121"/>
      <c r="C344" s="122" t="str">
        <f>IF(B344="","",VLOOKUP(B344,型号管理!A:D,2,0))</f>
        <v/>
      </c>
      <c r="D344" s="122" t="str">
        <f>IF(B344="","",VLOOKUP(B344,型号管理!A:D,3,0))</f>
        <v/>
      </c>
      <c r="E344" s="122" t="str">
        <f>IF(B344="","",VLOOKUP(B344,型号管理!A:D,4,0))</f>
        <v/>
      </c>
      <c r="F344" s="127"/>
      <c r="G344" s="124">
        <f>IF(F344=0,0,SUMIF(采购明细!B:B,B344,采购明细!H:H)/SUMIF(采购明细!B:B,B344,采购明细!F:F))</f>
        <v>0</v>
      </c>
      <c r="H344" s="124">
        <f t="shared" si="5"/>
        <v>0</v>
      </c>
      <c r="I344" s="121"/>
      <c r="J344" s="122" t="str">
        <f>IF(I344="","",VLOOKUP(I344,部门列表!A:B,2,0))</f>
        <v/>
      </c>
      <c r="K344" s="128"/>
    </row>
    <row r="345" spans="1:11" ht="13.5">
      <c r="A345" s="126"/>
      <c r="B345" s="121"/>
      <c r="C345" s="122" t="str">
        <f>IF(B345="","",VLOOKUP(B345,型号管理!A:D,2,0))</f>
        <v/>
      </c>
      <c r="D345" s="122" t="str">
        <f>IF(B345="","",VLOOKUP(B345,型号管理!A:D,3,0))</f>
        <v/>
      </c>
      <c r="E345" s="122" t="str">
        <f>IF(B345="","",VLOOKUP(B345,型号管理!A:D,4,0))</f>
        <v/>
      </c>
      <c r="F345" s="127"/>
      <c r="G345" s="124">
        <f>IF(F345=0,0,SUMIF(采购明细!B:B,B345,采购明细!H:H)/SUMIF(采购明细!B:B,B345,采购明细!F:F))</f>
        <v>0</v>
      </c>
      <c r="H345" s="124">
        <f t="shared" si="5"/>
        <v>0</v>
      </c>
      <c r="I345" s="121"/>
      <c r="J345" s="122" t="str">
        <f>IF(I345="","",VLOOKUP(I345,部门列表!A:B,2,0))</f>
        <v/>
      </c>
      <c r="K345" s="128"/>
    </row>
    <row r="346" spans="1:11" ht="13.5">
      <c r="A346" s="126"/>
      <c r="B346" s="121"/>
      <c r="C346" s="122" t="str">
        <f>IF(B346="","",VLOOKUP(B346,型号管理!A:D,2,0))</f>
        <v/>
      </c>
      <c r="D346" s="122" t="str">
        <f>IF(B346="","",VLOOKUP(B346,型号管理!A:D,3,0))</f>
        <v/>
      </c>
      <c r="E346" s="122" t="str">
        <f>IF(B346="","",VLOOKUP(B346,型号管理!A:D,4,0))</f>
        <v/>
      </c>
      <c r="F346" s="127"/>
      <c r="G346" s="124">
        <f>IF(F346=0,0,SUMIF(采购明细!B:B,B346,采购明细!H:H)/SUMIF(采购明细!B:B,B346,采购明细!F:F))</f>
        <v>0</v>
      </c>
      <c r="H346" s="124">
        <f t="shared" si="5"/>
        <v>0</v>
      </c>
      <c r="I346" s="121"/>
      <c r="J346" s="122" t="str">
        <f>IF(I346="","",VLOOKUP(I346,部门列表!A:B,2,0))</f>
        <v/>
      </c>
      <c r="K346" s="128"/>
    </row>
    <row r="347" spans="1:11" ht="13.5">
      <c r="A347" s="126"/>
      <c r="B347" s="121"/>
      <c r="C347" s="122" t="str">
        <f>IF(B347="","",VLOOKUP(B347,型号管理!A:D,2,0))</f>
        <v/>
      </c>
      <c r="D347" s="122" t="str">
        <f>IF(B347="","",VLOOKUP(B347,型号管理!A:D,3,0))</f>
        <v/>
      </c>
      <c r="E347" s="122" t="str">
        <f>IF(B347="","",VLOOKUP(B347,型号管理!A:D,4,0))</f>
        <v/>
      </c>
      <c r="F347" s="127"/>
      <c r="G347" s="124">
        <f>IF(F347=0,0,SUMIF(采购明细!B:B,B347,采购明细!H:H)/SUMIF(采购明细!B:B,B347,采购明细!F:F))</f>
        <v>0</v>
      </c>
      <c r="H347" s="124">
        <f t="shared" si="5"/>
        <v>0</v>
      </c>
      <c r="I347" s="121"/>
      <c r="J347" s="122" t="str">
        <f>IF(I347="","",VLOOKUP(I347,部门列表!A:B,2,0))</f>
        <v/>
      </c>
      <c r="K347" s="128"/>
    </row>
    <row r="348" spans="1:11" ht="13.5">
      <c r="A348" s="126"/>
      <c r="B348" s="121"/>
      <c r="C348" s="122" t="str">
        <f>IF(B348="","",VLOOKUP(B348,型号管理!A:D,2,0))</f>
        <v/>
      </c>
      <c r="D348" s="122" t="str">
        <f>IF(B348="","",VLOOKUP(B348,型号管理!A:D,3,0))</f>
        <v/>
      </c>
      <c r="E348" s="122" t="str">
        <f>IF(B348="","",VLOOKUP(B348,型号管理!A:D,4,0))</f>
        <v/>
      </c>
      <c r="F348" s="127"/>
      <c r="G348" s="124">
        <f>IF(F348=0,0,SUMIF(采购明细!B:B,B348,采购明细!H:H)/SUMIF(采购明细!B:B,B348,采购明细!F:F))</f>
        <v>0</v>
      </c>
      <c r="H348" s="124">
        <f t="shared" si="5"/>
        <v>0</v>
      </c>
      <c r="I348" s="121"/>
      <c r="J348" s="122" t="str">
        <f>IF(I348="","",VLOOKUP(I348,部门列表!A:B,2,0))</f>
        <v/>
      </c>
      <c r="K348" s="128"/>
    </row>
    <row r="349" spans="1:11" ht="13.5">
      <c r="A349" s="126"/>
      <c r="B349" s="121"/>
      <c r="C349" s="122" t="str">
        <f>IF(B349="","",VLOOKUP(B349,型号管理!A:D,2,0))</f>
        <v/>
      </c>
      <c r="D349" s="122" t="str">
        <f>IF(B349="","",VLOOKUP(B349,型号管理!A:D,3,0))</f>
        <v/>
      </c>
      <c r="E349" s="122" t="str">
        <f>IF(B349="","",VLOOKUP(B349,型号管理!A:D,4,0))</f>
        <v/>
      </c>
      <c r="F349" s="127"/>
      <c r="G349" s="124">
        <f>IF(F349=0,0,SUMIF(采购明细!B:B,B349,采购明细!H:H)/SUMIF(采购明细!B:B,B349,采购明细!F:F))</f>
        <v>0</v>
      </c>
      <c r="H349" s="124">
        <f t="shared" si="5"/>
        <v>0</v>
      </c>
      <c r="I349" s="121"/>
      <c r="J349" s="122" t="str">
        <f>IF(I349="","",VLOOKUP(I349,部门列表!A:B,2,0))</f>
        <v/>
      </c>
      <c r="K349" s="128"/>
    </row>
    <row r="350" spans="1:11" ht="13.5">
      <c r="A350" s="126"/>
      <c r="B350" s="121"/>
      <c r="C350" s="122" t="str">
        <f>IF(B350="","",VLOOKUP(B350,型号管理!A:D,2,0))</f>
        <v/>
      </c>
      <c r="D350" s="122" t="str">
        <f>IF(B350="","",VLOOKUP(B350,型号管理!A:D,3,0))</f>
        <v/>
      </c>
      <c r="E350" s="122" t="str">
        <f>IF(B350="","",VLOOKUP(B350,型号管理!A:D,4,0))</f>
        <v/>
      </c>
      <c r="F350" s="127"/>
      <c r="G350" s="124">
        <f>IF(F350=0,0,SUMIF(采购明细!B:B,B350,采购明细!H:H)/SUMIF(采购明细!B:B,B350,采购明细!F:F))</f>
        <v>0</v>
      </c>
      <c r="H350" s="124">
        <f t="shared" si="5"/>
        <v>0</v>
      </c>
      <c r="I350" s="121"/>
      <c r="J350" s="122" t="str">
        <f>IF(I350="","",VLOOKUP(I350,部门列表!A:B,2,0))</f>
        <v/>
      </c>
      <c r="K350" s="128"/>
    </row>
    <row r="351" spans="1:11" ht="13.5">
      <c r="A351" s="126"/>
      <c r="B351" s="121"/>
      <c r="C351" s="122" t="str">
        <f>IF(B351="","",VLOOKUP(B351,型号管理!A:D,2,0))</f>
        <v/>
      </c>
      <c r="D351" s="122" t="str">
        <f>IF(B351="","",VLOOKUP(B351,型号管理!A:D,3,0))</f>
        <v/>
      </c>
      <c r="E351" s="122" t="str">
        <f>IF(B351="","",VLOOKUP(B351,型号管理!A:D,4,0))</f>
        <v/>
      </c>
      <c r="F351" s="127"/>
      <c r="G351" s="124">
        <f>IF(F351=0,0,SUMIF(采购明细!B:B,B351,采购明细!H:H)/SUMIF(采购明细!B:B,B351,采购明细!F:F))</f>
        <v>0</v>
      </c>
      <c r="H351" s="124">
        <f t="shared" si="5"/>
        <v>0</v>
      </c>
      <c r="I351" s="121"/>
      <c r="J351" s="122" t="str">
        <f>IF(I351="","",VLOOKUP(I351,部门列表!A:B,2,0))</f>
        <v/>
      </c>
      <c r="K351" s="128"/>
    </row>
    <row r="352" spans="1:11" ht="13.5">
      <c r="A352" s="126"/>
      <c r="B352" s="121"/>
      <c r="C352" s="122" t="str">
        <f>IF(B352="","",VLOOKUP(B352,型号管理!A:D,2,0))</f>
        <v/>
      </c>
      <c r="D352" s="122" t="str">
        <f>IF(B352="","",VLOOKUP(B352,型号管理!A:D,3,0))</f>
        <v/>
      </c>
      <c r="E352" s="122" t="str">
        <f>IF(B352="","",VLOOKUP(B352,型号管理!A:D,4,0))</f>
        <v/>
      </c>
      <c r="F352" s="127"/>
      <c r="G352" s="124">
        <f>IF(F352=0,0,SUMIF(采购明细!B:B,B352,采购明细!H:H)/SUMIF(采购明细!B:B,B352,采购明细!F:F))</f>
        <v>0</v>
      </c>
      <c r="H352" s="124">
        <f t="shared" si="5"/>
        <v>0</v>
      </c>
      <c r="I352" s="121"/>
      <c r="J352" s="122" t="str">
        <f>IF(I352="","",VLOOKUP(I352,部门列表!A:B,2,0))</f>
        <v/>
      </c>
      <c r="K352" s="128"/>
    </row>
    <row r="353" spans="1:11" ht="13.5">
      <c r="A353" s="126"/>
      <c r="B353" s="121"/>
      <c r="C353" s="122" t="str">
        <f>IF(B353="","",VLOOKUP(B353,型号管理!A:D,2,0))</f>
        <v/>
      </c>
      <c r="D353" s="122" t="str">
        <f>IF(B353="","",VLOOKUP(B353,型号管理!A:D,3,0))</f>
        <v/>
      </c>
      <c r="E353" s="122" t="str">
        <f>IF(B353="","",VLOOKUP(B353,型号管理!A:D,4,0))</f>
        <v/>
      </c>
      <c r="F353" s="127"/>
      <c r="G353" s="124">
        <f>IF(F353=0,0,SUMIF(采购明细!B:B,B353,采购明细!H:H)/SUMIF(采购明细!B:B,B353,采购明细!F:F))</f>
        <v>0</v>
      </c>
      <c r="H353" s="124">
        <f t="shared" si="5"/>
        <v>0</v>
      </c>
      <c r="I353" s="121"/>
      <c r="J353" s="122" t="str">
        <f>IF(I353="","",VLOOKUP(I353,部门列表!A:B,2,0))</f>
        <v/>
      </c>
      <c r="K353" s="128"/>
    </row>
    <row r="354" spans="1:11" ht="13.5">
      <c r="A354" s="126"/>
      <c r="B354" s="121"/>
      <c r="C354" s="122" t="str">
        <f>IF(B354="","",VLOOKUP(B354,型号管理!A:D,2,0))</f>
        <v/>
      </c>
      <c r="D354" s="122" t="str">
        <f>IF(B354="","",VLOOKUP(B354,型号管理!A:D,3,0))</f>
        <v/>
      </c>
      <c r="E354" s="122" t="str">
        <f>IF(B354="","",VLOOKUP(B354,型号管理!A:D,4,0))</f>
        <v/>
      </c>
      <c r="F354" s="127"/>
      <c r="G354" s="124">
        <f>IF(F354=0,0,SUMIF(采购明细!B:B,B354,采购明细!H:H)/SUMIF(采购明细!B:B,B354,采购明细!F:F))</f>
        <v>0</v>
      </c>
      <c r="H354" s="124">
        <f t="shared" si="5"/>
        <v>0</v>
      </c>
      <c r="I354" s="121"/>
      <c r="J354" s="122" t="str">
        <f>IF(I354="","",VLOOKUP(I354,部门列表!A:B,2,0))</f>
        <v/>
      </c>
      <c r="K354" s="128"/>
    </row>
    <row r="355" spans="1:11" ht="13.5">
      <c r="A355" s="126"/>
      <c r="B355" s="121"/>
      <c r="C355" s="122" t="str">
        <f>IF(B355="","",VLOOKUP(B355,型号管理!A:D,2,0))</f>
        <v/>
      </c>
      <c r="D355" s="122" t="str">
        <f>IF(B355="","",VLOOKUP(B355,型号管理!A:D,3,0))</f>
        <v/>
      </c>
      <c r="E355" s="122" t="str">
        <f>IF(B355="","",VLOOKUP(B355,型号管理!A:D,4,0))</f>
        <v/>
      </c>
      <c r="F355" s="127"/>
      <c r="G355" s="124">
        <f>IF(F355=0,0,SUMIF(采购明细!B:B,B355,采购明细!H:H)/SUMIF(采购明细!B:B,B355,采购明细!F:F))</f>
        <v>0</v>
      </c>
      <c r="H355" s="124">
        <f t="shared" si="5"/>
        <v>0</v>
      </c>
      <c r="I355" s="121"/>
      <c r="J355" s="122" t="str">
        <f>IF(I355="","",VLOOKUP(I355,部门列表!A:B,2,0))</f>
        <v/>
      </c>
      <c r="K355" s="128"/>
    </row>
    <row r="356" spans="1:11" ht="13.5">
      <c r="A356" s="126"/>
      <c r="B356" s="121"/>
      <c r="C356" s="122" t="str">
        <f>IF(B356="","",VLOOKUP(B356,型号管理!A:D,2,0))</f>
        <v/>
      </c>
      <c r="D356" s="122" t="str">
        <f>IF(B356="","",VLOOKUP(B356,型号管理!A:D,3,0))</f>
        <v/>
      </c>
      <c r="E356" s="122" t="str">
        <f>IF(B356="","",VLOOKUP(B356,型号管理!A:D,4,0))</f>
        <v/>
      </c>
      <c r="F356" s="127"/>
      <c r="G356" s="124">
        <f>IF(F356=0,0,SUMIF(采购明细!B:B,B356,采购明细!H:H)/SUMIF(采购明细!B:B,B356,采购明细!F:F))</f>
        <v>0</v>
      </c>
      <c r="H356" s="124">
        <f t="shared" si="5"/>
        <v>0</v>
      </c>
      <c r="I356" s="121"/>
      <c r="J356" s="122" t="str">
        <f>IF(I356="","",VLOOKUP(I356,部门列表!A:B,2,0))</f>
        <v/>
      </c>
      <c r="K356" s="128"/>
    </row>
    <row r="357" spans="1:11" ht="13.5">
      <c r="A357" s="126"/>
      <c r="B357" s="121"/>
      <c r="C357" s="122" t="str">
        <f>IF(B357="","",VLOOKUP(B357,型号管理!A:D,2,0))</f>
        <v/>
      </c>
      <c r="D357" s="122" t="str">
        <f>IF(B357="","",VLOOKUP(B357,型号管理!A:D,3,0))</f>
        <v/>
      </c>
      <c r="E357" s="122" t="str">
        <f>IF(B357="","",VLOOKUP(B357,型号管理!A:D,4,0))</f>
        <v/>
      </c>
      <c r="F357" s="127"/>
      <c r="G357" s="124">
        <f>IF(F357=0,0,SUMIF(采购明细!B:B,B357,采购明细!H:H)/SUMIF(采购明细!B:B,B357,采购明细!F:F))</f>
        <v>0</v>
      </c>
      <c r="H357" s="124">
        <f t="shared" si="5"/>
        <v>0</v>
      </c>
      <c r="I357" s="121"/>
      <c r="J357" s="122" t="str">
        <f>IF(I357="","",VLOOKUP(I357,部门列表!A:B,2,0))</f>
        <v/>
      </c>
      <c r="K357" s="128"/>
    </row>
    <row r="358" spans="1:11" ht="13.5">
      <c r="A358" s="126"/>
      <c r="B358" s="121"/>
      <c r="C358" s="122" t="str">
        <f>IF(B358="","",VLOOKUP(B358,型号管理!A:D,2,0))</f>
        <v/>
      </c>
      <c r="D358" s="122" t="str">
        <f>IF(B358="","",VLOOKUP(B358,型号管理!A:D,3,0))</f>
        <v/>
      </c>
      <c r="E358" s="122" t="str">
        <f>IF(B358="","",VLOOKUP(B358,型号管理!A:D,4,0))</f>
        <v/>
      </c>
      <c r="F358" s="127"/>
      <c r="G358" s="124">
        <f>IF(F358=0,0,SUMIF(采购明细!B:B,B358,采购明细!H:H)/SUMIF(采购明细!B:B,B358,采购明细!F:F))</f>
        <v>0</v>
      </c>
      <c r="H358" s="124">
        <f t="shared" si="5"/>
        <v>0</v>
      </c>
      <c r="I358" s="121"/>
      <c r="J358" s="122" t="str">
        <f>IF(I358="","",VLOOKUP(I358,部门列表!A:B,2,0))</f>
        <v/>
      </c>
      <c r="K358" s="128"/>
    </row>
    <row r="359" spans="1:11" ht="13.5">
      <c r="A359" s="126"/>
      <c r="B359" s="121"/>
      <c r="C359" s="122" t="str">
        <f>IF(B359="","",VLOOKUP(B359,型号管理!A:D,2,0))</f>
        <v/>
      </c>
      <c r="D359" s="122" t="str">
        <f>IF(B359="","",VLOOKUP(B359,型号管理!A:D,3,0))</f>
        <v/>
      </c>
      <c r="E359" s="122" t="str">
        <f>IF(B359="","",VLOOKUP(B359,型号管理!A:D,4,0))</f>
        <v/>
      </c>
      <c r="F359" s="127"/>
      <c r="G359" s="124">
        <f>IF(F359=0,0,SUMIF(采购明细!B:B,B359,采购明细!H:H)/SUMIF(采购明细!B:B,B359,采购明细!F:F))</f>
        <v>0</v>
      </c>
      <c r="H359" s="124">
        <f t="shared" si="5"/>
        <v>0</v>
      </c>
      <c r="I359" s="121"/>
      <c r="J359" s="122" t="str">
        <f>IF(I359="","",VLOOKUP(I359,部门列表!A:B,2,0))</f>
        <v/>
      </c>
      <c r="K359" s="128"/>
    </row>
    <row r="360" spans="1:11" ht="13.5">
      <c r="A360" s="126"/>
      <c r="B360" s="121"/>
      <c r="C360" s="122" t="str">
        <f>IF(B360="","",VLOOKUP(B360,型号管理!A:D,2,0))</f>
        <v/>
      </c>
      <c r="D360" s="122" t="str">
        <f>IF(B360="","",VLOOKUP(B360,型号管理!A:D,3,0))</f>
        <v/>
      </c>
      <c r="E360" s="122" t="str">
        <f>IF(B360="","",VLOOKUP(B360,型号管理!A:D,4,0))</f>
        <v/>
      </c>
      <c r="F360" s="127"/>
      <c r="G360" s="124">
        <f>IF(F360=0,0,SUMIF(采购明细!B:B,B360,采购明细!H:H)/SUMIF(采购明细!B:B,B360,采购明细!F:F))</f>
        <v>0</v>
      </c>
      <c r="H360" s="124">
        <f t="shared" si="5"/>
        <v>0</v>
      </c>
      <c r="I360" s="121"/>
      <c r="J360" s="122" t="str">
        <f>IF(I360="","",VLOOKUP(I360,部门列表!A:B,2,0))</f>
        <v/>
      </c>
      <c r="K360" s="128"/>
    </row>
    <row r="361" spans="1:11" ht="13.5">
      <c r="A361" s="126"/>
      <c r="B361" s="121"/>
      <c r="C361" s="122" t="str">
        <f>IF(B361="","",VLOOKUP(B361,型号管理!A:D,2,0))</f>
        <v/>
      </c>
      <c r="D361" s="122" t="str">
        <f>IF(B361="","",VLOOKUP(B361,型号管理!A:D,3,0))</f>
        <v/>
      </c>
      <c r="E361" s="122" t="str">
        <f>IF(B361="","",VLOOKUP(B361,型号管理!A:D,4,0))</f>
        <v/>
      </c>
      <c r="F361" s="127"/>
      <c r="G361" s="124">
        <f>IF(F361=0,0,SUMIF(采购明细!B:B,B361,采购明细!H:H)/SUMIF(采购明细!B:B,B361,采购明细!F:F))</f>
        <v>0</v>
      </c>
      <c r="H361" s="124">
        <f t="shared" si="5"/>
        <v>0</v>
      </c>
      <c r="I361" s="121"/>
      <c r="J361" s="122" t="str">
        <f>IF(I361="","",VLOOKUP(I361,部门列表!A:B,2,0))</f>
        <v/>
      </c>
      <c r="K361" s="128"/>
    </row>
    <row r="362" spans="1:11" ht="13.5">
      <c r="A362" s="126"/>
      <c r="B362" s="121"/>
      <c r="C362" s="122" t="str">
        <f>IF(B362="","",VLOOKUP(B362,型号管理!A:D,2,0))</f>
        <v/>
      </c>
      <c r="D362" s="122" t="str">
        <f>IF(B362="","",VLOOKUP(B362,型号管理!A:D,3,0))</f>
        <v/>
      </c>
      <c r="E362" s="122" t="str">
        <f>IF(B362="","",VLOOKUP(B362,型号管理!A:D,4,0))</f>
        <v/>
      </c>
      <c r="F362" s="127"/>
      <c r="G362" s="124">
        <f>IF(F362=0,0,SUMIF(采购明细!B:B,B362,采购明细!H:H)/SUMIF(采购明细!B:B,B362,采购明细!F:F))</f>
        <v>0</v>
      </c>
      <c r="H362" s="124">
        <f t="shared" si="5"/>
        <v>0</v>
      </c>
      <c r="I362" s="121"/>
      <c r="J362" s="122" t="str">
        <f>IF(I362="","",VLOOKUP(I362,部门列表!A:B,2,0))</f>
        <v/>
      </c>
      <c r="K362" s="128"/>
    </row>
    <row r="363" spans="1:11" ht="13.5">
      <c r="A363" s="126"/>
      <c r="B363" s="121"/>
      <c r="C363" s="122" t="str">
        <f>IF(B363="","",VLOOKUP(B363,型号管理!A:D,2,0))</f>
        <v/>
      </c>
      <c r="D363" s="122" t="str">
        <f>IF(B363="","",VLOOKUP(B363,型号管理!A:D,3,0))</f>
        <v/>
      </c>
      <c r="E363" s="122" t="str">
        <f>IF(B363="","",VLOOKUP(B363,型号管理!A:D,4,0))</f>
        <v/>
      </c>
      <c r="F363" s="127"/>
      <c r="G363" s="124">
        <f>IF(F363=0,0,SUMIF(采购明细!B:B,B363,采购明细!H:H)/SUMIF(采购明细!B:B,B363,采购明细!F:F))</f>
        <v>0</v>
      </c>
      <c r="H363" s="124">
        <f t="shared" si="5"/>
        <v>0</v>
      </c>
      <c r="I363" s="121"/>
      <c r="J363" s="122" t="str">
        <f>IF(I363="","",VLOOKUP(I363,部门列表!A:B,2,0))</f>
        <v/>
      </c>
      <c r="K363" s="128"/>
    </row>
    <row r="364" spans="1:11" ht="13.5">
      <c r="A364" s="126"/>
      <c r="B364" s="121"/>
      <c r="C364" s="122" t="str">
        <f>IF(B364="","",VLOOKUP(B364,型号管理!A:D,2,0))</f>
        <v/>
      </c>
      <c r="D364" s="122" t="str">
        <f>IF(B364="","",VLOOKUP(B364,型号管理!A:D,3,0))</f>
        <v/>
      </c>
      <c r="E364" s="122" t="str">
        <f>IF(B364="","",VLOOKUP(B364,型号管理!A:D,4,0))</f>
        <v/>
      </c>
      <c r="F364" s="127"/>
      <c r="G364" s="124">
        <f>IF(F364=0,0,SUMIF(采购明细!B:B,B364,采购明细!H:H)/SUMIF(采购明细!B:B,B364,采购明细!F:F))</f>
        <v>0</v>
      </c>
      <c r="H364" s="124">
        <f t="shared" si="5"/>
        <v>0</v>
      </c>
      <c r="I364" s="121"/>
      <c r="J364" s="122" t="str">
        <f>IF(I364="","",VLOOKUP(I364,部门列表!A:B,2,0))</f>
        <v/>
      </c>
      <c r="K364" s="128"/>
    </row>
    <row r="365" spans="1:11" ht="13.5">
      <c r="A365" s="126"/>
      <c r="B365" s="121"/>
      <c r="C365" s="122" t="str">
        <f>IF(B365="","",VLOOKUP(B365,型号管理!A:D,2,0))</f>
        <v/>
      </c>
      <c r="D365" s="122" t="str">
        <f>IF(B365="","",VLOOKUP(B365,型号管理!A:D,3,0))</f>
        <v/>
      </c>
      <c r="E365" s="122" t="str">
        <f>IF(B365="","",VLOOKUP(B365,型号管理!A:D,4,0))</f>
        <v/>
      </c>
      <c r="F365" s="127"/>
      <c r="G365" s="124">
        <f>IF(F365=0,0,SUMIF(采购明细!B:B,B365,采购明细!H:H)/SUMIF(采购明细!B:B,B365,采购明细!F:F))</f>
        <v>0</v>
      </c>
      <c r="H365" s="124">
        <f t="shared" si="5"/>
        <v>0</v>
      </c>
      <c r="I365" s="121"/>
      <c r="J365" s="122" t="str">
        <f>IF(I365="","",VLOOKUP(I365,部门列表!A:B,2,0))</f>
        <v/>
      </c>
      <c r="K365" s="128"/>
    </row>
    <row r="366" spans="1:11" ht="13.5">
      <c r="A366" s="126"/>
      <c r="B366" s="121"/>
      <c r="C366" s="122" t="str">
        <f>IF(B366="","",VLOOKUP(B366,型号管理!A:D,2,0))</f>
        <v/>
      </c>
      <c r="D366" s="122" t="str">
        <f>IF(B366="","",VLOOKUP(B366,型号管理!A:D,3,0))</f>
        <v/>
      </c>
      <c r="E366" s="122" t="str">
        <f>IF(B366="","",VLOOKUP(B366,型号管理!A:D,4,0))</f>
        <v/>
      </c>
      <c r="F366" s="127"/>
      <c r="G366" s="124">
        <f>IF(F366=0,0,SUMIF(采购明细!B:B,B366,采购明细!H:H)/SUMIF(采购明细!B:B,B366,采购明细!F:F))</f>
        <v>0</v>
      </c>
      <c r="H366" s="124">
        <f t="shared" si="5"/>
        <v>0</v>
      </c>
      <c r="I366" s="121"/>
      <c r="J366" s="122" t="str">
        <f>IF(I366="","",VLOOKUP(I366,部门列表!A:B,2,0))</f>
        <v/>
      </c>
      <c r="K366" s="128"/>
    </row>
    <row r="367" spans="1:11" ht="13.5">
      <c r="A367" s="126"/>
      <c r="B367" s="121"/>
      <c r="C367" s="122" t="str">
        <f>IF(B367="","",VLOOKUP(B367,型号管理!A:D,2,0))</f>
        <v/>
      </c>
      <c r="D367" s="122" t="str">
        <f>IF(B367="","",VLOOKUP(B367,型号管理!A:D,3,0))</f>
        <v/>
      </c>
      <c r="E367" s="122" t="str">
        <f>IF(B367="","",VLOOKUP(B367,型号管理!A:D,4,0))</f>
        <v/>
      </c>
      <c r="F367" s="127"/>
      <c r="G367" s="124">
        <f>IF(F367=0,0,SUMIF(采购明细!B:B,B367,采购明细!H:H)/SUMIF(采购明细!B:B,B367,采购明细!F:F))</f>
        <v>0</v>
      </c>
      <c r="H367" s="124">
        <f t="shared" si="5"/>
        <v>0</v>
      </c>
      <c r="I367" s="121"/>
      <c r="J367" s="122" t="str">
        <f>IF(I367="","",VLOOKUP(I367,部门列表!A:B,2,0))</f>
        <v/>
      </c>
      <c r="K367" s="128"/>
    </row>
    <row r="368" spans="1:11" ht="13.5">
      <c r="A368" s="126"/>
      <c r="B368" s="121"/>
      <c r="C368" s="122" t="str">
        <f>IF(B368="","",VLOOKUP(B368,型号管理!A:D,2,0))</f>
        <v/>
      </c>
      <c r="D368" s="122" t="str">
        <f>IF(B368="","",VLOOKUP(B368,型号管理!A:D,3,0))</f>
        <v/>
      </c>
      <c r="E368" s="122" t="str">
        <f>IF(B368="","",VLOOKUP(B368,型号管理!A:D,4,0))</f>
        <v/>
      </c>
      <c r="F368" s="127"/>
      <c r="G368" s="124">
        <f>IF(F368=0,0,SUMIF(采购明细!B:B,B368,采购明细!H:H)/SUMIF(采购明细!B:B,B368,采购明细!F:F))</f>
        <v>0</v>
      </c>
      <c r="H368" s="124">
        <f t="shared" si="5"/>
        <v>0</v>
      </c>
      <c r="I368" s="121"/>
      <c r="J368" s="122" t="str">
        <f>IF(I368="","",VLOOKUP(I368,部门列表!A:B,2,0))</f>
        <v/>
      </c>
      <c r="K368" s="128"/>
    </row>
    <row r="369" spans="1:11" ht="13.5">
      <c r="A369" s="126"/>
      <c r="B369" s="121"/>
      <c r="C369" s="122" t="str">
        <f>IF(B369="","",VLOOKUP(B369,型号管理!A:D,2,0))</f>
        <v/>
      </c>
      <c r="D369" s="122" t="str">
        <f>IF(B369="","",VLOOKUP(B369,型号管理!A:D,3,0))</f>
        <v/>
      </c>
      <c r="E369" s="122" t="str">
        <f>IF(B369="","",VLOOKUP(B369,型号管理!A:D,4,0))</f>
        <v/>
      </c>
      <c r="F369" s="127"/>
      <c r="G369" s="124">
        <f>IF(F369=0,0,SUMIF(采购明细!B:B,B369,采购明细!H:H)/SUMIF(采购明细!B:B,B369,采购明细!F:F))</f>
        <v>0</v>
      </c>
      <c r="H369" s="124">
        <f t="shared" si="5"/>
        <v>0</v>
      </c>
      <c r="I369" s="121"/>
      <c r="J369" s="122" t="str">
        <f>IF(I369="","",VLOOKUP(I369,部门列表!A:B,2,0))</f>
        <v/>
      </c>
      <c r="K369" s="128"/>
    </row>
    <row r="370" spans="1:11" ht="13.5">
      <c r="A370" s="126"/>
      <c r="B370" s="121"/>
      <c r="C370" s="122" t="str">
        <f>IF(B370="","",VLOOKUP(B370,型号管理!A:D,2,0))</f>
        <v/>
      </c>
      <c r="D370" s="122" t="str">
        <f>IF(B370="","",VLOOKUP(B370,型号管理!A:D,3,0))</f>
        <v/>
      </c>
      <c r="E370" s="122" t="str">
        <f>IF(B370="","",VLOOKUP(B370,型号管理!A:D,4,0))</f>
        <v/>
      </c>
      <c r="F370" s="127"/>
      <c r="G370" s="124">
        <f>IF(F370=0,0,SUMIF(采购明细!B:B,B370,采购明细!H:H)/SUMIF(采购明细!B:B,B370,采购明细!F:F))</f>
        <v>0</v>
      </c>
      <c r="H370" s="124">
        <f t="shared" si="5"/>
        <v>0</v>
      </c>
      <c r="I370" s="121"/>
      <c r="J370" s="122" t="str">
        <f>IF(I370="","",VLOOKUP(I370,部门列表!A:B,2,0))</f>
        <v/>
      </c>
      <c r="K370" s="128"/>
    </row>
    <row r="371" spans="1:11" ht="13.5">
      <c r="A371" s="126"/>
      <c r="B371" s="121"/>
      <c r="C371" s="122" t="str">
        <f>IF(B371="","",VLOOKUP(B371,型号管理!A:D,2,0))</f>
        <v/>
      </c>
      <c r="D371" s="122" t="str">
        <f>IF(B371="","",VLOOKUP(B371,型号管理!A:D,3,0))</f>
        <v/>
      </c>
      <c r="E371" s="122" t="str">
        <f>IF(B371="","",VLOOKUP(B371,型号管理!A:D,4,0))</f>
        <v/>
      </c>
      <c r="F371" s="127"/>
      <c r="G371" s="124">
        <f>IF(F371=0,0,SUMIF(采购明细!B:B,B371,采购明细!H:H)/SUMIF(采购明细!B:B,B371,采购明细!F:F))</f>
        <v>0</v>
      </c>
      <c r="H371" s="124">
        <f t="shared" si="5"/>
        <v>0</v>
      </c>
      <c r="I371" s="121"/>
      <c r="J371" s="122" t="str">
        <f>IF(I371="","",VLOOKUP(I371,部门列表!A:B,2,0))</f>
        <v/>
      </c>
      <c r="K371" s="128"/>
    </row>
    <row r="372" spans="1:11" ht="13.5">
      <c r="A372" s="126"/>
      <c r="B372" s="121"/>
      <c r="C372" s="122" t="str">
        <f>IF(B372="","",VLOOKUP(B372,型号管理!A:D,2,0))</f>
        <v/>
      </c>
      <c r="D372" s="122" t="str">
        <f>IF(B372="","",VLOOKUP(B372,型号管理!A:D,3,0))</f>
        <v/>
      </c>
      <c r="E372" s="122" t="str">
        <f>IF(B372="","",VLOOKUP(B372,型号管理!A:D,4,0))</f>
        <v/>
      </c>
      <c r="F372" s="127"/>
      <c r="G372" s="124">
        <f>IF(F372=0,0,SUMIF(采购明细!B:B,B372,采购明细!H:H)/SUMIF(采购明细!B:B,B372,采购明细!F:F))</f>
        <v>0</v>
      </c>
      <c r="H372" s="124">
        <f t="shared" si="5"/>
        <v>0</v>
      </c>
      <c r="I372" s="121"/>
      <c r="J372" s="122" t="str">
        <f>IF(I372="","",VLOOKUP(I372,部门列表!A:B,2,0))</f>
        <v/>
      </c>
      <c r="K372" s="128"/>
    </row>
    <row r="373" spans="1:11" ht="13.5">
      <c r="A373" s="126"/>
      <c r="B373" s="121"/>
      <c r="C373" s="122" t="str">
        <f>IF(B373="","",VLOOKUP(B373,型号管理!A:D,2,0))</f>
        <v/>
      </c>
      <c r="D373" s="122" t="str">
        <f>IF(B373="","",VLOOKUP(B373,型号管理!A:D,3,0))</f>
        <v/>
      </c>
      <c r="E373" s="122" t="str">
        <f>IF(B373="","",VLOOKUP(B373,型号管理!A:D,4,0))</f>
        <v/>
      </c>
      <c r="F373" s="127"/>
      <c r="G373" s="124">
        <f>IF(F373=0,0,SUMIF(采购明细!B:B,B373,采购明细!H:H)/SUMIF(采购明细!B:B,B373,采购明细!F:F))</f>
        <v>0</v>
      </c>
      <c r="H373" s="124">
        <f t="shared" si="5"/>
        <v>0</v>
      </c>
      <c r="I373" s="121"/>
      <c r="J373" s="122" t="str">
        <f>IF(I373="","",VLOOKUP(I373,部门列表!A:B,2,0))</f>
        <v/>
      </c>
      <c r="K373" s="128"/>
    </row>
    <row r="374" spans="1:11" ht="13.5">
      <c r="A374" s="126"/>
      <c r="B374" s="121"/>
      <c r="C374" s="122" t="str">
        <f>IF(B374="","",VLOOKUP(B374,型号管理!A:D,2,0))</f>
        <v/>
      </c>
      <c r="D374" s="122" t="str">
        <f>IF(B374="","",VLOOKUP(B374,型号管理!A:D,3,0))</f>
        <v/>
      </c>
      <c r="E374" s="122" t="str">
        <f>IF(B374="","",VLOOKUP(B374,型号管理!A:D,4,0))</f>
        <v/>
      </c>
      <c r="F374" s="127"/>
      <c r="G374" s="124">
        <f>IF(F374=0,0,SUMIF(采购明细!B:B,B374,采购明细!H:H)/SUMIF(采购明细!B:B,B374,采购明细!F:F))</f>
        <v>0</v>
      </c>
      <c r="H374" s="124">
        <f t="shared" si="5"/>
        <v>0</v>
      </c>
      <c r="I374" s="121"/>
      <c r="J374" s="122" t="str">
        <f>IF(I374="","",VLOOKUP(I374,部门列表!A:B,2,0))</f>
        <v/>
      </c>
      <c r="K374" s="128"/>
    </row>
    <row r="375" spans="1:11" ht="13.5">
      <c r="A375" s="126"/>
      <c r="B375" s="121"/>
      <c r="C375" s="122" t="str">
        <f>IF(B375="","",VLOOKUP(B375,型号管理!A:D,2,0))</f>
        <v/>
      </c>
      <c r="D375" s="122" t="str">
        <f>IF(B375="","",VLOOKUP(B375,型号管理!A:D,3,0))</f>
        <v/>
      </c>
      <c r="E375" s="122" t="str">
        <f>IF(B375="","",VLOOKUP(B375,型号管理!A:D,4,0))</f>
        <v/>
      </c>
      <c r="F375" s="127"/>
      <c r="G375" s="124">
        <f>IF(F375=0,0,SUMIF(采购明细!B:B,B375,采购明细!H:H)/SUMIF(采购明细!B:B,B375,采购明细!F:F))</f>
        <v>0</v>
      </c>
      <c r="H375" s="124">
        <f t="shared" si="5"/>
        <v>0</v>
      </c>
      <c r="I375" s="121"/>
      <c r="J375" s="122" t="str">
        <f>IF(I375="","",VLOOKUP(I375,部门列表!A:B,2,0))</f>
        <v/>
      </c>
      <c r="K375" s="128"/>
    </row>
    <row r="376" spans="1:11" ht="13.5">
      <c r="A376" s="126"/>
      <c r="B376" s="121"/>
      <c r="C376" s="122" t="str">
        <f>IF(B376="","",VLOOKUP(B376,型号管理!A:D,2,0))</f>
        <v/>
      </c>
      <c r="D376" s="122" t="str">
        <f>IF(B376="","",VLOOKUP(B376,型号管理!A:D,3,0))</f>
        <v/>
      </c>
      <c r="E376" s="122" t="str">
        <f>IF(B376="","",VLOOKUP(B376,型号管理!A:D,4,0))</f>
        <v/>
      </c>
      <c r="F376" s="127"/>
      <c r="G376" s="124">
        <f>IF(F376=0,0,SUMIF(采购明细!B:B,B376,采购明细!H:H)/SUMIF(采购明细!B:B,B376,采购明细!F:F))</f>
        <v>0</v>
      </c>
      <c r="H376" s="124">
        <f t="shared" si="5"/>
        <v>0</v>
      </c>
      <c r="I376" s="121"/>
      <c r="J376" s="122" t="str">
        <f>IF(I376="","",VLOOKUP(I376,部门列表!A:B,2,0))</f>
        <v/>
      </c>
      <c r="K376" s="128"/>
    </row>
    <row r="377" spans="1:11" ht="13.5">
      <c r="A377" s="126"/>
      <c r="B377" s="121"/>
      <c r="C377" s="122" t="str">
        <f>IF(B377="","",VLOOKUP(B377,型号管理!A:D,2,0))</f>
        <v/>
      </c>
      <c r="D377" s="122" t="str">
        <f>IF(B377="","",VLOOKUP(B377,型号管理!A:D,3,0))</f>
        <v/>
      </c>
      <c r="E377" s="122" t="str">
        <f>IF(B377="","",VLOOKUP(B377,型号管理!A:D,4,0))</f>
        <v/>
      </c>
      <c r="F377" s="127"/>
      <c r="G377" s="124">
        <f>IF(F377=0,0,SUMIF(采购明细!B:B,B377,采购明细!H:H)/SUMIF(采购明细!B:B,B377,采购明细!F:F))</f>
        <v>0</v>
      </c>
      <c r="H377" s="124">
        <f t="shared" si="5"/>
        <v>0</v>
      </c>
      <c r="I377" s="121"/>
      <c r="J377" s="122" t="str">
        <f>IF(I377="","",VLOOKUP(I377,部门列表!A:B,2,0))</f>
        <v/>
      </c>
      <c r="K377" s="128"/>
    </row>
    <row r="378" spans="1:11" ht="13.5">
      <c r="A378" s="126"/>
      <c r="B378" s="121"/>
      <c r="C378" s="122" t="str">
        <f>IF(B378="","",VLOOKUP(B378,型号管理!A:D,2,0))</f>
        <v/>
      </c>
      <c r="D378" s="122" t="str">
        <f>IF(B378="","",VLOOKUP(B378,型号管理!A:D,3,0))</f>
        <v/>
      </c>
      <c r="E378" s="122" t="str">
        <f>IF(B378="","",VLOOKUP(B378,型号管理!A:D,4,0))</f>
        <v/>
      </c>
      <c r="F378" s="127"/>
      <c r="G378" s="124">
        <f>IF(F378=0,0,SUMIF(采购明细!B:B,B378,采购明细!H:H)/SUMIF(采购明细!B:B,B378,采购明细!F:F))</f>
        <v>0</v>
      </c>
      <c r="H378" s="124">
        <f t="shared" si="5"/>
        <v>0</v>
      </c>
      <c r="I378" s="121"/>
      <c r="J378" s="122" t="str">
        <f>IF(I378="","",VLOOKUP(I378,部门列表!A:B,2,0))</f>
        <v/>
      </c>
      <c r="K378" s="128"/>
    </row>
    <row r="379" spans="1:11" ht="13.5">
      <c r="A379" s="126"/>
      <c r="B379" s="121"/>
      <c r="C379" s="122" t="str">
        <f>IF(B379="","",VLOOKUP(B379,型号管理!A:D,2,0))</f>
        <v/>
      </c>
      <c r="D379" s="122" t="str">
        <f>IF(B379="","",VLOOKUP(B379,型号管理!A:D,3,0))</f>
        <v/>
      </c>
      <c r="E379" s="122" t="str">
        <f>IF(B379="","",VLOOKUP(B379,型号管理!A:D,4,0))</f>
        <v/>
      </c>
      <c r="F379" s="127"/>
      <c r="G379" s="124">
        <f>IF(F379=0,0,SUMIF(采购明细!B:B,B379,采购明细!H:H)/SUMIF(采购明细!B:B,B379,采购明细!F:F))</f>
        <v>0</v>
      </c>
      <c r="H379" s="124">
        <f t="shared" si="5"/>
        <v>0</v>
      </c>
      <c r="I379" s="121"/>
      <c r="J379" s="122" t="str">
        <f>IF(I379="","",VLOOKUP(I379,部门列表!A:B,2,0))</f>
        <v/>
      </c>
      <c r="K379" s="128"/>
    </row>
    <row r="380" spans="1:11" ht="13.5">
      <c r="A380" s="126"/>
      <c r="B380" s="121"/>
      <c r="C380" s="122" t="str">
        <f>IF(B380="","",VLOOKUP(B380,型号管理!A:D,2,0))</f>
        <v/>
      </c>
      <c r="D380" s="122" t="str">
        <f>IF(B380="","",VLOOKUP(B380,型号管理!A:D,3,0))</f>
        <v/>
      </c>
      <c r="E380" s="122" t="str">
        <f>IF(B380="","",VLOOKUP(B380,型号管理!A:D,4,0))</f>
        <v/>
      </c>
      <c r="F380" s="127"/>
      <c r="G380" s="124">
        <f>IF(F380=0,0,SUMIF(采购明细!B:B,B380,采购明细!H:H)/SUMIF(采购明细!B:B,B380,采购明细!F:F))</f>
        <v>0</v>
      </c>
      <c r="H380" s="124">
        <f t="shared" si="5"/>
        <v>0</v>
      </c>
      <c r="I380" s="121"/>
      <c r="J380" s="122" t="str">
        <f>IF(I380="","",VLOOKUP(I380,部门列表!A:B,2,0))</f>
        <v/>
      </c>
      <c r="K380" s="128"/>
    </row>
    <row r="381" spans="1:11" ht="13.5">
      <c r="A381" s="126"/>
      <c r="B381" s="121"/>
      <c r="C381" s="122" t="str">
        <f>IF(B381="","",VLOOKUP(B381,型号管理!A:D,2,0))</f>
        <v/>
      </c>
      <c r="D381" s="122" t="str">
        <f>IF(B381="","",VLOOKUP(B381,型号管理!A:D,3,0))</f>
        <v/>
      </c>
      <c r="E381" s="122" t="str">
        <f>IF(B381="","",VLOOKUP(B381,型号管理!A:D,4,0))</f>
        <v/>
      </c>
      <c r="F381" s="127"/>
      <c r="G381" s="124">
        <f>IF(F381=0,0,SUMIF(采购明细!B:B,B381,采购明细!H:H)/SUMIF(采购明细!B:B,B381,采购明细!F:F))</f>
        <v>0</v>
      </c>
      <c r="H381" s="124">
        <f t="shared" si="5"/>
        <v>0</v>
      </c>
      <c r="I381" s="121"/>
      <c r="J381" s="122" t="str">
        <f>IF(I381="","",VLOOKUP(I381,部门列表!A:B,2,0))</f>
        <v/>
      </c>
      <c r="K381" s="128"/>
    </row>
    <row r="382" spans="1:11" ht="13.5">
      <c r="A382" s="126"/>
      <c r="B382" s="121"/>
      <c r="C382" s="122" t="str">
        <f>IF(B382="","",VLOOKUP(B382,型号管理!A:D,2,0))</f>
        <v/>
      </c>
      <c r="D382" s="122" t="str">
        <f>IF(B382="","",VLOOKUP(B382,型号管理!A:D,3,0))</f>
        <v/>
      </c>
      <c r="E382" s="122" t="str">
        <f>IF(B382="","",VLOOKUP(B382,型号管理!A:D,4,0))</f>
        <v/>
      </c>
      <c r="F382" s="127"/>
      <c r="G382" s="124">
        <f>IF(F382=0,0,SUMIF(采购明细!B:B,B382,采购明细!H:H)/SUMIF(采购明细!B:B,B382,采购明细!F:F))</f>
        <v>0</v>
      </c>
      <c r="H382" s="124">
        <f t="shared" si="5"/>
        <v>0</v>
      </c>
      <c r="I382" s="121"/>
      <c r="J382" s="122" t="str">
        <f>IF(I382="","",VLOOKUP(I382,部门列表!A:B,2,0))</f>
        <v/>
      </c>
      <c r="K382" s="128"/>
    </row>
    <row r="383" spans="1:11" ht="13.5">
      <c r="A383" s="126"/>
      <c r="B383" s="121"/>
      <c r="C383" s="122" t="str">
        <f>IF(B383="","",VLOOKUP(B383,型号管理!A:D,2,0))</f>
        <v/>
      </c>
      <c r="D383" s="122" t="str">
        <f>IF(B383="","",VLOOKUP(B383,型号管理!A:D,3,0))</f>
        <v/>
      </c>
      <c r="E383" s="122" t="str">
        <f>IF(B383="","",VLOOKUP(B383,型号管理!A:D,4,0))</f>
        <v/>
      </c>
      <c r="F383" s="127"/>
      <c r="G383" s="124">
        <f>IF(F383=0,0,SUMIF(采购明细!B:B,B383,采购明细!H:H)/SUMIF(采购明细!B:B,B383,采购明细!F:F))</f>
        <v>0</v>
      </c>
      <c r="H383" s="124">
        <f t="shared" si="5"/>
        <v>0</v>
      </c>
      <c r="I383" s="121"/>
      <c r="J383" s="122" t="str">
        <f>IF(I383="","",VLOOKUP(I383,部门列表!A:B,2,0))</f>
        <v/>
      </c>
      <c r="K383" s="128"/>
    </row>
    <row r="384" spans="1:11" ht="13.5">
      <c r="A384" s="126"/>
      <c r="B384" s="121"/>
      <c r="C384" s="122" t="str">
        <f>IF(B384="","",VLOOKUP(B384,型号管理!A:D,2,0))</f>
        <v/>
      </c>
      <c r="D384" s="122" t="str">
        <f>IF(B384="","",VLOOKUP(B384,型号管理!A:D,3,0))</f>
        <v/>
      </c>
      <c r="E384" s="122" t="str">
        <f>IF(B384="","",VLOOKUP(B384,型号管理!A:D,4,0))</f>
        <v/>
      </c>
      <c r="F384" s="127"/>
      <c r="G384" s="124">
        <f>IF(F384=0,0,SUMIF(采购明细!B:B,B384,采购明细!H:H)/SUMIF(采购明细!B:B,B384,采购明细!F:F))</f>
        <v>0</v>
      </c>
      <c r="H384" s="124">
        <f t="shared" si="5"/>
        <v>0</v>
      </c>
      <c r="I384" s="121"/>
      <c r="J384" s="122" t="str">
        <f>IF(I384="","",VLOOKUP(I384,部门列表!A:B,2,0))</f>
        <v/>
      </c>
      <c r="K384" s="128"/>
    </row>
    <row r="385" spans="1:11" ht="13.5">
      <c r="A385" s="126"/>
      <c r="B385" s="121"/>
      <c r="C385" s="122" t="str">
        <f>IF(B385="","",VLOOKUP(B385,型号管理!A:D,2,0))</f>
        <v/>
      </c>
      <c r="D385" s="122" t="str">
        <f>IF(B385="","",VLOOKUP(B385,型号管理!A:D,3,0))</f>
        <v/>
      </c>
      <c r="E385" s="122" t="str">
        <f>IF(B385="","",VLOOKUP(B385,型号管理!A:D,4,0))</f>
        <v/>
      </c>
      <c r="F385" s="127"/>
      <c r="G385" s="124">
        <f>IF(F385=0,0,SUMIF(采购明细!B:B,B385,采购明细!H:H)/SUMIF(采购明细!B:B,B385,采购明细!F:F))</f>
        <v>0</v>
      </c>
      <c r="H385" s="124">
        <f t="shared" si="5"/>
        <v>0</v>
      </c>
      <c r="I385" s="121"/>
      <c r="J385" s="122" t="str">
        <f>IF(I385="","",VLOOKUP(I385,部门列表!A:B,2,0))</f>
        <v/>
      </c>
      <c r="K385" s="128"/>
    </row>
    <row r="386" spans="1:11" ht="13.5">
      <c r="A386" s="126"/>
      <c r="B386" s="121"/>
      <c r="C386" s="122" t="str">
        <f>IF(B386="","",VLOOKUP(B386,型号管理!A:D,2,0))</f>
        <v/>
      </c>
      <c r="D386" s="122" t="str">
        <f>IF(B386="","",VLOOKUP(B386,型号管理!A:D,3,0))</f>
        <v/>
      </c>
      <c r="E386" s="122" t="str">
        <f>IF(B386="","",VLOOKUP(B386,型号管理!A:D,4,0))</f>
        <v/>
      </c>
      <c r="F386" s="127"/>
      <c r="G386" s="124">
        <f>IF(F386=0,0,SUMIF(采购明细!B:B,B386,采购明细!H:H)/SUMIF(采购明细!B:B,B386,采购明细!F:F))</f>
        <v>0</v>
      </c>
      <c r="H386" s="124">
        <f t="shared" si="6" ref="H386:H449">F386*G386</f>
        <v>0</v>
      </c>
      <c r="I386" s="121"/>
      <c r="J386" s="122" t="str">
        <f>IF(I386="","",VLOOKUP(I386,部门列表!A:B,2,0))</f>
        <v/>
      </c>
      <c r="K386" s="128"/>
    </row>
    <row r="387" spans="1:11" ht="13.5">
      <c r="A387" s="126"/>
      <c r="B387" s="121"/>
      <c r="C387" s="122" t="str">
        <f>IF(B387="","",VLOOKUP(B387,型号管理!A:D,2,0))</f>
        <v/>
      </c>
      <c r="D387" s="122" t="str">
        <f>IF(B387="","",VLOOKUP(B387,型号管理!A:D,3,0))</f>
        <v/>
      </c>
      <c r="E387" s="122" t="str">
        <f>IF(B387="","",VLOOKUP(B387,型号管理!A:D,4,0))</f>
        <v/>
      </c>
      <c r="F387" s="127"/>
      <c r="G387" s="124">
        <f>IF(F387=0,0,SUMIF(采购明细!B:B,B387,采购明细!H:H)/SUMIF(采购明细!B:B,B387,采购明细!F:F))</f>
        <v>0</v>
      </c>
      <c r="H387" s="124">
        <f t="shared" si="6"/>
        <v>0</v>
      </c>
      <c r="I387" s="121"/>
      <c r="J387" s="122" t="str">
        <f>IF(I387="","",VLOOKUP(I387,部门列表!A:B,2,0))</f>
        <v/>
      </c>
      <c r="K387" s="128"/>
    </row>
    <row r="388" spans="1:11" ht="13.5">
      <c r="A388" s="126"/>
      <c r="B388" s="121"/>
      <c r="C388" s="122" t="str">
        <f>IF(B388="","",VLOOKUP(B388,型号管理!A:D,2,0))</f>
        <v/>
      </c>
      <c r="D388" s="122" t="str">
        <f>IF(B388="","",VLOOKUP(B388,型号管理!A:D,3,0))</f>
        <v/>
      </c>
      <c r="E388" s="122" t="str">
        <f>IF(B388="","",VLOOKUP(B388,型号管理!A:D,4,0))</f>
        <v/>
      </c>
      <c r="F388" s="127"/>
      <c r="G388" s="124">
        <f>IF(F388=0,0,SUMIF(采购明细!B:B,B388,采购明细!H:H)/SUMIF(采购明细!B:B,B388,采购明细!F:F))</f>
        <v>0</v>
      </c>
      <c r="H388" s="124">
        <f t="shared" si="6"/>
        <v>0</v>
      </c>
      <c r="I388" s="121"/>
      <c r="J388" s="122" t="str">
        <f>IF(I388="","",VLOOKUP(I388,部门列表!A:B,2,0))</f>
        <v/>
      </c>
      <c r="K388" s="128"/>
    </row>
    <row r="389" spans="1:11" ht="13.5">
      <c r="A389" s="126"/>
      <c r="B389" s="121"/>
      <c r="C389" s="122" t="str">
        <f>IF(B389="","",VLOOKUP(B389,型号管理!A:D,2,0))</f>
        <v/>
      </c>
      <c r="D389" s="122" t="str">
        <f>IF(B389="","",VLOOKUP(B389,型号管理!A:D,3,0))</f>
        <v/>
      </c>
      <c r="E389" s="122" t="str">
        <f>IF(B389="","",VLOOKUP(B389,型号管理!A:D,4,0))</f>
        <v/>
      </c>
      <c r="F389" s="127"/>
      <c r="G389" s="124">
        <f>IF(F389=0,0,SUMIF(采购明细!B:B,B389,采购明细!H:H)/SUMIF(采购明细!B:B,B389,采购明细!F:F))</f>
        <v>0</v>
      </c>
      <c r="H389" s="124">
        <f t="shared" si="6"/>
        <v>0</v>
      </c>
      <c r="I389" s="121"/>
      <c r="J389" s="122" t="str">
        <f>IF(I389="","",VLOOKUP(I389,部门列表!A:B,2,0))</f>
        <v/>
      </c>
      <c r="K389" s="128"/>
    </row>
    <row r="390" spans="1:11" ht="13.5">
      <c r="A390" s="126"/>
      <c r="B390" s="121"/>
      <c r="C390" s="122" t="str">
        <f>IF(B390="","",VLOOKUP(B390,型号管理!A:D,2,0))</f>
        <v/>
      </c>
      <c r="D390" s="122" t="str">
        <f>IF(B390="","",VLOOKUP(B390,型号管理!A:D,3,0))</f>
        <v/>
      </c>
      <c r="E390" s="122" t="str">
        <f>IF(B390="","",VLOOKUP(B390,型号管理!A:D,4,0))</f>
        <v/>
      </c>
      <c r="F390" s="127"/>
      <c r="G390" s="124">
        <f>IF(F390=0,0,SUMIF(采购明细!B:B,B390,采购明细!H:H)/SUMIF(采购明细!B:B,B390,采购明细!F:F))</f>
        <v>0</v>
      </c>
      <c r="H390" s="124">
        <f t="shared" si="6"/>
        <v>0</v>
      </c>
      <c r="I390" s="121"/>
      <c r="J390" s="122" t="str">
        <f>IF(I390="","",VLOOKUP(I390,部门列表!A:B,2,0))</f>
        <v/>
      </c>
      <c r="K390" s="128"/>
    </row>
    <row r="391" spans="1:11" ht="13.5">
      <c r="A391" s="126"/>
      <c r="B391" s="121"/>
      <c r="C391" s="122" t="str">
        <f>IF(B391="","",VLOOKUP(B391,型号管理!A:D,2,0))</f>
        <v/>
      </c>
      <c r="D391" s="122" t="str">
        <f>IF(B391="","",VLOOKUP(B391,型号管理!A:D,3,0))</f>
        <v/>
      </c>
      <c r="E391" s="122" t="str">
        <f>IF(B391="","",VLOOKUP(B391,型号管理!A:D,4,0))</f>
        <v/>
      </c>
      <c r="F391" s="127"/>
      <c r="G391" s="124">
        <f>IF(F391=0,0,SUMIF(采购明细!B:B,B391,采购明细!H:H)/SUMIF(采购明细!B:B,B391,采购明细!F:F))</f>
        <v>0</v>
      </c>
      <c r="H391" s="124">
        <f t="shared" si="6"/>
        <v>0</v>
      </c>
      <c r="I391" s="121"/>
      <c r="J391" s="122" t="str">
        <f>IF(I391="","",VLOOKUP(I391,部门列表!A:B,2,0))</f>
        <v/>
      </c>
      <c r="K391" s="128"/>
    </row>
    <row r="392" spans="1:11" ht="13.5">
      <c r="A392" s="126"/>
      <c r="B392" s="121"/>
      <c r="C392" s="122" t="str">
        <f>IF(B392="","",VLOOKUP(B392,型号管理!A:D,2,0))</f>
        <v/>
      </c>
      <c r="D392" s="122" t="str">
        <f>IF(B392="","",VLOOKUP(B392,型号管理!A:D,3,0))</f>
        <v/>
      </c>
      <c r="E392" s="122" t="str">
        <f>IF(B392="","",VLOOKUP(B392,型号管理!A:D,4,0))</f>
        <v/>
      </c>
      <c r="F392" s="127"/>
      <c r="G392" s="124">
        <f>IF(F392=0,0,SUMIF(采购明细!B:B,B392,采购明细!H:H)/SUMIF(采购明细!B:B,B392,采购明细!F:F))</f>
        <v>0</v>
      </c>
      <c r="H392" s="124">
        <f t="shared" si="6"/>
        <v>0</v>
      </c>
      <c r="I392" s="121"/>
      <c r="J392" s="122" t="str">
        <f>IF(I392="","",VLOOKUP(I392,部门列表!A:B,2,0))</f>
        <v/>
      </c>
      <c r="K392" s="128"/>
    </row>
    <row r="393" spans="1:11" ht="13.5">
      <c r="A393" s="126"/>
      <c r="B393" s="121"/>
      <c r="C393" s="122" t="str">
        <f>IF(B393="","",VLOOKUP(B393,型号管理!A:D,2,0))</f>
        <v/>
      </c>
      <c r="D393" s="122" t="str">
        <f>IF(B393="","",VLOOKUP(B393,型号管理!A:D,3,0))</f>
        <v/>
      </c>
      <c r="E393" s="122" t="str">
        <f>IF(B393="","",VLOOKUP(B393,型号管理!A:D,4,0))</f>
        <v/>
      </c>
      <c r="F393" s="127"/>
      <c r="G393" s="124">
        <f>IF(F393=0,0,SUMIF(采购明细!B:B,B393,采购明细!H:H)/SUMIF(采购明细!B:B,B393,采购明细!F:F))</f>
        <v>0</v>
      </c>
      <c r="H393" s="124">
        <f t="shared" si="6"/>
        <v>0</v>
      </c>
      <c r="I393" s="121"/>
      <c r="J393" s="122" t="str">
        <f>IF(I393="","",VLOOKUP(I393,部门列表!A:B,2,0))</f>
        <v/>
      </c>
      <c r="K393" s="128"/>
    </row>
    <row r="394" spans="1:11" ht="13.5">
      <c r="A394" s="126"/>
      <c r="B394" s="121"/>
      <c r="C394" s="122" t="str">
        <f>IF(B394="","",VLOOKUP(B394,型号管理!A:D,2,0))</f>
        <v/>
      </c>
      <c r="D394" s="122" t="str">
        <f>IF(B394="","",VLOOKUP(B394,型号管理!A:D,3,0))</f>
        <v/>
      </c>
      <c r="E394" s="122" t="str">
        <f>IF(B394="","",VLOOKUP(B394,型号管理!A:D,4,0))</f>
        <v/>
      </c>
      <c r="F394" s="127"/>
      <c r="G394" s="124">
        <f>IF(F394=0,0,SUMIF(采购明细!B:B,B394,采购明细!H:H)/SUMIF(采购明细!B:B,B394,采购明细!F:F))</f>
        <v>0</v>
      </c>
      <c r="H394" s="124">
        <f t="shared" si="6"/>
        <v>0</v>
      </c>
      <c r="I394" s="121"/>
      <c r="J394" s="122" t="str">
        <f>IF(I394="","",VLOOKUP(I394,部门列表!A:B,2,0))</f>
        <v/>
      </c>
      <c r="K394" s="128"/>
    </row>
    <row r="395" spans="1:11" ht="13.5">
      <c r="A395" s="126"/>
      <c r="B395" s="121"/>
      <c r="C395" s="122" t="str">
        <f>IF(B395="","",VLOOKUP(B395,型号管理!A:D,2,0))</f>
        <v/>
      </c>
      <c r="D395" s="122" t="str">
        <f>IF(B395="","",VLOOKUP(B395,型号管理!A:D,3,0))</f>
        <v/>
      </c>
      <c r="E395" s="122" t="str">
        <f>IF(B395="","",VLOOKUP(B395,型号管理!A:D,4,0))</f>
        <v/>
      </c>
      <c r="F395" s="127"/>
      <c r="G395" s="124">
        <f>IF(F395=0,0,SUMIF(采购明细!B:B,B395,采购明细!H:H)/SUMIF(采购明细!B:B,B395,采购明细!F:F))</f>
        <v>0</v>
      </c>
      <c r="H395" s="124">
        <f t="shared" si="6"/>
        <v>0</v>
      </c>
      <c r="I395" s="121"/>
      <c r="J395" s="122" t="str">
        <f>IF(I395="","",VLOOKUP(I395,部门列表!A:B,2,0))</f>
        <v/>
      </c>
      <c r="K395" s="128"/>
    </row>
    <row r="396" spans="1:11" ht="13.5">
      <c r="A396" s="126"/>
      <c r="B396" s="121"/>
      <c r="C396" s="122" t="str">
        <f>IF(B396="","",VLOOKUP(B396,型号管理!A:D,2,0))</f>
        <v/>
      </c>
      <c r="D396" s="122" t="str">
        <f>IF(B396="","",VLOOKUP(B396,型号管理!A:D,3,0))</f>
        <v/>
      </c>
      <c r="E396" s="122" t="str">
        <f>IF(B396="","",VLOOKUP(B396,型号管理!A:D,4,0))</f>
        <v/>
      </c>
      <c r="F396" s="127"/>
      <c r="G396" s="124">
        <f>IF(F396=0,0,SUMIF(采购明细!B:B,B396,采购明细!H:H)/SUMIF(采购明细!B:B,B396,采购明细!F:F))</f>
        <v>0</v>
      </c>
      <c r="H396" s="124">
        <f t="shared" si="6"/>
        <v>0</v>
      </c>
      <c r="I396" s="121"/>
      <c r="J396" s="122" t="str">
        <f>IF(I396="","",VLOOKUP(I396,部门列表!A:B,2,0))</f>
        <v/>
      </c>
      <c r="K396" s="128"/>
    </row>
    <row r="397" spans="1:11" ht="13.5">
      <c r="A397" s="126"/>
      <c r="B397" s="121"/>
      <c r="C397" s="122" t="str">
        <f>IF(B397="","",VLOOKUP(B397,型号管理!A:D,2,0))</f>
        <v/>
      </c>
      <c r="D397" s="122" t="str">
        <f>IF(B397="","",VLOOKUP(B397,型号管理!A:D,3,0))</f>
        <v/>
      </c>
      <c r="E397" s="122" t="str">
        <f>IF(B397="","",VLOOKUP(B397,型号管理!A:D,4,0))</f>
        <v/>
      </c>
      <c r="F397" s="127"/>
      <c r="G397" s="124">
        <f>IF(F397=0,0,SUMIF(采购明细!B:B,B397,采购明细!H:H)/SUMIF(采购明细!B:B,B397,采购明细!F:F))</f>
        <v>0</v>
      </c>
      <c r="H397" s="124">
        <f t="shared" si="6"/>
        <v>0</v>
      </c>
      <c r="I397" s="121"/>
      <c r="J397" s="122" t="str">
        <f>IF(I397="","",VLOOKUP(I397,部门列表!A:B,2,0))</f>
        <v/>
      </c>
      <c r="K397" s="128"/>
    </row>
    <row r="398" spans="1:11" ht="13.5">
      <c r="A398" s="126"/>
      <c r="B398" s="121"/>
      <c r="C398" s="122" t="str">
        <f>IF(B398="","",VLOOKUP(B398,型号管理!A:D,2,0))</f>
        <v/>
      </c>
      <c r="D398" s="122" t="str">
        <f>IF(B398="","",VLOOKUP(B398,型号管理!A:D,3,0))</f>
        <v/>
      </c>
      <c r="E398" s="122" t="str">
        <f>IF(B398="","",VLOOKUP(B398,型号管理!A:D,4,0))</f>
        <v/>
      </c>
      <c r="F398" s="127"/>
      <c r="G398" s="124">
        <f>IF(F398=0,0,SUMIF(采购明细!B:B,B398,采购明细!H:H)/SUMIF(采购明细!B:B,B398,采购明细!F:F))</f>
        <v>0</v>
      </c>
      <c r="H398" s="124">
        <f t="shared" si="6"/>
        <v>0</v>
      </c>
      <c r="I398" s="121"/>
      <c r="J398" s="122" t="str">
        <f>IF(I398="","",VLOOKUP(I398,部门列表!A:B,2,0))</f>
        <v/>
      </c>
      <c r="K398" s="128"/>
    </row>
    <row r="399" spans="1:11" ht="13.5">
      <c r="A399" s="126"/>
      <c r="B399" s="121"/>
      <c r="C399" s="122" t="str">
        <f>IF(B399="","",VLOOKUP(B399,型号管理!A:D,2,0))</f>
        <v/>
      </c>
      <c r="D399" s="122" t="str">
        <f>IF(B399="","",VLOOKUP(B399,型号管理!A:D,3,0))</f>
        <v/>
      </c>
      <c r="E399" s="122" t="str">
        <f>IF(B399="","",VLOOKUP(B399,型号管理!A:D,4,0))</f>
        <v/>
      </c>
      <c r="F399" s="127"/>
      <c r="G399" s="124">
        <f>IF(F399=0,0,SUMIF(采购明细!B:B,B399,采购明细!H:H)/SUMIF(采购明细!B:B,B399,采购明细!F:F))</f>
        <v>0</v>
      </c>
      <c r="H399" s="124">
        <f t="shared" si="6"/>
        <v>0</v>
      </c>
      <c r="I399" s="121"/>
      <c r="J399" s="122" t="str">
        <f>IF(I399="","",VLOOKUP(I399,部门列表!A:B,2,0))</f>
        <v/>
      </c>
      <c r="K399" s="128"/>
    </row>
    <row r="400" spans="1:11" ht="13.5">
      <c r="A400" s="126"/>
      <c r="B400" s="121"/>
      <c r="C400" s="122" t="str">
        <f>IF(B400="","",VLOOKUP(B400,型号管理!A:D,2,0))</f>
        <v/>
      </c>
      <c r="D400" s="122" t="str">
        <f>IF(B400="","",VLOOKUP(B400,型号管理!A:D,3,0))</f>
        <v/>
      </c>
      <c r="E400" s="122" t="str">
        <f>IF(B400="","",VLOOKUP(B400,型号管理!A:D,4,0))</f>
        <v/>
      </c>
      <c r="F400" s="127"/>
      <c r="G400" s="124">
        <f>IF(F400=0,0,SUMIF(采购明细!B:B,B400,采购明细!H:H)/SUMIF(采购明细!B:B,B400,采购明细!F:F))</f>
        <v>0</v>
      </c>
      <c r="H400" s="124">
        <f t="shared" si="6"/>
        <v>0</v>
      </c>
      <c r="I400" s="121"/>
      <c r="J400" s="122" t="str">
        <f>IF(I400="","",VLOOKUP(I400,部门列表!A:B,2,0))</f>
        <v/>
      </c>
      <c r="K400" s="128"/>
    </row>
    <row r="401" spans="1:11" ht="13.5">
      <c r="A401" s="126"/>
      <c r="B401" s="121"/>
      <c r="C401" s="122" t="str">
        <f>IF(B401="","",VLOOKUP(B401,型号管理!A:D,2,0))</f>
        <v/>
      </c>
      <c r="D401" s="122" t="str">
        <f>IF(B401="","",VLOOKUP(B401,型号管理!A:D,3,0))</f>
        <v/>
      </c>
      <c r="E401" s="122" t="str">
        <f>IF(B401="","",VLOOKUP(B401,型号管理!A:D,4,0))</f>
        <v/>
      </c>
      <c r="F401" s="127"/>
      <c r="G401" s="124">
        <f>IF(F401=0,0,SUMIF(采购明细!B:B,B401,采购明细!H:H)/SUMIF(采购明细!B:B,B401,采购明细!F:F))</f>
        <v>0</v>
      </c>
      <c r="H401" s="124">
        <f t="shared" si="6"/>
        <v>0</v>
      </c>
      <c r="I401" s="121"/>
      <c r="J401" s="122" t="str">
        <f>IF(I401="","",VLOOKUP(I401,部门列表!A:B,2,0))</f>
        <v/>
      </c>
      <c r="K401" s="128"/>
    </row>
    <row r="402" spans="1:11" ht="13.5">
      <c r="A402" s="126"/>
      <c r="B402" s="121"/>
      <c r="C402" s="122" t="str">
        <f>IF(B402="","",VLOOKUP(B402,型号管理!A:D,2,0))</f>
        <v/>
      </c>
      <c r="D402" s="122" t="str">
        <f>IF(B402="","",VLOOKUP(B402,型号管理!A:D,3,0))</f>
        <v/>
      </c>
      <c r="E402" s="122" t="str">
        <f>IF(B402="","",VLOOKUP(B402,型号管理!A:D,4,0))</f>
        <v/>
      </c>
      <c r="F402" s="127"/>
      <c r="G402" s="124">
        <f>IF(F402=0,0,SUMIF(采购明细!B:B,B402,采购明细!H:H)/SUMIF(采购明细!B:B,B402,采购明细!F:F))</f>
        <v>0</v>
      </c>
      <c r="H402" s="124">
        <f t="shared" si="6"/>
        <v>0</v>
      </c>
      <c r="I402" s="121"/>
      <c r="J402" s="122" t="str">
        <f>IF(I402="","",VLOOKUP(I402,部门列表!A:B,2,0))</f>
        <v/>
      </c>
      <c r="K402" s="128"/>
    </row>
    <row r="403" spans="1:11" ht="13.5">
      <c r="A403" s="126"/>
      <c r="B403" s="121"/>
      <c r="C403" s="122" t="str">
        <f>IF(B403="","",VLOOKUP(B403,型号管理!A:D,2,0))</f>
        <v/>
      </c>
      <c r="D403" s="122" t="str">
        <f>IF(B403="","",VLOOKUP(B403,型号管理!A:D,3,0))</f>
        <v/>
      </c>
      <c r="E403" s="122" t="str">
        <f>IF(B403="","",VLOOKUP(B403,型号管理!A:D,4,0))</f>
        <v/>
      </c>
      <c r="F403" s="127"/>
      <c r="G403" s="124">
        <f>IF(F403=0,0,SUMIF(采购明细!B:B,B403,采购明细!H:H)/SUMIF(采购明细!B:B,B403,采购明细!F:F))</f>
        <v>0</v>
      </c>
      <c r="H403" s="124">
        <f t="shared" si="6"/>
        <v>0</v>
      </c>
      <c r="I403" s="121"/>
      <c r="J403" s="122" t="str">
        <f>IF(I403="","",VLOOKUP(I403,部门列表!A:B,2,0))</f>
        <v/>
      </c>
      <c r="K403" s="128"/>
    </row>
    <row r="404" spans="1:11" ht="13.5">
      <c r="A404" s="126"/>
      <c r="B404" s="121"/>
      <c r="C404" s="122" t="str">
        <f>IF(B404="","",VLOOKUP(B404,型号管理!A:D,2,0))</f>
        <v/>
      </c>
      <c r="D404" s="122" t="str">
        <f>IF(B404="","",VLOOKUP(B404,型号管理!A:D,3,0))</f>
        <v/>
      </c>
      <c r="E404" s="122" t="str">
        <f>IF(B404="","",VLOOKUP(B404,型号管理!A:D,4,0))</f>
        <v/>
      </c>
      <c r="F404" s="127"/>
      <c r="G404" s="124">
        <f>IF(F404=0,0,SUMIF(采购明细!B:B,B404,采购明细!H:H)/SUMIF(采购明细!B:B,B404,采购明细!F:F))</f>
        <v>0</v>
      </c>
      <c r="H404" s="124">
        <f t="shared" si="6"/>
        <v>0</v>
      </c>
      <c r="I404" s="121"/>
      <c r="J404" s="122" t="str">
        <f>IF(I404="","",VLOOKUP(I404,部门列表!A:B,2,0))</f>
        <v/>
      </c>
      <c r="K404" s="128"/>
    </row>
    <row r="405" spans="1:11" ht="13.5">
      <c r="A405" s="126"/>
      <c r="B405" s="121"/>
      <c r="C405" s="122" t="str">
        <f>IF(B405="","",VLOOKUP(B405,型号管理!A:D,2,0))</f>
        <v/>
      </c>
      <c r="D405" s="122" t="str">
        <f>IF(B405="","",VLOOKUP(B405,型号管理!A:D,3,0))</f>
        <v/>
      </c>
      <c r="E405" s="122" t="str">
        <f>IF(B405="","",VLOOKUP(B405,型号管理!A:D,4,0))</f>
        <v/>
      </c>
      <c r="F405" s="127"/>
      <c r="G405" s="124">
        <f>IF(F405=0,0,SUMIF(采购明细!B:B,B405,采购明细!H:H)/SUMIF(采购明细!B:B,B405,采购明细!F:F))</f>
        <v>0</v>
      </c>
      <c r="H405" s="124">
        <f t="shared" si="6"/>
        <v>0</v>
      </c>
      <c r="I405" s="121"/>
      <c r="J405" s="122" t="str">
        <f>IF(I405="","",VLOOKUP(I405,部门列表!A:B,2,0))</f>
        <v/>
      </c>
      <c r="K405" s="128"/>
    </row>
    <row r="406" spans="1:11" ht="13.5">
      <c r="A406" s="126"/>
      <c r="B406" s="121"/>
      <c r="C406" s="122" t="str">
        <f>IF(B406="","",VLOOKUP(B406,型号管理!A:D,2,0))</f>
        <v/>
      </c>
      <c r="D406" s="122" t="str">
        <f>IF(B406="","",VLOOKUP(B406,型号管理!A:D,3,0))</f>
        <v/>
      </c>
      <c r="E406" s="122" t="str">
        <f>IF(B406="","",VLOOKUP(B406,型号管理!A:D,4,0))</f>
        <v/>
      </c>
      <c r="F406" s="127"/>
      <c r="G406" s="124">
        <f>IF(F406=0,0,SUMIF(采购明细!B:B,B406,采购明细!H:H)/SUMIF(采购明细!B:B,B406,采购明细!F:F))</f>
        <v>0</v>
      </c>
      <c r="H406" s="124">
        <f t="shared" si="6"/>
        <v>0</v>
      </c>
      <c r="I406" s="121"/>
      <c r="J406" s="122" t="str">
        <f>IF(I406="","",VLOOKUP(I406,部门列表!A:B,2,0))</f>
        <v/>
      </c>
      <c r="K406" s="128"/>
    </row>
    <row r="407" spans="1:11" ht="13.5">
      <c r="A407" s="126"/>
      <c r="B407" s="121"/>
      <c r="C407" s="122" t="str">
        <f>IF(B407="","",VLOOKUP(B407,型号管理!A:D,2,0))</f>
        <v/>
      </c>
      <c r="D407" s="122" t="str">
        <f>IF(B407="","",VLOOKUP(B407,型号管理!A:D,3,0))</f>
        <v/>
      </c>
      <c r="E407" s="122" t="str">
        <f>IF(B407="","",VLOOKUP(B407,型号管理!A:D,4,0))</f>
        <v/>
      </c>
      <c r="F407" s="127"/>
      <c r="G407" s="124">
        <f>IF(F407=0,0,SUMIF(采购明细!B:B,B407,采购明细!H:H)/SUMIF(采购明细!B:B,B407,采购明细!F:F))</f>
        <v>0</v>
      </c>
      <c r="H407" s="124">
        <f t="shared" si="6"/>
        <v>0</v>
      </c>
      <c r="I407" s="121"/>
      <c r="J407" s="122" t="str">
        <f>IF(I407="","",VLOOKUP(I407,部门列表!A:B,2,0))</f>
        <v/>
      </c>
      <c r="K407" s="128"/>
    </row>
    <row r="408" spans="1:11" ht="13.5">
      <c r="A408" s="126"/>
      <c r="B408" s="121"/>
      <c r="C408" s="122" t="str">
        <f>IF(B408="","",VLOOKUP(B408,型号管理!A:D,2,0))</f>
        <v/>
      </c>
      <c r="D408" s="122" t="str">
        <f>IF(B408="","",VLOOKUP(B408,型号管理!A:D,3,0))</f>
        <v/>
      </c>
      <c r="E408" s="122" t="str">
        <f>IF(B408="","",VLOOKUP(B408,型号管理!A:D,4,0))</f>
        <v/>
      </c>
      <c r="F408" s="127"/>
      <c r="G408" s="124">
        <f>IF(F408=0,0,SUMIF(采购明细!B:B,B408,采购明细!H:H)/SUMIF(采购明细!B:B,B408,采购明细!F:F))</f>
        <v>0</v>
      </c>
      <c r="H408" s="124">
        <f t="shared" si="6"/>
        <v>0</v>
      </c>
      <c r="I408" s="121"/>
      <c r="J408" s="122" t="str">
        <f>IF(I408="","",VLOOKUP(I408,部门列表!A:B,2,0))</f>
        <v/>
      </c>
      <c r="K408" s="128"/>
    </row>
    <row r="409" spans="1:11" ht="13.5">
      <c r="A409" s="126"/>
      <c r="B409" s="121"/>
      <c r="C409" s="122" t="str">
        <f>IF(B409="","",VLOOKUP(B409,型号管理!A:D,2,0))</f>
        <v/>
      </c>
      <c r="D409" s="122" t="str">
        <f>IF(B409="","",VLOOKUP(B409,型号管理!A:D,3,0))</f>
        <v/>
      </c>
      <c r="E409" s="122" t="str">
        <f>IF(B409="","",VLOOKUP(B409,型号管理!A:D,4,0))</f>
        <v/>
      </c>
      <c r="F409" s="127"/>
      <c r="G409" s="124">
        <f>IF(F409=0,0,SUMIF(采购明细!B:B,B409,采购明细!H:H)/SUMIF(采购明细!B:B,B409,采购明细!F:F))</f>
        <v>0</v>
      </c>
      <c r="H409" s="124">
        <f t="shared" si="6"/>
        <v>0</v>
      </c>
      <c r="I409" s="121"/>
      <c r="J409" s="122" t="str">
        <f>IF(I409="","",VLOOKUP(I409,部门列表!A:B,2,0))</f>
        <v/>
      </c>
      <c r="K409" s="128"/>
    </row>
    <row r="410" spans="1:11" ht="13.5">
      <c r="A410" s="126"/>
      <c r="B410" s="121"/>
      <c r="C410" s="122" t="str">
        <f>IF(B410="","",VLOOKUP(B410,型号管理!A:D,2,0))</f>
        <v/>
      </c>
      <c r="D410" s="122" t="str">
        <f>IF(B410="","",VLOOKUP(B410,型号管理!A:D,3,0))</f>
        <v/>
      </c>
      <c r="E410" s="122" t="str">
        <f>IF(B410="","",VLOOKUP(B410,型号管理!A:D,4,0))</f>
        <v/>
      </c>
      <c r="F410" s="127"/>
      <c r="G410" s="124">
        <f>IF(F410=0,0,SUMIF(采购明细!B:B,B410,采购明细!H:H)/SUMIF(采购明细!B:B,B410,采购明细!F:F))</f>
        <v>0</v>
      </c>
      <c r="H410" s="124">
        <f t="shared" si="6"/>
        <v>0</v>
      </c>
      <c r="I410" s="121"/>
      <c r="J410" s="122" t="str">
        <f>IF(I410="","",VLOOKUP(I410,部门列表!A:B,2,0))</f>
        <v/>
      </c>
      <c r="K410" s="128"/>
    </row>
    <row r="411" spans="1:11" ht="13.5">
      <c r="A411" s="126"/>
      <c r="B411" s="121"/>
      <c r="C411" s="122" t="str">
        <f>IF(B411="","",VLOOKUP(B411,型号管理!A:D,2,0))</f>
        <v/>
      </c>
      <c r="D411" s="122" t="str">
        <f>IF(B411="","",VLOOKUP(B411,型号管理!A:D,3,0))</f>
        <v/>
      </c>
      <c r="E411" s="122" t="str">
        <f>IF(B411="","",VLOOKUP(B411,型号管理!A:D,4,0))</f>
        <v/>
      </c>
      <c r="F411" s="127"/>
      <c r="G411" s="124">
        <f>IF(F411=0,0,SUMIF(采购明细!B:B,B411,采购明细!H:H)/SUMIF(采购明细!B:B,B411,采购明细!F:F))</f>
        <v>0</v>
      </c>
      <c r="H411" s="124">
        <f t="shared" si="6"/>
        <v>0</v>
      </c>
      <c r="I411" s="121"/>
      <c r="J411" s="122" t="str">
        <f>IF(I411="","",VLOOKUP(I411,部门列表!A:B,2,0))</f>
        <v/>
      </c>
      <c r="K411" s="128"/>
    </row>
    <row r="412" spans="1:11" ht="13.5">
      <c r="A412" s="126"/>
      <c r="B412" s="121"/>
      <c r="C412" s="122" t="str">
        <f>IF(B412="","",VLOOKUP(B412,型号管理!A:D,2,0))</f>
        <v/>
      </c>
      <c r="D412" s="122" t="str">
        <f>IF(B412="","",VLOOKUP(B412,型号管理!A:D,3,0))</f>
        <v/>
      </c>
      <c r="E412" s="122" t="str">
        <f>IF(B412="","",VLOOKUP(B412,型号管理!A:D,4,0))</f>
        <v/>
      </c>
      <c r="F412" s="127"/>
      <c r="G412" s="124">
        <f>IF(F412=0,0,SUMIF(采购明细!B:B,B412,采购明细!H:H)/SUMIF(采购明细!B:B,B412,采购明细!F:F))</f>
        <v>0</v>
      </c>
      <c r="H412" s="124">
        <f t="shared" si="6"/>
        <v>0</v>
      </c>
      <c r="I412" s="121"/>
      <c r="J412" s="122" t="str">
        <f>IF(I412="","",VLOOKUP(I412,部门列表!A:B,2,0))</f>
        <v/>
      </c>
      <c r="K412" s="128"/>
    </row>
    <row r="413" spans="1:11" ht="13.5">
      <c r="A413" s="126"/>
      <c r="B413" s="121"/>
      <c r="C413" s="122" t="str">
        <f>IF(B413="","",VLOOKUP(B413,型号管理!A:D,2,0))</f>
        <v/>
      </c>
      <c r="D413" s="122" t="str">
        <f>IF(B413="","",VLOOKUP(B413,型号管理!A:D,3,0))</f>
        <v/>
      </c>
      <c r="E413" s="122" t="str">
        <f>IF(B413="","",VLOOKUP(B413,型号管理!A:D,4,0))</f>
        <v/>
      </c>
      <c r="F413" s="127"/>
      <c r="G413" s="124">
        <f>IF(F413=0,0,SUMIF(采购明细!B:B,B413,采购明细!H:H)/SUMIF(采购明细!B:B,B413,采购明细!F:F))</f>
        <v>0</v>
      </c>
      <c r="H413" s="124">
        <f t="shared" si="6"/>
        <v>0</v>
      </c>
      <c r="I413" s="121"/>
      <c r="J413" s="122" t="str">
        <f>IF(I413="","",VLOOKUP(I413,部门列表!A:B,2,0))</f>
        <v/>
      </c>
      <c r="K413" s="128"/>
    </row>
    <row r="414" spans="1:11" ht="13.5">
      <c r="A414" s="126"/>
      <c r="B414" s="121"/>
      <c r="C414" s="122" t="str">
        <f>IF(B414="","",VLOOKUP(B414,型号管理!A:D,2,0))</f>
        <v/>
      </c>
      <c r="D414" s="122" t="str">
        <f>IF(B414="","",VLOOKUP(B414,型号管理!A:D,3,0))</f>
        <v/>
      </c>
      <c r="E414" s="122" t="str">
        <f>IF(B414="","",VLOOKUP(B414,型号管理!A:D,4,0))</f>
        <v/>
      </c>
      <c r="F414" s="127"/>
      <c r="G414" s="124">
        <f>IF(F414=0,0,SUMIF(采购明细!B:B,B414,采购明细!H:H)/SUMIF(采购明细!B:B,B414,采购明细!F:F))</f>
        <v>0</v>
      </c>
      <c r="H414" s="124">
        <f t="shared" si="6"/>
        <v>0</v>
      </c>
      <c r="I414" s="121"/>
      <c r="J414" s="122" t="str">
        <f>IF(I414="","",VLOOKUP(I414,部门列表!A:B,2,0))</f>
        <v/>
      </c>
      <c r="K414" s="128"/>
    </row>
    <row r="415" spans="1:11" ht="13.5">
      <c r="A415" s="126"/>
      <c r="B415" s="121"/>
      <c r="C415" s="122" t="str">
        <f>IF(B415="","",VLOOKUP(B415,型号管理!A:D,2,0))</f>
        <v/>
      </c>
      <c r="D415" s="122" t="str">
        <f>IF(B415="","",VLOOKUP(B415,型号管理!A:D,3,0))</f>
        <v/>
      </c>
      <c r="E415" s="122" t="str">
        <f>IF(B415="","",VLOOKUP(B415,型号管理!A:D,4,0))</f>
        <v/>
      </c>
      <c r="F415" s="127"/>
      <c r="G415" s="124">
        <f>IF(F415=0,0,SUMIF(采购明细!B:B,B415,采购明细!H:H)/SUMIF(采购明细!B:B,B415,采购明细!F:F))</f>
        <v>0</v>
      </c>
      <c r="H415" s="124">
        <f t="shared" si="6"/>
        <v>0</v>
      </c>
      <c r="I415" s="121"/>
      <c r="J415" s="122" t="str">
        <f>IF(I415="","",VLOOKUP(I415,部门列表!A:B,2,0))</f>
        <v/>
      </c>
      <c r="K415" s="128"/>
    </row>
    <row r="416" spans="1:11" ht="13.5">
      <c r="A416" s="126"/>
      <c r="B416" s="121"/>
      <c r="C416" s="122" t="str">
        <f>IF(B416="","",VLOOKUP(B416,型号管理!A:D,2,0))</f>
        <v/>
      </c>
      <c r="D416" s="122" t="str">
        <f>IF(B416="","",VLOOKUP(B416,型号管理!A:D,3,0))</f>
        <v/>
      </c>
      <c r="E416" s="122" t="str">
        <f>IF(B416="","",VLOOKUP(B416,型号管理!A:D,4,0))</f>
        <v/>
      </c>
      <c r="F416" s="127"/>
      <c r="G416" s="124">
        <f>IF(F416=0,0,SUMIF(采购明细!B:B,B416,采购明细!H:H)/SUMIF(采购明细!B:B,B416,采购明细!F:F))</f>
        <v>0</v>
      </c>
      <c r="H416" s="124">
        <f t="shared" si="6"/>
        <v>0</v>
      </c>
      <c r="I416" s="121"/>
      <c r="J416" s="122" t="str">
        <f>IF(I416="","",VLOOKUP(I416,部门列表!A:B,2,0))</f>
        <v/>
      </c>
      <c r="K416" s="128"/>
    </row>
    <row r="417" spans="1:11" ht="13.5">
      <c r="A417" s="126"/>
      <c r="B417" s="121"/>
      <c r="C417" s="122" t="str">
        <f>IF(B417="","",VLOOKUP(B417,型号管理!A:D,2,0))</f>
        <v/>
      </c>
      <c r="D417" s="122" t="str">
        <f>IF(B417="","",VLOOKUP(B417,型号管理!A:D,3,0))</f>
        <v/>
      </c>
      <c r="E417" s="122" t="str">
        <f>IF(B417="","",VLOOKUP(B417,型号管理!A:D,4,0))</f>
        <v/>
      </c>
      <c r="F417" s="127"/>
      <c r="G417" s="124">
        <f>IF(F417=0,0,SUMIF(采购明细!B:B,B417,采购明细!H:H)/SUMIF(采购明细!B:B,B417,采购明细!F:F))</f>
        <v>0</v>
      </c>
      <c r="H417" s="124">
        <f t="shared" si="6"/>
        <v>0</v>
      </c>
      <c r="I417" s="121"/>
      <c r="J417" s="122" t="str">
        <f>IF(I417="","",VLOOKUP(I417,部门列表!A:B,2,0))</f>
        <v/>
      </c>
      <c r="K417" s="128"/>
    </row>
    <row r="418" spans="1:11" ht="13.5">
      <c r="A418" s="126"/>
      <c r="B418" s="121"/>
      <c r="C418" s="122" t="str">
        <f>IF(B418="","",VLOOKUP(B418,型号管理!A:D,2,0))</f>
        <v/>
      </c>
      <c r="D418" s="122" t="str">
        <f>IF(B418="","",VLOOKUP(B418,型号管理!A:D,3,0))</f>
        <v/>
      </c>
      <c r="E418" s="122" t="str">
        <f>IF(B418="","",VLOOKUP(B418,型号管理!A:D,4,0))</f>
        <v/>
      </c>
      <c r="F418" s="127"/>
      <c r="G418" s="124">
        <f>IF(F418=0,0,SUMIF(采购明细!B:B,B418,采购明细!H:H)/SUMIF(采购明细!B:B,B418,采购明细!F:F))</f>
        <v>0</v>
      </c>
      <c r="H418" s="124">
        <f t="shared" si="6"/>
        <v>0</v>
      </c>
      <c r="I418" s="121"/>
      <c r="J418" s="122" t="str">
        <f>IF(I418="","",VLOOKUP(I418,部门列表!A:B,2,0))</f>
        <v/>
      </c>
      <c r="K418" s="128"/>
    </row>
    <row r="419" spans="1:11" ht="13.5">
      <c r="A419" s="126"/>
      <c r="B419" s="121"/>
      <c r="C419" s="122" t="str">
        <f>IF(B419="","",VLOOKUP(B419,型号管理!A:D,2,0))</f>
        <v/>
      </c>
      <c r="D419" s="122" t="str">
        <f>IF(B419="","",VLOOKUP(B419,型号管理!A:D,3,0))</f>
        <v/>
      </c>
      <c r="E419" s="122" t="str">
        <f>IF(B419="","",VLOOKUP(B419,型号管理!A:D,4,0))</f>
        <v/>
      </c>
      <c r="F419" s="127"/>
      <c r="G419" s="124">
        <f>IF(F419=0,0,SUMIF(采购明细!B:B,B419,采购明细!H:H)/SUMIF(采购明细!B:B,B419,采购明细!F:F))</f>
        <v>0</v>
      </c>
      <c r="H419" s="124">
        <f t="shared" si="6"/>
        <v>0</v>
      </c>
      <c r="I419" s="121"/>
      <c r="J419" s="122" t="str">
        <f>IF(I419="","",VLOOKUP(I419,部门列表!A:B,2,0))</f>
        <v/>
      </c>
      <c r="K419" s="128"/>
    </row>
    <row r="420" spans="1:11" ht="13.5">
      <c r="A420" s="126"/>
      <c r="B420" s="121"/>
      <c r="C420" s="122" t="str">
        <f>IF(B420="","",VLOOKUP(B420,型号管理!A:D,2,0))</f>
        <v/>
      </c>
      <c r="D420" s="122" t="str">
        <f>IF(B420="","",VLOOKUP(B420,型号管理!A:D,3,0))</f>
        <v/>
      </c>
      <c r="E420" s="122" t="str">
        <f>IF(B420="","",VLOOKUP(B420,型号管理!A:D,4,0))</f>
        <v/>
      </c>
      <c r="F420" s="127"/>
      <c r="G420" s="124">
        <f>IF(F420=0,0,SUMIF(采购明细!B:B,B420,采购明细!H:H)/SUMIF(采购明细!B:B,B420,采购明细!F:F))</f>
        <v>0</v>
      </c>
      <c r="H420" s="124">
        <f t="shared" si="6"/>
        <v>0</v>
      </c>
      <c r="I420" s="121"/>
      <c r="J420" s="122" t="str">
        <f>IF(I420="","",VLOOKUP(I420,部门列表!A:B,2,0))</f>
        <v/>
      </c>
      <c r="K420" s="128"/>
    </row>
    <row r="421" spans="1:11" ht="13.5">
      <c r="A421" s="126"/>
      <c r="B421" s="121"/>
      <c r="C421" s="122" t="str">
        <f>IF(B421="","",VLOOKUP(B421,型号管理!A:D,2,0))</f>
        <v/>
      </c>
      <c r="D421" s="122" t="str">
        <f>IF(B421="","",VLOOKUP(B421,型号管理!A:D,3,0))</f>
        <v/>
      </c>
      <c r="E421" s="122" t="str">
        <f>IF(B421="","",VLOOKUP(B421,型号管理!A:D,4,0))</f>
        <v/>
      </c>
      <c r="F421" s="127"/>
      <c r="G421" s="124">
        <f>IF(F421=0,0,SUMIF(采购明细!B:B,B421,采购明细!H:H)/SUMIF(采购明细!B:B,B421,采购明细!F:F))</f>
        <v>0</v>
      </c>
      <c r="H421" s="124">
        <f t="shared" si="6"/>
        <v>0</v>
      </c>
      <c r="I421" s="121"/>
      <c r="J421" s="122" t="str">
        <f>IF(I421="","",VLOOKUP(I421,部门列表!A:B,2,0))</f>
        <v/>
      </c>
      <c r="K421" s="128"/>
    </row>
    <row r="422" spans="1:11" ht="13.5">
      <c r="A422" s="126"/>
      <c r="B422" s="121"/>
      <c r="C422" s="122" t="str">
        <f>IF(B422="","",VLOOKUP(B422,型号管理!A:D,2,0))</f>
        <v/>
      </c>
      <c r="D422" s="122" t="str">
        <f>IF(B422="","",VLOOKUP(B422,型号管理!A:D,3,0))</f>
        <v/>
      </c>
      <c r="E422" s="122" t="str">
        <f>IF(B422="","",VLOOKUP(B422,型号管理!A:D,4,0))</f>
        <v/>
      </c>
      <c r="F422" s="127"/>
      <c r="G422" s="124">
        <f>IF(F422=0,0,SUMIF(采购明细!B:B,B422,采购明细!H:H)/SUMIF(采购明细!B:B,B422,采购明细!F:F))</f>
        <v>0</v>
      </c>
      <c r="H422" s="124">
        <f t="shared" si="6"/>
        <v>0</v>
      </c>
      <c r="I422" s="121"/>
      <c r="J422" s="122" t="str">
        <f>IF(I422="","",VLOOKUP(I422,部门列表!A:B,2,0))</f>
        <v/>
      </c>
      <c r="K422" s="128"/>
    </row>
    <row r="423" spans="1:11" ht="13.5">
      <c r="A423" s="126"/>
      <c r="B423" s="121"/>
      <c r="C423" s="122" t="str">
        <f>IF(B423="","",VLOOKUP(B423,型号管理!A:D,2,0))</f>
        <v/>
      </c>
      <c r="D423" s="122" t="str">
        <f>IF(B423="","",VLOOKUP(B423,型号管理!A:D,3,0))</f>
        <v/>
      </c>
      <c r="E423" s="122" t="str">
        <f>IF(B423="","",VLOOKUP(B423,型号管理!A:D,4,0))</f>
        <v/>
      </c>
      <c r="F423" s="127"/>
      <c r="G423" s="124">
        <f>IF(F423=0,0,SUMIF(采购明细!B:B,B423,采购明细!H:H)/SUMIF(采购明细!B:B,B423,采购明细!F:F))</f>
        <v>0</v>
      </c>
      <c r="H423" s="124">
        <f t="shared" si="6"/>
        <v>0</v>
      </c>
      <c r="I423" s="121"/>
      <c r="J423" s="122" t="str">
        <f>IF(I423="","",VLOOKUP(I423,部门列表!A:B,2,0))</f>
        <v/>
      </c>
      <c r="K423" s="128"/>
    </row>
    <row r="424" spans="1:11" ht="13.5">
      <c r="A424" s="126"/>
      <c r="B424" s="121"/>
      <c r="C424" s="122" t="str">
        <f>IF(B424="","",VLOOKUP(B424,型号管理!A:D,2,0))</f>
        <v/>
      </c>
      <c r="D424" s="122" t="str">
        <f>IF(B424="","",VLOOKUP(B424,型号管理!A:D,3,0))</f>
        <v/>
      </c>
      <c r="E424" s="122" t="str">
        <f>IF(B424="","",VLOOKUP(B424,型号管理!A:D,4,0))</f>
        <v/>
      </c>
      <c r="F424" s="127"/>
      <c r="G424" s="124">
        <f>IF(F424=0,0,SUMIF(采购明细!B:B,B424,采购明细!H:H)/SUMIF(采购明细!B:B,B424,采购明细!F:F))</f>
        <v>0</v>
      </c>
      <c r="H424" s="124">
        <f t="shared" si="6"/>
        <v>0</v>
      </c>
      <c r="I424" s="121"/>
      <c r="J424" s="122" t="str">
        <f>IF(I424="","",VLOOKUP(I424,部门列表!A:B,2,0))</f>
        <v/>
      </c>
      <c r="K424" s="128"/>
    </row>
    <row r="425" spans="1:11" ht="13.5">
      <c r="A425" s="126"/>
      <c r="B425" s="121"/>
      <c r="C425" s="122" t="str">
        <f>IF(B425="","",VLOOKUP(B425,型号管理!A:D,2,0))</f>
        <v/>
      </c>
      <c r="D425" s="122" t="str">
        <f>IF(B425="","",VLOOKUP(B425,型号管理!A:D,3,0))</f>
        <v/>
      </c>
      <c r="E425" s="122" t="str">
        <f>IF(B425="","",VLOOKUP(B425,型号管理!A:D,4,0))</f>
        <v/>
      </c>
      <c r="F425" s="127"/>
      <c r="G425" s="124">
        <f>IF(F425=0,0,SUMIF(采购明细!B:B,B425,采购明细!H:H)/SUMIF(采购明细!B:B,B425,采购明细!F:F))</f>
        <v>0</v>
      </c>
      <c r="H425" s="124">
        <f t="shared" si="6"/>
        <v>0</v>
      </c>
      <c r="I425" s="121"/>
      <c r="J425" s="122" t="str">
        <f>IF(I425="","",VLOOKUP(I425,部门列表!A:B,2,0))</f>
        <v/>
      </c>
      <c r="K425" s="128"/>
    </row>
    <row r="426" spans="1:11" ht="13.5">
      <c r="A426" s="126"/>
      <c r="B426" s="121"/>
      <c r="C426" s="122" t="str">
        <f>IF(B426="","",VLOOKUP(B426,型号管理!A:D,2,0))</f>
        <v/>
      </c>
      <c r="D426" s="122" t="str">
        <f>IF(B426="","",VLOOKUP(B426,型号管理!A:D,3,0))</f>
        <v/>
      </c>
      <c r="E426" s="122" t="str">
        <f>IF(B426="","",VLOOKUP(B426,型号管理!A:D,4,0))</f>
        <v/>
      </c>
      <c r="F426" s="127"/>
      <c r="G426" s="124">
        <f>IF(F426=0,0,SUMIF(采购明细!B:B,B426,采购明细!H:H)/SUMIF(采购明细!B:B,B426,采购明细!F:F))</f>
        <v>0</v>
      </c>
      <c r="H426" s="124">
        <f t="shared" si="6"/>
        <v>0</v>
      </c>
      <c r="I426" s="121"/>
      <c r="J426" s="122" t="str">
        <f>IF(I426="","",VLOOKUP(I426,部门列表!A:B,2,0))</f>
        <v/>
      </c>
      <c r="K426" s="128"/>
    </row>
    <row r="427" spans="1:11" ht="13.5">
      <c r="A427" s="126"/>
      <c r="B427" s="121"/>
      <c r="C427" s="122" t="str">
        <f>IF(B427="","",VLOOKUP(B427,型号管理!A:D,2,0))</f>
        <v/>
      </c>
      <c r="D427" s="122" t="str">
        <f>IF(B427="","",VLOOKUP(B427,型号管理!A:D,3,0))</f>
        <v/>
      </c>
      <c r="E427" s="122" t="str">
        <f>IF(B427="","",VLOOKUP(B427,型号管理!A:D,4,0))</f>
        <v/>
      </c>
      <c r="F427" s="127"/>
      <c r="G427" s="124">
        <f>IF(F427=0,0,SUMIF(采购明细!B:B,B427,采购明细!H:H)/SUMIF(采购明细!B:B,B427,采购明细!F:F))</f>
        <v>0</v>
      </c>
      <c r="H427" s="124">
        <f t="shared" si="6"/>
        <v>0</v>
      </c>
      <c r="I427" s="121"/>
      <c r="J427" s="122" t="str">
        <f>IF(I427="","",VLOOKUP(I427,部门列表!A:B,2,0))</f>
        <v/>
      </c>
      <c r="K427" s="128"/>
    </row>
    <row r="428" spans="1:11" ht="13.5">
      <c r="A428" s="126"/>
      <c r="B428" s="121"/>
      <c r="C428" s="122" t="str">
        <f>IF(B428="","",VLOOKUP(B428,型号管理!A:D,2,0))</f>
        <v/>
      </c>
      <c r="D428" s="122" t="str">
        <f>IF(B428="","",VLOOKUP(B428,型号管理!A:D,3,0))</f>
        <v/>
      </c>
      <c r="E428" s="122" t="str">
        <f>IF(B428="","",VLOOKUP(B428,型号管理!A:D,4,0))</f>
        <v/>
      </c>
      <c r="F428" s="127"/>
      <c r="G428" s="124">
        <f>IF(F428=0,0,SUMIF(采购明细!B:B,B428,采购明细!H:H)/SUMIF(采购明细!B:B,B428,采购明细!F:F))</f>
        <v>0</v>
      </c>
      <c r="H428" s="124">
        <f t="shared" si="6"/>
        <v>0</v>
      </c>
      <c r="I428" s="121"/>
      <c r="J428" s="122" t="str">
        <f>IF(I428="","",VLOOKUP(I428,部门列表!A:B,2,0))</f>
        <v/>
      </c>
      <c r="K428" s="128"/>
    </row>
    <row r="429" spans="1:11" ht="13.5">
      <c r="A429" s="126"/>
      <c r="B429" s="121"/>
      <c r="C429" s="122" t="str">
        <f>IF(B429="","",VLOOKUP(B429,型号管理!A:D,2,0))</f>
        <v/>
      </c>
      <c r="D429" s="122" t="str">
        <f>IF(B429="","",VLOOKUP(B429,型号管理!A:D,3,0))</f>
        <v/>
      </c>
      <c r="E429" s="122" t="str">
        <f>IF(B429="","",VLOOKUP(B429,型号管理!A:D,4,0))</f>
        <v/>
      </c>
      <c r="F429" s="127"/>
      <c r="G429" s="124">
        <f>IF(F429=0,0,SUMIF(采购明细!B:B,B429,采购明细!H:H)/SUMIF(采购明细!B:B,B429,采购明细!F:F))</f>
        <v>0</v>
      </c>
      <c r="H429" s="124">
        <f t="shared" si="6"/>
        <v>0</v>
      </c>
      <c r="I429" s="121"/>
      <c r="J429" s="122" t="str">
        <f>IF(I429="","",VLOOKUP(I429,部门列表!A:B,2,0))</f>
        <v/>
      </c>
      <c r="K429" s="128"/>
    </row>
    <row r="430" spans="1:11" ht="13.5">
      <c r="A430" s="126"/>
      <c r="B430" s="121"/>
      <c r="C430" s="122" t="str">
        <f>IF(B430="","",VLOOKUP(B430,型号管理!A:D,2,0))</f>
        <v/>
      </c>
      <c r="D430" s="122" t="str">
        <f>IF(B430="","",VLOOKUP(B430,型号管理!A:D,3,0))</f>
        <v/>
      </c>
      <c r="E430" s="122" t="str">
        <f>IF(B430="","",VLOOKUP(B430,型号管理!A:D,4,0))</f>
        <v/>
      </c>
      <c r="F430" s="127"/>
      <c r="G430" s="124">
        <f>IF(F430=0,0,SUMIF(采购明细!B:B,B430,采购明细!H:H)/SUMIF(采购明细!B:B,B430,采购明细!F:F))</f>
        <v>0</v>
      </c>
      <c r="H430" s="124">
        <f t="shared" si="6"/>
        <v>0</v>
      </c>
      <c r="I430" s="121"/>
      <c r="J430" s="122" t="str">
        <f>IF(I430="","",VLOOKUP(I430,部门列表!A:B,2,0))</f>
        <v/>
      </c>
      <c r="K430" s="128"/>
    </row>
    <row r="431" spans="1:11" ht="13.5">
      <c r="A431" s="126"/>
      <c r="B431" s="121"/>
      <c r="C431" s="122" t="str">
        <f>IF(B431="","",VLOOKUP(B431,型号管理!A:D,2,0))</f>
        <v/>
      </c>
      <c r="D431" s="122" t="str">
        <f>IF(B431="","",VLOOKUP(B431,型号管理!A:D,3,0))</f>
        <v/>
      </c>
      <c r="E431" s="122" t="str">
        <f>IF(B431="","",VLOOKUP(B431,型号管理!A:D,4,0))</f>
        <v/>
      </c>
      <c r="F431" s="127"/>
      <c r="G431" s="124">
        <f>IF(F431=0,0,SUMIF(采购明细!B:B,B431,采购明细!H:H)/SUMIF(采购明细!B:B,B431,采购明细!F:F))</f>
        <v>0</v>
      </c>
      <c r="H431" s="124">
        <f t="shared" si="6"/>
        <v>0</v>
      </c>
      <c r="I431" s="121"/>
      <c r="J431" s="122" t="str">
        <f>IF(I431="","",VLOOKUP(I431,部门列表!A:B,2,0))</f>
        <v/>
      </c>
      <c r="K431" s="128"/>
    </row>
    <row r="432" spans="1:11" ht="13.5">
      <c r="A432" s="126"/>
      <c r="B432" s="121"/>
      <c r="C432" s="122" t="str">
        <f>IF(B432="","",VLOOKUP(B432,型号管理!A:D,2,0))</f>
        <v/>
      </c>
      <c r="D432" s="122" t="str">
        <f>IF(B432="","",VLOOKUP(B432,型号管理!A:D,3,0))</f>
        <v/>
      </c>
      <c r="E432" s="122" t="str">
        <f>IF(B432="","",VLOOKUP(B432,型号管理!A:D,4,0))</f>
        <v/>
      </c>
      <c r="F432" s="127"/>
      <c r="G432" s="124">
        <f>IF(F432=0,0,SUMIF(采购明细!B:B,B432,采购明细!H:H)/SUMIF(采购明细!B:B,B432,采购明细!F:F))</f>
        <v>0</v>
      </c>
      <c r="H432" s="124">
        <f t="shared" si="6"/>
        <v>0</v>
      </c>
      <c r="I432" s="121"/>
      <c r="J432" s="122" t="str">
        <f>IF(I432="","",VLOOKUP(I432,部门列表!A:B,2,0))</f>
        <v/>
      </c>
      <c r="K432" s="128"/>
    </row>
    <row r="433" spans="1:11" ht="13.5">
      <c r="A433" s="126"/>
      <c r="B433" s="121"/>
      <c r="C433" s="122" t="str">
        <f>IF(B433="","",VLOOKUP(B433,型号管理!A:D,2,0))</f>
        <v/>
      </c>
      <c r="D433" s="122" t="str">
        <f>IF(B433="","",VLOOKUP(B433,型号管理!A:D,3,0))</f>
        <v/>
      </c>
      <c r="E433" s="122" t="str">
        <f>IF(B433="","",VLOOKUP(B433,型号管理!A:D,4,0))</f>
        <v/>
      </c>
      <c r="F433" s="127"/>
      <c r="G433" s="124">
        <f>IF(F433=0,0,SUMIF(采购明细!B:B,B433,采购明细!H:H)/SUMIF(采购明细!B:B,B433,采购明细!F:F))</f>
        <v>0</v>
      </c>
      <c r="H433" s="124">
        <f t="shared" si="6"/>
        <v>0</v>
      </c>
      <c r="I433" s="121"/>
      <c r="J433" s="122" t="str">
        <f>IF(I433="","",VLOOKUP(I433,部门列表!A:B,2,0))</f>
        <v/>
      </c>
      <c r="K433" s="128"/>
    </row>
    <row r="434" spans="1:11" ht="13.5">
      <c r="A434" s="126"/>
      <c r="B434" s="121"/>
      <c r="C434" s="122" t="str">
        <f>IF(B434="","",VLOOKUP(B434,型号管理!A:D,2,0))</f>
        <v/>
      </c>
      <c r="D434" s="122" t="str">
        <f>IF(B434="","",VLOOKUP(B434,型号管理!A:D,3,0))</f>
        <v/>
      </c>
      <c r="E434" s="122" t="str">
        <f>IF(B434="","",VLOOKUP(B434,型号管理!A:D,4,0))</f>
        <v/>
      </c>
      <c r="F434" s="127"/>
      <c r="G434" s="124">
        <f>IF(F434=0,0,SUMIF(采购明细!B:B,B434,采购明细!H:H)/SUMIF(采购明细!B:B,B434,采购明细!F:F))</f>
        <v>0</v>
      </c>
      <c r="H434" s="124">
        <f t="shared" si="6"/>
        <v>0</v>
      </c>
      <c r="I434" s="121"/>
      <c r="J434" s="122" t="str">
        <f>IF(I434="","",VLOOKUP(I434,部门列表!A:B,2,0))</f>
        <v/>
      </c>
      <c r="K434" s="128"/>
    </row>
    <row r="435" spans="1:11" ht="13.5">
      <c r="A435" s="126"/>
      <c r="B435" s="121"/>
      <c r="C435" s="122" t="str">
        <f>IF(B435="","",VLOOKUP(B435,型号管理!A:D,2,0))</f>
        <v/>
      </c>
      <c r="D435" s="122" t="str">
        <f>IF(B435="","",VLOOKUP(B435,型号管理!A:D,3,0))</f>
        <v/>
      </c>
      <c r="E435" s="122" t="str">
        <f>IF(B435="","",VLOOKUP(B435,型号管理!A:D,4,0))</f>
        <v/>
      </c>
      <c r="F435" s="127"/>
      <c r="G435" s="124">
        <f>IF(F435=0,0,SUMIF(采购明细!B:B,B435,采购明细!H:H)/SUMIF(采购明细!B:B,B435,采购明细!F:F))</f>
        <v>0</v>
      </c>
      <c r="H435" s="124">
        <f t="shared" si="6"/>
        <v>0</v>
      </c>
      <c r="I435" s="121"/>
      <c r="J435" s="122" t="str">
        <f>IF(I435="","",VLOOKUP(I435,部门列表!A:B,2,0))</f>
        <v/>
      </c>
      <c r="K435" s="128"/>
    </row>
    <row r="436" spans="1:11" ht="13.5">
      <c r="A436" s="126"/>
      <c r="B436" s="121"/>
      <c r="C436" s="122" t="str">
        <f>IF(B436="","",VLOOKUP(B436,型号管理!A:D,2,0))</f>
        <v/>
      </c>
      <c r="D436" s="122" t="str">
        <f>IF(B436="","",VLOOKUP(B436,型号管理!A:D,3,0))</f>
        <v/>
      </c>
      <c r="E436" s="122" t="str">
        <f>IF(B436="","",VLOOKUP(B436,型号管理!A:D,4,0))</f>
        <v/>
      </c>
      <c r="F436" s="127"/>
      <c r="G436" s="124">
        <f>IF(F436=0,0,SUMIF(采购明细!B:B,B436,采购明细!H:H)/SUMIF(采购明细!B:B,B436,采购明细!F:F))</f>
        <v>0</v>
      </c>
      <c r="H436" s="124">
        <f t="shared" si="6"/>
        <v>0</v>
      </c>
      <c r="I436" s="121"/>
      <c r="J436" s="122" t="str">
        <f>IF(I436="","",VLOOKUP(I436,部门列表!A:B,2,0))</f>
        <v/>
      </c>
      <c r="K436" s="128"/>
    </row>
    <row r="437" spans="1:11" ht="13.5">
      <c r="A437" s="126"/>
      <c r="B437" s="121"/>
      <c r="C437" s="122" t="str">
        <f>IF(B437="","",VLOOKUP(B437,型号管理!A:D,2,0))</f>
        <v/>
      </c>
      <c r="D437" s="122" t="str">
        <f>IF(B437="","",VLOOKUP(B437,型号管理!A:D,3,0))</f>
        <v/>
      </c>
      <c r="E437" s="122" t="str">
        <f>IF(B437="","",VLOOKUP(B437,型号管理!A:D,4,0))</f>
        <v/>
      </c>
      <c r="F437" s="127"/>
      <c r="G437" s="124">
        <f>IF(F437=0,0,SUMIF(采购明细!B:B,B437,采购明细!H:H)/SUMIF(采购明细!B:B,B437,采购明细!F:F))</f>
        <v>0</v>
      </c>
      <c r="H437" s="124">
        <f t="shared" si="6"/>
        <v>0</v>
      </c>
      <c r="I437" s="121"/>
      <c r="J437" s="122" t="str">
        <f>IF(I437="","",VLOOKUP(I437,部门列表!A:B,2,0))</f>
        <v/>
      </c>
      <c r="K437" s="128"/>
    </row>
    <row r="438" spans="1:11" ht="13.5">
      <c r="A438" s="126"/>
      <c r="B438" s="121"/>
      <c r="C438" s="122" t="str">
        <f>IF(B438="","",VLOOKUP(B438,型号管理!A:D,2,0))</f>
        <v/>
      </c>
      <c r="D438" s="122" t="str">
        <f>IF(B438="","",VLOOKUP(B438,型号管理!A:D,3,0))</f>
        <v/>
      </c>
      <c r="E438" s="122" t="str">
        <f>IF(B438="","",VLOOKUP(B438,型号管理!A:D,4,0))</f>
        <v/>
      </c>
      <c r="F438" s="127"/>
      <c r="G438" s="124">
        <f>IF(F438=0,0,SUMIF(采购明细!B:B,B438,采购明细!H:H)/SUMIF(采购明细!B:B,B438,采购明细!F:F))</f>
        <v>0</v>
      </c>
      <c r="H438" s="124">
        <f t="shared" si="6"/>
        <v>0</v>
      </c>
      <c r="I438" s="121"/>
      <c r="J438" s="122" t="str">
        <f>IF(I438="","",VLOOKUP(I438,部门列表!A:B,2,0))</f>
        <v/>
      </c>
      <c r="K438" s="128"/>
    </row>
    <row r="439" spans="1:11" ht="13.5">
      <c r="A439" s="126"/>
      <c r="B439" s="121"/>
      <c r="C439" s="122" t="str">
        <f>IF(B439="","",VLOOKUP(B439,型号管理!A:D,2,0))</f>
        <v/>
      </c>
      <c r="D439" s="122" t="str">
        <f>IF(B439="","",VLOOKUP(B439,型号管理!A:D,3,0))</f>
        <v/>
      </c>
      <c r="E439" s="122" t="str">
        <f>IF(B439="","",VLOOKUP(B439,型号管理!A:D,4,0))</f>
        <v/>
      </c>
      <c r="F439" s="127"/>
      <c r="G439" s="124">
        <f>IF(F439=0,0,SUMIF(采购明细!B:B,B439,采购明细!H:H)/SUMIF(采购明细!B:B,B439,采购明细!F:F))</f>
        <v>0</v>
      </c>
      <c r="H439" s="124">
        <f t="shared" si="6"/>
        <v>0</v>
      </c>
      <c r="I439" s="121"/>
      <c r="J439" s="122" t="str">
        <f>IF(I439="","",VLOOKUP(I439,部门列表!A:B,2,0))</f>
        <v/>
      </c>
      <c r="K439" s="128"/>
    </row>
    <row r="440" spans="1:11" ht="13.5">
      <c r="A440" s="126"/>
      <c r="B440" s="121"/>
      <c r="C440" s="122" t="str">
        <f>IF(B440="","",VLOOKUP(B440,型号管理!A:D,2,0))</f>
        <v/>
      </c>
      <c r="D440" s="122" t="str">
        <f>IF(B440="","",VLOOKUP(B440,型号管理!A:D,3,0))</f>
        <v/>
      </c>
      <c r="E440" s="122" t="str">
        <f>IF(B440="","",VLOOKUP(B440,型号管理!A:D,4,0))</f>
        <v/>
      </c>
      <c r="F440" s="127"/>
      <c r="G440" s="124">
        <f>IF(F440=0,0,SUMIF(采购明细!B:B,B440,采购明细!H:H)/SUMIF(采购明细!B:B,B440,采购明细!F:F))</f>
        <v>0</v>
      </c>
      <c r="H440" s="124">
        <f t="shared" si="6"/>
        <v>0</v>
      </c>
      <c r="I440" s="121"/>
      <c r="J440" s="122" t="str">
        <f>IF(I440="","",VLOOKUP(I440,部门列表!A:B,2,0))</f>
        <v/>
      </c>
      <c r="K440" s="128"/>
    </row>
    <row r="441" spans="1:11" ht="13.5">
      <c r="A441" s="126"/>
      <c r="B441" s="121"/>
      <c r="C441" s="122" t="str">
        <f>IF(B441="","",VLOOKUP(B441,型号管理!A:D,2,0))</f>
        <v/>
      </c>
      <c r="D441" s="122" t="str">
        <f>IF(B441="","",VLOOKUP(B441,型号管理!A:D,3,0))</f>
        <v/>
      </c>
      <c r="E441" s="122" t="str">
        <f>IF(B441="","",VLOOKUP(B441,型号管理!A:D,4,0))</f>
        <v/>
      </c>
      <c r="F441" s="127"/>
      <c r="G441" s="124">
        <f>IF(F441=0,0,SUMIF(采购明细!B:B,B441,采购明细!H:H)/SUMIF(采购明细!B:B,B441,采购明细!F:F))</f>
        <v>0</v>
      </c>
      <c r="H441" s="124">
        <f t="shared" si="6"/>
        <v>0</v>
      </c>
      <c r="I441" s="121"/>
      <c r="J441" s="122" t="str">
        <f>IF(I441="","",VLOOKUP(I441,部门列表!A:B,2,0))</f>
        <v/>
      </c>
      <c r="K441" s="128"/>
    </row>
    <row r="442" spans="1:11" ht="13.5">
      <c r="A442" s="126"/>
      <c r="B442" s="121"/>
      <c r="C442" s="122" t="str">
        <f>IF(B442="","",VLOOKUP(B442,型号管理!A:D,2,0))</f>
        <v/>
      </c>
      <c r="D442" s="122" t="str">
        <f>IF(B442="","",VLOOKUP(B442,型号管理!A:D,3,0))</f>
        <v/>
      </c>
      <c r="E442" s="122" t="str">
        <f>IF(B442="","",VLOOKUP(B442,型号管理!A:D,4,0))</f>
        <v/>
      </c>
      <c r="F442" s="127"/>
      <c r="G442" s="124">
        <f>IF(F442=0,0,SUMIF(采购明细!B:B,B442,采购明细!H:H)/SUMIF(采购明细!B:B,B442,采购明细!F:F))</f>
        <v>0</v>
      </c>
      <c r="H442" s="124">
        <f t="shared" si="6"/>
        <v>0</v>
      </c>
      <c r="I442" s="121"/>
      <c r="J442" s="122" t="str">
        <f>IF(I442="","",VLOOKUP(I442,部门列表!A:B,2,0))</f>
        <v/>
      </c>
      <c r="K442" s="128"/>
    </row>
    <row r="443" spans="1:11" ht="13.5">
      <c r="A443" s="126"/>
      <c r="B443" s="121"/>
      <c r="C443" s="122" t="str">
        <f>IF(B443="","",VLOOKUP(B443,型号管理!A:D,2,0))</f>
        <v/>
      </c>
      <c r="D443" s="122" t="str">
        <f>IF(B443="","",VLOOKUP(B443,型号管理!A:D,3,0))</f>
        <v/>
      </c>
      <c r="E443" s="122" t="str">
        <f>IF(B443="","",VLOOKUP(B443,型号管理!A:D,4,0))</f>
        <v/>
      </c>
      <c r="F443" s="127"/>
      <c r="G443" s="124">
        <f>IF(F443=0,0,SUMIF(采购明细!B:B,B443,采购明细!H:H)/SUMIF(采购明细!B:B,B443,采购明细!F:F))</f>
        <v>0</v>
      </c>
      <c r="H443" s="124">
        <f t="shared" si="6"/>
        <v>0</v>
      </c>
      <c r="I443" s="121"/>
      <c r="J443" s="122" t="str">
        <f>IF(I443="","",VLOOKUP(I443,部门列表!A:B,2,0))</f>
        <v/>
      </c>
      <c r="K443" s="128"/>
    </row>
    <row r="444" spans="1:11" ht="13.5">
      <c r="A444" s="126"/>
      <c r="B444" s="121"/>
      <c r="C444" s="122" t="str">
        <f>IF(B444="","",VLOOKUP(B444,型号管理!A:D,2,0))</f>
        <v/>
      </c>
      <c r="D444" s="122" t="str">
        <f>IF(B444="","",VLOOKUP(B444,型号管理!A:D,3,0))</f>
        <v/>
      </c>
      <c r="E444" s="122" t="str">
        <f>IF(B444="","",VLOOKUP(B444,型号管理!A:D,4,0))</f>
        <v/>
      </c>
      <c r="F444" s="127"/>
      <c r="G444" s="124">
        <f>IF(F444=0,0,SUMIF(采购明细!B:B,B444,采购明细!H:H)/SUMIF(采购明细!B:B,B444,采购明细!F:F))</f>
        <v>0</v>
      </c>
      <c r="H444" s="124">
        <f t="shared" si="6"/>
        <v>0</v>
      </c>
      <c r="I444" s="121"/>
      <c r="J444" s="122" t="str">
        <f>IF(I444="","",VLOOKUP(I444,部门列表!A:B,2,0))</f>
        <v/>
      </c>
      <c r="K444" s="128"/>
    </row>
    <row r="445" spans="1:11" ht="13.5">
      <c r="A445" s="126"/>
      <c r="B445" s="121"/>
      <c r="C445" s="122" t="str">
        <f>IF(B445="","",VLOOKUP(B445,型号管理!A:D,2,0))</f>
        <v/>
      </c>
      <c r="D445" s="122" t="str">
        <f>IF(B445="","",VLOOKUP(B445,型号管理!A:D,3,0))</f>
        <v/>
      </c>
      <c r="E445" s="122" t="str">
        <f>IF(B445="","",VLOOKUP(B445,型号管理!A:D,4,0))</f>
        <v/>
      </c>
      <c r="F445" s="127"/>
      <c r="G445" s="124">
        <f>IF(F445=0,0,SUMIF(采购明细!B:B,B445,采购明细!H:H)/SUMIF(采购明细!B:B,B445,采购明细!F:F))</f>
        <v>0</v>
      </c>
      <c r="H445" s="124">
        <f t="shared" si="6"/>
        <v>0</v>
      </c>
      <c r="I445" s="121"/>
      <c r="J445" s="122" t="str">
        <f>IF(I445="","",VLOOKUP(I445,部门列表!A:B,2,0))</f>
        <v/>
      </c>
      <c r="K445" s="128"/>
    </row>
    <row r="446" spans="1:11" ht="13.5">
      <c r="A446" s="126"/>
      <c r="B446" s="121"/>
      <c r="C446" s="122" t="str">
        <f>IF(B446="","",VLOOKUP(B446,型号管理!A:D,2,0))</f>
        <v/>
      </c>
      <c r="D446" s="122" t="str">
        <f>IF(B446="","",VLOOKUP(B446,型号管理!A:D,3,0))</f>
        <v/>
      </c>
      <c r="E446" s="122" t="str">
        <f>IF(B446="","",VLOOKUP(B446,型号管理!A:D,4,0))</f>
        <v/>
      </c>
      <c r="F446" s="127"/>
      <c r="G446" s="124">
        <f>IF(F446=0,0,SUMIF(采购明细!B:B,B446,采购明细!H:H)/SUMIF(采购明细!B:B,B446,采购明细!F:F))</f>
        <v>0</v>
      </c>
      <c r="H446" s="124">
        <f t="shared" si="6"/>
        <v>0</v>
      </c>
      <c r="I446" s="121"/>
      <c r="J446" s="122" t="str">
        <f>IF(I446="","",VLOOKUP(I446,部门列表!A:B,2,0))</f>
        <v/>
      </c>
      <c r="K446" s="128"/>
    </row>
    <row r="447" spans="1:11" ht="13.5">
      <c r="A447" s="126"/>
      <c r="B447" s="121"/>
      <c r="C447" s="122" t="str">
        <f>IF(B447="","",VLOOKUP(B447,型号管理!A:D,2,0))</f>
        <v/>
      </c>
      <c r="D447" s="122" t="str">
        <f>IF(B447="","",VLOOKUP(B447,型号管理!A:D,3,0))</f>
        <v/>
      </c>
      <c r="E447" s="122" t="str">
        <f>IF(B447="","",VLOOKUP(B447,型号管理!A:D,4,0))</f>
        <v/>
      </c>
      <c r="F447" s="127"/>
      <c r="G447" s="124">
        <f>IF(F447=0,0,SUMIF(采购明细!B:B,B447,采购明细!H:H)/SUMIF(采购明细!B:B,B447,采购明细!F:F))</f>
        <v>0</v>
      </c>
      <c r="H447" s="124">
        <f t="shared" si="6"/>
        <v>0</v>
      </c>
      <c r="I447" s="121"/>
      <c r="J447" s="122" t="str">
        <f>IF(I447="","",VLOOKUP(I447,部门列表!A:B,2,0))</f>
        <v/>
      </c>
      <c r="K447" s="128"/>
    </row>
    <row r="448" spans="1:11" ht="13.5">
      <c r="A448" s="126"/>
      <c r="B448" s="121"/>
      <c r="C448" s="122" t="str">
        <f>IF(B448="","",VLOOKUP(B448,型号管理!A:D,2,0))</f>
        <v/>
      </c>
      <c r="D448" s="122" t="str">
        <f>IF(B448="","",VLOOKUP(B448,型号管理!A:D,3,0))</f>
        <v/>
      </c>
      <c r="E448" s="122" t="str">
        <f>IF(B448="","",VLOOKUP(B448,型号管理!A:D,4,0))</f>
        <v/>
      </c>
      <c r="F448" s="127"/>
      <c r="G448" s="124">
        <f>IF(F448=0,0,SUMIF(采购明细!B:B,B448,采购明细!H:H)/SUMIF(采购明细!B:B,B448,采购明细!F:F))</f>
        <v>0</v>
      </c>
      <c r="H448" s="124">
        <f t="shared" si="6"/>
        <v>0</v>
      </c>
      <c r="I448" s="121"/>
      <c r="J448" s="122" t="str">
        <f>IF(I448="","",VLOOKUP(I448,部门列表!A:B,2,0))</f>
        <v/>
      </c>
      <c r="K448" s="128"/>
    </row>
    <row r="449" spans="1:11" ht="13.5">
      <c r="A449" s="126"/>
      <c r="B449" s="121"/>
      <c r="C449" s="122" t="str">
        <f>IF(B449="","",VLOOKUP(B449,型号管理!A:D,2,0))</f>
        <v/>
      </c>
      <c r="D449" s="122" t="str">
        <f>IF(B449="","",VLOOKUP(B449,型号管理!A:D,3,0))</f>
        <v/>
      </c>
      <c r="E449" s="122" t="str">
        <f>IF(B449="","",VLOOKUP(B449,型号管理!A:D,4,0))</f>
        <v/>
      </c>
      <c r="F449" s="127"/>
      <c r="G449" s="124">
        <f>IF(F449=0,0,SUMIF(采购明细!B:B,B449,采购明细!H:H)/SUMIF(采购明细!B:B,B449,采购明细!F:F))</f>
        <v>0</v>
      </c>
      <c r="H449" s="124">
        <f t="shared" si="6"/>
        <v>0</v>
      </c>
      <c r="I449" s="121"/>
      <c r="J449" s="122" t="str">
        <f>IF(I449="","",VLOOKUP(I449,部门列表!A:B,2,0))</f>
        <v/>
      </c>
      <c r="K449" s="128"/>
    </row>
    <row r="450" spans="1:11" ht="13.5">
      <c r="A450" s="126"/>
      <c r="B450" s="121"/>
      <c r="C450" s="122" t="str">
        <f>IF(B450="","",VLOOKUP(B450,型号管理!A:D,2,0))</f>
        <v/>
      </c>
      <c r="D450" s="122" t="str">
        <f>IF(B450="","",VLOOKUP(B450,型号管理!A:D,3,0))</f>
        <v/>
      </c>
      <c r="E450" s="122" t="str">
        <f>IF(B450="","",VLOOKUP(B450,型号管理!A:D,4,0))</f>
        <v/>
      </c>
      <c r="F450" s="127"/>
      <c r="G450" s="124">
        <f>IF(F450=0,0,SUMIF(采购明细!B:B,B450,采购明细!H:H)/SUMIF(采购明细!B:B,B450,采购明细!F:F))</f>
        <v>0</v>
      </c>
      <c r="H450" s="124">
        <f t="shared" si="7" ref="H450:H513">F450*G450</f>
        <v>0</v>
      </c>
      <c r="I450" s="121"/>
      <c r="J450" s="122" t="str">
        <f>IF(I450="","",VLOOKUP(I450,部门列表!A:B,2,0))</f>
        <v/>
      </c>
      <c r="K450" s="128"/>
    </row>
    <row r="451" spans="1:11" ht="13.5">
      <c r="A451" s="126"/>
      <c r="B451" s="121"/>
      <c r="C451" s="122" t="str">
        <f>IF(B451="","",VLOOKUP(B451,型号管理!A:D,2,0))</f>
        <v/>
      </c>
      <c r="D451" s="122" t="str">
        <f>IF(B451="","",VLOOKUP(B451,型号管理!A:D,3,0))</f>
        <v/>
      </c>
      <c r="E451" s="122" t="str">
        <f>IF(B451="","",VLOOKUP(B451,型号管理!A:D,4,0))</f>
        <v/>
      </c>
      <c r="F451" s="127"/>
      <c r="G451" s="124">
        <f>IF(F451=0,0,SUMIF(采购明细!B:B,B451,采购明细!H:H)/SUMIF(采购明细!B:B,B451,采购明细!F:F))</f>
        <v>0</v>
      </c>
      <c r="H451" s="124">
        <f t="shared" si="7"/>
        <v>0</v>
      </c>
      <c r="I451" s="121"/>
      <c r="J451" s="122" t="str">
        <f>IF(I451="","",VLOOKUP(I451,部门列表!A:B,2,0))</f>
        <v/>
      </c>
      <c r="K451" s="128"/>
    </row>
    <row r="452" spans="1:11" ht="13.5">
      <c r="A452" s="126"/>
      <c r="B452" s="121"/>
      <c r="C452" s="122" t="str">
        <f>IF(B452="","",VLOOKUP(B452,型号管理!A:D,2,0))</f>
        <v/>
      </c>
      <c r="D452" s="122" t="str">
        <f>IF(B452="","",VLOOKUP(B452,型号管理!A:D,3,0))</f>
        <v/>
      </c>
      <c r="E452" s="122" t="str">
        <f>IF(B452="","",VLOOKUP(B452,型号管理!A:D,4,0))</f>
        <v/>
      </c>
      <c r="F452" s="127"/>
      <c r="G452" s="124">
        <f>IF(F452=0,0,SUMIF(采购明细!B:B,B452,采购明细!H:H)/SUMIF(采购明细!B:B,B452,采购明细!F:F))</f>
        <v>0</v>
      </c>
      <c r="H452" s="124">
        <f t="shared" si="7"/>
        <v>0</v>
      </c>
      <c r="I452" s="121"/>
      <c r="J452" s="122" t="str">
        <f>IF(I452="","",VLOOKUP(I452,部门列表!A:B,2,0))</f>
        <v/>
      </c>
      <c r="K452" s="128"/>
    </row>
    <row r="453" spans="1:11" ht="13.5">
      <c r="A453" s="126"/>
      <c r="B453" s="121"/>
      <c r="C453" s="122" t="str">
        <f>IF(B453="","",VLOOKUP(B453,型号管理!A:D,2,0))</f>
        <v/>
      </c>
      <c r="D453" s="122" t="str">
        <f>IF(B453="","",VLOOKUP(B453,型号管理!A:D,3,0))</f>
        <v/>
      </c>
      <c r="E453" s="122" t="str">
        <f>IF(B453="","",VLOOKUP(B453,型号管理!A:D,4,0))</f>
        <v/>
      </c>
      <c r="F453" s="127"/>
      <c r="G453" s="124">
        <f>IF(F453=0,0,SUMIF(采购明细!B:B,B453,采购明细!H:H)/SUMIF(采购明细!B:B,B453,采购明细!F:F))</f>
        <v>0</v>
      </c>
      <c r="H453" s="124">
        <f t="shared" si="7"/>
        <v>0</v>
      </c>
      <c r="I453" s="121"/>
      <c r="J453" s="122" t="str">
        <f>IF(I453="","",VLOOKUP(I453,部门列表!A:B,2,0))</f>
        <v/>
      </c>
      <c r="K453" s="128"/>
    </row>
    <row r="454" spans="1:11" ht="13.5">
      <c r="A454" s="126"/>
      <c r="B454" s="121"/>
      <c r="C454" s="122" t="str">
        <f>IF(B454="","",VLOOKUP(B454,型号管理!A:D,2,0))</f>
        <v/>
      </c>
      <c r="D454" s="122" t="str">
        <f>IF(B454="","",VLOOKUP(B454,型号管理!A:D,3,0))</f>
        <v/>
      </c>
      <c r="E454" s="122" t="str">
        <f>IF(B454="","",VLOOKUP(B454,型号管理!A:D,4,0))</f>
        <v/>
      </c>
      <c r="F454" s="127"/>
      <c r="G454" s="124">
        <f>IF(F454=0,0,SUMIF(采购明细!B:B,B454,采购明细!H:H)/SUMIF(采购明细!B:B,B454,采购明细!F:F))</f>
        <v>0</v>
      </c>
      <c r="H454" s="124">
        <f t="shared" si="7"/>
        <v>0</v>
      </c>
      <c r="I454" s="121"/>
      <c r="J454" s="122" t="str">
        <f>IF(I454="","",VLOOKUP(I454,部门列表!A:B,2,0))</f>
        <v/>
      </c>
      <c r="K454" s="128"/>
    </row>
    <row r="455" spans="1:11" ht="13.5">
      <c r="A455" s="126"/>
      <c r="B455" s="121"/>
      <c r="C455" s="122" t="str">
        <f>IF(B455="","",VLOOKUP(B455,型号管理!A:D,2,0))</f>
        <v/>
      </c>
      <c r="D455" s="122" t="str">
        <f>IF(B455="","",VLOOKUP(B455,型号管理!A:D,3,0))</f>
        <v/>
      </c>
      <c r="E455" s="122" t="str">
        <f>IF(B455="","",VLOOKUP(B455,型号管理!A:D,4,0))</f>
        <v/>
      </c>
      <c r="F455" s="127"/>
      <c r="G455" s="124">
        <f>IF(F455=0,0,SUMIF(采购明细!B:B,B455,采购明细!H:H)/SUMIF(采购明细!B:B,B455,采购明细!F:F))</f>
        <v>0</v>
      </c>
      <c r="H455" s="124">
        <f t="shared" si="7"/>
        <v>0</v>
      </c>
      <c r="I455" s="121"/>
      <c r="J455" s="122" t="str">
        <f>IF(I455="","",VLOOKUP(I455,部门列表!A:B,2,0))</f>
        <v/>
      </c>
      <c r="K455" s="128"/>
    </row>
    <row r="456" spans="1:11" ht="13.5">
      <c r="A456" s="126"/>
      <c r="B456" s="121"/>
      <c r="C456" s="122" t="str">
        <f>IF(B456="","",VLOOKUP(B456,型号管理!A:D,2,0))</f>
        <v/>
      </c>
      <c r="D456" s="122" t="str">
        <f>IF(B456="","",VLOOKUP(B456,型号管理!A:D,3,0))</f>
        <v/>
      </c>
      <c r="E456" s="122" t="str">
        <f>IF(B456="","",VLOOKUP(B456,型号管理!A:D,4,0))</f>
        <v/>
      </c>
      <c r="F456" s="127"/>
      <c r="G456" s="124">
        <f>IF(F456=0,0,SUMIF(采购明细!B:B,B456,采购明细!H:H)/SUMIF(采购明细!B:B,B456,采购明细!F:F))</f>
        <v>0</v>
      </c>
      <c r="H456" s="124">
        <f t="shared" si="7"/>
        <v>0</v>
      </c>
      <c r="I456" s="121"/>
      <c r="J456" s="122" t="str">
        <f>IF(I456="","",VLOOKUP(I456,部门列表!A:B,2,0))</f>
        <v/>
      </c>
      <c r="K456" s="128"/>
    </row>
    <row r="457" spans="1:11" ht="13.5">
      <c r="A457" s="126"/>
      <c r="B457" s="121"/>
      <c r="C457" s="122" t="str">
        <f>IF(B457="","",VLOOKUP(B457,型号管理!A:D,2,0))</f>
        <v/>
      </c>
      <c r="D457" s="122" t="str">
        <f>IF(B457="","",VLOOKUP(B457,型号管理!A:D,3,0))</f>
        <v/>
      </c>
      <c r="E457" s="122" t="str">
        <f>IF(B457="","",VLOOKUP(B457,型号管理!A:D,4,0))</f>
        <v/>
      </c>
      <c r="F457" s="127"/>
      <c r="G457" s="124">
        <f>IF(F457=0,0,SUMIF(采购明细!B:B,B457,采购明细!H:H)/SUMIF(采购明细!B:B,B457,采购明细!F:F))</f>
        <v>0</v>
      </c>
      <c r="H457" s="124">
        <f t="shared" si="7"/>
        <v>0</v>
      </c>
      <c r="I457" s="121"/>
      <c r="J457" s="122" t="str">
        <f>IF(I457="","",VLOOKUP(I457,部门列表!A:B,2,0))</f>
        <v/>
      </c>
      <c r="K457" s="128"/>
    </row>
    <row r="458" spans="1:11" ht="13.5">
      <c r="A458" s="126"/>
      <c r="B458" s="121"/>
      <c r="C458" s="122" t="str">
        <f>IF(B458="","",VLOOKUP(B458,型号管理!A:D,2,0))</f>
        <v/>
      </c>
      <c r="D458" s="122" t="str">
        <f>IF(B458="","",VLOOKUP(B458,型号管理!A:D,3,0))</f>
        <v/>
      </c>
      <c r="E458" s="122" t="str">
        <f>IF(B458="","",VLOOKUP(B458,型号管理!A:D,4,0))</f>
        <v/>
      </c>
      <c r="F458" s="127"/>
      <c r="G458" s="124">
        <f>IF(F458=0,0,SUMIF(采购明细!B:B,B458,采购明细!H:H)/SUMIF(采购明细!B:B,B458,采购明细!F:F))</f>
        <v>0</v>
      </c>
      <c r="H458" s="124">
        <f t="shared" si="7"/>
        <v>0</v>
      </c>
      <c r="I458" s="121"/>
      <c r="J458" s="122" t="str">
        <f>IF(I458="","",VLOOKUP(I458,部门列表!A:B,2,0))</f>
        <v/>
      </c>
      <c r="K458" s="128"/>
    </row>
    <row r="459" spans="1:11" ht="13.5">
      <c r="A459" s="126"/>
      <c r="B459" s="121"/>
      <c r="C459" s="122" t="str">
        <f>IF(B459="","",VLOOKUP(B459,型号管理!A:D,2,0))</f>
        <v/>
      </c>
      <c r="D459" s="122" t="str">
        <f>IF(B459="","",VLOOKUP(B459,型号管理!A:D,3,0))</f>
        <v/>
      </c>
      <c r="E459" s="122" t="str">
        <f>IF(B459="","",VLOOKUP(B459,型号管理!A:D,4,0))</f>
        <v/>
      </c>
      <c r="F459" s="127"/>
      <c r="G459" s="124">
        <f>IF(F459=0,0,SUMIF(采购明细!B:B,B459,采购明细!H:H)/SUMIF(采购明细!B:B,B459,采购明细!F:F))</f>
        <v>0</v>
      </c>
      <c r="H459" s="124">
        <f t="shared" si="7"/>
        <v>0</v>
      </c>
      <c r="I459" s="121"/>
      <c r="J459" s="122" t="str">
        <f>IF(I459="","",VLOOKUP(I459,部门列表!A:B,2,0))</f>
        <v/>
      </c>
      <c r="K459" s="128"/>
    </row>
    <row r="460" spans="1:11" ht="13.5">
      <c r="A460" s="126"/>
      <c r="B460" s="121"/>
      <c r="C460" s="122" t="str">
        <f>IF(B460="","",VLOOKUP(B460,型号管理!A:D,2,0))</f>
        <v/>
      </c>
      <c r="D460" s="122" t="str">
        <f>IF(B460="","",VLOOKUP(B460,型号管理!A:D,3,0))</f>
        <v/>
      </c>
      <c r="E460" s="122" t="str">
        <f>IF(B460="","",VLOOKUP(B460,型号管理!A:D,4,0))</f>
        <v/>
      </c>
      <c r="F460" s="127"/>
      <c r="G460" s="124">
        <f>IF(F460=0,0,SUMIF(采购明细!B:B,B460,采购明细!H:H)/SUMIF(采购明细!B:B,B460,采购明细!F:F))</f>
        <v>0</v>
      </c>
      <c r="H460" s="124">
        <f t="shared" si="7"/>
        <v>0</v>
      </c>
      <c r="I460" s="121"/>
      <c r="J460" s="122" t="str">
        <f>IF(I460="","",VLOOKUP(I460,部门列表!A:B,2,0))</f>
        <v/>
      </c>
      <c r="K460" s="128"/>
    </row>
    <row r="461" spans="1:11" ht="13.5">
      <c r="A461" s="126"/>
      <c r="B461" s="121"/>
      <c r="C461" s="122" t="str">
        <f>IF(B461="","",VLOOKUP(B461,型号管理!A:D,2,0))</f>
        <v/>
      </c>
      <c r="D461" s="122" t="str">
        <f>IF(B461="","",VLOOKUP(B461,型号管理!A:D,3,0))</f>
        <v/>
      </c>
      <c r="E461" s="122" t="str">
        <f>IF(B461="","",VLOOKUP(B461,型号管理!A:D,4,0))</f>
        <v/>
      </c>
      <c r="F461" s="127"/>
      <c r="G461" s="124">
        <f>IF(F461=0,0,SUMIF(采购明细!B:B,B461,采购明细!H:H)/SUMIF(采购明细!B:B,B461,采购明细!F:F))</f>
        <v>0</v>
      </c>
      <c r="H461" s="124">
        <f t="shared" si="7"/>
        <v>0</v>
      </c>
      <c r="I461" s="121"/>
      <c r="J461" s="122" t="str">
        <f>IF(I461="","",VLOOKUP(I461,部门列表!A:B,2,0))</f>
        <v/>
      </c>
      <c r="K461" s="128"/>
    </row>
    <row r="462" spans="1:11" ht="13.5">
      <c r="A462" s="126"/>
      <c r="B462" s="121"/>
      <c r="C462" s="122" t="str">
        <f>IF(B462="","",VLOOKUP(B462,型号管理!A:D,2,0))</f>
        <v/>
      </c>
      <c r="D462" s="122" t="str">
        <f>IF(B462="","",VLOOKUP(B462,型号管理!A:D,3,0))</f>
        <v/>
      </c>
      <c r="E462" s="122" t="str">
        <f>IF(B462="","",VLOOKUP(B462,型号管理!A:D,4,0))</f>
        <v/>
      </c>
      <c r="F462" s="127"/>
      <c r="G462" s="124">
        <f>IF(F462=0,0,SUMIF(采购明细!B:B,B462,采购明细!H:H)/SUMIF(采购明细!B:B,B462,采购明细!F:F))</f>
        <v>0</v>
      </c>
      <c r="H462" s="124">
        <f t="shared" si="7"/>
        <v>0</v>
      </c>
      <c r="I462" s="121"/>
      <c r="J462" s="122" t="str">
        <f>IF(I462="","",VLOOKUP(I462,部门列表!A:B,2,0))</f>
        <v/>
      </c>
      <c r="K462" s="128"/>
    </row>
    <row r="463" spans="1:11" ht="13.5">
      <c r="A463" s="126"/>
      <c r="B463" s="121"/>
      <c r="C463" s="122" t="str">
        <f>IF(B463="","",VLOOKUP(B463,型号管理!A:D,2,0))</f>
        <v/>
      </c>
      <c r="D463" s="122" t="str">
        <f>IF(B463="","",VLOOKUP(B463,型号管理!A:D,3,0))</f>
        <v/>
      </c>
      <c r="E463" s="122" t="str">
        <f>IF(B463="","",VLOOKUP(B463,型号管理!A:D,4,0))</f>
        <v/>
      </c>
      <c r="F463" s="127"/>
      <c r="G463" s="124">
        <f>IF(F463=0,0,SUMIF(采购明细!B:B,B463,采购明细!H:H)/SUMIF(采购明细!B:B,B463,采购明细!F:F))</f>
        <v>0</v>
      </c>
      <c r="H463" s="124">
        <f t="shared" si="7"/>
        <v>0</v>
      </c>
      <c r="I463" s="121"/>
      <c r="J463" s="122" t="str">
        <f>IF(I463="","",VLOOKUP(I463,部门列表!A:B,2,0))</f>
        <v/>
      </c>
      <c r="K463" s="128"/>
    </row>
    <row r="464" spans="1:11" ht="13.5">
      <c r="A464" s="126"/>
      <c r="B464" s="121"/>
      <c r="C464" s="122" t="str">
        <f>IF(B464="","",VLOOKUP(B464,型号管理!A:D,2,0))</f>
        <v/>
      </c>
      <c r="D464" s="122" t="str">
        <f>IF(B464="","",VLOOKUP(B464,型号管理!A:D,3,0))</f>
        <v/>
      </c>
      <c r="E464" s="122" t="str">
        <f>IF(B464="","",VLOOKUP(B464,型号管理!A:D,4,0))</f>
        <v/>
      </c>
      <c r="F464" s="127"/>
      <c r="G464" s="124">
        <f>IF(F464=0,0,SUMIF(采购明细!B:B,B464,采购明细!H:H)/SUMIF(采购明细!B:B,B464,采购明细!F:F))</f>
        <v>0</v>
      </c>
      <c r="H464" s="124">
        <f t="shared" si="7"/>
        <v>0</v>
      </c>
      <c r="I464" s="121"/>
      <c r="J464" s="122" t="str">
        <f>IF(I464="","",VLOOKUP(I464,部门列表!A:B,2,0))</f>
        <v/>
      </c>
      <c r="K464" s="128"/>
    </row>
    <row r="465" spans="1:11" ht="13.5">
      <c r="A465" s="126"/>
      <c r="B465" s="121"/>
      <c r="C465" s="122" t="str">
        <f>IF(B465="","",VLOOKUP(B465,型号管理!A:D,2,0))</f>
        <v/>
      </c>
      <c r="D465" s="122" t="str">
        <f>IF(B465="","",VLOOKUP(B465,型号管理!A:D,3,0))</f>
        <v/>
      </c>
      <c r="E465" s="122" t="str">
        <f>IF(B465="","",VLOOKUP(B465,型号管理!A:D,4,0))</f>
        <v/>
      </c>
      <c r="F465" s="127"/>
      <c r="G465" s="124">
        <f>IF(F465=0,0,SUMIF(采购明细!B:B,B465,采购明细!H:H)/SUMIF(采购明细!B:B,B465,采购明细!F:F))</f>
        <v>0</v>
      </c>
      <c r="H465" s="124">
        <f t="shared" si="7"/>
        <v>0</v>
      </c>
      <c r="I465" s="121"/>
      <c r="J465" s="122" t="str">
        <f>IF(I465="","",VLOOKUP(I465,部门列表!A:B,2,0))</f>
        <v/>
      </c>
      <c r="K465" s="128"/>
    </row>
    <row r="466" spans="1:11" ht="13.5">
      <c r="A466" s="126"/>
      <c r="B466" s="121"/>
      <c r="C466" s="122" t="str">
        <f>IF(B466="","",VLOOKUP(B466,型号管理!A:D,2,0))</f>
        <v/>
      </c>
      <c r="D466" s="122" t="str">
        <f>IF(B466="","",VLOOKUP(B466,型号管理!A:D,3,0))</f>
        <v/>
      </c>
      <c r="E466" s="122" t="str">
        <f>IF(B466="","",VLOOKUP(B466,型号管理!A:D,4,0))</f>
        <v/>
      </c>
      <c r="F466" s="127"/>
      <c r="G466" s="124">
        <f>IF(F466=0,0,SUMIF(采购明细!B:B,B466,采购明细!H:H)/SUMIF(采购明细!B:B,B466,采购明细!F:F))</f>
        <v>0</v>
      </c>
      <c r="H466" s="124">
        <f t="shared" si="7"/>
        <v>0</v>
      </c>
      <c r="I466" s="121"/>
      <c r="J466" s="122" t="str">
        <f>IF(I466="","",VLOOKUP(I466,部门列表!A:B,2,0))</f>
        <v/>
      </c>
      <c r="K466" s="128"/>
    </row>
    <row r="467" spans="1:11" ht="13.5">
      <c r="A467" s="126"/>
      <c r="B467" s="121"/>
      <c r="C467" s="122" t="str">
        <f>IF(B467="","",VLOOKUP(B467,型号管理!A:D,2,0))</f>
        <v/>
      </c>
      <c r="D467" s="122" t="str">
        <f>IF(B467="","",VLOOKUP(B467,型号管理!A:D,3,0))</f>
        <v/>
      </c>
      <c r="E467" s="122" t="str">
        <f>IF(B467="","",VLOOKUP(B467,型号管理!A:D,4,0))</f>
        <v/>
      </c>
      <c r="F467" s="127"/>
      <c r="G467" s="124">
        <f>IF(F467=0,0,SUMIF(采购明细!B:B,B467,采购明细!H:H)/SUMIF(采购明细!B:B,B467,采购明细!F:F))</f>
        <v>0</v>
      </c>
      <c r="H467" s="124">
        <f t="shared" si="7"/>
        <v>0</v>
      </c>
      <c r="I467" s="121"/>
      <c r="J467" s="122" t="str">
        <f>IF(I467="","",VLOOKUP(I467,部门列表!A:B,2,0))</f>
        <v/>
      </c>
      <c r="K467" s="128"/>
    </row>
    <row r="468" spans="1:11" ht="13.5">
      <c r="A468" s="126"/>
      <c r="B468" s="121"/>
      <c r="C468" s="122" t="str">
        <f>IF(B468="","",VLOOKUP(B468,型号管理!A:D,2,0))</f>
        <v/>
      </c>
      <c r="D468" s="122" t="str">
        <f>IF(B468="","",VLOOKUP(B468,型号管理!A:D,3,0))</f>
        <v/>
      </c>
      <c r="E468" s="122" t="str">
        <f>IF(B468="","",VLOOKUP(B468,型号管理!A:D,4,0))</f>
        <v/>
      </c>
      <c r="F468" s="127"/>
      <c r="G468" s="124">
        <f>IF(F468=0,0,SUMIF(采购明细!B:B,B468,采购明细!H:H)/SUMIF(采购明细!B:B,B468,采购明细!F:F))</f>
        <v>0</v>
      </c>
      <c r="H468" s="124">
        <f t="shared" si="7"/>
        <v>0</v>
      </c>
      <c r="I468" s="121"/>
      <c r="J468" s="122" t="str">
        <f>IF(I468="","",VLOOKUP(I468,部门列表!A:B,2,0))</f>
        <v/>
      </c>
      <c r="K468" s="128"/>
    </row>
    <row r="469" spans="1:11" ht="13.5">
      <c r="A469" s="126"/>
      <c r="B469" s="121"/>
      <c r="C469" s="122" t="str">
        <f>IF(B469="","",VLOOKUP(B469,型号管理!A:D,2,0))</f>
        <v/>
      </c>
      <c r="D469" s="122" t="str">
        <f>IF(B469="","",VLOOKUP(B469,型号管理!A:D,3,0))</f>
        <v/>
      </c>
      <c r="E469" s="122" t="str">
        <f>IF(B469="","",VLOOKUP(B469,型号管理!A:D,4,0))</f>
        <v/>
      </c>
      <c r="F469" s="127"/>
      <c r="G469" s="124">
        <f>IF(F469=0,0,SUMIF(采购明细!B:B,B469,采购明细!H:H)/SUMIF(采购明细!B:B,B469,采购明细!F:F))</f>
        <v>0</v>
      </c>
      <c r="H469" s="124">
        <f t="shared" si="7"/>
        <v>0</v>
      </c>
      <c r="I469" s="121"/>
      <c r="J469" s="122" t="str">
        <f>IF(I469="","",VLOOKUP(I469,部门列表!A:B,2,0))</f>
        <v/>
      </c>
      <c r="K469" s="128"/>
    </row>
    <row r="470" spans="1:11" ht="13.5">
      <c r="A470" s="126"/>
      <c r="B470" s="121"/>
      <c r="C470" s="122" t="str">
        <f>IF(B470="","",VLOOKUP(B470,型号管理!A:D,2,0))</f>
        <v/>
      </c>
      <c r="D470" s="122" t="str">
        <f>IF(B470="","",VLOOKUP(B470,型号管理!A:D,3,0))</f>
        <v/>
      </c>
      <c r="E470" s="122" t="str">
        <f>IF(B470="","",VLOOKUP(B470,型号管理!A:D,4,0))</f>
        <v/>
      </c>
      <c r="F470" s="127"/>
      <c r="G470" s="124">
        <f>IF(F470=0,0,SUMIF(采购明细!B:B,B470,采购明细!H:H)/SUMIF(采购明细!B:B,B470,采购明细!F:F))</f>
        <v>0</v>
      </c>
      <c r="H470" s="124">
        <f t="shared" si="7"/>
        <v>0</v>
      </c>
      <c r="I470" s="121"/>
      <c r="J470" s="122" t="str">
        <f>IF(I470="","",VLOOKUP(I470,部门列表!A:B,2,0))</f>
        <v/>
      </c>
      <c r="K470" s="128"/>
    </row>
    <row r="471" spans="1:11" ht="13.5">
      <c r="A471" s="126"/>
      <c r="B471" s="121"/>
      <c r="C471" s="122" t="str">
        <f>IF(B471="","",VLOOKUP(B471,型号管理!A:D,2,0))</f>
        <v/>
      </c>
      <c r="D471" s="122" t="str">
        <f>IF(B471="","",VLOOKUP(B471,型号管理!A:D,3,0))</f>
        <v/>
      </c>
      <c r="E471" s="122" t="str">
        <f>IF(B471="","",VLOOKUP(B471,型号管理!A:D,4,0))</f>
        <v/>
      </c>
      <c r="F471" s="127"/>
      <c r="G471" s="124">
        <f>IF(F471=0,0,SUMIF(采购明细!B:B,B471,采购明细!H:H)/SUMIF(采购明细!B:B,B471,采购明细!F:F))</f>
        <v>0</v>
      </c>
      <c r="H471" s="124">
        <f t="shared" si="7"/>
        <v>0</v>
      </c>
      <c r="I471" s="121"/>
      <c r="J471" s="122" t="str">
        <f>IF(I471="","",VLOOKUP(I471,部门列表!A:B,2,0))</f>
        <v/>
      </c>
      <c r="K471" s="128"/>
    </row>
    <row r="472" spans="1:11" ht="13.5">
      <c r="A472" s="126"/>
      <c r="B472" s="121"/>
      <c r="C472" s="122" t="str">
        <f>IF(B472="","",VLOOKUP(B472,型号管理!A:D,2,0))</f>
        <v/>
      </c>
      <c r="D472" s="122" t="str">
        <f>IF(B472="","",VLOOKUP(B472,型号管理!A:D,3,0))</f>
        <v/>
      </c>
      <c r="E472" s="122" t="str">
        <f>IF(B472="","",VLOOKUP(B472,型号管理!A:D,4,0))</f>
        <v/>
      </c>
      <c r="F472" s="127"/>
      <c r="G472" s="124">
        <f>IF(F472=0,0,SUMIF(采购明细!B:B,B472,采购明细!H:H)/SUMIF(采购明细!B:B,B472,采购明细!F:F))</f>
        <v>0</v>
      </c>
      <c r="H472" s="124">
        <f t="shared" si="7"/>
        <v>0</v>
      </c>
      <c r="I472" s="121"/>
      <c r="J472" s="122" t="str">
        <f>IF(I472="","",VLOOKUP(I472,部门列表!A:B,2,0))</f>
        <v/>
      </c>
      <c r="K472" s="128"/>
    </row>
    <row r="473" spans="1:11" ht="13.5">
      <c r="A473" s="126"/>
      <c r="B473" s="121"/>
      <c r="C473" s="122" t="str">
        <f>IF(B473="","",VLOOKUP(B473,型号管理!A:D,2,0))</f>
        <v/>
      </c>
      <c r="D473" s="122" t="str">
        <f>IF(B473="","",VLOOKUP(B473,型号管理!A:D,3,0))</f>
        <v/>
      </c>
      <c r="E473" s="122" t="str">
        <f>IF(B473="","",VLOOKUP(B473,型号管理!A:D,4,0))</f>
        <v/>
      </c>
      <c r="F473" s="127"/>
      <c r="G473" s="124">
        <f>IF(F473=0,0,SUMIF(采购明细!B:B,B473,采购明细!H:H)/SUMIF(采购明细!B:B,B473,采购明细!F:F))</f>
        <v>0</v>
      </c>
      <c r="H473" s="124">
        <f t="shared" si="7"/>
        <v>0</v>
      </c>
      <c r="I473" s="121"/>
      <c r="J473" s="122" t="str">
        <f>IF(I473="","",VLOOKUP(I473,部门列表!A:B,2,0))</f>
        <v/>
      </c>
      <c r="K473" s="128"/>
    </row>
    <row r="474" spans="1:11" ht="13.5">
      <c r="A474" s="126"/>
      <c r="B474" s="121"/>
      <c r="C474" s="122" t="str">
        <f>IF(B474="","",VLOOKUP(B474,型号管理!A:D,2,0))</f>
        <v/>
      </c>
      <c r="D474" s="122" t="str">
        <f>IF(B474="","",VLOOKUP(B474,型号管理!A:D,3,0))</f>
        <v/>
      </c>
      <c r="E474" s="122" t="str">
        <f>IF(B474="","",VLOOKUP(B474,型号管理!A:D,4,0))</f>
        <v/>
      </c>
      <c r="F474" s="127"/>
      <c r="G474" s="124">
        <f>IF(F474=0,0,SUMIF(采购明细!B:B,B474,采购明细!H:H)/SUMIF(采购明细!B:B,B474,采购明细!F:F))</f>
        <v>0</v>
      </c>
      <c r="H474" s="124">
        <f t="shared" si="7"/>
        <v>0</v>
      </c>
      <c r="I474" s="121"/>
      <c r="J474" s="122" t="str">
        <f>IF(I474="","",VLOOKUP(I474,部门列表!A:B,2,0))</f>
        <v/>
      </c>
      <c r="K474" s="128"/>
    </row>
    <row r="475" spans="1:11" ht="13.5">
      <c r="A475" s="126"/>
      <c r="B475" s="121"/>
      <c r="C475" s="122" t="str">
        <f>IF(B475="","",VLOOKUP(B475,型号管理!A:D,2,0))</f>
        <v/>
      </c>
      <c r="D475" s="122" t="str">
        <f>IF(B475="","",VLOOKUP(B475,型号管理!A:D,3,0))</f>
        <v/>
      </c>
      <c r="E475" s="122" t="str">
        <f>IF(B475="","",VLOOKUP(B475,型号管理!A:D,4,0))</f>
        <v/>
      </c>
      <c r="F475" s="127"/>
      <c r="G475" s="124">
        <f>IF(F475=0,0,SUMIF(采购明细!B:B,B475,采购明细!H:H)/SUMIF(采购明细!B:B,B475,采购明细!F:F))</f>
        <v>0</v>
      </c>
      <c r="H475" s="124">
        <f t="shared" si="7"/>
        <v>0</v>
      </c>
      <c r="I475" s="121"/>
      <c r="J475" s="122" t="str">
        <f>IF(I475="","",VLOOKUP(I475,部门列表!A:B,2,0))</f>
        <v/>
      </c>
      <c r="K475" s="128"/>
    </row>
    <row r="476" spans="1:11" ht="13.5">
      <c r="A476" s="126"/>
      <c r="B476" s="121"/>
      <c r="C476" s="122" t="str">
        <f>IF(B476="","",VLOOKUP(B476,型号管理!A:D,2,0))</f>
        <v/>
      </c>
      <c r="D476" s="122" t="str">
        <f>IF(B476="","",VLOOKUP(B476,型号管理!A:D,3,0))</f>
        <v/>
      </c>
      <c r="E476" s="122" t="str">
        <f>IF(B476="","",VLOOKUP(B476,型号管理!A:D,4,0))</f>
        <v/>
      </c>
      <c r="F476" s="127"/>
      <c r="G476" s="124">
        <f>IF(F476=0,0,SUMIF(采购明细!B:B,B476,采购明细!H:H)/SUMIF(采购明细!B:B,B476,采购明细!F:F))</f>
        <v>0</v>
      </c>
      <c r="H476" s="124">
        <f t="shared" si="7"/>
        <v>0</v>
      </c>
      <c r="I476" s="121"/>
      <c r="J476" s="122" t="str">
        <f>IF(I476="","",VLOOKUP(I476,部门列表!A:B,2,0))</f>
        <v/>
      </c>
      <c r="K476" s="128"/>
    </row>
    <row r="477" spans="1:11" ht="13.5">
      <c r="A477" s="126"/>
      <c r="B477" s="121"/>
      <c r="C477" s="122" t="str">
        <f>IF(B477="","",VLOOKUP(B477,型号管理!A:D,2,0))</f>
        <v/>
      </c>
      <c r="D477" s="122" t="str">
        <f>IF(B477="","",VLOOKUP(B477,型号管理!A:D,3,0))</f>
        <v/>
      </c>
      <c r="E477" s="122" t="str">
        <f>IF(B477="","",VLOOKUP(B477,型号管理!A:D,4,0))</f>
        <v/>
      </c>
      <c r="F477" s="127"/>
      <c r="G477" s="124">
        <f>IF(F477=0,0,SUMIF(采购明细!B:B,B477,采购明细!H:H)/SUMIF(采购明细!B:B,B477,采购明细!F:F))</f>
        <v>0</v>
      </c>
      <c r="H477" s="124">
        <f t="shared" si="7"/>
        <v>0</v>
      </c>
      <c r="I477" s="121"/>
      <c r="J477" s="122" t="str">
        <f>IF(I477="","",VLOOKUP(I477,部门列表!A:B,2,0))</f>
        <v/>
      </c>
      <c r="K477" s="128"/>
    </row>
    <row r="478" spans="1:11" ht="13.5">
      <c r="A478" s="126"/>
      <c r="B478" s="121"/>
      <c r="C478" s="122" t="str">
        <f>IF(B478="","",VLOOKUP(B478,型号管理!A:D,2,0))</f>
        <v/>
      </c>
      <c r="D478" s="122" t="str">
        <f>IF(B478="","",VLOOKUP(B478,型号管理!A:D,3,0))</f>
        <v/>
      </c>
      <c r="E478" s="122" t="str">
        <f>IF(B478="","",VLOOKUP(B478,型号管理!A:D,4,0))</f>
        <v/>
      </c>
      <c r="F478" s="127"/>
      <c r="G478" s="124">
        <f>IF(F478=0,0,SUMIF(采购明细!B:B,B478,采购明细!H:H)/SUMIF(采购明细!B:B,B478,采购明细!F:F))</f>
        <v>0</v>
      </c>
      <c r="H478" s="124">
        <f t="shared" si="7"/>
        <v>0</v>
      </c>
      <c r="I478" s="121"/>
      <c r="J478" s="122" t="str">
        <f>IF(I478="","",VLOOKUP(I478,部门列表!A:B,2,0))</f>
        <v/>
      </c>
      <c r="K478" s="128"/>
    </row>
    <row r="479" spans="1:11" ht="13.5">
      <c r="A479" s="126"/>
      <c r="B479" s="121"/>
      <c r="C479" s="122" t="str">
        <f>IF(B479="","",VLOOKUP(B479,型号管理!A:D,2,0))</f>
        <v/>
      </c>
      <c r="D479" s="122" t="str">
        <f>IF(B479="","",VLOOKUP(B479,型号管理!A:D,3,0))</f>
        <v/>
      </c>
      <c r="E479" s="122" t="str">
        <f>IF(B479="","",VLOOKUP(B479,型号管理!A:D,4,0))</f>
        <v/>
      </c>
      <c r="F479" s="127"/>
      <c r="G479" s="124">
        <f>IF(F479=0,0,SUMIF(采购明细!B:B,B479,采购明细!H:H)/SUMIF(采购明细!B:B,B479,采购明细!F:F))</f>
        <v>0</v>
      </c>
      <c r="H479" s="124">
        <f t="shared" si="7"/>
        <v>0</v>
      </c>
      <c r="I479" s="121"/>
      <c r="J479" s="122" t="str">
        <f>IF(I479="","",VLOOKUP(I479,部门列表!A:B,2,0))</f>
        <v/>
      </c>
      <c r="K479" s="128"/>
    </row>
    <row r="480" spans="1:11" ht="13.5">
      <c r="A480" s="126"/>
      <c r="B480" s="121"/>
      <c r="C480" s="122" t="str">
        <f>IF(B480="","",VLOOKUP(B480,型号管理!A:D,2,0))</f>
        <v/>
      </c>
      <c r="D480" s="122" t="str">
        <f>IF(B480="","",VLOOKUP(B480,型号管理!A:D,3,0))</f>
        <v/>
      </c>
      <c r="E480" s="122" t="str">
        <f>IF(B480="","",VLOOKUP(B480,型号管理!A:D,4,0))</f>
        <v/>
      </c>
      <c r="F480" s="127"/>
      <c r="G480" s="124">
        <f>IF(F480=0,0,SUMIF(采购明细!B:B,B480,采购明细!H:H)/SUMIF(采购明细!B:B,B480,采购明细!F:F))</f>
        <v>0</v>
      </c>
      <c r="H480" s="124">
        <f t="shared" si="7"/>
        <v>0</v>
      </c>
      <c r="I480" s="121"/>
      <c r="J480" s="122" t="str">
        <f>IF(I480="","",VLOOKUP(I480,部门列表!A:B,2,0))</f>
        <v/>
      </c>
      <c r="K480" s="128"/>
    </row>
    <row r="481" spans="1:11" ht="13.5">
      <c r="A481" s="126"/>
      <c r="B481" s="121"/>
      <c r="C481" s="122" t="str">
        <f>IF(B481="","",VLOOKUP(B481,型号管理!A:D,2,0))</f>
        <v/>
      </c>
      <c r="D481" s="122" t="str">
        <f>IF(B481="","",VLOOKUP(B481,型号管理!A:D,3,0))</f>
        <v/>
      </c>
      <c r="E481" s="122" t="str">
        <f>IF(B481="","",VLOOKUP(B481,型号管理!A:D,4,0))</f>
        <v/>
      </c>
      <c r="F481" s="127"/>
      <c r="G481" s="124">
        <f>IF(F481=0,0,SUMIF(采购明细!B:B,B481,采购明细!H:H)/SUMIF(采购明细!B:B,B481,采购明细!F:F))</f>
        <v>0</v>
      </c>
      <c r="H481" s="124">
        <f t="shared" si="7"/>
        <v>0</v>
      </c>
      <c r="I481" s="121"/>
      <c r="J481" s="122" t="str">
        <f>IF(I481="","",VLOOKUP(I481,部门列表!A:B,2,0))</f>
        <v/>
      </c>
      <c r="K481" s="128"/>
    </row>
    <row r="482" spans="1:11" ht="13.5">
      <c r="A482" s="126"/>
      <c r="B482" s="121"/>
      <c r="C482" s="122" t="str">
        <f>IF(B482="","",VLOOKUP(B482,型号管理!A:D,2,0))</f>
        <v/>
      </c>
      <c r="D482" s="122" t="str">
        <f>IF(B482="","",VLOOKUP(B482,型号管理!A:D,3,0))</f>
        <v/>
      </c>
      <c r="E482" s="122" t="str">
        <f>IF(B482="","",VLOOKUP(B482,型号管理!A:D,4,0))</f>
        <v/>
      </c>
      <c r="F482" s="127"/>
      <c r="G482" s="124">
        <f>IF(F482=0,0,SUMIF(采购明细!B:B,B482,采购明细!H:H)/SUMIF(采购明细!B:B,B482,采购明细!F:F))</f>
        <v>0</v>
      </c>
      <c r="H482" s="124">
        <f t="shared" si="7"/>
        <v>0</v>
      </c>
      <c r="I482" s="121"/>
      <c r="J482" s="122" t="str">
        <f>IF(I482="","",VLOOKUP(I482,部门列表!A:B,2,0))</f>
        <v/>
      </c>
      <c r="K482" s="128"/>
    </row>
    <row r="483" spans="1:11" ht="13.5">
      <c r="A483" s="126"/>
      <c r="B483" s="121"/>
      <c r="C483" s="122" t="str">
        <f>IF(B483="","",VLOOKUP(B483,型号管理!A:D,2,0))</f>
        <v/>
      </c>
      <c r="D483" s="122" t="str">
        <f>IF(B483="","",VLOOKUP(B483,型号管理!A:D,3,0))</f>
        <v/>
      </c>
      <c r="E483" s="122" t="str">
        <f>IF(B483="","",VLOOKUP(B483,型号管理!A:D,4,0))</f>
        <v/>
      </c>
      <c r="F483" s="127"/>
      <c r="G483" s="124">
        <f>IF(F483=0,0,SUMIF(采购明细!B:B,B483,采购明细!H:H)/SUMIF(采购明细!B:B,B483,采购明细!F:F))</f>
        <v>0</v>
      </c>
      <c r="H483" s="124">
        <f t="shared" si="7"/>
        <v>0</v>
      </c>
      <c r="I483" s="121"/>
      <c r="J483" s="122" t="str">
        <f>IF(I483="","",VLOOKUP(I483,部门列表!A:B,2,0))</f>
        <v/>
      </c>
      <c r="K483" s="128"/>
    </row>
    <row r="484" spans="1:11" ht="13.5">
      <c r="A484" s="126"/>
      <c r="B484" s="121"/>
      <c r="C484" s="122" t="str">
        <f>IF(B484="","",VLOOKUP(B484,型号管理!A:D,2,0))</f>
        <v/>
      </c>
      <c r="D484" s="122" t="str">
        <f>IF(B484="","",VLOOKUP(B484,型号管理!A:D,3,0))</f>
        <v/>
      </c>
      <c r="E484" s="122" t="str">
        <f>IF(B484="","",VLOOKUP(B484,型号管理!A:D,4,0))</f>
        <v/>
      </c>
      <c r="F484" s="127"/>
      <c r="G484" s="124">
        <f>IF(F484=0,0,SUMIF(采购明细!B:B,B484,采购明细!H:H)/SUMIF(采购明细!B:B,B484,采购明细!F:F))</f>
        <v>0</v>
      </c>
      <c r="H484" s="124">
        <f t="shared" si="7"/>
        <v>0</v>
      </c>
      <c r="I484" s="121"/>
      <c r="J484" s="122" t="str">
        <f>IF(I484="","",VLOOKUP(I484,部门列表!A:B,2,0))</f>
        <v/>
      </c>
      <c r="K484" s="128"/>
    </row>
    <row r="485" spans="1:11" ht="13.5">
      <c r="A485" s="126"/>
      <c r="B485" s="121"/>
      <c r="C485" s="122" t="str">
        <f>IF(B485="","",VLOOKUP(B485,型号管理!A:D,2,0))</f>
        <v/>
      </c>
      <c r="D485" s="122" t="str">
        <f>IF(B485="","",VLOOKUP(B485,型号管理!A:D,3,0))</f>
        <v/>
      </c>
      <c r="E485" s="122" t="str">
        <f>IF(B485="","",VLOOKUP(B485,型号管理!A:D,4,0))</f>
        <v/>
      </c>
      <c r="F485" s="127"/>
      <c r="G485" s="124">
        <f>IF(F485=0,0,SUMIF(采购明细!B:B,B485,采购明细!H:H)/SUMIF(采购明细!B:B,B485,采购明细!F:F))</f>
        <v>0</v>
      </c>
      <c r="H485" s="124">
        <f t="shared" si="7"/>
        <v>0</v>
      </c>
      <c r="I485" s="121"/>
      <c r="J485" s="122" t="str">
        <f>IF(I485="","",VLOOKUP(I485,部门列表!A:B,2,0))</f>
        <v/>
      </c>
      <c r="K485" s="128"/>
    </row>
    <row r="486" spans="1:11" ht="13.5">
      <c r="A486" s="126"/>
      <c r="B486" s="121"/>
      <c r="C486" s="122" t="str">
        <f>IF(B486="","",VLOOKUP(B486,型号管理!A:D,2,0))</f>
        <v/>
      </c>
      <c r="D486" s="122" t="str">
        <f>IF(B486="","",VLOOKUP(B486,型号管理!A:D,3,0))</f>
        <v/>
      </c>
      <c r="E486" s="122" t="str">
        <f>IF(B486="","",VLOOKUP(B486,型号管理!A:D,4,0))</f>
        <v/>
      </c>
      <c r="F486" s="127"/>
      <c r="G486" s="124">
        <f>IF(F486=0,0,SUMIF(采购明细!B:B,B486,采购明细!H:H)/SUMIF(采购明细!B:B,B486,采购明细!F:F))</f>
        <v>0</v>
      </c>
      <c r="H486" s="124">
        <f t="shared" si="7"/>
        <v>0</v>
      </c>
      <c r="I486" s="121"/>
      <c r="J486" s="122" t="str">
        <f>IF(I486="","",VLOOKUP(I486,部门列表!A:B,2,0))</f>
        <v/>
      </c>
      <c r="K486" s="128"/>
    </row>
    <row r="487" spans="1:11" ht="13.5">
      <c r="A487" s="126"/>
      <c r="B487" s="121"/>
      <c r="C487" s="122" t="str">
        <f>IF(B487="","",VLOOKUP(B487,型号管理!A:D,2,0))</f>
        <v/>
      </c>
      <c r="D487" s="122" t="str">
        <f>IF(B487="","",VLOOKUP(B487,型号管理!A:D,3,0))</f>
        <v/>
      </c>
      <c r="E487" s="122" t="str">
        <f>IF(B487="","",VLOOKUP(B487,型号管理!A:D,4,0))</f>
        <v/>
      </c>
      <c r="F487" s="127"/>
      <c r="G487" s="124">
        <f>IF(F487=0,0,SUMIF(采购明细!B:B,B487,采购明细!H:H)/SUMIF(采购明细!B:B,B487,采购明细!F:F))</f>
        <v>0</v>
      </c>
      <c r="H487" s="124">
        <f t="shared" si="7"/>
        <v>0</v>
      </c>
      <c r="I487" s="121"/>
      <c r="J487" s="122" t="str">
        <f>IF(I487="","",VLOOKUP(I487,部门列表!A:B,2,0))</f>
        <v/>
      </c>
      <c r="K487" s="128"/>
    </row>
    <row r="488" spans="1:11" ht="13.5">
      <c r="A488" s="126"/>
      <c r="B488" s="121"/>
      <c r="C488" s="122" t="str">
        <f>IF(B488="","",VLOOKUP(B488,型号管理!A:D,2,0))</f>
        <v/>
      </c>
      <c r="D488" s="122" t="str">
        <f>IF(B488="","",VLOOKUP(B488,型号管理!A:D,3,0))</f>
        <v/>
      </c>
      <c r="E488" s="122" t="str">
        <f>IF(B488="","",VLOOKUP(B488,型号管理!A:D,4,0))</f>
        <v/>
      </c>
      <c r="F488" s="127"/>
      <c r="G488" s="124">
        <f>IF(F488=0,0,SUMIF(采购明细!B:B,B488,采购明细!H:H)/SUMIF(采购明细!B:B,B488,采购明细!F:F))</f>
        <v>0</v>
      </c>
      <c r="H488" s="124">
        <f t="shared" si="7"/>
        <v>0</v>
      </c>
      <c r="I488" s="121"/>
      <c r="J488" s="122" t="str">
        <f>IF(I488="","",VLOOKUP(I488,部门列表!A:B,2,0))</f>
        <v/>
      </c>
      <c r="K488" s="128"/>
    </row>
    <row r="489" spans="1:11" ht="13.5">
      <c r="A489" s="126"/>
      <c r="B489" s="121"/>
      <c r="C489" s="122" t="str">
        <f>IF(B489="","",VLOOKUP(B489,型号管理!A:D,2,0))</f>
        <v/>
      </c>
      <c r="D489" s="122" t="str">
        <f>IF(B489="","",VLOOKUP(B489,型号管理!A:D,3,0))</f>
        <v/>
      </c>
      <c r="E489" s="122" t="str">
        <f>IF(B489="","",VLOOKUP(B489,型号管理!A:D,4,0))</f>
        <v/>
      </c>
      <c r="F489" s="127"/>
      <c r="G489" s="124">
        <f>IF(F489=0,0,SUMIF(采购明细!B:B,B489,采购明细!H:H)/SUMIF(采购明细!B:B,B489,采购明细!F:F))</f>
        <v>0</v>
      </c>
      <c r="H489" s="124">
        <f t="shared" si="7"/>
        <v>0</v>
      </c>
      <c r="I489" s="121"/>
      <c r="J489" s="122" t="str">
        <f>IF(I489="","",VLOOKUP(I489,部门列表!A:B,2,0))</f>
        <v/>
      </c>
      <c r="K489" s="128"/>
    </row>
    <row r="490" spans="1:11" ht="13.5">
      <c r="A490" s="126"/>
      <c r="B490" s="121"/>
      <c r="C490" s="122" t="str">
        <f>IF(B490="","",VLOOKUP(B490,型号管理!A:D,2,0))</f>
        <v/>
      </c>
      <c r="D490" s="122" t="str">
        <f>IF(B490="","",VLOOKUP(B490,型号管理!A:D,3,0))</f>
        <v/>
      </c>
      <c r="E490" s="122" t="str">
        <f>IF(B490="","",VLOOKUP(B490,型号管理!A:D,4,0))</f>
        <v/>
      </c>
      <c r="F490" s="127"/>
      <c r="G490" s="124">
        <f>IF(F490=0,0,SUMIF(采购明细!B:B,B490,采购明细!H:H)/SUMIF(采购明细!B:B,B490,采购明细!F:F))</f>
        <v>0</v>
      </c>
      <c r="H490" s="124">
        <f t="shared" si="7"/>
        <v>0</v>
      </c>
      <c r="I490" s="121"/>
      <c r="J490" s="122" t="str">
        <f>IF(I490="","",VLOOKUP(I490,部门列表!A:B,2,0))</f>
        <v/>
      </c>
      <c r="K490" s="128"/>
    </row>
    <row r="491" spans="1:11" ht="13.5">
      <c r="A491" s="126"/>
      <c r="B491" s="121"/>
      <c r="C491" s="122" t="str">
        <f>IF(B491="","",VLOOKUP(B491,型号管理!A:D,2,0))</f>
        <v/>
      </c>
      <c r="D491" s="122" t="str">
        <f>IF(B491="","",VLOOKUP(B491,型号管理!A:D,3,0))</f>
        <v/>
      </c>
      <c r="E491" s="122" t="str">
        <f>IF(B491="","",VLOOKUP(B491,型号管理!A:D,4,0))</f>
        <v/>
      </c>
      <c r="F491" s="127"/>
      <c r="G491" s="124">
        <f>IF(F491=0,0,SUMIF(采购明细!B:B,B491,采购明细!H:H)/SUMIF(采购明细!B:B,B491,采购明细!F:F))</f>
        <v>0</v>
      </c>
      <c r="H491" s="124">
        <f t="shared" si="7"/>
        <v>0</v>
      </c>
      <c r="I491" s="121"/>
      <c r="J491" s="122" t="str">
        <f>IF(I491="","",VLOOKUP(I491,部门列表!A:B,2,0))</f>
        <v/>
      </c>
      <c r="K491" s="128"/>
    </row>
    <row r="492" spans="1:11" ht="13.5">
      <c r="A492" s="126"/>
      <c r="B492" s="121"/>
      <c r="C492" s="122" t="str">
        <f>IF(B492="","",VLOOKUP(B492,型号管理!A:D,2,0))</f>
        <v/>
      </c>
      <c r="D492" s="122" t="str">
        <f>IF(B492="","",VLOOKUP(B492,型号管理!A:D,3,0))</f>
        <v/>
      </c>
      <c r="E492" s="122" t="str">
        <f>IF(B492="","",VLOOKUP(B492,型号管理!A:D,4,0))</f>
        <v/>
      </c>
      <c r="F492" s="127"/>
      <c r="G492" s="124">
        <f>IF(F492=0,0,SUMIF(采购明细!B:B,B492,采购明细!H:H)/SUMIF(采购明细!B:B,B492,采购明细!F:F))</f>
        <v>0</v>
      </c>
      <c r="H492" s="124">
        <f t="shared" si="7"/>
        <v>0</v>
      </c>
      <c r="I492" s="121"/>
      <c r="J492" s="122" t="str">
        <f>IF(I492="","",VLOOKUP(I492,部门列表!A:B,2,0))</f>
        <v/>
      </c>
      <c r="K492" s="128"/>
    </row>
    <row r="493" spans="1:11" ht="13.5">
      <c r="A493" s="126"/>
      <c r="B493" s="121"/>
      <c r="C493" s="122" t="str">
        <f>IF(B493="","",VLOOKUP(B493,型号管理!A:D,2,0))</f>
        <v/>
      </c>
      <c r="D493" s="122" t="str">
        <f>IF(B493="","",VLOOKUP(B493,型号管理!A:D,3,0))</f>
        <v/>
      </c>
      <c r="E493" s="122" t="str">
        <f>IF(B493="","",VLOOKUP(B493,型号管理!A:D,4,0))</f>
        <v/>
      </c>
      <c r="F493" s="127"/>
      <c r="G493" s="124">
        <f>IF(F493=0,0,SUMIF(采购明细!B:B,B493,采购明细!H:H)/SUMIF(采购明细!B:B,B493,采购明细!F:F))</f>
        <v>0</v>
      </c>
      <c r="H493" s="124">
        <f t="shared" si="7"/>
        <v>0</v>
      </c>
      <c r="I493" s="121"/>
      <c r="J493" s="122" t="str">
        <f>IF(I493="","",VLOOKUP(I493,部门列表!A:B,2,0))</f>
        <v/>
      </c>
      <c r="K493" s="128"/>
    </row>
    <row r="494" spans="1:11" ht="13.5">
      <c r="A494" s="126"/>
      <c r="B494" s="121"/>
      <c r="C494" s="122" t="str">
        <f>IF(B494="","",VLOOKUP(B494,型号管理!A:D,2,0))</f>
        <v/>
      </c>
      <c r="D494" s="122" t="str">
        <f>IF(B494="","",VLOOKUP(B494,型号管理!A:D,3,0))</f>
        <v/>
      </c>
      <c r="E494" s="122" t="str">
        <f>IF(B494="","",VLOOKUP(B494,型号管理!A:D,4,0))</f>
        <v/>
      </c>
      <c r="F494" s="127"/>
      <c r="G494" s="124">
        <f>IF(F494=0,0,SUMIF(采购明细!B:B,B494,采购明细!H:H)/SUMIF(采购明细!B:B,B494,采购明细!F:F))</f>
        <v>0</v>
      </c>
      <c r="H494" s="124">
        <f t="shared" si="7"/>
        <v>0</v>
      </c>
      <c r="I494" s="121"/>
      <c r="J494" s="122" t="str">
        <f>IF(I494="","",VLOOKUP(I494,部门列表!A:B,2,0))</f>
        <v/>
      </c>
      <c r="K494" s="128"/>
    </row>
    <row r="495" spans="1:11" ht="13.5">
      <c r="A495" s="126"/>
      <c r="B495" s="121"/>
      <c r="C495" s="122" t="str">
        <f>IF(B495="","",VLOOKUP(B495,型号管理!A:D,2,0))</f>
        <v/>
      </c>
      <c r="D495" s="122" t="str">
        <f>IF(B495="","",VLOOKUP(B495,型号管理!A:D,3,0))</f>
        <v/>
      </c>
      <c r="E495" s="122" t="str">
        <f>IF(B495="","",VLOOKUP(B495,型号管理!A:D,4,0))</f>
        <v/>
      </c>
      <c r="F495" s="127"/>
      <c r="G495" s="124">
        <f>IF(F495=0,0,SUMIF(采购明细!B:B,B495,采购明细!H:H)/SUMIF(采购明细!B:B,B495,采购明细!F:F))</f>
        <v>0</v>
      </c>
      <c r="H495" s="124">
        <f t="shared" si="7"/>
        <v>0</v>
      </c>
      <c r="I495" s="121"/>
      <c r="J495" s="122" t="str">
        <f>IF(I495="","",VLOOKUP(I495,部门列表!A:B,2,0))</f>
        <v/>
      </c>
      <c r="K495" s="128"/>
    </row>
    <row r="496" spans="1:11" ht="13.5">
      <c r="A496" s="126"/>
      <c r="B496" s="121"/>
      <c r="C496" s="122" t="str">
        <f>IF(B496="","",VLOOKUP(B496,型号管理!A:D,2,0))</f>
        <v/>
      </c>
      <c r="D496" s="122" t="str">
        <f>IF(B496="","",VLOOKUP(B496,型号管理!A:D,3,0))</f>
        <v/>
      </c>
      <c r="E496" s="122" t="str">
        <f>IF(B496="","",VLOOKUP(B496,型号管理!A:D,4,0))</f>
        <v/>
      </c>
      <c r="F496" s="127"/>
      <c r="G496" s="124">
        <f>IF(F496=0,0,SUMIF(采购明细!B:B,B496,采购明细!H:H)/SUMIF(采购明细!B:B,B496,采购明细!F:F))</f>
        <v>0</v>
      </c>
      <c r="H496" s="124">
        <f t="shared" si="7"/>
        <v>0</v>
      </c>
      <c r="I496" s="121"/>
      <c r="J496" s="122" t="str">
        <f>IF(I496="","",VLOOKUP(I496,部门列表!A:B,2,0))</f>
        <v/>
      </c>
      <c r="K496" s="128"/>
    </row>
    <row r="497" spans="1:11" ht="13.5">
      <c r="A497" s="126"/>
      <c r="B497" s="121"/>
      <c r="C497" s="122" t="str">
        <f>IF(B497="","",VLOOKUP(B497,型号管理!A:D,2,0))</f>
        <v/>
      </c>
      <c r="D497" s="122" t="str">
        <f>IF(B497="","",VLOOKUP(B497,型号管理!A:D,3,0))</f>
        <v/>
      </c>
      <c r="E497" s="122" t="str">
        <f>IF(B497="","",VLOOKUP(B497,型号管理!A:D,4,0))</f>
        <v/>
      </c>
      <c r="F497" s="127"/>
      <c r="G497" s="124">
        <f>IF(F497=0,0,SUMIF(采购明细!B:B,B497,采购明细!H:H)/SUMIF(采购明细!B:B,B497,采购明细!F:F))</f>
        <v>0</v>
      </c>
      <c r="H497" s="124">
        <f t="shared" si="7"/>
        <v>0</v>
      </c>
      <c r="I497" s="121"/>
      <c r="J497" s="122" t="str">
        <f>IF(I497="","",VLOOKUP(I497,部门列表!A:B,2,0))</f>
        <v/>
      </c>
      <c r="K497" s="128"/>
    </row>
    <row r="498" spans="1:11" ht="13.5">
      <c r="A498" s="126"/>
      <c r="B498" s="121"/>
      <c r="C498" s="122" t="str">
        <f>IF(B498="","",VLOOKUP(B498,型号管理!A:D,2,0))</f>
        <v/>
      </c>
      <c r="D498" s="122" t="str">
        <f>IF(B498="","",VLOOKUP(B498,型号管理!A:D,3,0))</f>
        <v/>
      </c>
      <c r="E498" s="122" t="str">
        <f>IF(B498="","",VLOOKUP(B498,型号管理!A:D,4,0))</f>
        <v/>
      </c>
      <c r="F498" s="127"/>
      <c r="G498" s="124">
        <f>IF(F498=0,0,SUMIF(采购明细!B:B,B498,采购明细!H:H)/SUMIF(采购明细!B:B,B498,采购明细!F:F))</f>
        <v>0</v>
      </c>
      <c r="H498" s="124">
        <f t="shared" si="7"/>
        <v>0</v>
      </c>
      <c r="I498" s="121"/>
      <c r="J498" s="122" t="str">
        <f>IF(I498="","",VLOOKUP(I498,部门列表!A:B,2,0))</f>
        <v/>
      </c>
      <c r="K498" s="128"/>
    </row>
    <row r="499" spans="1:11" ht="13.5">
      <c r="A499" s="126"/>
      <c r="B499" s="121"/>
      <c r="C499" s="122" t="str">
        <f>IF(B499="","",VLOOKUP(B499,型号管理!A:D,2,0))</f>
        <v/>
      </c>
      <c r="D499" s="122" t="str">
        <f>IF(B499="","",VLOOKUP(B499,型号管理!A:D,3,0))</f>
        <v/>
      </c>
      <c r="E499" s="122" t="str">
        <f>IF(B499="","",VLOOKUP(B499,型号管理!A:D,4,0))</f>
        <v/>
      </c>
      <c r="F499" s="127"/>
      <c r="G499" s="124">
        <f>IF(F499=0,0,SUMIF(采购明细!B:B,B499,采购明细!H:H)/SUMIF(采购明细!B:B,B499,采购明细!F:F))</f>
        <v>0</v>
      </c>
      <c r="H499" s="124">
        <f t="shared" si="7"/>
        <v>0</v>
      </c>
      <c r="I499" s="121"/>
      <c r="J499" s="122" t="str">
        <f>IF(I499="","",VLOOKUP(I499,部门列表!A:B,2,0))</f>
        <v/>
      </c>
      <c r="K499" s="128"/>
    </row>
    <row r="500" spans="1:11" ht="13.5">
      <c r="A500" s="126"/>
      <c r="B500" s="121"/>
      <c r="C500" s="122" t="str">
        <f>IF(B500="","",VLOOKUP(B500,型号管理!A:D,2,0))</f>
        <v/>
      </c>
      <c r="D500" s="122" t="str">
        <f>IF(B500="","",VLOOKUP(B500,型号管理!A:D,3,0))</f>
        <v/>
      </c>
      <c r="E500" s="122" t="str">
        <f>IF(B500="","",VLOOKUP(B500,型号管理!A:D,4,0))</f>
        <v/>
      </c>
      <c r="F500" s="127"/>
      <c r="G500" s="124">
        <f>IF(F500=0,0,SUMIF(采购明细!B:B,B500,采购明细!H:H)/SUMIF(采购明细!B:B,B500,采购明细!F:F))</f>
        <v>0</v>
      </c>
      <c r="H500" s="124">
        <f t="shared" si="7"/>
        <v>0</v>
      </c>
      <c r="I500" s="121"/>
      <c r="J500" s="122" t="str">
        <f>IF(I500="","",VLOOKUP(I500,部门列表!A:B,2,0))</f>
        <v/>
      </c>
      <c r="K500" s="128"/>
    </row>
    <row r="501" spans="1:11" ht="13.5">
      <c r="A501" s="126"/>
      <c r="B501" s="121"/>
      <c r="C501" s="122" t="str">
        <f>IF(B501="","",VLOOKUP(B501,型号管理!A:D,2,0))</f>
        <v/>
      </c>
      <c r="D501" s="122" t="str">
        <f>IF(B501="","",VLOOKUP(B501,型号管理!A:D,3,0))</f>
        <v/>
      </c>
      <c r="E501" s="122" t="str">
        <f>IF(B501="","",VLOOKUP(B501,型号管理!A:D,4,0))</f>
        <v/>
      </c>
      <c r="F501" s="127"/>
      <c r="G501" s="124">
        <f>IF(F501=0,0,SUMIF(采购明细!B:B,B501,采购明细!H:H)/SUMIF(采购明细!B:B,B501,采购明细!F:F))</f>
        <v>0</v>
      </c>
      <c r="H501" s="124">
        <f t="shared" si="7"/>
        <v>0</v>
      </c>
      <c r="I501" s="121"/>
      <c r="J501" s="122" t="str">
        <f>IF(I501="","",VLOOKUP(I501,部门列表!A:B,2,0))</f>
        <v/>
      </c>
      <c r="K501" s="128"/>
    </row>
    <row r="502" spans="1:11" ht="13.5">
      <c r="A502" s="126"/>
      <c r="B502" s="121"/>
      <c r="C502" s="122" t="str">
        <f>IF(B502="","",VLOOKUP(B502,型号管理!A:D,2,0))</f>
        <v/>
      </c>
      <c r="D502" s="122" t="str">
        <f>IF(B502="","",VLOOKUP(B502,型号管理!A:D,3,0))</f>
        <v/>
      </c>
      <c r="E502" s="122" t="str">
        <f>IF(B502="","",VLOOKUP(B502,型号管理!A:D,4,0))</f>
        <v/>
      </c>
      <c r="F502" s="127"/>
      <c r="G502" s="124">
        <f>IF(F502=0,0,SUMIF(采购明细!B:B,B502,采购明细!H:H)/SUMIF(采购明细!B:B,B502,采购明细!F:F))</f>
        <v>0</v>
      </c>
      <c r="H502" s="124">
        <f t="shared" si="7"/>
        <v>0</v>
      </c>
      <c r="I502" s="121"/>
      <c r="J502" s="122" t="str">
        <f>IF(I502="","",VLOOKUP(I502,部门列表!A:B,2,0))</f>
        <v/>
      </c>
      <c r="K502" s="128"/>
    </row>
    <row r="503" spans="1:11" ht="13.5">
      <c r="A503" s="126"/>
      <c r="B503" s="121"/>
      <c r="C503" s="122" t="str">
        <f>IF(B503="","",VLOOKUP(B503,型号管理!A:D,2,0))</f>
        <v/>
      </c>
      <c r="D503" s="122" t="str">
        <f>IF(B503="","",VLOOKUP(B503,型号管理!A:D,3,0))</f>
        <v/>
      </c>
      <c r="E503" s="122" t="str">
        <f>IF(B503="","",VLOOKUP(B503,型号管理!A:D,4,0))</f>
        <v/>
      </c>
      <c r="F503" s="127"/>
      <c r="G503" s="124">
        <f>IF(F503=0,0,SUMIF(采购明细!B:B,B503,采购明细!H:H)/SUMIF(采购明细!B:B,B503,采购明细!F:F))</f>
        <v>0</v>
      </c>
      <c r="H503" s="124">
        <f t="shared" si="7"/>
        <v>0</v>
      </c>
      <c r="I503" s="121"/>
      <c r="J503" s="122" t="str">
        <f>IF(I503="","",VLOOKUP(I503,部门列表!A:B,2,0))</f>
        <v/>
      </c>
      <c r="K503" s="128"/>
    </row>
    <row r="504" spans="1:11" ht="13.5">
      <c r="A504" s="126"/>
      <c r="B504" s="121"/>
      <c r="C504" s="122" t="str">
        <f>IF(B504="","",VLOOKUP(B504,型号管理!A:D,2,0))</f>
        <v/>
      </c>
      <c r="D504" s="122" t="str">
        <f>IF(B504="","",VLOOKUP(B504,型号管理!A:D,3,0))</f>
        <v/>
      </c>
      <c r="E504" s="122" t="str">
        <f>IF(B504="","",VLOOKUP(B504,型号管理!A:D,4,0))</f>
        <v/>
      </c>
      <c r="F504" s="127"/>
      <c r="G504" s="124">
        <f>IF(F504=0,0,SUMIF(采购明细!B:B,B504,采购明细!H:H)/SUMIF(采购明细!B:B,B504,采购明细!F:F))</f>
        <v>0</v>
      </c>
      <c r="H504" s="124">
        <f t="shared" si="7"/>
        <v>0</v>
      </c>
      <c r="I504" s="121"/>
      <c r="J504" s="122" t="str">
        <f>IF(I504="","",VLOOKUP(I504,部门列表!A:B,2,0))</f>
        <v/>
      </c>
      <c r="K504" s="128"/>
    </row>
    <row r="505" spans="1:11" ht="13.5">
      <c r="A505" s="126"/>
      <c r="B505" s="121"/>
      <c r="C505" s="122" t="str">
        <f>IF(B505="","",VLOOKUP(B505,型号管理!A:D,2,0))</f>
        <v/>
      </c>
      <c r="D505" s="122" t="str">
        <f>IF(B505="","",VLOOKUP(B505,型号管理!A:D,3,0))</f>
        <v/>
      </c>
      <c r="E505" s="122" t="str">
        <f>IF(B505="","",VLOOKUP(B505,型号管理!A:D,4,0))</f>
        <v/>
      </c>
      <c r="F505" s="127"/>
      <c r="G505" s="124">
        <f>IF(F505=0,0,SUMIF(采购明细!B:B,B505,采购明细!H:H)/SUMIF(采购明细!B:B,B505,采购明细!F:F))</f>
        <v>0</v>
      </c>
      <c r="H505" s="124">
        <f t="shared" si="7"/>
        <v>0</v>
      </c>
      <c r="I505" s="121"/>
      <c r="J505" s="122" t="str">
        <f>IF(I505="","",VLOOKUP(I505,部门列表!A:B,2,0))</f>
        <v/>
      </c>
      <c r="K505" s="128"/>
    </row>
    <row r="506" spans="1:11" ht="13.5">
      <c r="A506" s="126"/>
      <c r="B506" s="121"/>
      <c r="C506" s="122" t="str">
        <f>IF(B506="","",VLOOKUP(B506,型号管理!A:D,2,0))</f>
        <v/>
      </c>
      <c r="D506" s="122" t="str">
        <f>IF(B506="","",VLOOKUP(B506,型号管理!A:D,3,0))</f>
        <v/>
      </c>
      <c r="E506" s="122" t="str">
        <f>IF(B506="","",VLOOKUP(B506,型号管理!A:D,4,0))</f>
        <v/>
      </c>
      <c r="F506" s="127"/>
      <c r="G506" s="124">
        <f>IF(F506=0,0,SUMIF(采购明细!B:B,B506,采购明细!H:H)/SUMIF(采购明细!B:B,B506,采购明细!F:F))</f>
        <v>0</v>
      </c>
      <c r="H506" s="124">
        <f t="shared" si="7"/>
        <v>0</v>
      </c>
      <c r="I506" s="121"/>
      <c r="J506" s="122" t="str">
        <f>IF(I506="","",VLOOKUP(I506,部门列表!A:B,2,0))</f>
        <v/>
      </c>
      <c r="K506" s="128"/>
    </row>
    <row r="507" spans="1:11" ht="13.5">
      <c r="A507" s="126"/>
      <c r="B507" s="121"/>
      <c r="C507" s="122" t="str">
        <f>IF(B507="","",VLOOKUP(B507,型号管理!A:D,2,0))</f>
        <v/>
      </c>
      <c r="D507" s="122" t="str">
        <f>IF(B507="","",VLOOKUP(B507,型号管理!A:D,3,0))</f>
        <v/>
      </c>
      <c r="E507" s="122" t="str">
        <f>IF(B507="","",VLOOKUP(B507,型号管理!A:D,4,0))</f>
        <v/>
      </c>
      <c r="F507" s="127"/>
      <c r="G507" s="124">
        <f>IF(F507=0,0,SUMIF(采购明细!B:B,B507,采购明细!H:H)/SUMIF(采购明细!B:B,B507,采购明细!F:F))</f>
        <v>0</v>
      </c>
      <c r="H507" s="124">
        <f t="shared" si="7"/>
        <v>0</v>
      </c>
      <c r="I507" s="121"/>
      <c r="J507" s="122" t="str">
        <f>IF(I507="","",VLOOKUP(I507,部门列表!A:B,2,0))</f>
        <v/>
      </c>
      <c r="K507" s="128"/>
    </row>
    <row r="508" spans="1:11" ht="13.5">
      <c r="A508" s="126"/>
      <c r="B508" s="121"/>
      <c r="C508" s="122" t="str">
        <f>IF(B508="","",VLOOKUP(B508,型号管理!A:D,2,0))</f>
        <v/>
      </c>
      <c r="D508" s="122" t="str">
        <f>IF(B508="","",VLOOKUP(B508,型号管理!A:D,3,0))</f>
        <v/>
      </c>
      <c r="E508" s="122" t="str">
        <f>IF(B508="","",VLOOKUP(B508,型号管理!A:D,4,0))</f>
        <v/>
      </c>
      <c r="F508" s="127"/>
      <c r="G508" s="124">
        <f>IF(F508=0,0,SUMIF(采购明细!B:B,B508,采购明细!H:H)/SUMIF(采购明细!B:B,B508,采购明细!F:F))</f>
        <v>0</v>
      </c>
      <c r="H508" s="124">
        <f t="shared" si="7"/>
        <v>0</v>
      </c>
      <c r="I508" s="121"/>
      <c r="J508" s="122" t="str">
        <f>IF(I508="","",VLOOKUP(I508,部门列表!A:B,2,0))</f>
        <v/>
      </c>
      <c r="K508" s="128"/>
    </row>
    <row r="509" spans="1:11" ht="13.5">
      <c r="A509" s="126"/>
      <c r="B509" s="121"/>
      <c r="C509" s="122" t="str">
        <f>IF(B509="","",VLOOKUP(B509,型号管理!A:D,2,0))</f>
        <v/>
      </c>
      <c r="D509" s="122" t="str">
        <f>IF(B509="","",VLOOKUP(B509,型号管理!A:D,3,0))</f>
        <v/>
      </c>
      <c r="E509" s="122" t="str">
        <f>IF(B509="","",VLOOKUP(B509,型号管理!A:D,4,0))</f>
        <v/>
      </c>
      <c r="F509" s="127"/>
      <c r="G509" s="124">
        <f>IF(F509=0,0,SUMIF(采购明细!B:B,B509,采购明细!H:H)/SUMIF(采购明细!B:B,B509,采购明细!F:F))</f>
        <v>0</v>
      </c>
      <c r="H509" s="124">
        <f t="shared" si="7"/>
        <v>0</v>
      </c>
      <c r="I509" s="121"/>
      <c r="J509" s="122" t="str">
        <f>IF(I509="","",VLOOKUP(I509,部门列表!A:B,2,0))</f>
        <v/>
      </c>
      <c r="K509" s="128"/>
    </row>
    <row r="510" spans="1:11" ht="13.5">
      <c r="A510" s="126"/>
      <c r="B510" s="121"/>
      <c r="C510" s="122" t="str">
        <f>IF(B510="","",VLOOKUP(B510,型号管理!A:D,2,0))</f>
        <v/>
      </c>
      <c r="D510" s="122" t="str">
        <f>IF(B510="","",VLOOKUP(B510,型号管理!A:D,3,0))</f>
        <v/>
      </c>
      <c r="E510" s="122" t="str">
        <f>IF(B510="","",VLOOKUP(B510,型号管理!A:D,4,0))</f>
        <v/>
      </c>
      <c r="F510" s="127"/>
      <c r="G510" s="124">
        <f>IF(F510=0,0,SUMIF(采购明细!B:B,B510,采购明细!H:H)/SUMIF(采购明细!B:B,B510,采购明细!F:F))</f>
        <v>0</v>
      </c>
      <c r="H510" s="124">
        <f t="shared" si="7"/>
        <v>0</v>
      </c>
      <c r="I510" s="121"/>
      <c r="J510" s="122" t="str">
        <f>IF(I510="","",VLOOKUP(I510,部门列表!A:B,2,0))</f>
        <v/>
      </c>
      <c r="K510" s="128"/>
    </row>
    <row r="511" spans="1:11" ht="13.5">
      <c r="A511" s="126"/>
      <c r="B511" s="121"/>
      <c r="C511" s="122" t="str">
        <f>IF(B511="","",VLOOKUP(B511,型号管理!A:D,2,0))</f>
        <v/>
      </c>
      <c r="D511" s="122" t="str">
        <f>IF(B511="","",VLOOKUP(B511,型号管理!A:D,3,0))</f>
        <v/>
      </c>
      <c r="E511" s="122" t="str">
        <f>IF(B511="","",VLOOKUP(B511,型号管理!A:D,4,0))</f>
        <v/>
      </c>
      <c r="F511" s="127"/>
      <c r="G511" s="124">
        <f>IF(F511=0,0,SUMIF(采购明细!B:B,B511,采购明细!H:H)/SUMIF(采购明细!B:B,B511,采购明细!F:F))</f>
        <v>0</v>
      </c>
      <c r="H511" s="124">
        <f t="shared" si="7"/>
        <v>0</v>
      </c>
      <c r="I511" s="121"/>
      <c r="J511" s="122" t="str">
        <f>IF(I511="","",VLOOKUP(I511,部门列表!A:B,2,0))</f>
        <v/>
      </c>
      <c r="K511" s="128"/>
    </row>
    <row r="512" spans="1:11" ht="13.5">
      <c r="A512" s="126"/>
      <c r="B512" s="121"/>
      <c r="C512" s="122" t="str">
        <f>IF(B512="","",VLOOKUP(B512,型号管理!A:D,2,0))</f>
        <v/>
      </c>
      <c r="D512" s="122" t="str">
        <f>IF(B512="","",VLOOKUP(B512,型号管理!A:D,3,0))</f>
        <v/>
      </c>
      <c r="E512" s="122" t="str">
        <f>IF(B512="","",VLOOKUP(B512,型号管理!A:D,4,0))</f>
        <v/>
      </c>
      <c r="F512" s="127"/>
      <c r="G512" s="124">
        <f>IF(F512=0,0,SUMIF(采购明细!B:B,B512,采购明细!H:H)/SUMIF(采购明细!B:B,B512,采购明细!F:F))</f>
        <v>0</v>
      </c>
      <c r="H512" s="124">
        <f t="shared" si="7"/>
        <v>0</v>
      </c>
      <c r="I512" s="121"/>
      <c r="J512" s="122" t="str">
        <f>IF(I512="","",VLOOKUP(I512,部门列表!A:B,2,0))</f>
        <v/>
      </c>
      <c r="K512" s="128"/>
    </row>
    <row r="513" spans="1:11" ht="13.5">
      <c r="A513" s="126"/>
      <c r="B513" s="121"/>
      <c r="C513" s="122" t="str">
        <f>IF(B513="","",VLOOKUP(B513,型号管理!A:D,2,0))</f>
        <v/>
      </c>
      <c r="D513" s="122" t="str">
        <f>IF(B513="","",VLOOKUP(B513,型号管理!A:D,3,0))</f>
        <v/>
      </c>
      <c r="E513" s="122" t="str">
        <f>IF(B513="","",VLOOKUP(B513,型号管理!A:D,4,0))</f>
        <v/>
      </c>
      <c r="F513" s="127"/>
      <c r="G513" s="124">
        <f>IF(F513=0,0,SUMIF(采购明细!B:B,B513,采购明细!H:H)/SUMIF(采购明细!B:B,B513,采购明细!F:F))</f>
        <v>0</v>
      </c>
      <c r="H513" s="124">
        <f t="shared" si="7"/>
        <v>0</v>
      </c>
      <c r="I513" s="121"/>
      <c r="J513" s="122" t="str">
        <f>IF(I513="","",VLOOKUP(I513,部门列表!A:B,2,0))</f>
        <v/>
      </c>
      <c r="K513" s="128"/>
    </row>
    <row r="514" spans="1:11" ht="13.5">
      <c r="A514" s="126"/>
      <c r="B514" s="121"/>
      <c r="C514" s="122" t="str">
        <f>IF(B514="","",VLOOKUP(B514,型号管理!A:D,2,0))</f>
        <v/>
      </c>
      <c r="D514" s="122" t="str">
        <f>IF(B514="","",VLOOKUP(B514,型号管理!A:D,3,0))</f>
        <v/>
      </c>
      <c r="E514" s="122" t="str">
        <f>IF(B514="","",VLOOKUP(B514,型号管理!A:D,4,0))</f>
        <v/>
      </c>
      <c r="F514" s="127"/>
      <c r="G514" s="124">
        <f>IF(F514=0,0,SUMIF(采购明细!B:B,B514,采购明细!H:H)/SUMIF(采购明细!B:B,B514,采购明细!F:F))</f>
        <v>0</v>
      </c>
      <c r="H514" s="124">
        <f t="shared" si="8" ref="H514:H577">F514*G514</f>
        <v>0</v>
      </c>
      <c r="I514" s="121"/>
      <c r="J514" s="122" t="str">
        <f>IF(I514="","",VLOOKUP(I514,部门列表!A:B,2,0))</f>
        <v/>
      </c>
      <c r="K514" s="128"/>
    </row>
    <row r="515" spans="1:11" ht="13.5">
      <c r="A515" s="126"/>
      <c r="B515" s="121"/>
      <c r="C515" s="122" t="str">
        <f>IF(B515="","",VLOOKUP(B515,型号管理!A:D,2,0))</f>
        <v/>
      </c>
      <c r="D515" s="122" t="str">
        <f>IF(B515="","",VLOOKUP(B515,型号管理!A:D,3,0))</f>
        <v/>
      </c>
      <c r="E515" s="122" t="str">
        <f>IF(B515="","",VLOOKUP(B515,型号管理!A:D,4,0))</f>
        <v/>
      </c>
      <c r="F515" s="127"/>
      <c r="G515" s="124">
        <f>IF(F515=0,0,SUMIF(采购明细!B:B,B515,采购明细!H:H)/SUMIF(采购明细!B:B,B515,采购明细!F:F))</f>
        <v>0</v>
      </c>
      <c r="H515" s="124">
        <f t="shared" si="8"/>
        <v>0</v>
      </c>
      <c r="I515" s="121"/>
      <c r="J515" s="122" t="str">
        <f>IF(I515="","",VLOOKUP(I515,部门列表!A:B,2,0))</f>
        <v/>
      </c>
      <c r="K515" s="128"/>
    </row>
    <row r="516" spans="1:11" ht="13.5">
      <c r="A516" s="126"/>
      <c r="B516" s="121"/>
      <c r="C516" s="122" t="str">
        <f>IF(B516="","",VLOOKUP(B516,型号管理!A:D,2,0))</f>
        <v/>
      </c>
      <c r="D516" s="122" t="str">
        <f>IF(B516="","",VLOOKUP(B516,型号管理!A:D,3,0))</f>
        <v/>
      </c>
      <c r="E516" s="122" t="str">
        <f>IF(B516="","",VLOOKUP(B516,型号管理!A:D,4,0))</f>
        <v/>
      </c>
      <c r="F516" s="127"/>
      <c r="G516" s="124">
        <f>IF(F516=0,0,SUMIF(采购明细!B:B,B516,采购明细!H:H)/SUMIF(采购明细!B:B,B516,采购明细!F:F))</f>
        <v>0</v>
      </c>
      <c r="H516" s="124">
        <f t="shared" si="8"/>
        <v>0</v>
      </c>
      <c r="I516" s="121"/>
      <c r="J516" s="122" t="str">
        <f>IF(I516="","",VLOOKUP(I516,部门列表!A:B,2,0))</f>
        <v/>
      </c>
      <c r="K516" s="128"/>
    </row>
    <row r="517" spans="1:11" ht="13.5">
      <c r="A517" s="126"/>
      <c r="B517" s="121"/>
      <c r="C517" s="122" t="str">
        <f>IF(B517="","",VLOOKUP(B517,型号管理!A:D,2,0))</f>
        <v/>
      </c>
      <c r="D517" s="122" t="str">
        <f>IF(B517="","",VLOOKUP(B517,型号管理!A:D,3,0))</f>
        <v/>
      </c>
      <c r="E517" s="122" t="str">
        <f>IF(B517="","",VLOOKUP(B517,型号管理!A:D,4,0))</f>
        <v/>
      </c>
      <c r="F517" s="127"/>
      <c r="G517" s="124">
        <f>IF(F517=0,0,SUMIF(采购明细!B:B,B517,采购明细!H:H)/SUMIF(采购明细!B:B,B517,采购明细!F:F))</f>
        <v>0</v>
      </c>
      <c r="H517" s="124">
        <f t="shared" si="8"/>
        <v>0</v>
      </c>
      <c r="I517" s="121"/>
      <c r="J517" s="122" t="str">
        <f>IF(I517="","",VLOOKUP(I517,部门列表!A:B,2,0))</f>
        <v/>
      </c>
      <c r="K517" s="128"/>
    </row>
    <row r="518" spans="1:11" ht="13.5">
      <c r="A518" s="126"/>
      <c r="B518" s="121"/>
      <c r="C518" s="122" t="str">
        <f>IF(B518="","",VLOOKUP(B518,型号管理!A:D,2,0))</f>
        <v/>
      </c>
      <c r="D518" s="122" t="str">
        <f>IF(B518="","",VLOOKUP(B518,型号管理!A:D,3,0))</f>
        <v/>
      </c>
      <c r="E518" s="122" t="str">
        <f>IF(B518="","",VLOOKUP(B518,型号管理!A:D,4,0))</f>
        <v/>
      </c>
      <c r="F518" s="127"/>
      <c r="G518" s="124">
        <f>IF(F518=0,0,SUMIF(采购明细!B:B,B518,采购明细!H:H)/SUMIF(采购明细!B:B,B518,采购明细!F:F))</f>
        <v>0</v>
      </c>
      <c r="H518" s="124">
        <f t="shared" si="8"/>
        <v>0</v>
      </c>
      <c r="I518" s="121"/>
      <c r="J518" s="122" t="str">
        <f>IF(I518="","",VLOOKUP(I518,部门列表!A:B,2,0))</f>
        <v/>
      </c>
      <c r="K518" s="128"/>
    </row>
    <row r="519" spans="1:11" ht="13.5">
      <c r="A519" s="126"/>
      <c r="B519" s="121"/>
      <c r="C519" s="122" t="str">
        <f>IF(B519="","",VLOOKUP(B519,型号管理!A:D,2,0))</f>
        <v/>
      </c>
      <c r="D519" s="122" t="str">
        <f>IF(B519="","",VLOOKUP(B519,型号管理!A:D,3,0))</f>
        <v/>
      </c>
      <c r="E519" s="122" t="str">
        <f>IF(B519="","",VLOOKUP(B519,型号管理!A:D,4,0))</f>
        <v/>
      </c>
      <c r="F519" s="127"/>
      <c r="G519" s="124">
        <f>IF(F519=0,0,SUMIF(采购明细!B:B,B519,采购明细!H:H)/SUMIF(采购明细!B:B,B519,采购明细!F:F))</f>
        <v>0</v>
      </c>
      <c r="H519" s="124">
        <f t="shared" si="8"/>
        <v>0</v>
      </c>
      <c r="I519" s="121"/>
      <c r="J519" s="122" t="str">
        <f>IF(I519="","",VLOOKUP(I519,部门列表!A:B,2,0))</f>
        <v/>
      </c>
      <c r="K519" s="128"/>
    </row>
    <row r="520" spans="1:11" ht="13.5">
      <c r="A520" s="126"/>
      <c r="B520" s="121"/>
      <c r="C520" s="122" t="str">
        <f>IF(B520="","",VLOOKUP(B520,型号管理!A:D,2,0))</f>
        <v/>
      </c>
      <c r="D520" s="122" t="str">
        <f>IF(B520="","",VLOOKUP(B520,型号管理!A:D,3,0))</f>
        <v/>
      </c>
      <c r="E520" s="122" t="str">
        <f>IF(B520="","",VLOOKUP(B520,型号管理!A:D,4,0))</f>
        <v/>
      </c>
      <c r="F520" s="127"/>
      <c r="G520" s="124">
        <f>IF(F520=0,0,SUMIF(采购明细!B:B,B520,采购明细!H:H)/SUMIF(采购明细!B:B,B520,采购明细!F:F))</f>
        <v>0</v>
      </c>
      <c r="H520" s="124">
        <f t="shared" si="8"/>
        <v>0</v>
      </c>
      <c r="I520" s="121"/>
      <c r="J520" s="122" t="str">
        <f>IF(I520="","",VLOOKUP(I520,部门列表!A:B,2,0))</f>
        <v/>
      </c>
      <c r="K520" s="128"/>
    </row>
    <row r="521" spans="1:11" ht="13.5">
      <c r="A521" s="126"/>
      <c r="B521" s="121"/>
      <c r="C521" s="122" t="str">
        <f>IF(B521="","",VLOOKUP(B521,型号管理!A:D,2,0))</f>
        <v/>
      </c>
      <c r="D521" s="122" t="str">
        <f>IF(B521="","",VLOOKUP(B521,型号管理!A:D,3,0))</f>
        <v/>
      </c>
      <c r="E521" s="122" t="str">
        <f>IF(B521="","",VLOOKUP(B521,型号管理!A:D,4,0))</f>
        <v/>
      </c>
      <c r="F521" s="127"/>
      <c r="G521" s="124">
        <f>IF(F521=0,0,SUMIF(采购明细!B:B,B521,采购明细!H:H)/SUMIF(采购明细!B:B,B521,采购明细!F:F))</f>
        <v>0</v>
      </c>
      <c r="H521" s="124">
        <f t="shared" si="8"/>
        <v>0</v>
      </c>
      <c r="I521" s="121"/>
      <c r="J521" s="122" t="str">
        <f>IF(I521="","",VLOOKUP(I521,部门列表!A:B,2,0))</f>
        <v/>
      </c>
      <c r="K521" s="128"/>
    </row>
    <row r="522" spans="1:11" ht="13.5">
      <c r="A522" s="126"/>
      <c r="B522" s="121"/>
      <c r="C522" s="122" t="str">
        <f>IF(B522="","",VLOOKUP(B522,型号管理!A:D,2,0))</f>
        <v/>
      </c>
      <c r="D522" s="122" t="str">
        <f>IF(B522="","",VLOOKUP(B522,型号管理!A:D,3,0))</f>
        <v/>
      </c>
      <c r="E522" s="122" t="str">
        <f>IF(B522="","",VLOOKUP(B522,型号管理!A:D,4,0))</f>
        <v/>
      </c>
      <c r="F522" s="127"/>
      <c r="G522" s="124">
        <f>IF(F522=0,0,SUMIF(采购明细!B:B,B522,采购明细!H:H)/SUMIF(采购明细!B:B,B522,采购明细!F:F))</f>
        <v>0</v>
      </c>
      <c r="H522" s="124">
        <f t="shared" si="8"/>
        <v>0</v>
      </c>
      <c r="I522" s="121"/>
      <c r="J522" s="122" t="str">
        <f>IF(I522="","",VLOOKUP(I522,部门列表!A:B,2,0))</f>
        <v/>
      </c>
      <c r="K522" s="128"/>
    </row>
    <row r="523" spans="1:11" ht="13.5">
      <c r="A523" s="126"/>
      <c r="B523" s="121"/>
      <c r="C523" s="122" t="str">
        <f>IF(B523="","",VLOOKUP(B523,型号管理!A:D,2,0))</f>
        <v/>
      </c>
      <c r="D523" s="122" t="str">
        <f>IF(B523="","",VLOOKUP(B523,型号管理!A:D,3,0))</f>
        <v/>
      </c>
      <c r="E523" s="122" t="str">
        <f>IF(B523="","",VLOOKUP(B523,型号管理!A:D,4,0))</f>
        <v/>
      </c>
      <c r="F523" s="127"/>
      <c r="G523" s="124">
        <f>IF(F523=0,0,SUMIF(采购明细!B:B,B523,采购明细!H:H)/SUMIF(采购明细!B:B,B523,采购明细!F:F))</f>
        <v>0</v>
      </c>
      <c r="H523" s="124">
        <f t="shared" si="8"/>
        <v>0</v>
      </c>
      <c r="I523" s="121"/>
      <c r="J523" s="122" t="str">
        <f>IF(I523="","",VLOOKUP(I523,部门列表!A:B,2,0))</f>
        <v/>
      </c>
      <c r="K523" s="128"/>
    </row>
    <row r="524" spans="1:11" ht="13.5">
      <c r="A524" s="126"/>
      <c r="B524" s="121"/>
      <c r="C524" s="122" t="str">
        <f>IF(B524="","",VLOOKUP(B524,型号管理!A:D,2,0))</f>
        <v/>
      </c>
      <c r="D524" s="122" t="str">
        <f>IF(B524="","",VLOOKUP(B524,型号管理!A:D,3,0))</f>
        <v/>
      </c>
      <c r="E524" s="122" t="str">
        <f>IF(B524="","",VLOOKUP(B524,型号管理!A:D,4,0))</f>
        <v/>
      </c>
      <c r="F524" s="127"/>
      <c r="G524" s="124">
        <f>IF(F524=0,0,SUMIF(采购明细!B:B,B524,采购明细!H:H)/SUMIF(采购明细!B:B,B524,采购明细!F:F))</f>
        <v>0</v>
      </c>
      <c r="H524" s="124">
        <f t="shared" si="8"/>
        <v>0</v>
      </c>
      <c r="I524" s="121"/>
      <c r="J524" s="122" t="str">
        <f>IF(I524="","",VLOOKUP(I524,部门列表!A:B,2,0))</f>
        <v/>
      </c>
      <c r="K524" s="128"/>
    </row>
    <row r="525" spans="1:11" ht="13.5">
      <c r="A525" s="126"/>
      <c r="B525" s="121"/>
      <c r="C525" s="122" t="str">
        <f>IF(B525="","",VLOOKUP(B525,型号管理!A:D,2,0))</f>
        <v/>
      </c>
      <c r="D525" s="122" t="str">
        <f>IF(B525="","",VLOOKUP(B525,型号管理!A:D,3,0))</f>
        <v/>
      </c>
      <c r="E525" s="122" t="str">
        <f>IF(B525="","",VLOOKUP(B525,型号管理!A:D,4,0))</f>
        <v/>
      </c>
      <c r="F525" s="127"/>
      <c r="G525" s="124">
        <f>IF(F525=0,0,SUMIF(采购明细!B:B,B525,采购明细!H:H)/SUMIF(采购明细!B:B,B525,采购明细!F:F))</f>
        <v>0</v>
      </c>
      <c r="H525" s="124">
        <f t="shared" si="8"/>
        <v>0</v>
      </c>
      <c r="I525" s="121"/>
      <c r="J525" s="122" t="str">
        <f>IF(I525="","",VLOOKUP(I525,部门列表!A:B,2,0))</f>
        <v/>
      </c>
      <c r="K525" s="128"/>
    </row>
    <row r="526" spans="1:11" ht="13.5">
      <c r="A526" s="126"/>
      <c r="B526" s="121"/>
      <c r="C526" s="122" t="str">
        <f>IF(B526="","",VLOOKUP(B526,型号管理!A:D,2,0))</f>
        <v/>
      </c>
      <c r="D526" s="122" t="str">
        <f>IF(B526="","",VLOOKUP(B526,型号管理!A:D,3,0))</f>
        <v/>
      </c>
      <c r="E526" s="122" t="str">
        <f>IF(B526="","",VLOOKUP(B526,型号管理!A:D,4,0))</f>
        <v/>
      </c>
      <c r="F526" s="127"/>
      <c r="G526" s="124">
        <f>IF(F526=0,0,SUMIF(采购明细!B:B,B526,采购明细!H:H)/SUMIF(采购明细!B:B,B526,采购明细!F:F))</f>
        <v>0</v>
      </c>
      <c r="H526" s="124">
        <f t="shared" si="8"/>
        <v>0</v>
      </c>
      <c r="I526" s="121"/>
      <c r="J526" s="122" t="str">
        <f>IF(I526="","",VLOOKUP(I526,部门列表!A:B,2,0))</f>
        <v/>
      </c>
      <c r="K526" s="128"/>
    </row>
    <row r="527" spans="1:11" ht="13.5">
      <c r="A527" s="126"/>
      <c r="B527" s="121"/>
      <c r="C527" s="122" t="str">
        <f>IF(B527="","",VLOOKUP(B527,型号管理!A:D,2,0))</f>
        <v/>
      </c>
      <c r="D527" s="122" t="str">
        <f>IF(B527="","",VLOOKUP(B527,型号管理!A:D,3,0))</f>
        <v/>
      </c>
      <c r="E527" s="122" t="str">
        <f>IF(B527="","",VLOOKUP(B527,型号管理!A:D,4,0))</f>
        <v/>
      </c>
      <c r="F527" s="127"/>
      <c r="G527" s="124">
        <f>IF(F527=0,0,SUMIF(采购明细!B:B,B527,采购明细!H:H)/SUMIF(采购明细!B:B,B527,采购明细!F:F))</f>
        <v>0</v>
      </c>
      <c r="H527" s="124">
        <f t="shared" si="8"/>
        <v>0</v>
      </c>
      <c r="I527" s="121"/>
      <c r="J527" s="122" t="str">
        <f>IF(I527="","",VLOOKUP(I527,部门列表!A:B,2,0))</f>
        <v/>
      </c>
      <c r="K527" s="128"/>
    </row>
    <row r="528" spans="1:11" ht="13.5">
      <c r="A528" s="126"/>
      <c r="B528" s="121"/>
      <c r="C528" s="122" t="str">
        <f>IF(B528="","",VLOOKUP(B528,型号管理!A:D,2,0))</f>
        <v/>
      </c>
      <c r="D528" s="122" t="str">
        <f>IF(B528="","",VLOOKUP(B528,型号管理!A:D,3,0))</f>
        <v/>
      </c>
      <c r="E528" s="122" t="str">
        <f>IF(B528="","",VLOOKUP(B528,型号管理!A:D,4,0))</f>
        <v/>
      </c>
      <c r="F528" s="127"/>
      <c r="G528" s="124">
        <f>IF(F528=0,0,SUMIF(采购明细!B:B,B528,采购明细!H:H)/SUMIF(采购明细!B:B,B528,采购明细!F:F))</f>
        <v>0</v>
      </c>
      <c r="H528" s="124">
        <f t="shared" si="8"/>
        <v>0</v>
      </c>
      <c r="I528" s="121"/>
      <c r="J528" s="122" t="str">
        <f>IF(I528="","",VLOOKUP(I528,部门列表!A:B,2,0))</f>
        <v/>
      </c>
      <c r="K528" s="128"/>
    </row>
    <row r="529" spans="1:11" ht="13.5">
      <c r="A529" s="126"/>
      <c r="B529" s="121"/>
      <c r="C529" s="122" t="str">
        <f>IF(B529="","",VLOOKUP(B529,型号管理!A:D,2,0))</f>
        <v/>
      </c>
      <c r="D529" s="122" t="str">
        <f>IF(B529="","",VLOOKUP(B529,型号管理!A:D,3,0))</f>
        <v/>
      </c>
      <c r="E529" s="122" t="str">
        <f>IF(B529="","",VLOOKUP(B529,型号管理!A:D,4,0))</f>
        <v/>
      </c>
      <c r="F529" s="127"/>
      <c r="G529" s="124">
        <f>IF(F529=0,0,SUMIF(采购明细!B:B,B529,采购明细!H:H)/SUMIF(采购明细!B:B,B529,采购明细!F:F))</f>
        <v>0</v>
      </c>
      <c r="H529" s="124">
        <f t="shared" si="8"/>
        <v>0</v>
      </c>
      <c r="I529" s="121"/>
      <c r="J529" s="122" t="str">
        <f>IF(I529="","",VLOOKUP(I529,部门列表!A:B,2,0))</f>
        <v/>
      </c>
      <c r="K529" s="128"/>
    </row>
    <row r="530" spans="1:11" ht="13.5">
      <c r="A530" s="126"/>
      <c r="B530" s="121"/>
      <c r="C530" s="122" t="str">
        <f>IF(B530="","",VLOOKUP(B530,型号管理!A:D,2,0))</f>
        <v/>
      </c>
      <c r="D530" s="122" t="str">
        <f>IF(B530="","",VLOOKUP(B530,型号管理!A:D,3,0))</f>
        <v/>
      </c>
      <c r="E530" s="122" t="str">
        <f>IF(B530="","",VLOOKUP(B530,型号管理!A:D,4,0))</f>
        <v/>
      </c>
      <c r="F530" s="127"/>
      <c r="G530" s="124">
        <f>IF(F530=0,0,SUMIF(采购明细!B:B,B530,采购明细!H:H)/SUMIF(采购明细!B:B,B530,采购明细!F:F))</f>
        <v>0</v>
      </c>
      <c r="H530" s="124">
        <f t="shared" si="8"/>
        <v>0</v>
      </c>
      <c r="I530" s="121"/>
      <c r="J530" s="122" t="str">
        <f>IF(I530="","",VLOOKUP(I530,部门列表!A:B,2,0))</f>
        <v/>
      </c>
      <c r="K530" s="128"/>
    </row>
    <row r="531" spans="1:11" ht="13.5">
      <c r="A531" s="126"/>
      <c r="B531" s="121"/>
      <c r="C531" s="122" t="str">
        <f>IF(B531="","",VLOOKUP(B531,型号管理!A:D,2,0))</f>
        <v/>
      </c>
      <c r="D531" s="122" t="str">
        <f>IF(B531="","",VLOOKUP(B531,型号管理!A:D,3,0))</f>
        <v/>
      </c>
      <c r="E531" s="122" t="str">
        <f>IF(B531="","",VLOOKUP(B531,型号管理!A:D,4,0))</f>
        <v/>
      </c>
      <c r="F531" s="127"/>
      <c r="G531" s="124">
        <f>IF(F531=0,0,SUMIF(采购明细!B:B,B531,采购明细!H:H)/SUMIF(采购明细!B:B,B531,采购明细!F:F))</f>
        <v>0</v>
      </c>
      <c r="H531" s="124">
        <f t="shared" si="8"/>
        <v>0</v>
      </c>
      <c r="I531" s="121"/>
      <c r="J531" s="122" t="str">
        <f>IF(I531="","",VLOOKUP(I531,部门列表!A:B,2,0))</f>
        <v/>
      </c>
      <c r="K531" s="128"/>
    </row>
    <row r="532" spans="1:11" ht="13.5">
      <c r="A532" s="126"/>
      <c r="B532" s="121"/>
      <c r="C532" s="122" t="str">
        <f>IF(B532="","",VLOOKUP(B532,型号管理!A:D,2,0))</f>
        <v/>
      </c>
      <c r="D532" s="122" t="str">
        <f>IF(B532="","",VLOOKUP(B532,型号管理!A:D,3,0))</f>
        <v/>
      </c>
      <c r="E532" s="122" t="str">
        <f>IF(B532="","",VLOOKUP(B532,型号管理!A:D,4,0))</f>
        <v/>
      </c>
      <c r="F532" s="127"/>
      <c r="G532" s="124">
        <f>IF(F532=0,0,SUMIF(采购明细!B:B,B532,采购明细!H:H)/SUMIF(采购明细!B:B,B532,采购明细!F:F))</f>
        <v>0</v>
      </c>
      <c r="H532" s="124">
        <f t="shared" si="8"/>
        <v>0</v>
      </c>
      <c r="I532" s="121"/>
      <c r="J532" s="122" t="str">
        <f>IF(I532="","",VLOOKUP(I532,部门列表!A:B,2,0))</f>
        <v/>
      </c>
      <c r="K532" s="128"/>
    </row>
    <row r="533" spans="1:11" ht="13.5">
      <c r="A533" s="126"/>
      <c r="B533" s="121"/>
      <c r="C533" s="122" t="str">
        <f>IF(B533="","",VLOOKUP(B533,型号管理!A:D,2,0))</f>
        <v/>
      </c>
      <c r="D533" s="122" t="str">
        <f>IF(B533="","",VLOOKUP(B533,型号管理!A:D,3,0))</f>
        <v/>
      </c>
      <c r="E533" s="122" t="str">
        <f>IF(B533="","",VLOOKUP(B533,型号管理!A:D,4,0))</f>
        <v/>
      </c>
      <c r="F533" s="127"/>
      <c r="G533" s="124">
        <f>IF(F533=0,0,SUMIF(采购明细!B:B,B533,采购明细!H:H)/SUMIF(采购明细!B:B,B533,采购明细!F:F))</f>
        <v>0</v>
      </c>
      <c r="H533" s="124">
        <f t="shared" si="8"/>
        <v>0</v>
      </c>
      <c r="I533" s="121"/>
      <c r="J533" s="122" t="str">
        <f>IF(I533="","",VLOOKUP(I533,部门列表!A:B,2,0))</f>
        <v/>
      </c>
      <c r="K533" s="128"/>
    </row>
    <row r="534" spans="1:11" ht="13.5">
      <c r="A534" s="126"/>
      <c r="B534" s="121"/>
      <c r="C534" s="122" t="str">
        <f>IF(B534="","",VLOOKUP(B534,型号管理!A:D,2,0))</f>
        <v/>
      </c>
      <c r="D534" s="122" t="str">
        <f>IF(B534="","",VLOOKUP(B534,型号管理!A:D,3,0))</f>
        <v/>
      </c>
      <c r="E534" s="122" t="str">
        <f>IF(B534="","",VLOOKUP(B534,型号管理!A:D,4,0))</f>
        <v/>
      </c>
      <c r="F534" s="127"/>
      <c r="G534" s="124">
        <f>IF(F534=0,0,SUMIF(采购明细!B:B,B534,采购明细!H:H)/SUMIF(采购明细!B:B,B534,采购明细!F:F))</f>
        <v>0</v>
      </c>
      <c r="H534" s="124">
        <f t="shared" si="8"/>
        <v>0</v>
      </c>
      <c r="I534" s="121"/>
      <c r="J534" s="122" t="str">
        <f>IF(I534="","",VLOOKUP(I534,部门列表!A:B,2,0))</f>
        <v/>
      </c>
      <c r="K534" s="128"/>
    </row>
    <row r="535" spans="1:11" ht="13.5">
      <c r="A535" s="126"/>
      <c r="B535" s="121"/>
      <c r="C535" s="122" t="str">
        <f>IF(B535="","",VLOOKUP(B535,型号管理!A:D,2,0))</f>
        <v/>
      </c>
      <c r="D535" s="122" t="str">
        <f>IF(B535="","",VLOOKUP(B535,型号管理!A:D,3,0))</f>
        <v/>
      </c>
      <c r="E535" s="122" t="str">
        <f>IF(B535="","",VLOOKUP(B535,型号管理!A:D,4,0))</f>
        <v/>
      </c>
      <c r="F535" s="127"/>
      <c r="G535" s="124">
        <f>IF(F535=0,0,SUMIF(采购明细!B:B,B535,采购明细!H:H)/SUMIF(采购明细!B:B,B535,采购明细!F:F))</f>
        <v>0</v>
      </c>
      <c r="H535" s="124">
        <f t="shared" si="8"/>
        <v>0</v>
      </c>
      <c r="I535" s="121"/>
      <c r="J535" s="122" t="str">
        <f>IF(I535="","",VLOOKUP(I535,部门列表!A:B,2,0))</f>
        <v/>
      </c>
      <c r="K535" s="128"/>
    </row>
    <row r="536" spans="1:11" ht="13.5">
      <c r="A536" s="126"/>
      <c r="B536" s="121"/>
      <c r="C536" s="122" t="str">
        <f>IF(B536="","",VLOOKUP(B536,型号管理!A:D,2,0))</f>
        <v/>
      </c>
      <c r="D536" s="122" t="str">
        <f>IF(B536="","",VLOOKUP(B536,型号管理!A:D,3,0))</f>
        <v/>
      </c>
      <c r="E536" s="122" t="str">
        <f>IF(B536="","",VLOOKUP(B536,型号管理!A:D,4,0))</f>
        <v/>
      </c>
      <c r="F536" s="127"/>
      <c r="G536" s="124">
        <f>IF(F536=0,0,SUMIF(采购明细!B:B,B536,采购明细!H:H)/SUMIF(采购明细!B:B,B536,采购明细!F:F))</f>
        <v>0</v>
      </c>
      <c r="H536" s="124">
        <f t="shared" si="8"/>
        <v>0</v>
      </c>
      <c r="I536" s="121"/>
      <c r="J536" s="122" t="str">
        <f>IF(I536="","",VLOOKUP(I536,部门列表!A:B,2,0))</f>
        <v/>
      </c>
      <c r="K536" s="128"/>
    </row>
    <row r="537" spans="1:11" ht="13.5">
      <c r="A537" s="126"/>
      <c r="B537" s="121"/>
      <c r="C537" s="122" t="str">
        <f>IF(B537="","",VLOOKUP(B537,型号管理!A:D,2,0))</f>
        <v/>
      </c>
      <c r="D537" s="122" t="str">
        <f>IF(B537="","",VLOOKUP(B537,型号管理!A:D,3,0))</f>
        <v/>
      </c>
      <c r="E537" s="122" t="str">
        <f>IF(B537="","",VLOOKUP(B537,型号管理!A:D,4,0))</f>
        <v/>
      </c>
      <c r="F537" s="127"/>
      <c r="G537" s="124">
        <f>IF(F537=0,0,SUMIF(采购明细!B:B,B537,采购明细!H:H)/SUMIF(采购明细!B:B,B537,采购明细!F:F))</f>
        <v>0</v>
      </c>
      <c r="H537" s="124">
        <f t="shared" si="8"/>
        <v>0</v>
      </c>
      <c r="I537" s="121"/>
      <c r="J537" s="122" t="str">
        <f>IF(I537="","",VLOOKUP(I537,部门列表!A:B,2,0))</f>
        <v/>
      </c>
      <c r="K537" s="128"/>
    </row>
    <row r="538" spans="1:11" ht="13.5">
      <c r="A538" s="126"/>
      <c r="B538" s="121"/>
      <c r="C538" s="122" t="str">
        <f>IF(B538="","",VLOOKUP(B538,型号管理!A:D,2,0))</f>
        <v/>
      </c>
      <c r="D538" s="122" t="str">
        <f>IF(B538="","",VLOOKUP(B538,型号管理!A:D,3,0))</f>
        <v/>
      </c>
      <c r="E538" s="122" t="str">
        <f>IF(B538="","",VLOOKUP(B538,型号管理!A:D,4,0))</f>
        <v/>
      </c>
      <c r="F538" s="127"/>
      <c r="G538" s="124">
        <f>IF(F538=0,0,SUMIF(采购明细!B:B,B538,采购明细!H:H)/SUMIF(采购明细!B:B,B538,采购明细!F:F))</f>
        <v>0</v>
      </c>
      <c r="H538" s="124">
        <f t="shared" si="8"/>
        <v>0</v>
      </c>
      <c r="I538" s="121"/>
      <c r="J538" s="122" t="str">
        <f>IF(I538="","",VLOOKUP(I538,部门列表!A:B,2,0))</f>
        <v/>
      </c>
      <c r="K538" s="128"/>
    </row>
    <row r="539" spans="1:11" ht="13.5">
      <c r="A539" s="126"/>
      <c r="B539" s="121"/>
      <c r="C539" s="122" t="str">
        <f>IF(B539="","",VLOOKUP(B539,型号管理!A:D,2,0))</f>
        <v/>
      </c>
      <c r="D539" s="122" t="str">
        <f>IF(B539="","",VLOOKUP(B539,型号管理!A:D,3,0))</f>
        <v/>
      </c>
      <c r="E539" s="122" t="str">
        <f>IF(B539="","",VLOOKUP(B539,型号管理!A:D,4,0))</f>
        <v/>
      </c>
      <c r="F539" s="127"/>
      <c r="G539" s="124">
        <f>IF(F539=0,0,SUMIF(采购明细!B:B,B539,采购明细!H:H)/SUMIF(采购明细!B:B,B539,采购明细!F:F))</f>
        <v>0</v>
      </c>
      <c r="H539" s="124">
        <f t="shared" si="8"/>
        <v>0</v>
      </c>
      <c r="I539" s="121"/>
      <c r="J539" s="122" t="str">
        <f>IF(I539="","",VLOOKUP(I539,部门列表!A:B,2,0))</f>
        <v/>
      </c>
      <c r="K539" s="128"/>
    </row>
    <row r="540" spans="1:11" ht="13.5">
      <c r="A540" s="126"/>
      <c r="B540" s="121"/>
      <c r="C540" s="122" t="str">
        <f>IF(B540="","",VLOOKUP(B540,型号管理!A:D,2,0))</f>
        <v/>
      </c>
      <c r="D540" s="122" t="str">
        <f>IF(B540="","",VLOOKUP(B540,型号管理!A:D,3,0))</f>
        <v/>
      </c>
      <c r="E540" s="122" t="str">
        <f>IF(B540="","",VLOOKUP(B540,型号管理!A:D,4,0))</f>
        <v/>
      </c>
      <c r="F540" s="127"/>
      <c r="G540" s="124">
        <f>IF(F540=0,0,SUMIF(采购明细!B:B,B540,采购明细!H:H)/SUMIF(采购明细!B:B,B540,采购明细!F:F))</f>
        <v>0</v>
      </c>
      <c r="H540" s="124">
        <f t="shared" si="8"/>
        <v>0</v>
      </c>
      <c r="I540" s="121"/>
      <c r="J540" s="122" t="str">
        <f>IF(I540="","",VLOOKUP(I540,部门列表!A:B,2,0))</f>
        <v/>
      </c>
      <c r="K540" s="128"/>
    </row>
    <row r="541" spans="1:11" ht="13.5">
      <c r="A541" s="126"/>
      <c r="B541" s="121"/>
      <c r="C541" s="122" t="str">
        <f>IF(B541="","",VLOOKUP(B541,型号管理!A:D,2,0))</f>
        <v/>
      </c>
      <c r="D541" s="122" t="str">
        <f>IF(B541="","",VLOOKUP(B541,型号管理!A:D,3,0))</f>
        <v/>
      </c>
      <c r="E541" s="122" t="str">
        <f>IF(B541="","",VLOOKUP(B541,型号管理!A:D,4,0))</f>
        <v/>
      </c>
      <c r="F541" s="127"/>
      <c r="G541" s="124">
        <f>IF(F541=0,0,SUMIF(采购明细!B:B,B541,采购明细!H:H)/SUMIF(采购明细!B:B,B541,采购明细!F:F))</f>
        <v>0</v>
      </c>
      <c r="H541" s="124">
        <f t="shared" si="8"/>
        <v>0</v>
      </c>
      <c r="I541" s="121"/>
      <c r="J541" s="122" t="str">
        <f>IF(I541="","",VLOOKUP(I541,部门列表!A:B,2,0))</f>
        <v/>
      </c>
      <c r="K541" s="128"/>
    </row>
    <row r="542" spans="1:11" ht="13.5">
      <c r="A542" s="126"/>
      <c r="B542" s="121"/>
      <c r="C542" s="122" t="str">
        <f>IF(B542="","",VLOOKUP(B542,型号管理!A:D,2,0))</f>
        <v/>
      </c>
      <c r="D542" s="122" t="str">
        <f>IF(B542="","",VLOOKUP(B542,型号管理!A:D,3,0))</f>
        <v/>
      </c>
      <c r="E542" s="122" t="str">
        <f>IF(B542="","",VLOOKUP(B542,型号管理!A:D,4,0))</f>
        <v/>
      </c>
      <c r="F542" s="127"/>
      <c r="G542" s="124">
        <f>IF(F542=0,0,SUMIF(采购明细!B:B,B542,采购明细!H:H)/SUMIF(采购明细!B:B,B542,采购明细!F:F))</f>
        <v>0</v>
      </c>
      <c r="H542" s="124">
        <f t="shared" si="8"/>
        <v>0</v>
      </c>
      <c r="I542" s="121"/>
      <c r="J542" s="122" t="str">
        <f>IF(I542="","",VLOOKUP(I542,部门列表!A:B,2,0))</f>
        <v/>
      </c>
      <c r="K542" s="128"/>
    </row>
    <row r="543" spans="1:11" ht="13.5">
      <c r="A543" s="126"/>
      <c r="B543" s="121"/>
      <c r="C543" s="122" t="str">
        <f>IF(B543="","",VLOOKUP(B543,型号管理!A:D,2,0))</f>
        <v/>
      </c>
      <c r="D543" s="122" t="str">
        <f>IF(B543="","",VLOOKUP(B543,型号管理!A:D,3,0))</f>
        <v/>
      </c>
      <c r="E543" s="122" t="str">
        <f>IF(B543="","",VLOOKUP(B543,型号管理!A:D,4,0))</f>
        <v/>
      </c>
      <c r="F543" s="127"/>
      <c r="G543" s="124">
        <f>IF(F543=0,0,SUMIF(采购明细!B:B,B543,采购明细!H:H)/SUMIF(采购明细!B:B,B543,采购明细!F:F))</f>
        <v>0</v>
      </c>
      <c r="H543" s="124">
        <f t="shared" si="8"/>
        <v>0</v>
      </c>
      <c r="I543" s="121"/>
      <c r="J543" s="122" t="str">
        <f>IF(I543="","",VLOOKUP(I543,部门列表!A:B,2,0))</f>
        <v/>
      </c>
      <c r="K543" s="128"/>
    </row>
    <row r="544" spans="1:11" ht="13.5">
      <c r="A544" s="126"/>
      <c r="B544" s="121"/>
      <c r="C544" s="122" t="str">
        <f>IF(B544="","",VLOOKUP(B544,型号管理!A:D,2,0))</f>
        <v/>
      </c>
      <c r="D544" s="122" t="str">
        <f>IF(B544="","",VLOOKUP(B544,型号管理!A:D,3,0))</f>
        <v/>
      </c>
      <c r="E544" s="122" t="str">
        <f>IF(B544="","",VLOOKUP(B544,型号管理!A:D,4,0))</f>
        <v/>
      </c>
      <c r="F544" s="127"/>
      <c r="G544" s="124">
        <f>IF(F544=0,0,SUMIF(采购明细!B:B,B544,采购明细!H:H)/SUMIF(采购明细!B:B,B544,采购明细!F:F))</f>
        <v>0</v>
      </c>
      <c r="H544" s="124">
        <f t="shared" si="8"/>
        <v>0</v>
      </c>
      <c r="I544" s="121"/>
      <c r="J544" s="122" t="str">
        <f>IF(I544="","",VLOOKUP(I544,部门列表!A:B,2,0))</f>
        <v/>
      </c>
      <c r="K544" s="128"/>
    </row>
    <row r="545" spans="1:11" ht="13.5">
      <c r="A545" s="126"/>
      <c r="B545" s="121"/>
      <c r="C545" s="122" t="str">
        <f>IF(B545="","",VLOOKUP(B545,型号管理!A:D,2,0))</f>
        <v/>
      </c>
      <c r="D545" s="122" t="str">
        <f>IF(B545="","",VLOOKUP(B545,型号管理!A:D,3,0))</f>
        <v/>
      </c>
      <c r="E545" s="122" t="str">
        <f>IF(B545="","",VLOOKUP(B545,型号管理!A:D,4,0))</f>
        <v/>
      </c>
      <c r="F545" s="127"/>
      <c r="G545" s="124">
        <f>IF(F545=0,0,SUMIF(采购明细!B:B,B545,采购明细!H:H)/SUMIF(采购明细!B:B,B545,采购明细!F:F))</f>
        <v>0</v>
      </c>
      <c r="H545" s="124">
        <f t="shared" si="8"/>
        <v>0</v>
      </c>
      <c r="I545" s="121"/>
      <c r="J545" s="122" t="str">
        <f>IF(I545="","",VLOOKUP(I545,部门列表!A:B,2,0))</f>
        <v/>
      </c>
      <c r="K545" s="128"/>
    </row>
    <row r="546" spans="1:11" ht="13.5">
      <c r="A546" s="126"/>
      <c r="B546" s="121"/>
      <c r="C546" s="122" t="str">
        <f>IF(B546="","",VLOOKUP(B546,型号管理!A:D,2,0))</f>
        <v/>
      </c>
      <c r="D546" s="122" t="str">
        <f>IF(B546="","",VLOOKUP(B546,型号管理!A:D,3,0))</f>
        <v/>
      </c>
      <c r="E546" s="122" t="str">
        <f>IF(B546="","",VLOOKUP(B546,型号管理!A:D,4,0))</f>
        <v/>
      </c>
      <c r="F546" s="127"/>
      <c r="G546" s="124">
        <f>IF(F546=0,0,SUMIF(采购明细!B:B,B546,采购明细!H:H)/SUMIF(采购明细!B:B,B546,采购明细!F:F))</f>
        <v>0</v>
      </c>
      <c r="H546" s="124">
        <f t="shared" si="8"/>
        <v>0</v>
      </c>
      <c r="I546" s="121"/>
      <c r="J546" s="122" t="str">
        <f>IF(I546="","",VLOOKUP(I546,部门列表!A:B,2,0))</f>
        <v/>
      </c>
      <c r="K546" s="128"/>
    </row>
    <row r="547" spans="1:11" ht="13.5">
      <c r="A547" s="126"/>
      <c r="B547" s="121"/>
      <c r="C547" s="122" t="str">
        <f>IF(B547="","",VLOOKUP(B547,型号管理!A:D,2,0))</f>
        <v/>
      </c>
      <c r="D547" s="122" t="str">
        <f>IF(B547="","",VLOOKUP(B547,型号管理!A:D,3,0))</f>
        <v/>
      </c>
      <c r="E547" s="122" t="str">
        <f>IF(B547="","",VLOOKUP(B547,型号管理!A:D,4,0))</f>
        <v/>
      </c>
      <c r="F547" s="127"/>
      <c r="G547" s="124">
        <f>IF(F547=0,0,SUMIF(采购明细!B:B,B547,采购明细!H:H)/SUMIF(采购明细!B:B,B547,采购明细!F:F))</f>
        <v>0</v>
      </c>
      <c r="H547" s="124">
        <f t="shared" si="8"/>
        <v>0</v>
      </c>
      <c r="I547" s="121"/>
      <c r="J547" s="122" t="str">
        <f>IF(I547="","",VLOOKUP(I547,部门列表!A:B,2,0))</f>
        <v/>
      </c>
      <c r="K547" s="128"/>
    </row>
    <row r="548" spans="1:11" ht="13.5">
      <c r="A548" s="126"/>
      <c r="B548" s="121"/>
      <c r="C548" s="122" t="str">
        <f>IF(B548="","",VLOOKUP(B548,型号管理!A:D,2,0))</f>
        <v/>
      </c>
      <c r="D548" s="122" t="str">
        <f>IF(B548="","",VLOOKUP(B548,型号管理!A:D,3,0))</f>
        <v/>
      </c>
      <c r="E548" s="122" t="str">
        <f>IF(B548="","",VLOOKUP(B548,型号管理!A:D,4,0))</f>
        <v/>
      </c>
      <c r="F548" s="127"/>
      <c r="G548" s="124">
        <f>IF(F548=0,0,SUMIF(采购明细!B:B,B548,采购明细!H:H)/SUMIF(采购明细!B:B,B548,采购明细!F:F))</f>
        <v>0</v>
      </c>
      <c r="H548" s="124">
        <f t="shared" si="8"/>
        <v>0</v>
      </c>
      <c r="I548" s="121"/>
      <c r="J548" s="122" t="str">
        <f>IF(I548="","",VLOOKUP(I548,部门列表!A:B,2,0))</f>
        <v/>
      </c>
      <c r="K548" s="128"/>
    </row>
    <row r="549" spans="1:11" ht="13.5">
      <c r="A549" s="126"/>
      <c r="B549" s="121"/>
      <c r="C549" s="122" t="str">
        <f>IF(B549="","",VLOOKUP(B549,型号管理!A:D,2,0))</f>
        <v/>
      </c>
      <c r="D549" s="122" t="str">
        <f>IF(B549="","",VLOOKUP(B549,型号管理!A:D,3,0))</f>
        <v/>
      </c>
      <c r="E549" s="122" t="str">
        <f>IF(B549="","",VLOOKUP(B549,型号管理!A:D,4,0))</f>
        <v/>
      </c>
      <c r="F549" s="127"/>
      <c r="G549" s="124">
        <f>IF(F549=0,0,SUMIF(采购明细!B:B,B549,采购明细!H:H)/SUMIF(采购明细!B:B,B549,采购明细!F:F))</f>
        <v>0</v>
      </c>
      <c r="H549" s="124">
        <f t="shared" si="8"/>
        <v>0</v>
      </c>
      <c r="I549" s="121"/>
      <c r="J549" s="122" t="str">
        <f>IF(I549="","",VLOOKUP(I549,部门列表!A:B,2,0))</f>
        <v/>
      </c>
      <c r="K549" s="128"/>
    </row>
    <row r="550" spans="1:11" ht="13.5">
      <c r="A550" s="126"/>
      <c r="B550" s="121"/>
      <c r="C550" s="122" t="str">
        <f>IF(B550="","",VLOOKUP(B550,型号管理!A:D,2,0))</f>
        <v/>
      </c>
      <c r="D550" s="122" t="str">
        <f>IF(B550="","",VLOOKUP(B550,型号管理!A:D,3,0))</f>
        <v/>
      </c>
      <c r="E550" s="122" t="str">
        <f>IF(B550="","",VLOOKUP(B550,型号管理!A:D,4,0))</f>
        <v/>
      </c>
      <c r="F550" s="127"/>
      <c r="G550" s="124">
        <f>IF(F550=0,0,SUMIF(采购明细!B:B,B550,采购明细!H:H)/SUMIF(采购明细!B:B,B550,采购明细!F:F))</f>
        <v>0</v>
      </c>
      <c r="H550" s="124">
        <f t="shared" si="8"/>
        <v>0</v>
      </c>
      <c r="I550" s="121"/>
      <c r="J550" s="122" t="str">
        <f>IF(I550="","",VLOOKUP(I550,部门列表!A:B,2,0))</f>
        <v/>
      </c>
      <c r="K550" s="128"/>
    </row>
    <row r="551" spans="1:11" ht="13.5">
      <c r="A551" s="126"/>
      <c r="B551" s="121"/>
      <c r="C551" s="122" t="str">
        <f>IF(B551="","",VLOOKUP(B551,型号管理!A:D,2,0))</f>
        <v/>
      </c>
      <c r="D551" s="122" t="str">
        <f>IF(B551="","",VLOOKUP(B551,型号管理!A:D,3,0))</f>
        <v/>
      </c>
      <c r="E551" s="122" t="str">
        <f>IF(B551="","",VLOOKUP(B551,型号管理!A:D,4,0))</f>
        <v/>
      </c>
      <c r="F551" s="127"/>
      <c r="G551" s="124">
        <f>IF(F551=0,0,SUMIF(采购明细!B:B,B551,采购明细!H:H)/SUMIF(采购明细!B:B,B551,采购明细!F:F))</f>
        <v>0</v>
      </c>
      <c r="H551" s="124">
        <f t="shared" si="8"/>
        <v>0</v>
      </c>
      <c r="I551" s="121"/>
      <c r="J551" s="122" t="str">
        <f>IF(I551="","",VLOOKUP(I551,部门列表!A:B,2,0))</f>
        <v/>
      </c>
      <c r="K551" s="128"/>
    </row>
    <row r="552" spans="1:11" ht="13.5">
      <c r="A552" s="126"/>
      <c r="B552" s="121"/>
      <c r="C552" s="122" t="str">
        <f>IF(B552="","",VLOOKUP(B552,型号管理!A:D,2,0))</f>
        <v/>
      </c>
      <c r="D552" s="122" t="str">
        <f>IF(B552="","",VLOOKUP(B552,型号管理!A:D,3,0))</f>
        <v/>
      </c>
      <c r="E552" s="122" t="str">
        <f>IF(B552="","",VLOOKUP(B552,型号管理!A:D,4,0))</f>
        <v/>
      </c>
      <c r="F552" s="127"/>
      <c r="G552" s="124">
        <f>IF(F552=0,0,SUMIF(采购明细!B:B,B552,采购明细!H:H)/SUMIF(采购明细!B:B,B552,采购明细!F:F))</f>
        <v>0</v>
      </c>
      <c r="H552" s="124">
        <f t="shared" si="8"/>
        <v>0</v>
      </c>
      <c r="I552" s="121"/>
      <c r="J552" s="122" t="str">
        <f>IF(I552="","",VLOOKUP(I552,部门列表!A:B,2,0))</f>
        <v/>
      </c>
      <c r="K552" s="128"/>
    </row>
    <row r="553" spans="1:11" ht="13.5">
      <c r="A553" s="126"/>
      <c r="B553" s="121"/>
      <c r="C553" s="122" t="str">
        <f>IF(B553="","",VLOOKUP(B553,型号管理!A:D,2,0))</f>
        <v/>
      </c>
      <c r="D553" s="122" t="str">
        <f>IF(B553="","",VLOOKUP(B553,型号管理!A:D,3,0))</f>
        <v/>
      </c>
      <c r="E553" s="122" t="str">
        <f>IF(B553="","",VLOOKUP(B553,型号管理!A:D,4,0))</f>
        <v/>
      </c>
      <c r="F553" s="127"/>
      <c r="G553" s="124">
        <f>IF(F553=0,0,SUMIF(采购明细!B:B,B553,采购明细!H:H)/SUMIF(采购明细!B:B,B553,采购明细!F:F))</f>
        <v>0</v>
      </c>
      <c r="H553" s="124">
        <f t="shared" si="8"/>
        <v>0</v>
      </c>
      <c r="I553" s="121"/>
      <c r="J553" s="122" t="str">
        <f>IF(I553="","",VLOOKUP(I553,部门列表!A:B,2,0))</f>
        <v/>
      </c>
      <c r="K553" s="128"/>
    </row>
    <row r="554" spans="1:11" ht="13.5">
      <c r="A554" s="126"/>
      <c r="B554" s="121"/>
      <c r="C554" s="122" t="str">
        <f>IF(B554="","",VLOOKUP(B554,型号管理!A:D,2,0))</f>
        <v/>
      </c>
      <c r="D554" s="122" t="str">
        <f>IF(B554="","",VLOOKUP(B554,型号管理!A:D,3,0))</f>
        <v/>
      </c>
      <c r="E554" s="122" t="str">
        <f>IF(B554="","",VLOOKUP(B554,型号管理!A:D,4,0))</f>
        <v/>
      </c>
      <c r="F554" s="127"/>
      <c r="G554" s="124">
        <f>IF(F554=0,0,SUMIF(采购明细!B:B,B554,采购明细!H:H)/SUMIF(采购明细!B:B,B554,采购明细!F:F))</f>
        <v>0</v>
      </c>
      <c r="H554" s="124">
        <f t="shared" si="8"/>
        <v>0</v>
      </c>
      <c r="I554" s="121"/>
      <c r="J554" s="122" t="str">
        <f>IF(I554="","",VLOOKUP(I554,部门列表!A:B,2,0))</f>
        <v/>
      </c>
      <c r="K554" s="128"/>
    </row>
    <row r="555" spans="1:11" ht="13.5">
      <c r="A555" s="126"/>
      <c r="B555" s="121"/>
      <c r="C555" s="122" t="str">
        <f>IF(B555="","",VLOOKUP(B555,型号管理!A:D,2,0))</f>
        <v/>
      </c>
      <c r="D555" s="122" t="str">
        <f>IF(B555="","",VLOOKUP(B555,型号管理!A:D,3,0))</f>
        <v/>
      </c>
      <c r="E555" s="122" t="str">
        <f>IF(B555="","",VLOOKUP(B555,型号管理!A:D,4,0))</f>
        <v/>
      </c>
      <c r="F555" s="127"/>
      <c r="G555" s="124">
        <f>IF(F555=0,0,SUMIF(采购明细!B:B,B555,采购明细!H:H)/SUMIF(采购明细!B:B,B555,采购明细!F:F))</f>
        <v>0</v>
      </c>
      <c r="H555" s="124">
        <f t="shared" si="8"/>
        <v>0</v>
      </c>
      <c r="I555" s="121"/>
      <c r="J555" s="122" t="str">
        <f>IF(I555="","",VLOOKUP(I555,部门列表!A:B,2,0))</f>
        <v/>
      </c>
      <c r="K555" s="128"/>
    </row>
    <row r="556" spans="1:11" ht="13.5">
      <c r="A556" s="126"/>
      <c r="B556" s="121"/>
      <c r="C556" s="122" t="str">
        <f>IF(B556="","",VLOOKUP(B556,型号管理!A:D,2,0))</f>
        <v/>
      </c>
      <c r="D556" s="122" t="str">
        <f>IF(B556="","",VLOOKUP(B556,型号管理!A:D,3,0))</f>
        <v/>
      </c>
      <c r="E556" s="122" t="str">
        <f>IF(B556="","",VLOOKUP(B556,型号管理!A:D,4,0))</f>
        <v/>
      </c>
      <c r="F556" s="127"/>
      <c r="G556" s="124">
        <f>IF(F556=0,0,SUMIF(采购明细!B:B,B556,采购明细!H:H)/SUMIF(采购明细!B:B,B556,采购明细!F:F))</f>
        <v>0</v>
      </c>
      <c r="H556" s="124">
        <f t="shared" si="8"/>
        <v>0</v>
      </c>
      <c r="I556" s="121"/>
      <c r="J556" s="122" t="str">
        <f>IF(I556="","",VLOOKUP(I556,部门列表!A:B,2,0))</f>
        <v/>
      </c>
      <c r="K556" s="128"/>
    </row>
    <row r="557" spans="1:11" ht="13.5">
      <c r="A557" s="126"/>
      <c r="B557" s="121"/>
      <c r="C557" s="122" t="str">
        <f>IF(B557="","",VLOOKUP(B557,型号管理!A:D,2,0))</f>
        <v/>
      </c>
      <c r="D557" s="122" t="str">
        <f>IF(B557="","",VLOOKUP(B557,型号管理!A:D,3,0))</f>
        <v/>
      </c>
      <c r="E557" s="122" t="str">
        <f>IF(B557="","",VLOOKUP(B557,型号管理!A:D,4,0))</f>
        <v/>
      </c>
      <c r="F557" s="127"/>
      <c r="G557" s="124">
        <f>IF(F557=0,0,SUMIF(采购明细!B:B,B557,采购明细!H:H)/SUMIF(采购明细!B:B,B557,采购明细!F:F))</f>
        <v>0</v>
      </c>
      <c r="H557" s="124">
        <f t="shared" si="8"/>
        <v>0</v>
      </c>
      <c r="I557" s="121"/>
      <c r="J557" s="122" t="str">
        <f>IF(I557="","",VLOOKUP(I557,部门列表!A:B,2,0))</f>
        <v/>
      </c>
      <c r="K557" s="128"/>
    </row>
    <row r="558" spans="1:11" ht="13.5">
      <c r="A558" s="126"/>
      <c r="B558" s="121"/>
      <c r="C558" s="122" t="str">
        <f>IF(B558="","",VLOOKUP(B558,型号管理!A:D,2,0))</f>
        <v/>
      </c>
      <c r="D558" s="122" t="str">
        <f>IF(B558="","",VLOOKUP(B558,型号管理!A:D,3,0))</f>
        <v/>
      </c>
      <c r="E558" s="122" t="str">
        <f>IF(B558="","",VLOOKUP(B558,型号管理!A:D,4,0))</f>
        <v/>
      </c>
      <c r="F558" s="127"/>
      <c r="G558" s="124">
        <f>IF(F558=0,0,SUMIF(采购明细!B:B,B558,采购明细!H:H)/SUMIF(采购明细!B:B,B558,采购明细!F:F))</f>
        <v>0</v>
      </c>
      <c r="H558" s="124">
        <f t="shared" si="8"/>
        <v>0</v>
      </c>
      <c r="I558" s="121"/>
      <c r="J558" s="122" t="str">
        <f>IF(I558="","",VLOOKUP(I558,部门列表!A:B,2,0))</f>
        <v/>
      </c>
      <c r="K558" s="128"/>
    </row>
    <row r="559" spans="1:11" ht="13.5">
      <c r="A559" s="126"/>
      <c r="B559" s="121"/>
      <c r="C559" s="122" t="str">
        <f>IF(B559="","",VLOOKUP(B559,型号管理!A:D,2,0))</f>
        <v/>
      </c>
      <c r="D559" s="122" t="str">
        <f>IF(B559="","",VLOOKUP(B559,型号管理!A:D,3,0))</f>
        <v/>
      </c>
      <c r="E559" s="122" t="str">
        <f>IF(B559="","",VLOOKUP(B559,型号管理!A:D,4,0))</f>
        <v/>
      </c>
      <c r="F559" s="127"/>
      <c r="G559" s="124">
        <f>IF(F559=0,0,SUMIF(采购明细!B:B,B559,采购明细!H:H)/SUMIF(采购明细!B:B,B559,采购明细!F:F))</f>
        <v>0</v>
      </c>
      <c r="H559" s="124">
        <f t="shared" si="8"/>
        <v>0</v>
      </c>
      <c r="I559" s="121"/>
      <c r="J559" s="122" t="str">
        <f>IF(I559="","",VLOOKUP(I559,部门列表!A:B,2,0))</f>
        <v/>
      </c>
      <c r="K559" s="128"/>
    </row>
    <row r="560" spans="1:11" ht="13.5">
      <c r="A560" s="126"/>
      <c r="B560" s="121"/>
      <c r="C560" s="122" t="str">
        <f>IF(B560="","",VLOOKUP(B560,型号管理!A:D,2,0))</f>
        <v/>
      </c>
      <c r="D560" s="122" t="str">
        <f>IF(B560="","",VLOOKUP(B560,型号管理!A:D,3,0))</f>
        <v/>
      </c>
      <c r="E560" s="122" t="str">
        <f>IF(B560="","",VLOOKUP(B560,型号管理!A:D,4,0))</f>
        <v/>
      </c>
      <c r="F560" s="127"/>
      <c r="G560" s="124">
        <f>IF(F560=0,0,SUMIF(采购明细!B:B,B560,采购明细!H:H)/SUMIF(采购明细!B:B,B560,采购明细!F:F))</f>
        <v>0</v>
      </c>
      <c r="H560" s="124">
        <f t="shared" si="8"/>
        <v>0</v>
      </c>
      <c r="I560" s="121"/>
      <c r="J560" s="122" t="str">
        <f>IF(I560="","",VLOOKUP(I560,部门列表!A:B,2,0))</f>
        <v/>
      </c>
      <c r="K560" s="128"/>
    </row>
    <row r="561" spans="1:11" ht="13.5">
      <c r="A561" s="126"/>
      <c r="B561" s="121"/>
      <c r="C561" s="122" t="str">
        <f>IF(B561="","",VLOOKUP(B561,型号管理!A:D,2,0))</f>
        <v/>
      </c>
      <c r="D561" s="122" t="str">
        <f>IF(B561="","",VLOOKUP(B561,型号管理!A:D,3,0))</f>
        <v/>
      </c>
      <c r="E561" s="122" t="str">
        <f>IF(B561="","",VLOOKUP(B561,型号管理!A:D,4,0))</f>
        <v/>
      </c>
      <c r="F561" s="127"/>
      <c r="G561" s="124">
        <f>IF(F561=0,0,SUMIF(采购明细!B:B,B561,采购明细!H:H)/SUMIF(采购明细!B:B,B561,采购明细!F:F))</f>
        <v>0</v>
      </c>
      <c r="H561" s="124">
        <f t="shared" si="8"/>
        <v>0</v>
      </c>
      <c r="I561" s="121"/>
      <c r="J561" s="122" t="str">
        <f>IF(I561="","",VLOOKUP(I561,部门列表!A:B,2,0))</f>
        <v/>
      </c>
      <c r="K561" s="128"/>
    </row>
    <row r="562" spans="1:11" ht="13.5">
      <c r="A562" s="126"/>
      <c r="B562" s="121"/>
      <c r="C562" s="122" t="str">
        <f>IF(B562="","",VLOOKUP(B562,型号管理!A:D,2,0))</f>
        <v/>
      </c>
      <c r="D562" s="122" t="str">
        <f>IF(B562="","",VLOOKUP(B562,型号管理!A:D,3,0))</f>
        <v/>
      </c>
      <c r="E562" s="122" t="str">
        <f>IF(B562="","",VLOOKUP(B562,型号管理!A:D,4,0))</f>
        <v/>
      </c>
      <c r="F562" s="127"/>
      <c r="G562" s="124">
        <f>IF(F562=0,0,SUMIF(采购明细!B:B,B562,采购明细!H:H)/SUMIF(采购明细!B:B,B562,采购明细!F:F))</f>
        <v>0</v>
      </c>
      <c r="H562" s="124">
        <f t="shared" si="8"/>
        <v>0</v>
      </c>
      <c r="I562" s="121"/>
      <c r="J562" s="122" t="str">
        <f>IF(I562="","",VLOOKUP(I562,部门列表!A:B,2,0))</f>
        <v/>
      </c>
      <c r="K562" s="128"/>
    </row>
    <row r="563" spans="1:11" ht="13.5">
      <c r="A563" s="126"/>
      <c r="B563" s="121"/>
      <c r="C563" s="122" t="str">
        <f>IF(B563="","",VLOOKUP(B563,型号管理!A:D,2,0))</f>
        <v/>
      </c>
      <c r="D563" s="122" t="str">
        <f>IF(B563="","",VLOOKUP(B563,型号管理!A:D,3,0))</f>
        <v/>
      </c>
      <c r="E563" s="122" t="str">
        <f>IF(B563="","",VLOOKUP(B563,型号管理!A:D,4,0))</f>
        <v/>
      </c>
      <c r="F563" s="127"/>
      <c r="G563" s="124">
        <f>IF(F563=0,0,SUMIF(采购明细!B:B,B563,采购明细!H:H)/SUMIF(采购明细!B:B,B563,采购明细!F:F))</f>
        <v>0</v>
      </c>
      <c r="H563" s="124">
        <f t="shared" si="8"/>
        <v>0</v>
      </c>
      <c r="I563" s="121"/>
      <c r="J563" s="122" t="str">
        <f>IF(I563="","",VLOOKUP(I563,部门列表!A:B,2,0))</f>
        <v/>
      </c>
      <c r="K563" s="128"/>
    </row>
    <row r="564" spans="1:11" ht="13.5">
      <c r="A564" s="126"/>
      <c r="B564" s="121"/>
      <c r="C564" s="122" t="str">
        <f>IF(B564="","",VLOOKUP(B564,型号管理!A:D,2,0))</f>
        <v/>
      </c>
      <c r="D564" s="122" t="str">
        <f>IF(B564="","",VLOOKUP(B564,型号管理!A:D,3,0))</f>
        <v/>
      </c>
      <c r="E564" s="122" t="str">
        <f>IF(B564="","",VLOOKUP(B564,型号管理!A:D,4,0))</f>
        <v/>
      </c>
      <c r="F564" s="127"/>
      <c r="G564" s="124">
        <f>IF(F564=0,0,SUMIF(采购明细!B:B,B564,采购明细!H:H)/SUMIF(采购明细!B:B,B564,采购明细!F:F))</f>
        <v>0</v>
      </c>
      <c r="H564" s="124">
        <f t="shared" si="8"/>
        <v>0</v>
      </c>
      <c r="I564" s="121"/>
      <c r="J564" s="122" t="str">
        <f>IF(I564="","",VLOOKUP(I564,部门列表!A:B,2,0))</f>
        <v/>
      </c>
      <c r="K564" s="128"/>
    </row>
    <row r="565" spans="1:11" ht="13.5">
      <c r="A565" s="126"/>
      <c r="B565" s="121"/>
      <c r="C565" s="122" t="str">
        <f>IF(B565="","",VLOOKUP(B565,型号管理!A:D,2,0))</f>
        <v/>
      </c>
      <c r="D565" s="122" t="str">
        <f>IF(B565="","",VLOOKUP(B565,型号管理!A:D,3,0))</f>
        <v/>
      </c>
      <c r="E565" s="122" t="str">
        <f>IF(B565="","",VLOOKUP(B565,型号管理!A:D,4,0))</f>
        <v/>
      </c>
      <c r="F565" s="127"/>
      <c r="G565" s="124">
        <f>IF(F565=0,0,SUMIF(采购明细!B:B,B565,采购明细!H:H)/SUMIF(采购明细!B:B,B565,采购明细!F:F))</f>
        <v>0</v>
      </c>
      <c r="H565" s="124">
        <f t="shared" si="8"/>
        <v>0</v>
      </c>
      <c r="I565" s="121"/>
      <c r="J565" s="122" t="str">
        <f>IF(I565="","",VLOOKUP(I565,部门列表!A:B,2,0))</f>
        <v/>
      </c>
      <c r="K565" s="128"/>
    </row>
    <row r="566" spans="1:11" ht="13.5">
      <c r="A566" s="126"/>
      <c r="B566" s="121"/>
      <c r="C566" s="122" t="str">
        <f>IF(B566="","",VLOOKUP(B566,型号管理!A:D,2,0))</f>
        <v/>
      </c>
      <c r="D566" s="122" t="str">
        <f>IF(B566="","",VLOOKUP(B566,型号管理!A:D,3,0))</f>
        <v/>
      </c>
      <c r="E566" s="122" t="str">
        <f>IF(B566="","",VLOOKUP(B566,型号管理!A:D,4,0))</f>
        <v/>
      </c>
      <c r="F566" s="127"/>
      <c r="G566" s="124">
        <f>IF(F566=0,0,SUMIF(采购明细!B:B,B566,采购明细!H:H)/SUMIF(采购明细!B:B,B566,采购明细!F:F))</f>
        <v>0</v>
      </c>
      <c r="H566" s="124">
        <f t="shared" si="8"/>
        <v>0</v>
      </c>
      <c r="I566" s="121"/>
      <c r="J566" s="122" t="str">
        <f>IF(I566="","",VLOOKUP(I566,部门列表!A:B,2,0))</f>
        <v/>
      </c>
      <c r="K566" s="128"/>
    </row>
    <row r="567" spans="1:11" ht="13.5">
      <c r="A567" s="126"/>
      <c r="B567" s="121"/>
      <c r="C567" s="122" t="str">
        <f>IF(B567="","",VLOOKUP(B567,型号管理!A:D,2,0))</f>
        <v/>
      </c>
      <c r="D567" s="122" t="str">
        <f>IF(B567="","",VLOOKUP(B567,型号管理!A:D,3,0))</f>
        <v/>
      </c>
      <c r="E567" s="122" t="str">
        <f>IF(B567="","",VLOOKUP(B567,型号管理!A:D,4,0))</f>
        <v/>
      </c>
      <c r="F567" s="127"/>
      <c r="G567" s="124">
        <f>IF(F567=0,0,SUMIF(采购明细!B:B,B567,采购明细!H:H)/SUMIF(采购明细!B:B,B567,采购明细!F:F))</f>
        <v>0</v>
      </c>
      <c r="H567" s="124">
        <f t="shared" si="8"/>
        <v>0</v>
      </c>
      <c r="I567" s="121"/>
      <c r="J567" s="122" t="str">
        <f>IF(I567="","",VLOOKUP(I567,部门列表!A:B,2,0))</f>
        <v/>
      </c>
      <c r="K567" s="128"/>
    </row>
    <row r="568" spans="1:11" ht="13.5">
      <c r="A568" s="126"/>
      <c r="B568" s="121"/>
      <c r="C568" s="122" t="str">
        <f>IF(B568="","",VLOOKUP(B568,型号管理!A:D,2,0))</f>
        <v/>
      </c>
      <c r="D568" s="122" t="str">
        <f>IF(B568="","",VLOOKUP(B568,型号管理!A:D,3,0))</f>
        <v/>
      </c>
      <c r="E568" s="122" t="str">
        <f>IF(B568="","",VLOOKUP(B568,型号管理!A:D,4,0))</f>
        <v/>
      </c>
      <c r="F568" s="127"/>
      <c r="G568" s="124">
        <f>IF(F568=0,0,SUMIF(采购明细!B:B,B568,采购明细!H:H)/SUMIF(采购明细!B:B,B568,采购明细!F:F))</f>
        <v>0</v>
      </c>
      <c r="H568" s="124">
        <f t="shared" si="8"/>
        <v>0</v>
      </c>
      <c r="I568" s="121"/>
      <c r="J568" s="122" t="str">
        <f>IF(I568="","",VLOOKUP(I568,部门列表!A:B,2,0))</f>
        <v/>
      </c>
      <c r="K568" s="128"/>
    </row>
    <row r="569" spans="1:11" ht="13.5">
      <c r="A569" s="126"/>
      <c r="B569" s="121"/>
      <c r="C569" s="122" t="str">
        <f>IF(B569="","",VLOOKUP(B569,型号管理!A:D,2,0))</f>
        <v/>
      </c>
      <c r="D569" s="122" t="str">
        <f>IF(B569="","",VLOOKUP(B569,型号管理!A:D,3,0))</f>
        <v/>
      </c>
      <c r="E569" s="122" t="str">
        <f>IF(B569="","",VLOOKUP(B569,型号管理!A:D,4,0))</f>
        <v/>
      </c>
      <c r="F569" s="127"/>
      <c r="G569" s="124">
        <f>IF(F569=0,0,SUMIF(采购明细!B:B,B569,采购明细!H:H)/SUMIF(采购明细!B:B,B569,采购明细!F:F))</f>
        <v>0</v>
      </c>
      <c r="H569" s="124">
        <f t="shared" si="8"/>
        <v>0</v>
      </c>
      <c r="I569" s="121"/>
      <c r="J569" s="122" t="str">
        <f>IF(I569="","",VLOOKUP(I569,部门列表!A:B,2,0))</f>
        <v/>
      </c>
      <c r="K569" s="128"/>
    </row>
    <row r="570" spans="1:11" ht="13.5">
      <c r="A570" s="126"/>
      <c r="B570" s="121"/>
      <c r="C570" s="122" t="str">
        <f>IF(B570="","",VLOOKUP(B570,型号管理!A:D,2,0))</f>
        <v/>
      </c>
      <c r="D570" s="122" t="str">
        <f>IF(B570="","",VLOOKUP(B570,型号管理!A:D,3,0))</f>
        <v/>
      </c>
      <c r="E570" s="122" t="str">
        <f>IF(B570="","",VLOOKUP(B570,型号管理!A:D,4,0))</f>
        <v/>
      </c>
      <c r="F570" s="127"/>
      <c r="G570" s="124">
        <f>IF(F570=0,0,SUMIF(采购明细!B:B,B570,采购明细!H:H)/SUMIF(采购明细!B:B,B570,采购明细!F:F))</f>
        <v>0</v>
      </c>
      <c r="H570" s="124">
        <f t="shared" si="8"/>
        <v>0</v>
      </c>
      <c r="I570" s="121"/>
      <c r="J570" s="122" t="str">
        <f>IF(I570="","",VLOOKUP(I570,部门列表!A:B,2,0))</f>
        <v/>
      </c>
      <c r="K570" s="128"/>
    </row>
    <row r="571" spans="1:11" ht="13.5">
      <c r="A571" s="126"/>
      <c r="B571" s="121"/>
      <c r="C571" s="122" t="str">
        <f>IF(B571="","",VLOOKUP(B571,型号管理!A:D,2,0))</f>
        <v/>
      </c>
      <c r="D571" s="122" t="str">
        <f>IF(B571="","",VLOOKUP(B571,型号管理!A:D,3,0))</f>
        <v/>
      </c>
      <c r="E571" s="122" t="str">
        <f>IF(B571="","",VLOOKUP(B571,型号管理!A:D,4,0))</f>
        <v/>
      </c>
      <c r="F571" s="127"/>
      <c r="G571" s="124">
        <f>IF(F571=0,0,SUMIF(采购明细!B:B,B571,采购明细!H:H)/SUMIF(采购明细!B:B,B571,采购明细!F:F))</f>
        <v>0</v>
      </c>
      <c r="H571" s="124">
        <f t="shared" si="8"/>
        <v>0</v>
      </c>
      <c r="I571" s="121"/>
      <c r="J571" s="122" t="str">
        <f>IF(I571="","",VLOOKUP(I571,部门列表!A:B,2,0))</f>
        <v/>
      </c>
      <c r="K571" s="128"/>
    </row>
    <row r="572" spans="1:11" ht="13.5">
      <c r="A572" s="126"/>
      <c r="B572" s="121"/>
      <c r="C572" s="122" t="str">
        <f>IF(B572="","",VLOOKUP(B572,型号管理!A:D,2,0))</f>
        <v/>
      </c>
      <c r="D572" s="122" t="str">
        <f>IF(B572="","",VLOOKUP(B572,型号管理!A:D,3,0))</f>
        <v/>
      </c>
      <c r="E572" s="122" t="str">
        <f>IF(B572="","",VLOOKUP(B572,型号管理!A:D,4,0))</f>
        <v/>
      </c>
      <c r="F572" s="127"/>
      <c r="G572" s="124">
        <f>IF(F572=0,0,SUMIF(采购明细!B:B,B572,采购明细!H:H)/SUMIF(采购明细!B:B,B572,采购明细!F:F))</f>
        <v>0</v>
      </c>
      <c r="H572" s="124">
        <f t="shared" si="8"/>
        <v>0</v>
      </c>
      <c r="I572" s="121"/>
      <c r="J572" s="122" t="str">
        <f>IF(I572="","",VLOOKUP(I572,部门列表!A:B,2,0))</f>
        <v/>
      </c>
      <c r="K572" s="128"/>
    </row>
    <row r="573" spans="1:11" ht="13.5">
      <c r="A573" s="126"/>
      <c r="B573" s="121"/>
      <c r="C573" s="122" t="str">
        <f>IF(B573="","",VLOOKUP(B573,型号管理!A:D,2,0))</f>
        <v/>
      </c>
      <c r="D573" s="122" t="str">
        <f>IF(B573="","",VLOOKUP(B573,型号管理!A:D,3,0))</f>
        <v/>
      </c>
      <c r="E573" s="122" t="str">
        <f>IF(B573="","",VLOOKUP(B573,型号管理!A:D,4,0))</f>
        <v/>
      </c>
      <c r="F573" s="127"/>
      <c r="G573" s="124">
        <f>IF(F573=0,0,SUMIF(采购明细!B:B,B573,采购明细!H:H)/SUMIF(采购明细!B:B,B573,采购明细!F:F))</f>
        <v>0</v>
      </c>
      <c r="H573" s="124">
        <f t="shared" si="8"/>
        <v>0</v>
      </c>
      <c r="I573" s="121"/>
      <c r="J573" s="122" t="str">
        <f>IF(I573="","",VLOOKUP(I573,部门列表!A:B,2,0))</f>
        <v/>
      </c>
      <c r="K573" s="128"/>
    </row>
    <row r="574" spans="1:11" ht="13.5">
      <c r="A574" s="126"/>
      <c r="B574" s="121"/>
      <c r="C574" s="122" t="str">
        <f>IF(B574="","",VLOOKUP(B574,型号管理!A:D,2,0))</f>
        <v/>
      </c>
      <c r="D574" s="122" t="str">
        <f>IF(B574="","",VLOOKUP(B574,型号管理!A:D,3,0))</f>
        <v/>
      </c>
      <c r="E574" s="122" t="str">
        <f>IF(B574="","",VLOOKUP(B574,型号管理!A:D,4,0))</f>
        <v/>
      </c>
      <c r="F574" s="127"/>
      <c r="G574" s="124">
        <f>IF(F574=0,0,SUMIF(采购明细!B:B,B574,采购明细!H:H)/SUMIF(采购明细!B:B,B574,采购明细!F:F))</f>
        <v>0</v>
      </c>
      <c r="H574" s="124">
        <f t="shared" si="8"/>
        <v>0</v>
      </c>
      <c r="I574" s="121"/>
      <c r="J574" s="122" t="str">
        <f>IF(I574="","",VLOOKUP(I574,部门列表!A:B,2,0))</f>
        <v/>
      </c>
      <c r="K574" s="128"/>
    </row>
    <row r="575" spans="1:11" ht="13.5">
      <c r="A575" s="126"/>
      <c r="B575" s="121"/>
      <c r="C575" s="122" t="str">
        <f>IF(B575="","",VLOOKUP(B575,型号管理!A:D,2,0))</f>
        <v/>
      </c>
      <c r="D575" s="122" t="str">
        <f>IF(B575="","",VLOOKUP(B575,型号管理!A:D,3,0))</f>
        <v/>
      </c>
      <c r="E575" s="122" t="str">
        <f>IF(B575="","",VLOOKUP(B575,型号管理!A:D,4,0))</f>
        <v/>
      </c>
      <c r="F575" s="127"/>
      <c r="G575" s="124">
        <f>IF(F575=0,0,SUMIF(采购明细!B:B,B575,采购明细!H:H)/SUMIF(采购明细!B:B,B575,采购明细!F:F))</f>
        <v>0</v>
      </c>
      <c r="H575" s="124">
        <f t="shared" si="8"/>
        <v>0</v>
      </c>
      <c r="I575" s="121"/>
      <c r="J575" s="122" t="str">
        <f>IF(I575="","",VLOOKUP(I575,部门列表!A:B,2,0))</f>
        <v/>
      </c>
      <c r="K575" s="128"/>
    </row>
    <row r="576" spans="1:11" ht="13.5">
      <c r="A576" s="126"/>
      <c r="B576" s="121"/>
      <c r="C576" s="122" t="str">
        <f>IF(B576="","",VLOOKUP(B576,型号管理!A:D,2,0))</f>
        <v/>
      </c>
      <c r="D576" s="122" t="str">
        <f>IF(B576="","",VLOOKUP(B576,型号管理!A:D,3,0))</f>
        <v/>
      </c>
      <c r="E576" s="122" t="str">
        <f>IF(B576="","",VLOOKUP(B576,型号管理!A:D,4,0))</f>
        <v/>
      </c>
      <c r="F576" s="127"/>
      <c r="G576" s="124">
        <f>IF(F576=0,0,SUMIF(采购明细!B:B,B576,采购明细!H:H)/SUMIF(采购明细!B:B,B576,采购明细!F:F))</f>
        <v>0</v>
      </c>
      <c r="H576" s="124">
        <f t="shared" si="8"/>
        <v>0</v>
      </c>
      <c r="I576" s="121"/>
      <c r="J576" s="122" t="str">
        <f>IF(I576="","",VLOOKUP(I576,部门列表!A:B,2,0))</f>
        <v/>
      </c>
      <c r="K576" s="128"/>
    </row>
    <row r="577" spans="1:11" ht="13.5">
      <c r="A577" s="126"/>
      <c r="B577" s="121"/>
      <c r="C577" s="122" t="str">
        <f>IF(B577="","",VLOOKUP(B577,型号管理!A:D,2,0))</f>
        <v/>
      </c>
      <c r="D577" s="122" t="str">
        <f>IF(B577="","",VLOOKUP(B577,型号管理!A:D,3,0))</f>
        <v/>
      </c>
      <c r="E577" s="122" t="str">
        <f>IF(B577="","",VLOOKUP(B577,型号管理!A:D,4,0))</f>
        <v/>
      </c>
      <c r="F577" s="127"/>
      <c r="G577" s="124">
        <f>IF(F577=0,0,SUMIF(采购明细!B:B,B577,采购明细!H:H)/SUMIF(采购明细!B:B,B577,采购明细!F:F))</f>
        <v>0</v>
      </c>
      <c r="H577" s="124">
        <f t="shared" si="8"/>
        <v>0</v>
      </c>
      <c r="I577" s="121"/>
      <c r="J577" s="122" t="str">
        <f>IF(I577="","",VLOOKUP(I577,部门列表!A:B,2,0))</f>
        <v/>
      </c>
      <c r="K577" s="128"/>
    </row>
    <row r="578" spans="1:11" ht="13.5">
      <c r="A578" s="126"/>
      <c r="B578" s="121"/>
      <c r="C578" s="122" t="str">
        <f>IF(B578="","",VLOOKUP(B578,型号管理!A:D,2,0))</f>
        <v/>
      </c>
      <c r="D578" s="122" t="str">
        <f>IF(B578="","",VLOOKUP(B578,型号管理!A:D,3,0))</f>
        <v/>
      </c>
      <c r="E578" s="122" t="str">
        <f>IF(B578="","",VLOOKUP(B578,型号管理!A:D,4,0))</f>
        <v/>
      </c>
      <c r="F578" s="127"/>
      <c r="G578" s="124">
        <f>IF(F578=0,0,SUMIF(采购明细!B:B,B578,采购明细!H:H)/SUMIF(采购明细!B:B,B578,采购明细!F:F))</f>
        <v>0</v>
      </c>
      <c r="H578" s="124">
        <f t="shared" si="9" ref="H578:H641">F578*G578</f>
        <v>0</v>
      </c>
      <c r="I578" s="121"/>
      <c r="J578" s="122" t="str">
        <f>IF(I578="","",VLOOKUP(I578,部门列表!A:B,2,0))</f>
        <v/>
      </c>
      <c r="K578" s="128"/>
    </row>
    <row r="579" spans="1:11" ht="13.5">
      <c r="A579" s="126"/>
      <c r="B579" s="121"/>
      <c r="C579" s="122" t="str">
        <f>IF(B579="","",VLOOKUP(B579,型号管理!A:D,2,0))</f>
        <v/>
      </c>
      <c r="D579" s="122" t="str">
        <f>IF(B579="","",VLOOKUP(B579,型号管理!A:D,3,0))</f>
        <v/>
      </c>
      <c r="E579" s="122" t="str">
        <f>IF(B579="","",VLOOKUP(B579,型号管理!A:D,4,0))</f>
        <v/>
      </c>
      <c r="F579" s="127"/>
      <c r="G579" s="124">
        <f>IF(F579=0,0,SUMIF(采购明细!B:B,B579,采购明细!H:H)/SUMIF(采购明细!B:B,B579,采购明细!F:F))</f>
        <v>0</v>
      </c>
      <c r="H579" s="124">
        <f t="shared" si="9"/>
        <v>0</v>
      </c>
      <c r="I579" s="121"/>
      <c r="J579" s="122" t="str">
        <f>IF(I579="","",VLOOKUP(I579,部门列表!A:B,2,0))</f>
        <v/>
      </c>
      <c r="K579" s="128"/>
    </row>
    <row r="580" spans="1:11" ht="13.5">
      <c r="A580" s="126"/>
      <c r="B580" s="121"/>
      <c r="C580" s="122" t="str">
        <f>IF(B580="","",VLOOKUP(B580,型号管理!A:D,2,0))</f>
        <v/>
      </c>
      <c r="D580" s="122" t="str">
        <f>IF(B580="","",VLOOKUP(B580,型号管理!A:D,3,0))</f>
        <v/>
      </c>
      <c r="E580" s="122" t="str">
        <f>IF(B580="","",VLOOKUP(B580,型号管理!A:D,4,0))</f>
        <v/>
      </c>
      <c r="F580" s="127"/>
      <c r="G580" s="124">
        <f>IF(F580=0,0,SUMIF(采购明细!B:B,B580,采购明细!H:H)/SUMIF(采购明细!B:B,B580,采购明细!F:F))</f>
        <v>0</v>
      </c>
      <c r="H580" s="124">
        <f t="shared" si="9"/>
        <v>0</v>
      </c>
      <c r="I580" s="121"/>
      <c r="J580" s="122" t="str">
        <f>IF(I580="","",VLOOKUP(I580,部门列表!A:B,2,0))</f>
        <v/>
      </c>
      <c r="K580" s="128"/>
    </row>
    <row r="581" spans="1:11" ht="13.5">
      <c r="A581" s="126"/>
      <c r="B581" s="121"/>
      <c r="C581" s="122" t="str">
        <f>IF(B581="","",VLOOKUP(B581,型号管理!A:D,2,0))</f>
        <v/>
      </c>
      <c r="D581" s="122" t="str">
        <f>IF(B581="","",VLOOKUP(B581,型号管理!A:D,3,0))</f>
        <v/>
      </c>
      <c r="E581" s="122" t="str">
        <f>IF(B581="","",VLOOKUP(B581,型号管理!A:D,4,0))</f>
        <v/>
      </c>
      <c r="F581" s="127"/>
      <c r="G581" s="124">
        <f>IF(F581=0,0,SUMIF(采购明细!B:B,B581,采购明细!H:H)/SUMIF(采购明细!B:B,B581,采购明细!F:F))</f>
        <v>0</v>
      </c>
      <c r="H581" s="124">
        <f t="shared" si="9"/>
        <v>0</v>
      </c>
      <c r="I581" s="121"/>
      <c r="J581" s="122" t="str">
        <f>IF(I581="","",VLOOKUP(I581,部门列表!A:B,2,0))</f>
        <v/>
      </c>
      <c r="K581" s="128"/>
    </row>
    <row r="582" spans="1:11" ht="13.5">
      <c r="A582" s="126"/>
      <c r="B582" s="121"/>
      <c r="C582" s="122" t="str">
        <f>IF(B582="","",VLOOKUP(B582,型号管理!A:D,2,0))</f>
        <v/>
      </c>
      <c r="D582" s="122" t="str">
        <f>IF(B582="","",VLOOKUP(B582,型号管理!A:D,3,0))</f>
        <v/>
      </c>
      <c r="E582" s="122" t="str">
        <f>IF(B582="","",VLOOKUP(B582,型号管理!A:D,4,0))</f>
        <v/>
      </c>
      <c r="F582" s="127"/>
      <c r="G582" s="124">
        <f>IF(F582=0,0,SUMIF(采购明细!B:B,B582,采购明细!H:H)/SUMIF(采购明细!B:B,B582,采购明细!F:F))</f>
        <v>0</v>
      </c>
      <c r="H582" s="124">
        <f t="shared" si="9"/>
        <v>0</v>
      </c>
      <c r="I582" s="121"/>
      <c r="J582" s="122" t="str">
        <f>IF(I582="","",VLOOKUP(I582,部门列表!A:B,2,0))</f>
        <v/>
      </c>
      <c r="K582" s="128"/>
    </row>
    <row r="583" spans="1:11" ht="13.5">
      <c r="A583" s="126"/>
      <c r="B583" s="121"/>
      <c r="C583" s="122" t="str">
        <f>IF(B583="","",VLOOKUP(B583,型号管理!A:D,2,0))</f>
        <v/>
      </c>
      <c r="D583" s="122" t="str">
        <f>IF(B583="","",VLOOKUP(B583,型号管理!A:D,3,0))</f>
        <v/>
      </c>
      <c r="E583" s="122" t="str">
        <f>IF(B583="","",VLOOKUP(B583,型号管理!A:D,4,0))</f>
        <v/>
      </c>
      <c r="F583" s="127"/>
      <c r="G583" s="124">
        <f>IF(F583=0,0,SUMIF(采购明细!B:B,B583,采购明细!H:H)/SUMIF(采购明细!B:B,B583,采购明细!F:F))</f>
        <v>0</v>
      </c>
      <c r="H583" s="124">
        <f t="shared" si="9"/>
        <v>0</v>
      </c>
      <c r="I583" s="121"/>
      <c r="J583" s="122" t="str">
        <f>IF(I583="","",VLOOKUP(I583,部门列表!A:B,2,0))</f>
        <v/>
      </c>
      <c r="K583" s="128"/>
    </row>
    <row r="584" spans="1:11" ht="13.5">
      <c r="A584" s="126"/>
      <c r="B584" s="121"/>
      <c r="C584" s="122" t="str">
        <f>IF(B584="","",VLOOKUP(B584,型号管理!A:D,2,0))</f>
        <v/>
      </c>
      <c r="D584" s="122" t="str">
        <f>IF(B584="","",VLOOKUP(B584,型号管理!A:D,3,0))</f>
        <v/>
      </c>
      <c r="E584" s="122" t="str">
        <f>IF(B584="","",VLOOKUP(B584,型号管理!A:D,4,0))</f>
        <v/>
      </c>
      <c r="F584" s="127"/>
      <c r="G584" s="124">
        <f>IF(F584=0,0,SUMIF(采购明细!B:B,B584,采购明细!H:H)/SUMIF(采购明细!B:B,B584,采购明细!F:F))</f>
        <v>0</v>
      </c>
      <c r="H584" s="124">
        <f t="shared" si="9"/>
        <v>0</v>
      </c>
      <c r="I584" s="121"/>
      <c r="J584" s="122" t="str">
        <f>IF(I584="","",VLOOKUP(I584,部门列表!A:B,2,0))</f>
        <v/>
      </c>
      <c r="K584" s="128"/>
    </row>
    <row r="585" spans="1:11" ht="13.5">
      <c r="A585" s="126"/>
      <c r="B585" s="121"/>
      <c r="C585" s="122" t="str">
        <f>IF(B585="","",VLOOKUP(B585,型号管理!A:D,2,0))</f>
        <v/>
      </c>
      <c r="D585" s="122" t="str">
        <f>IF(B585="","",VLOOKUP(B585,型号管理!A:D,3,0))</f>
        <v/>
      </c>
      <c r="E585" s="122" t="str">
        <f>IF(B585="","",VLOOKUP(B585,型号管理!A:D,4,0))</f>
        <v/>
      </c>
      <c r="F585" s="127"/>
      <c r="G585" s="124">
        <f>IF(F585=0,0,SUMIF(采购明细!B:B,B585,采购明细!H:H)/SUMIF(采购明细!B:B,B585,采购明细!F:F))</f>
        <v>0</v>
      </c>
      <c r="H585" s="124">
        <f t="shared" si="9"/>
        <v>0</v>
      </c>
      <c r="I585" s="121"/>
      <c r="J585" s="122" t="str">
        <f>IF(I585="","",VLOOKUP(I585,部门列表!A:B,2,0))</f>
        <v/>
      </c>
      <c r="K585" s="128"/>
    </row>
    <row r="586" spans="1:11" ht="13.5">
      <c r="A586" s="126"/>
      <c r="B586" s="121"/>
      <c r="C586" s="122" t="str">
        <f>IF(B586="","",VLOOKUP(B586,型号管理!A:D,2,0))</f>
        <v/>
      </c>
      <c r="D586" s="122" t="str">
        <f>IF(B586="","",VLOOKUP(B586,型号管理!A:D,3,0))</f>
        <v/>
      </c>
      <c r="E586" s="122" t="str">
        <f>IF(B586="","",VLOOKUP(B586,型号管理!A:D,4,0))</f>
        <v/>
      </c>
      <c r="F586" s="127"/>
      <c r="G586" s="124">
        <f>IF(F586=0,0,SUMIF(采购明细!B:B,B586,采购明细!H:H)/SUMIF(采购明细!B:B,B586,采购明细!F:F))</f>
        <v>0</v>
      </c>
      <c r="H586" s="124">
        <f t="shared" si="9"/>
        <v>0</v>
      </c>
      <c r="I586" s="121"/>
      <c r="J586" s="122" t="str">
        <f>IF(I586="","",VLOOKUP(I586,部门列表!A:B,2,0))</f>
        <v/>
      </c>
      <c r="K586" s="128"/>
    </row>
    <row r="587" spans="1:11" ht="13.5">
      <c r="A587" s="126"/>
      <c r="B587" s="121"/>
      <c r="C587" s="122" t="str">
        <f>IF(B587="","",VLOOKUP(B587,型号管理!A:D,2,0))</f>
        <v/>
      </c>
      <c r="D587" s="122" t="str">
        <f>IF(B587="","",VLOOKUP(B587,型号管理!A:D,3,0))</f>
        <v/>
      </c>
      <c r="E587" s="122" t="str">
        <f>IF(B587="","",VLOOKUP(B587,型号管理!A:D,4,0))</f>
        <v/>
      </c>
      <c r="F587" s="127"/>
      <c r="G587" s="124">
        <f>IF(F587=0,0,SUMIF(采购明细!B:B,B587,采购明细!H:H)/SUMIF(采购明细!B:B,B587,采购明细!F:F))</f>
        <v>0</v>
      </c>
      <c r="H587" s="124">
        <f t="shared" si="9"/>
        <v>0</v>
      </c>
      <c r="I587" s="121"/>
      <c r="J587" s="122" t="str">
        <f>IF(I587="","",VLOOKUP(I587,部门列表!A:B,2,0))</f>
        <v/>
      </c>
      <c r="K587" s="128"/>
    </row>
    <row r="588" spans="1:11" ht="13.5">
      <c r="A588" s="126"/>
      <c r="B588" s="121"/>
      <c r="C588" s="122" t="str">
        <f>IF(B588="","",VLOOKUP(B588,型号管理!A:D,2,0))</f>
        <v/>
      </c>
      <c r="D588" s="122" t="str">
        <f>IF(B588="","",VLOOKUP(B588,型号管理!A:D,3,0))</f>
        <v/>
      </c>
      <c r="E588" s="122" t="str">
        <f>IF(B588="","",VLOOKUP(B588,型号管理!A:D,4,0))</f>
        <v/>
      </c>
      <c r="F588" s="127"/>
      <c r="G588" s="124">
        <f>IF(F588=0,0,SUMIF(采购明细!B:B,B588,采购明细!H:H)/SUMIF(采购明细!B:B,B588,采购明细!F:F))</f>
        <v>0</v>
      </c>
      <c r="H588" s="124">
        <f t="shared" si="9"/>
        <v>0</v>
      </c>
      <c r="I588" s="121"/>
      <c r="J588" s="122" t="str">
        <f>IF(I588="","",VLOOKUP(I588,部门列表!A:B,2,0))</f>
        <v/>
      </c>
      <c r="K588" s="128"/>
    </row>
    <row r="589" spans="1:11" ht="13.5">
      <c r="A589" s="126"/>
      <c r="B589" s="121"/>
      <c r="C589" s="122" t="str">
        <f>IF(B589="","",VLOOKUP(B589,型号管理!A:D,2,0))</f>
        <v/>
      </c>
      <c r="D589" s="122" t="str">
        <f>IF(B589="","",VLOOKUP(B589,型号管理!A:D,3,0))</f>
        <v/>
      </c>
      <c r="E589" s="122" t="str">
        <f>IF(B589="","",VLOOKUP(B589,型号管理!A:D,4,0))</f>
        <v/>
      </c>
      <c r="F589" s="127"/>
      <c r="G589" s="124">
        <f>IF(F589=0,0,SUMIF(采购明细!B:B,B589,采购明细!H:H)/SUMIF(采购明细!B:B,B589,采购明细!F:F))</f>
        <v>0</v>
      </c>
      <c r="H589" s="124">
        <f t="shared" si="9"/>
        <v>0</v>
      </c>
      <c r="I589" s="121"/>
      <c r="J589" s="122" t="str">
        <f>IF(I589="","",VLOOKUP(I589,部门列表!A:B,2,0))</f>
        <v/>
      </c>
      <c r="K589" s="128"/>
    </row>
    <row r="590" spans="1:11" ht="13.5">
      <c r="A590" s="126"/>
      <c r="B590" s="121"/>
      <c r="C590" s="122" t="str">
        <f>IF(B590="","",VLOOKUP(B590,型号管理!A:D,2,0))</f>
        <v/>
      </c>
      <c r="D590" s="122" t="str">
        <f>IF(B590="","",VLOOKUP(B590,型号管理!A:D,3,0))</f>
        <v/>
      </c>
      <c r="E590" s="122" t="str">
        <f>IF(B590="","",VLOOKUP(B590,型号管理!A:D,4,0))</f>
        <v/>
      </c>
      <c r="F590" s="127"/>
      <c r="G590" s="124">
        <f>IF(F590=0,0,SUMIF(采购明细!B:B,B590,采购明细!H:H)/SUMIF(采购明细!B:B,B590,采购明细!F:F))</f>
        <v>0</v>
      </c>
      <c r="H590" s="124">
        <f t="shared" si="9"/>
        <v>0</v>
      </c>
      <c r="I590" s="121"/>
      <c r="J590" s="122" t="str">
        <f>IF(I590="","",VLOOKUP(I590,部门列表!A:B,2,0))</f>
        <v/>
      </c>
      <c r="K590" s="128"/>
    </row>
    <row r="591" spans="1:11" ht="13.5">
      <c r="A591" s="126"/>
      <c r="B591" s="121"/>
      <c r="C591" s="122" t="str">
        <f>IF(B591="","",VLOOKUP(B591,型号管理!A:D,2,0))</f>
        <v/>
      </c>
      <c r="D591" s="122" t="str">
        <f>IF(B591="","",VLOOKUP(B591,型号管理!A:D,3,0))</f>
        <v/>
      </c>
      <c r="E591" s="122" t="str">
        <f>IF(B591="","",VLOOKUP(B591,型号管理!A:D,4,0))</f>
        <v/>
      </c>
      <c r="F591" s="127"/>
      <c r="G591" s="124">
        <f>IF(F591=0,0,SUMIF(采购明细!B:B,B591,采购明细!H:H)/SUMIF(采购明细!B:B,B591,采购明细!F:F))</f>
        <v>0</v>
      </c>
      <c r="H591" s="124">
        <f t="shared" si="9"/>
        <v>0</v>
      </c>
      <c r="I591" s="121"/>
      <c r="J591" s="122" t="str">
        <f>IF(I591="","",VLOOKUP(I591,部门列表!A:B,2,0))</f>
        <v/>
      </c>
      <c r="K591" s="128"/>
    </row>
    <row r="592" spans="1:11" ht="13.5">
      <c r="A592" s="126"/>
      <c r="B592" s="121"/>
      <c r="C592" s="122" t="str">
        <f>IF(B592="","",VLOOKUP(B592,型号管理!A:D,2,0))</f>
        <v/>
      </c>
      <c r="D592" s="122" t="str">
        <f>IF(B592="","",VLOOKUP(B592,型号管理!A:D,3,0))</f>
        <v/>
      </c>
      <c r="E592" s="122" t="str">
        <f>IF(B592="","",VLOOKUP(B592,型号管理!A:D,4,0))</f>
        <v/>
      </c>
      <c r="F592" s="127"/>
      <c r="G592" s="124">
        <f>IF(F592=0,0,SUMIF(采购明细!B:B,B592,采购明细!H:H)/SUMIF(采购明细!B:B,B592,采购明细!F:F))</f>
        <v>0</v>
      </c>
      <c r="H592" s="124">
        <f t="shared" si="9"/>
        <v>0</v>
      </c>
      <c r="I592" s="121"/>
      <c r="J592" s="122" t="str">
        <f>IF(I592="","",VLOOKUP(I592,部门列表!A:B,2,0))</f>
        <v/>
      </c>
      <c r="K592" s="128"/>
    </row>
    <row r="593" spans="1:11" ht="13.5">
      <c r="A593" s="126"/>
      <c r="B593" s="121"/>
      <c r="C593" s="122" t="str">
        <f>IF(B593="","",VLOOKUP(B593,型号管理!A:D,2,0))</f>
        <v/>
      </c>
      <c r="D593" s="122" t="str">
        <f>IF(B593="","",VLOOKUP(B593,型号管理!A:D,3,0))</f>
        <v/>
      </c>
      <c r="E593" s="122" t="str">
        <f>IF(B593="","",VLOOKUP(B593,型号管理!A:D,4,0))</f>
        <v/>
      </c>
      <c r="F593" s="127"/>
      <c r="G593" s="124">
        <f>IF(F593=0,0,SUMIF(采购明细!B:B,B593,采购明细!H:H)/SUMIF(采购明细!B:B,B593,采购明细!F:F))</f>
        <v>0</v>
      </c>
      <c r="H593" s="124">
        <f t="shared" si="9"/>
        <v>0</v>
      </c>
      <c r="I593" s="121"/>
      <c r="J593" s="122" t="str">
        <f>IF(I593="","",VLOOKUP(I593,部门列表!A:B,2,0))</f>
        <v/>
      </c>
      <c r="K593" s="128"/>
    </row>
    <row r="594" spans="1:11" ht="13.5">
      <c r="A594" s="126"/>
      <c r="B594" s="121"/>
      <c r="C594" s="122" t="str">
        <f>IF(B594="","",VLOOKUP(B594,型号管理!A:D,2,0))</f>
        <v/>
      </c>
      <c r="D594" s="122" t="str">
        <f>IF(B594="","",VLOOKUP(B594,型号管理!A:D,3,0))</f>
        <v/>
      </c>
      <c r="E594" s="122" t="str">
        <f>IF(B594="","",VLOOKUP(B594,型号管理!A:D,4,0))</f>
        <v/>
      </c>
      <c r="F594" s="127"/>
      <c r="G594" s="124">
        <f>IF(F594=0,0,SUMIF(采购明细!B:B,B594,采购明细!H:H)/SUMIF(采购明细!B:B,B594,采购明细!F:F))</f>
        <v>0</v>
      </c>
      <c r="H594" s="124">
        <f t="shared" si="9"/>
        <v>0</v>
      </c>
      <c r="I594" s="121"/>
      <c r="J594" s="122" t="str">
        <f>IF(I594="","",VLOOKUP(I594,部门列表!A:B,2,0))</f>
        <v/>
      </c>
      <c r="K594" s="128"/>
    </row>
    <row r="595" spans="1:11" ht="13.5">
      <c r="A595" s="126"/>
      <c r="B595" s="121"/>
      <c r="C595" s="122" t="str">
        <f>IF(B595="","",VLOOKUP(B595,型号管理!A:D,2,0))</f>
        <v/>
      </c>
      <c r="D595" s="122" t="str">
        <f>IF(B595="","",VLOOKUP(B595,型号管理!A:D,3,0))</f>
        <v/>
      </c>
      <c r="E595" s="122" t="str">
        <f>IF(B595="","",VLOOKUP(B595,型号管理!A:D,4,0))</f>
        <v/>
      </c>
      <c r="F595" s="127"/>
      <c r="G595" s="124">
        <f>IF(F595=0,0,SUMIF(采购明细!B:B,B595,采购明细!H:H)/SUMIF(采购明细!B:B,B595,采购明细!F:F))</f>
        <v>0</v>
      </c>
      <c r="H595" s="124">
        <f t="shared" si="9"/>
        <v>0</v>
      </c>
      <c r="I595" s="121"/>
      <c r="J595" s="122" t="str">
        <f>IF(I595="","",VLOOKUP(I595,部门列表!A:B,2,0))</f>
        <v/>
      </c>
      <c r="K595" s="128"/>
    </row>
    <row r="596" spans="1:11" ht="13.5">
      <c r="A596" s="126"/>
      <c r="B596" s="121"/>
      <c r="C596" s="122" t="str">
        <f>IF(B596="","",VLOOKUP(B596,型号管理!A:D,2,0))</f>
        <v/>
      </c>
      <c r="D596" s="122" t="str">
        <f>IF(B596="","",VLOOKUP(B596,型号管理!A:D,3,0))</f>
        <v/>
      </c>
      <c r="E596" s="122" t="str">
        <f>IF(B596="","",VLOOKUP(B596,型号管理!A:D,4,0))</f>
        <v/>
      </c>
      <c r="F596" s="127"/>
      <c r="G596" s="124">
        <f>IF(F596=0,0,SUMIF(采购明细!B:B,B596,采购明细!H:H)/SUMIF(采购明细!B:B,B596,采购明细!F:F))</f>
        <v>0</v>
      </c>
      <c r="H596" s="124">
        <f t="shared" si="9"/>
        <v>0</v>
      </c>
      <c r="I596" s="121"/>
      <c r="J596" s="122" t="str">
        <f>IF(I596="","",VLOOKUP(I596,部门列表!A:B,2,0))</f>
        <v/>
      </c>
      <c r="K596" s="128"/>
    </row>
    <row r="597" spans="1:11" ht="13.5">
      <c r="A597" s="126"/>
      <c r="B597" s="121"/>
      <c r="C597" s="122" t="str">
        <f>IF(B597="","",VLOOKUP(B597,型号管理!A:D,2,0))</f>
        <v/>
      </c>
      <c r="D597" s="122" t="str">
        <f>IF(B597="","",VLOOKUP(B597,型号管理!A:D,3,0))</f>
        <v/>
      </c>
      <c r="E597" s="122" t="str">
        <f>IF(B597="","",VLOOKUP(B597,型号管理!A:D,4,0))</f>
        <v/>
      </c>
      <c r="F597" s="127"/>
      <c r="G597" s="124">
        <f>IF(F597=0,0,SUMIF(采购明细!B:B,B597,采购明细!H:H)/SUMIF(采购明细!B:B,B597,采购明细!F:F))</f>
        <v>0</v>
      </c>
      <c r="H597" s="124">
        <f t="shared" si="9"/>
        <v>0</v>
      </c>
      <c r="I597" s="121"/>
      <c r="J597" s="122" t="str">
        <f>IF(I597="","",VLOOKUP(I597,部门列表!A:B,2,0))</f>
        <v/>
      </c>
      <c r="K597" s="128"/>
    </row>
    <row r="598" spans="1:11" ht="13.5">
      <c r="A598" s="126"/>
      <c r="B598" s="121"/>
      <c r="C598" s="122" t="str">
        <f>IF(B598="","",VLOOKUP(B598,型号管理!A:D,2,0))</f>
        <v/>
      </c>
      <c r="D598" s="122" t="str">
        <f>IF(B598="","",VLOOKUP(B598,型号管理!A:D,3,0))</f>
        <v/>
      </c>
      <c r="E598" s="122" t="str">
        <f>IF(B598="","",VLOOKUP(B598,型号管理!A:D,4,0))</f>
        <v/>
      </c>
      <c r="F598" s="127"/>
      <c r="G598" s="124">
        <f>IF(F598=0,0,SUMIF(采购明细!B:B,B598,采购明细!H:H)/SUMIF(采购明细!B:B,B598,采购明细!F:F))</f>
        <v>0</v>
      </c>
      <c r="H598" s="124">
        <f t="shared" si="9"/>
        <v>0</v>
      </c>
      <c r="I598" s="121"/>
      <c r="J598" s="122" t="str">
        <f>IF(I598="","",VLOOKUP(I598,部门列表!A:B,2,0))</f>
        <v/>
      </c>
      <c r="K598" s="128"/>
    </row>
    <row r="599" spans="1:11" ht="13.5">
      <c r="A599" s="126"/>
      <c r="B599" s="121"/>
      <c r="C599" s="122" t="str">
        <f>IF(B599="","",VLOOKUP(B599,型号管理!A:D,2,0))</f>
        <v/>
      </c>
      <c r="D599" s="122" t="str">
        <f>IF(B599="","",VLOOKUP(B599,型号管理!A:D,3,0))</f>
        <v/>
      </c>
      <c r="E599" s="122" t="str">
        <f>IF(B599="","",VLOOKUP(B599,型号管理!A:D,4,0))</f>
        <v/>
      </c>
      <c r="F599" s="127"/>
      <c r="G599" s="124">
        <f>IF(F599=0,0,SUMIF(采购明细!B:B,B599,采购明细!H:H)/SUMIF(采购明细!B:B,B599,采购明细!F:F))</f>
        <v>0</v>
      </c>
      <c r="H599" s="124">
        <f t="shared" si="9"/>
        <v>0</v>
      </c>
      <c r="I599" s="121"/>
      <c r="J599" s="122" t="str">
        <f>IF(I599="","",VLOOKUP(I599,部门列表!A:B,2,0))</f>
        <v/>
      </c>
      <c r="K599" s="128"/>
    </row>
    <row r="600" spans="1:11" ht="13.5">
      <c r="A600" s="126"/>
      <c r="B600" s="121"/>
      <c r="C600" s="122" t="str">
        <f>IF(B600="","",VLOOKUP(B600,型号管理!A:D,2,0))</f>
        <v/>
      </c>
      <c r="D600" s="122" t="str">
        <f>IF(B600="","",VLOOKUP(B600,型号管理!A:D,3,0))</f>
        <v/>
      </c>
      <c r="E600" s="122" t="str">
        <f>IF(B600="","",VLOOKUP(B600,型号管理!A:D,4,0))</f>
        <v/>
      </c>
      <c r="F600" s="127"/>
      <c r="G600" s="124">
        <f>IF(F600=0,0,SUMIF(采购明细!B:B,B600,采购明细!H:H)/SUMIF(采购明细!B:B,B600,采购明细!F:F))</f>
        <v>0</v>
      </c>
      <c r="H600" s="124">
        <f t="shared" si="9"/>
        <v>0</v>
      </c>
      <c r="I600" s="121"/>
      <c r="J600" s="122" t="str">
        <f>IF(I600="","",VLOOKUP(I600,部门列表!A:B,2,0))</f>
        <v/>
      </c>
      <c r="K600" s="128"/>
    </row>
    <row r="601" spans="1:11" ht="13.5">
      <c r="A601" s="126"/>
      <c r="B601" s="121"/>
      <c r="C601" s="122" t="str">
        <f>IF(B601="","",VLOOKUP(B601,型号管理!A:D,2,0))</f>
        <v/>
      </c>
      <c r="D601" s="122" t="str">
        <f>IF(B601="","",VLOOKUP(B601,型号管理!A:D,3,0))</f>
        <v/>
      </c>
      <c r="E601" s="122" t="str">
        <f>IF(B601="","",VLOOKUP(B601,型号管理!A:D,4,0))</f>
        <v/>
      </c>
      <c r="F601" s="127"/>
      <c r="G601" s="124">
        <f>IF(F601=0,0,SUMIF(采购明细!B:B,B601,采购明细!H:H)/SUMIF(采购明细!B:B,B601,采购明细!F:F))</f>
        <v>0</v>
      </c>
      <c r="H601" s="124">
        <f t="shared" si="9"/>
        <v>0</v>
      </c>
      <c r="I601" s="121"/>
      <c r="J601" s="122" t="str">
        <f>IF(I601="","",VLOOKUP(I601,部门列表!A:B,2,0))</f>
        <v/>
      </c>
      <c r="K601" s="128"/>
    </row>
    <row r="602" spans="1:11" ht="13.5">
      <c r="A602" s="126"/>
      <c r="B602" s="121"/>
      <c r="C602" s="122" t="str">
        <f>IF(B602="","",VLOOKUP(B602,型号管理!A:D,2,0))</f>
        <v/>
      </c>
      <c r="D602" s="122" t="str">
        <f>IF(B602="","",VLOOKUP(B602,型号管理!A:D,3,0))</f>
        <v/>
      </c>
      <c r="E602" s="122" t="str">
        <f>IF(B602="","",VLOOKUP(B602,型号管理!A:D,4,0))</f>
        <v/>
      </c>
      <c r="F602" s="127"/>
      <c r="G602" s="124">
        <f>IF(F602=0,0,SUMIF(采购明细!B:B,B602,采购明细!H:H)/SUMIF(采购明细!B:B,B602,采购明细!F:F))</f>
        <v>0</v>
      </c>
      <c r="H602" s="124">
        <f t="shared" si="9"/>
        <v>0</v>
      </c>
      <c r="I602" s="121"/>
      <c r="J602" s="122" t="str">
        <f>IF(I602="","",VLOOKUP(I602,部门列表!A:B,2,0))</f>
        <v/>
      </c>
      <c r="K602" s="128"/>
    </row>
    <row r="603" spans="1:11" ht="13.5">
      <c r="A603" s="126"/>
      <c r="B603" s="121"/>
      <c r="C603" s="122" t="str">
        <f>IF(B603="","",VLOOKUP(B603,型号管理!A:D,2,0))</f>
        <v/>
      </c>
      <c r="D603" s="122" t="str">
        <f>IF(B603="","",VLOOKUP(B603,型号管理!A:D,3,0))</f>
        <v/>
      </c>
      <c r="E603" s="122" t="str">
        <f>IF(B603="","",VLOOKUP(B603,型号管理!A:D,4,0))</f>
        <v/>
      </c>
      <c r="F603" s="127"/>
      <c r="G603" s="124">
        <f>IF(F603=0,0,SUMIF(采购明细!B:B,B603,采购明细!H:H)/SUMIF(采购明细!B:B,B603,采购明细!F:F))</f>
        <v>0</v>
      </c>
      <c r="H603" s="124">
        <f t="shared" si="9"/>
        <v>0</v>
      </c>
      <c r="I603" s="121"/>
      <c r="J603" s="122" t="str">
        <f>IF(I603="","",VLOOKUP(I603,部门列表!A:B,2,0))</f>
        <v/>
      </c>
      <c r="K603" s="128"/>
    </row>
    <row r="604" spans="1:11" ht="13.5">
      <c r="A604" s="126"/>
      <c r="B604" s="121"/>
      <c r="C604" s="122" t="str">
        <f>IF(B604="","",VLOOKUP(B604,型号管理!A:D,2,0))</f>
        <v/>
      </c>
      <c r="D604" s="122" t="str">
        <f>IF(B604="","",VLOOKUP(B604,型号管理!A:D,3,0))</f>
        <v/>
      </c>
      <c r="E604" s="122" t="str">
        <f>IF(B604="","",VLOOKUP(B604,型号管理!A:D,4,0))</f>
        <v/>
      </c>
      <c r="F604" s="127"/>
      <c r="G604" s="124">
        <f>IF(F604=0,0,SUMIF(采购明细!B:B,B604,采购明细!H:H)/SUMIF(采购明细!B:B,B604,采购明细!F:F))</f>
        <v>0</v>
      </c>
      <c r="H604" s="124">
        <f t="shared" si="9"/>
        <v>0</v>
      </c>
      <c r="I604" s="121"/>
      <c r="J604" s="122" t="str">
        <f>IF(I604="","",VLOOKUP(I604,部门列表!A:B,2,0))</f>
        <v/>
      </c>
      <c r="K604" s="128"/>
    </row>
    <row r="605" spans="1:11" ht="13.5">
      <c r="A605" s="126"/>
      <c r="B605" s="121"/>
      <c r="C605" s="122" t="str">
        <f>IF(B605="","",VLOOKUP(B605,型号管理!A:D,2,0))</f>
        <v/>
      </c>
      <c r="D605" s="122" t="str">
        <f>IF(B605="","",VLOOKUP(B605,型号管理!A:D,3,0))</f>
        <v/>
      </c>
      <c r="E605" s="122" t="str">
        <f>IF(B605="","",VLOOKUP(B605,型号管理!A:D,4,0))</f>
        <v/>
      </c>
      <c r="F605" s="127"/>
      <c r="G605" s="124">
        <f>IF(F605=0,0,SUMIF(采购明细!B:B,B605,采购明细!H:H)/SUMIF(采购明细!B:B,B605,采购明细!F:F))</f>
        <v>0</v>
      </c>
      <c r="H605" s="124">
        <f t="shared" si="9"/>
        <v>0</v>
      </c>
      <c r="I605" s="121"/>
      <c r="J605" s="122" t="str">
        <f>IF(I605="","",VLOOKUP(I605,部门列表!A:B,2,0))</f>
        <v/>
      </c>
      <c r="K605" s="128"/>
    </row>
    <row r="606" spans="1:11" ht="13.5">
      <c r="A606" s="126"/>
      <c r="B606" s="121"/>
      <c r="C606" s="122" t="str">
        <f>IF(B606="","",VLOOKUP(B606,型号管理!A:D,2,0))</f>
        <v/>
      </c>
      <c r="D606" s="122" t="str">
        <f>IF(B606="","",VLOOKUP(B606,型号管理!A:D,3,0))</f>
        <v/>
      </c>
      <c r="E606" s="122" t="str">
        <f>IF(B606="","",VLOOKUP(B606,型号管理!A:D,4,0))</f>
        <v/>
      </c>
      <c r="F606" s="127"/>
      <c r="G606" s="124">
        <f>IF(F606=0,0,SUMIF(采购明细!B:B,B606,采购明细!H:H)/SUMIF(采购明细!B:B,B606,采购明细!F:F))</f>
        <v>0</v>
      </c>
      <c r="H606" s="124">
        <f t="shared" si="9"/>
        <v>0</v>
      </c>
      <c r="I606" s="121"/>
      <c r="J606" s="122" t="str">
        <f>IF(I606="","",VLOOKUP(I606,部门列表!A:B,2,0))</f>
        <v/>
      </c>
      <c r="K606" s="128"/>
    </row>
    <row r="607" spans="1:11" ht="13.5">
      <c r="A607" s="126"/>
      <c r="B607" s="121"/>
      <c r="C607" s="122" t="str">
        <f>IF(B607="","",VLOOKUP(B607,型号管理!A:D,2,0))</f>
        <v/>
      </c>
      <c r="D607" s="122" t="str">
        <f>IF(B607="","",VLOOKUP(B607,型号管理!A:D,3,0))</f>
        <v/>
      </c>
      <c r="E607" s="122" t="str">
        <f>IF(B607="","",VLOOKUP(B607,型号管理!A:D,4,0))</f>
        <v/>
      </c>
      <c r="F607" s="127"/>
      <c r="G607" s="124">
        <f>IF(F607=0,0,SUMIF(采购明细!B:B,B607,采购明细!H:H)/SUMIF(采购明细!B:B,B607,采购明细!F:F))</f>
        <v>0</v>
      </c>
      <c r="H607" s="124">
        <f t="shared" si="9"/>
        <v>0</v>
      </c>
      <c r="I607" s="121"/>
      <c r="J607" s="122" t="str">
        <f>IF(I607="","",VLOOKUP(I607,部门列表!A:B,2,0))</f>
        <v/>
      </c>
      <c r="K607" s="128"/>
    </row>
    <row r="608" spans="1:11" ht="13.5">
      <c r="A608" s="126"/>
      <c r="B608" s="121"/>
      <c r="C608" s="122" t="str">
        <f>IF(B608="","",VLOOKUP(B608,型号管理!A:D,2,0))</f>
        <v/>
      </c>
      <c r="D608" s="122" t="str">
        <f>IF(B608="","",VLOOKUP(B608,型号管理!A:D,3,0))</f>
        <v/>
      </c>
      <c r="E608" s="122" t="str">
        <f>IF(B608="","",VLOOKUP(B608,型号管理!A:D,4,0))</f>
        <v/>
      </c>
      <c r="F608" s="127"/>
      <c r="G608" s="124">
        <f>IF(F608=0,0,SUMIF(采购明细!B:B,B608,采购明细!H:H)/SUMIF(采购明细!B:B,B608,采购明细!F:F))</f>
        <v>0</v>
      </c>
      <c r="H608" s="124">
        <f t="shared" si="9"/>
        <v>0</v>
      </c>
      <c r="I608" s="121"/>
      <c r="J608" s="122" t="str">
        <f>IF(I608="","",VLOOKUP(I608,部门列表!A:B,2,0))</f>
        <v/>
      </c>
      <c r="K608" s="128"/>
    </row>
    <row r="609" spans="1:11" ht="13.5">
      <c r="A609" s="126"/>
      <c r="B609" s="121"/>
      <c r="C609" s="122" t="str">
        <f>IF(B609="","",VLOOKUP(B609,型号管理!A:D,2,0))</f>
        <v/>
      </c>
      <c r="D609" s="122" t="str">
        <f>IF(B609="","",VLOOKUP(B609,型号管理!A:D,3,0))</f>
        <v/>
      </c>
      <c r="E609" s="122" t="str">
        <f>IF(B609="","",VLOOKUP(B609,型号管理!A:D,4,0))</f>
        <v/>
      </c>
      <c r="F609" s="127"/>
      <c r="G609" s="124">
        <f>IF(F609=0,0,SUMIF(采购明细!B:B,B609,采购明细!H:H)/SUMIF(采购明细!B:B,B609,采购明细!F:F))</f>
        <v>0</v>
      </c>
      <c r="H609" s="124">
        <f t="shared" si="9"/>
        <v>0</v>
      </c>
      <c r="I609" s="121"/>
      <c r="J609" s="122" t="str">
        <f>IF(I609="","",VLOOKUP(I609,部门列表!A:B,2,0))</f>
        <v/>
      </c>
      <c r="K609" s="128"/>
    </row>
    <row r="610" spans="1:11" ht="13.5">
      <c r="A610" s="126"/>
      <c r="B610" s="121"/>
      <c r="C610" s="122" t="str">
        <f>IF(B610="","",VLOOKUP(B610,型号管理!A:D,2,0))</f>
        <v/>
      </c>
      <c r="D610" s="122" t="str">
        <f>IF(B610="","",VLOOKUP(B610,型号管理!A:D,3,0))</f>
        <v/>
      </c>
      <c r="E610" s="122" t="str">
        <f>IF(B610="","",VLOOKUP(B610,型号管理!A:D,4,0))</f>
        <v/>
      </c>
      <c r="F610" s="127"/>
      <c r="G610" s="124">
        <f>IF(F610=0,0,SUMIF(采购明细!B:B,B610,采购明细!H:H)/SUMIF(采购明细!B:B,B610,采购明细!F:F))</f>
        <v>0</v>
      </c>
      <c r="H610" s="124">
        <f t="shared" si="9"/>
        <v>0</v>
      </c>
      <c r="I610" s="121"/>
      <c r="J610" s="122" t="str">
        <f>IF(I610="","",VLOOKUP(I610,部门列表!A:B,2,0))</f>
        <v/>
      </c>
      <c r="K610" s="128"/>
    </row>
    <row r="611" spans="1:11" ht="13.5">
      <c r="A611" s="126"/>
      <c r="B611" s="121"/>
      <c r="C611" s="122" t="str">
        <f>IF(B611="","",VLOOKUP(B611,型号管理!A:D,2,0))</f>
        <v/>
      </c>
      <c r="D611" s="122" t="str">
        <f>IF(B611="","",VLOOKUP(B611,型号管理!A:D,3,0))</f>
        <v/>
      </c>
      <c r="E611" s="122" t="str">
        <f>IF(B611="","",VLOOKUP(B611,型号管理!A:D,4,0))</f>
        <v/>
      </c>
      <c r="F611" s="127"/>
      <c r="G611" s="124">
        <f>IF(F611=0,0,SUMIF(采购明细!B:B,B611,采购明细!H:H)/SUMIF(采购明细!B:B,B611,采购明细!F:F))</f>
        <v>0</v>
      </c>
      <c r="H611" s="124">
        <f t="shared" si="9"/>
        <v>0</v>
      </c>
      <c r="I611" s="121"/>
      <c r="J611" s="122" t="str">
        <f>IF(I611="","",VLOOKUP(I611,部门列表!A:B,2,0))</f>
        <v/>
      </c>
      <c r="K611" s="128"/>
    </row>
    <row r="612" spans="1:11" ht="13.5">
      <c r="A612" s="126"/>
      <c r="B612" s="121"/>
      <c r="C612" s="122" t="str">
        <f>IF(B612="","",VLOOKUP(B612,型号管理!A:D,2,0))</f>
        <v/>
      </c>
      <c r="D612" s="122" t="str">
        <f>IF(B612="","",VLOOKUP(B612,型号管理!A:D,3,0))</f>
        <v/>
      </c>
      <c r="E612" s="122" t="str">
        <f>IF(B612="","",VLOOKUP(B612,型号管理!A:D,4,0))</f>
        <v/>
      </c>
      <c r="F612" s="127"/>
      <c r="G612" s="124">
        <f>IF(F612=0,0,SUMIF(采购明细!B:B,B612,采购明细!H:H)/SUMIF(采购明细!B:B,B612,采购明细!F:F))</f>
        <v>0</v>
      </c>
      <c r="H612" s="124">
        <f t="shared" si="9"/>
        <v>0</v>
      </c>
      <c r="I612" s="121"/>
      <c r="J612" s="122" t="str">
        <f>IF(I612="","",VLOOKUP(I612,部门列表!A:B,2,0))</f>
        <v/>
      </c>
      <c r="K612" s="128"/>
    </row>
    <row r="613" spans="1:11" ht="13.5">
      <c r="A613" s="126"/>
      <c r="B613" s="121"/>
      <c r="C613" s="122" t="str">
        <f>IF(B613="","",VLOOKUP(B613,型号管理!A:D,2,0))</f>
        <v/>
      </c>
      <c r="D613" s="122" t="str">
        <f>IF(B613="","",VLOOKUP(B613,型号管理!A:D,3,0))</f>
        <v/>
      </c>
      <c r="E613" s="122" t="str">
        <f>IF(B613="","",VLOOKUP(B613,型号管理!A:D,4,0))</f>
        <v/>
      </c>
      <c r="F613" s="127"/>
      <c r="G613" s="124">
        <f>IF(F613=0,0,SUMIF(采购明细!B:B,B613,采购明细!H:H)/SUMIF(采购明细!B:B,B613,采购明细!F:F))</f>
        <v>0</v>
      </c>
      <c r="H613" s="124">
        <f t="shared" si="9"/>
        <v>0</v>
      </c>
      <c r="I613" s="121"/>
      <c r="J613" s="122" t="str">
        <f>IF(I613="","",VLOOKUP(I613,部门列表!A:B,2,0))</f>
        <v/>
      </c>
      <c r="K613" s="128"/>
    </row>
    <row r="614" spans="1:11" ht="13.5">
      <c r="A614" s="126"/>
      <c r="B614" s="121"/>
      <c r="C614" s="122" t="str">
        <f>IF(B614="","",VLOOKUP(B614,型号管理!A:D,2,0))</f>
        <v/>
      </c>
      <c r="D614" s="122" t="str">
        <f>IF(B614="","",VLOOKUP(B614,型号管理!A:D,3,0))</f>
        <v/>
      </c>
      <c r="E614" s="122" t="str">
        <f>IF(B614="","",VLOOKUP(B614,型号管理!A:D,4,0))</f>
        <v/>
      </c>
      <c r="F614" s="127"/>
      <c r="G614" s="124">
        <f>IF(F614=0,0,SUMIF(采购明细!B:B,B614,采购明细!H:H)/SUMIF(采购明细!B:B,B614,采购明细!F:F))</f>
        <v>0</v>
      </c>
      <c r="H614" s="124">
        <f t="shared" si="9"/>
        <v>0</v>
      </c>
      <c r="I614" s="121"/>
      <c r="J614" s="122" t="str">
        <f>IF(I614="","",VLOOKUP(I614,部门列表!A:B,2,0))</f>
        <v/>
      </c>
      <c r="K614" s="128"/>
    </row>
    <row r="615" spans="1:11" ht="13.5">
      <c r="A615" s="126"/>
      <c r="B615" s="121"/>
      <c r="C615" s="122" t="str">
        <f>IF(B615="","",VLOOKUP(B615,型号管理!A:D,2,0))</f>
        <v/>
      </c>
      <c r="D615" s="122" t="str">
        <f>IF(B615="","",VLOOKUP(B615,型号管理!A:D,3,0))</f>
        <v/>
      </c>
      <c r="E615" s="122" t="str">
        <f>IF(B615="","",VLOOKUP(B615,型号管理!A:D,4,0))</f>
        <v/>
      </c>
      <c r="F615" s="127"/>
      <c r="G615" s="124">
        <f>IF(F615=0,0,SUMIF(采购明细!B:B,B615,采购明细!H:H)/SUMIF(采购明细!B:B,B615,采购明细!F:F))</f>
        <v>0</v>
      </c>
      <c r="H615" s="124">
        <f t="shared" si="9"/>
        <v>0</v>
      </c>
      <c r="I615" s="121"/>
      <c r="J615" s="122" t="str">
        <f>IF(I615="","",VLOOKUP(I615,部门列表!A:B,2,0))</f>
        <v/>
      </c>
      <c r="K615" s="128"/>
    </row>
    <row r="616" spans="1:11" ht="13.5">
      <c r="A616" s="126"/>
      <c r="B616" s="121"/>
      <c r="C616" s="122" t="str">
        <f>IF(B616="","",VLOOKUP(B616,型号管理!A:D,2,0))</f>
        <v/>
      </c>
      <c r="D616" s="122" t="str">
        <f>IF(B616="","",VLOOKUP(B616,型号管理!A:D,3,0))</f>
        <v/>
      </c>
      <c r="E616" s="122" t="str">
        <f>IF(B616="","",VLOOKUP(B616,型号管理!A:D,4,0))</f>
        <v/>
      </c>
      <c r="F616" s="127"/>
      <c r="G616" s="124">
        <f>IF(F616=0,0,SUMIF(采购明细!B:B,B616,采购明细!H:H)/SUMIF(采购明细!B:B,B616,采购明细!F:F))</f>
        <v>0</v>
      </c>
      <c r="H616" s="124">
        <f t="shared" si="9"/>
        <v>0</v>
      </c>
      <c r="I616" s="121"/>
      <c r="J616" s="122" t="str">
        <f>IF(I616="","",VLOOKUP(I616,部门列表!A:B,2,0))</f>
        <v/>
      </c>
      <c r="K616" s="128"/>
    </row>
    <row r="617" spans="1:11" ht="13.5">
      <c r="A617" s="126"/>
      <c r="B617" s="121"/>
      <c r="C617" s="122" t="str">
        <f>IF(B617="","",VLOOKUP(B617,型号管理!A:D,2,0))</f>
        <v/>
      </c>
      <c r="D617" s="122" t="str">
        <f>IF(B617="","",VLOOKUP(B617,型号管理!A:D,3,0))</f>
        <v/>
      </c>
      <c r="E617" s="122" t="str">
        <f>IF(B617="","",VLOOKUP(B617,型号管理!A:D,4,0))</f>
        <v/>
      </c>
      <c r="F617" s="127"/>
      <c r="G617" s="124">
        <f>IF(F617=0,0,SUMIF(采购明细!B:B,B617,采购明细!H:H)/SUMIF(采购明细!B:B,B617,采购明细!F:F))</f>
        <v>0</v>
      </c>
      <c r="H617" s="124">
        <f t="shared" si="9"/>
        <v>0</v>
      </c>
      <c r="I617" s="121"/>
      <c r="J617" s="122" t="str">
        <f>IF(I617="","",VLOOKUP(I617,部门列表!A:B,2,0))</f>
        <v/>
      </c>
      <c r="K617" s="128"/>
    </row>
    <row r="618" spans="1:11" ht="13.5">
      <c r="A618" s="126"/>
      <c r="B618" s="121"/>
      <c r="C618" s="122" t="str">
        <f>IF(B618="","",VLOOKUP(B618,型号管理!A:D,2,0))</f>
        <v/>
      </c>
      <c r="D618" s="122" t="str">
        <f>IF(B618="","",VLOOKUP(B618,型号管理!A:D,3,0))</f>
        <v/>
      </c>
      <c r="E618" s="122" t="str">
        <f>IF(B618="","",VLOOKUP(B618,型号管理!A:D,4,0))</f>
        <v/>
      </c>
      <c r="F618" s="127"/>
      <c r="G618" s="124">
        <f>IF(F618=0,0,SUMIF(采购明细!B:B,B618,采购明细!H:H)/SUMIF(采购明细!B:B,B618,采购明细!F:F))</f>
        <v>0</v>
      </c>
      <c r="H618" s="124">
        <f t="shared" si="9"/>
        <v>0</v>
      </c>
      <c r="I618" s="121"/>
      <c r="J618" s="122" t="str">
        <f>IF(I618="","",VLOOKUP(I618,部门列表!A:B,2,0))</f>
        <v/>
      </c>
      <c r="K618" s="128"/>
    </row>
    <row r="619" spans="1:11" ht="13.5">
      <c r="A619" s="126"/>
      <c r="B619" s="121"/>
      <c r="C619" s="122" t="str">
        <f>IF(B619="","",VLOOKUP(B619,型号管理!A:D,2,0))</f>
        <v/>
      </c>
      <c r="D619" s="122" t="str">
        <f>IF(B619="","",VLOOKUP(B619,型号管理!A:D,3,0))</f>
        <v/>
      </c>
      <c r="E619" s="122" t="str">
        <f>IF(B619="","",VLOOKUP(B619,型号管理!A:D,4,0))</f>
        <v/>
      </c>
      <c r="F619" s="127"/>
      <c r="G619" s="124">
        <f>IF(F619=0,0,SUMIF(采购明细!B:B,B619,采购明细!H:H)/SUMIF(采购明细!B:B,B619,采购明细!F:F))</f>
        <v>0</v>
      </c>
      <c r="H619" s="124">
        <f t="shared" si="9"/>
        <v>0</v>
      </c>
      <c r="I619" s="121"/>
      <c r="J619" s="122" t="str">
        <f>IF(I619="","",VLOOKUP(I619,部门列表!A:B,2,0))</f>
        <v/>
      </c>
      <c r="K619" s="128"/>
    </row>
    <row r="620" spans="1:11" ht="13.5">
      <c r="A620" s="126"/>
      <c r="B620" s="121"/>
      <c r="C620" s="122" t="str">
        <f>IF(B620="","",VLOOKUP(B620,型号管理!A:D,2,0))</f>
        <v/>
      </c>
      <c r="D620" s="122" t="str">
        <f>IF(B620="","",VLOOKUP(B620,型号管理!A:D,3,0))</f>
        <v/>
      </c>
      <c r="E620" s="122" t="str">
        <f>IF(B620="","",VLOOKUP(B620,型号管理!A:D,4,0))</f>
        <v/>
      </c>
      <c r="F620" s="127"/>
      <c r="G620" s="124">
        <f>IF(F620=0,0,SUMIF(采购明细!B:B,B620,采购明细!H:H)/SUMIF(采购明细!B:B,B620,采购明细!F:F))</f>
        <v>0</v>
      </c>
      <c r="H620" s="124">
        <f t="shared" si="9"/>
        <v>0</v>
      </c>
      <c r="I620" s="121"/>
      <c r="J620" s="122" t="str">
        <f>IF(I620="","",VLOOKUP(I620,部门列表!A:B,2,0))</f>
        <v/>
      </c>
      <c r="K620" s="128"/>
    </row>
    <row r="621" spans="1:11" ht="13.5">
      <c r="A621" s="126"/>
      <c r="B621" s="121"/>
      <c r="C621" s="122" t="str">
        <f>IF(B621="","",VLOOKUP(B621,型号管理!A:D,2,0))</f>
        <v/>
      </c>
      <c r="D621" s="122" t="str">
        <f>IF(B621="","",VLOOKUP(B621,型号管理!A:D,3,0))</f>
        <v/>
      </c>
      <c r="E621" s="122" t="str">
        <f>IF(B621="","",VLOOKUP(B621,型号管理!A:D,4,0))</f>
        <v/>
      </c>
      <c r="F621" s="127"/>
      <c r="G621" s="124">
        <f>IF(F621=0,0,SUMIF(采购明细!B:B,B621,采购明细!H:H)/SUMIF(采购明细!B:B,B621,采购明细!F:F))</f>
        <v>0</v>
      </c>
      <c r="H621" s="124">
        <f t="shared" si="9"/>
        <v>0</v>
      </c>
      <c r="I621" s="121"/>
      <c r="J621" s="122" t="str">
        <f>IF(I621="","",VLOOKUP(I621,部门列表!A:B,2,0))</f>
        <v/>
      </c>
      <c r="K621" s="128"/>
    </row>
    <row r="622" spans="1:11" ht="13.5">
      <c r="A622" s="126"/>
      <c r="B622" s="121"/>
      <c r="C622" s="122" t="str">
        <f>IF(B622="","",VLOOKUP(B622,型号管理!A:D,2,0))</f>
        <v/>
      </c>
      <c r="D622" s="122" t="str">
        <f>IF(B622="","",VLOOKUP(B622,型号管理!A:D,3,0))</f>
        <v/>
      </c>
      <c r="E622" s="122" t="str">
        <f>IF(B622="","",VLOOKUP(B622,型号管理!A:D,4,0))</f>
        <v/>
      </c>
      <c r="F622" s="127"/>
      <c r="G622" s="124">
        <f>IF(F622=0,0,SUMIF(采购明细!B:B,B622,采购明细!H:H)/SUMIF(采购明细!B:B,B622,采购明细!F:F))</f>
        <v>0</v>
      </c>
      <c r="H622" s="124">
        <f t="shared" si="9"/>
        <v>0</v>
      </c>
      <c r="I622" s="121"/>
      <c r="J622" s="122" t="str">
        <f>IF(I622="","",VLOOKUP(I622,部门列表!A:B,2,0))</f>
        <v/>
      </c>
      <c r="K622" s="128"/>
    </row>
    <row r="623" spans="1:11" ht="13.5">
      <c r="A623" s="126"/>
      <c r="B623" s="121"/>
      <c r="C623" s="122" t="str">
        <f>IF(B623="","",VLOOKUP(B623,型号管理!A:D,2,0))</f>
        <v/>
      </c>
      <c r="D623" s="122" t="str">
        <f>IF(B623="","",VLOOKUP(B623,型号管理!A:D,3,0))</f>
        <v/>
      </c>
      <c r="E623" s="122" t="str">
        <f>IF(B623="","",VLOOKUP(B623,型号管理!A:D,4,0))</f>
        <v/>
      </c>
      <c r="F623" s="127"/>
      <c r="G623" s="124">
        <f>IF(F623=0,0,SUMIF(采购明细!B:B,B623,采购明细!H:H)/SUMIF(采购明细!B:B,B623,采购明细!F:F))</f>
        <v>0</v>
      </c>
      <c r="H623" s="124">
        <f t="shared" si="9"/>
        <v>0</v>
      </c>
      <c r="I623" s="121"/>
      <c r="J623" s="122" t="str">
        <f>IF(I623="","",VLOOKUP(I623,部门列表!A:B,2,0))</f>
        <v/>
      </c>
      <c r="K623" s="128"/>
    </row>
    <row r="624" spans="1:11" ht="13.5">
      <c r="A624" s="126"/>
      <c r="B624" s="121"/>
      <c r="C624" s="122" t="str">
        <f>IF(B624="","",VLOOKUP(B624,型号管理!A:D,2,0))</f>
        <v/>
      </c>
      <c r="D624" s="122" t="str">
        <f>IF(B624="","",VLOOKUP(B624,型号管理!A:D,3,0))</f>
        <v/>
      </c>
      <c r="E624" s="122" t="str">
        <f>IF(B624="","",VLOOKUP(B624,型号管理!A:D,4,0))</f>
        <v/>
      </c>
      <c r="F624" s="127"/>
      <c r="G624" s="124">
        <f>IF(F624=0,0,SUMIF(采购明细!B:B,B624,采购明细!H:H)/SUMIF(采购明细!B:B,B624,采购明细!F:F))</f>
        <v>0</v>
      </c>
      <c r="H624" s="124">
        <f t="shared" si="9"/>
        <v>0</v>
      </c>
      <c r="I624" s="121"/>
      <c r="J624" s="122" t="str">
        <f>IF(I624="","",VLOOKUP(I624,部门列表!A:B,2,0))</f>
        <v/>
      </c>
      <c r="K624" s="128"/>
    </row>
    <row r="625" spans="1:11" ht="13.5">
      <c r="A625" s="126"/>
      <c r="B625" s="121"/>
      <c r="C625" s="122" t="str">
        <f>IF(B625="","",VLOOKUP(B625,型号管理!A:D,2,0))</f>
        <v/>
      </c>
      <c r="D625" s="122" t="str">
        <f>IF(B625="","",VLOOKUP(B625,型号管理!A:D,3,0))</f>
        <v/>
      </c>
      <c r="E625" s="122" t="str">
        <f>IF(B625="","",VLOOKUP(B625,型号管理!A:D,4,0))</f>
        <v/>
      </c>
      <c r="F625" s="127"/>
      <c r="G625" s="124">
        <f>IF(F625=0,0,SUMIF(采购明细!B:B,B625,采购明细!H:H)/SUMIF(采购明细!B:B,B625,采购明细!F:F))</f>
        <v>0</v>
      </c>
      <c r="H625" s="124">
        <f t="shared" si="9"/>
        <v>0</v>
      </c>
      <c r="I625" s="121"/>
      <c r="J625" s="122" t="str">
        <f>IF(I625="","",VLOOKUP(I625,部门列表!A:B,2,0))</f>
        <v/>
      </c>
      <c r="K625" s="128"/>
    </row>
    <row r="626" spans="1:11" ht="13.5">
      <c r="A626" s="126"/>
      <c r="B626" s="121"/>
      <c r="C626" s="122" t="str">
        <f>IF(B626="","",VLOOKUP(B626,型号管理!A:D,2,0))</f>
        <v/>
      </c>
      <c r="D626" s="122" t="str">
        <f>IF(B626="","",VLOOKUP(B626,型号管理!A:D,3,0))</f>
        <v/>
      </c>
      <c r="E626" s="122" t="str">
        <f>IF(B626="","",VLOOKUP(B626,型号管理!A:D,4,0))</f>
        <v/>
      </c>
      <c r="F626" s="127"/>
      <c r="G626" s="124">
        <f>IF(F626=0,0,SUMIF(采购明细!B:B,B626,采购明细!H:H)/SUMIF(采购明细!B:B,B626,采购明细!F:F))</f>
        <v>0</v>
      </c>
      <c r="H626" s="124">
        <f t="shared" si="9"/>
        <v>0</v>
      </c>
      <c r="I626" s="121"/>
      <c r="J626" s="122" t="str">
        <f>IF(I626="","",VLOOKUP(I626,部门列表!A:B,2,0))</f>
        <v/>
      </c>
      <c r="K626" s="128"/>
    </row>
    <row r="627" spans="1:11" ht="13.5">
      <c r="A627" s="126"/>
      <c r="B627" s="121"/>
      <c r="C627" s="122" t="str">
        <f>IF(B627="","",VLOOKUP(B627,型号管理!A:D,2,0))</f>
        <v/>
      </c>
      <c r="D627" s="122" t="str">
        <f>IF(B627="","",VLOOKUP(B627,型号管理!A:D,3,0))</f>
        <v/>
      </c>
      <c r="E627" s="122" t="str">
        <f>IF(B627="","",VLOOKUP(B627,型号管理!A:D,4,0))</f>
        <v/>
      </c>
      <c r="F627" s="127"/>
      <c r="G627" s="124">
        <f>IF(F627=0,0,SUMIF(采购明细!B:B,B627,采购明细!H:H)/SUMIF(采购明细!B:B,B627,采购明细!F:F))</f>
        <v>0</v>
      </c>
      <c r="H627" s="124">
        <f t="shared" si="9"/>
        <v>0</v>
      </c>
      <c r="I627" s="121"/>
      <c r="J627" s="122" t="str">
        <f>IF(I627="","",VLOOKUP(I627,部门列表!A:B,2,0))</f>
        <v/>
      </c>
      <c r="K627" s="128"/>
    </row>
    <row r="628" spans="1:11" ht="13.5">
      <c r="A628" s="126"/>
      <c r="B628" s="121"/>
      <c r="C628" s="122" t="str">
        <f>IF(B628="","",VLOOKUP(B628,型号管理!A:D,2,0))</f>
        <v/>
      </c>
      <c r="D628" s="122" t="str">
        <f>IF(B628="","",VLOOKUP(B628,型号管理!A:D,3,0))</f>
        <v/>
      </c>
      <c r="E628" s="122" t="str">
        <f>IF(B628="","",VLOOKUP(B628,型号管理!A:D,4,0))</f>
        <v/>
      </c>
      <c r="F628" s="127"/>
      <c r="G628" s="124">
        <f>IF(F628=0,0,SUMIF(采购明细!B:B,B628,采购明细!H:H)/SUMIF(采购明细!B:B,B628,采购明细!F:F))</f>
        <v>0</v>
      </c>
      <c r="H628" s="124">
        <f t="shared" si="9"/>
        <v>0</v>
      </c>
      <c r="I628" s="121"/>
      <c r="J628" s="122" t="str">
        <f>IF(I628="","",VLOOKUP(I628,部门列表!A:B,2,0))</f>
        <v/>
      </c>
      <c r="K628" s="128"/>
    </row>
    <row r="629" spans="1:11" ht="13.5">
      <c r="A629" s="126"/>
      <c r="B629" s="121"/>
      <c r="C629" s="122" t="str">
        <f>IF(B629="","",VLOOKUP(B629,型号管理!A:D,2,0))</f>
        <v/>
      </c>
      <c r="D629" s="122" t="str">
        <f>IF(B629="","",VLOOKUP(B629,型号管理!A:D,3,0))</f>
        <v/>
      </c>
      <c r="E629" s="122" t="str">
        <f>IF(B629="","",VLOOKUP(B629,型号管理!A:D,4,0))</f>
        <v/>
      </c>
      <c r="F629" s="127"/>
      <c r="G629" s="124">
        <f>IF(F629=0,0,SUMIF(采购明细!B:B,B629,采购明细!H:H)/SUMIF(采购明细!B:B,B629,采购明细!F:F))</f>
        <v>0</v>
      </c>
      <c r="H629" s="124">
        <f t="shared" si="9"/>
        <v>0</v>
      </c>
      <c r="I629" s="121"/>
      <c r="J629" s="122" t="str">
        <f>IF(I629="","",VLOOKUP(I629,部门列表!A:B,2,0))</f>
        <v/>
      </c>
      <c r="K629" s="128"/>
    </row>
    <row r="630" spans="1:11" ht="13.5">
      <c r="A630" s="126"/>
      <c r="B630" s="121"/>
      <c r="C630" s="122" t="str">
        <f>IF(B630="","",VLOOKUP(B630,型号管理!A:D,2,0))</f>
        <v/>
      </c>
      <c r="D630" s="122" t="str">
        <f>IF(B630="","",VLOOKUP(B630,型号管理!A:D,3,0))</f>
        <v/>
      </c>
      <c r="E630" s="122" t="str">
        <f>IF(B630="","",VLOOKUP(B630,型号管理!A:D,4,0))</f>
        <v/>
      </c>
      <c r="F630" s="127"/>
      <c r="G630" s="124">
        <f>IF(F630=0,0,SUMIF(采购明细!B:B,B630,采购明细!H:H)/SUMIF(采购明细!B:B,B630,采购明细!F:F))</f>
        <v>0</v>
      </c>
      <c r="H630" s="124">
        <f t="shared" si="9"/>
        <v>0</v>
      </c>
      <c r="I630" s="121"/>
      <c r="J630" s="122" t="str">
        <f>IF(I630="","",VLOOKUP(I630,部门列表!A:B,2,0))</f>
        <v/>
      </c>
      <c r="K630" s="128"/>
    </row>
    <row r="631" spans="1:11" ht="13.5">
      <c r="A631" s="126"/>
      <c r="B631" s="121"/>
      <c r="C631" s="122" t="str">
        <f>IF(B631="","",VLOOKUP(B631,型号管理!A:D,2,0))</f>
        <v/>
      </c>
      <c r="D631" s="122" t="str">
        <f>IF(B631="","",VLOOKUP(B631,型号管理!A:D,3,0))</f>
        <v/>
      </c>
      <c r="E631" s="122" t="str">
        <f>IF(B631="","",VLOOKUP(B631,型号管理!A:D,4,0))</f>
        <v/>
      </c>
      <c r="F631" s="127"/>
      <c r="G631" s="124">
        <f>IF(F631=0,0,SUMIF(采购明细!B:B,B631,采购明细!H:H)/SUMIF(采购明细!B:B,B631,采购明细!F:F))</f>
        <v>0</v>
      </c>
      <c r="H631" s="124">
        <f t="shared" si="9"/>
        <v>0</v>
      </c>
      <c r="I631" s="121"/>
      <c r="J631" s="122" t="str">
        <f>IF(I631="","",VLOOKUP(I631,部门列表!A:B,2,0))</f>
        <v/>
      </c>
      <c r="K631" s="128"/>
    </row>
    <row r="632" spans="1:11" ht="13.5">
      <c r="A632" s="126"/>
      <c r="B632" s="121"/>
      <c r="C632" s="122" t="str">
        <f>IF(B632="","",VLOOKUP(B632,型号管理!A:D,2,0))</f>
        <v/>
      </c>
      <c r="D632" s="122" t="str">
        <f>IF(B632="","",VLOOKUP(B632,型号管理!A:D,3,0))</f>
        <v/>
      </c>
      <c r="E632" s="122" t="str">
        <f>IF(B632="","",VLOOKUP(B632,型号管理!A:D,4,0))</f>
        <v/>
      </c>
      <c r="F632" s="127"/>
      <c r="G632" s="124">
        <f>IF(F632=0,0,SUMIF(采购明细!B:B,B632,采购明细!H:H)/SUMIF(采购明细!B:B,B632,采购明细!F:F))</f>
        <v>0</v>
      </c>
      <c r="H632" s="124">
        <f t="shared" si="9"/>
        <v>0</v>
      </c>
      <c r="I632" s="121"/>
      <c r="J632" s="122" t="str">
        <f>IF(I632="","",VLOOKUP(I632,部门列表!A:B,2,0))</f>
        <v/>
      </c>
      <c r="K632" s="128"/>
    </row>
    <row r="633" spans="1:11" ht="13.5">
      <c r="A633" s="126"/>
      <c r="B633" s="121"/>
      <c r="C633" s="122" t="str">
        <f>IF(B633="","",VLOOKUP(B633,型号管理!A:D,2,0))</f>
        <v/>
      </c>
      <c r="D633" s="122" t="str">
        <f>IF(B633="","",VLOOKUP(B633,型号管理!A:D,3,0))</f>
        <v/>
      </c>
      <c r="E633" s="122" t="str">
        <f>IF(B633="","",VLOOKUP(B633,型号管理!A:D,4,0))</f>
        <v/>
      </c>
      <c r="F633" s="127"/>
      <c r="G633" s="124">
        <f>IF(F633=0,0,SUMIF(采购明细!B:B,B633,采购明细!H:H)/SUMIF(采购明细!B:B,B633,采购明细!F:F))</f>
        <v>0</v>
      </c>
      <c r="H633" s="124">
        <f t="shared" si="9"/>
        <v>0</v>
      </c>
      <c r="I633" s="121"/>
      <c r="J633" s="122" t="str">
        <f>IF(I633="","",VLOOKUP(I633,部门列表!A:B,2,0))</f>
        <v/>
      </c>
      <c r="K633" s="128"/>
    </row>
    <row r="634" spans="1:11" ht="13.5">
      <c r="A634" s="126"/>
      <c r="B634" s="121"/>
      <c r="C634" s="122" t="str">
        <f>IF(B634="","",VLOOKUP(B634,型号管理!A:D,2,0))</f>
        <v/>
      </c>
      <c r="D634" s="122" t="str">
        <f>IF(B634="","",VLOOKUP(B634,型号管理!A:D,3,0))</f>
        <v/>
      </c>
      <c r="E634" s="122" t="str">
        <f>IF(B634="","",VLOOKUP(B634,型号管理!A:D,4,0))</f>
        <v/>
      </c>
      <c r="F634" s="127"/>
      <c r="G634" s="124">
        <f>IF(F634=0,0,SUMIF(采购明细!B:B,B634,采购明细!H:H)/SUMIF(采购明细!B:B,B634,采购明细!F:F))</f>
        <v>0</v>
      </c>
      <c r="H634" s="124">
        <f t="shared" si="9"/>
        <v>0</v>
      </c>
      <c r="I634" s="121"/>
      <c r="J634" s="122" t="str">
        <f>IF(I634="","",VLOOKUP(I634,部门列表!A:B,2,0))</f>
        <v/>
      </c>
      <c r="K634" s="128"/>
    </row>
    <row r="635" spans="1:11" ht="13.5">
      <c r="A635" s="126"/>
      <c r="B635" s="121"/>
      <c r="C635" s="122" t="str">
        <f>IF(B635="","",VLOOKUP(B635,型号管理!A:D,2,0))</f>
        <v/>
      </c>
      <c r="D635" s="122" t="str">
        <f>IF(B635="","",VLOOKUP(B635,型号管理!A:D,3,0))</f>
        <v/>
      </c>
      <c r="E635" s="122" t="str">
        <f>IF(B635="","",VLOOKUP(B635,型号管理!A:D,4,0))</f>
        <v/>
      </c>
      <c r="F635" s="127"/>
      <c r="G635" s="124">
        <f>IF(F635=0,0,SUMIF(采购明细!B:B,B635,采购明细!H:H)/SUMIF(采购明细!B:B,B635,采购明细!F:F))</f>
        <v>0</v>
      </c>
      <c r="H635" s="124">
        <f t="shared" si="9"/>
        <v>0</v>
      </c>
      <c r="I635" s="121"/>
      <c r="J635" s="122" t="str">
        <f>IF(I635="","",VLOOKUP(I635,部门列表!A:B,2,0))</f>
        <v/>
      </c>
      <c r="K635" s="128"/>
    </row>
    <row r="636" spans="1:11" ht="13.5">
      <c r="A636" s="126"/>
      <c r="B636" s="121"/>
      <c r="C636" s="122" t="str">
        <f>IF(B636="","",VLOOKUP(B636,型号管理!A:D,2,0))</f>
        <v/>
      </c>
      <c r="D636" s="122" t="str">
        <f>IF(B636="","",VLOOKUP(B636,型号管理!A:D,3,0))</f>
        <v/>
      </c>
      <c r="E636" s="122" t="str">
        <f>IF(B636="","",VLOOKUP(B636,型号管理!A:D,4,0))</f>
        <v/>
      </c>
      <c r="F636" s="127"/>
      <c r="G636" s="124">
        <f>IF(F636=0,0,SUMIF(采购明细!B:B,B636,采购明细!H:H)/SUMIF(采购明细!B:B,B636,采购明细!F:F))</f>
        <v>0</v>
      </c>
      <c r="H636" s="124">
        <f t="shared" si="9"/>
        <v>0</v>
      </c>
      <c r="I636" s="121"/>
      <c r="J636" s="122" t="str">
        <f>IF(I636="","",VLOOKUP(I636,部门列表!A:B,2,0))</f>
        <v/>
      </c>
      <c r="K636" s="128"/>
    </row>
    <row r="637" spans="1:11" ht="13.5">
      <c r="A637" s="126"/>
      <c r="B637" s="121"/>
      <c r="C637" s="122" t="str">
        <f>IF(B637="","",VLOOKUP(B637,型号管理!A:D,2,0))</f>
        <v/>
      </c>
      <c r="D637" s="122" t="str">
        <f>IF(B637="","",VLOOKUP(B637,型号管理!A:D,3,0))</f>
        <v/>
      </c>
      <c r="E637" s="122" t="str">
        <f>IF(B637="","",VLOOKUP(B637,型号管理!A:D,4,0))</f>
        <v/>
      </c>
      <c r="F637" s="127"/>
      <c r="G637" s="124">
        <f>IF(F637=0,0,SUMIF(采购明细!B:B,B637,采购明细!H:H)/SUMIF(采购明细!B:B,B637,采购明细!F:F))</f>
        <v>0</v>
      </c>
      <c r="H637" s="124">
        <f t="shared" si="9"/>
        <v>0</v>
      </c>
      <c r="I637" s="121"/>
      <c r="J637" s="122" t="str">
        <f>IF(I637="","",VLOOKUP(I637,部门列表!A:B,2,0))</f>
        <v/>
      </c>
      <c r="K637" s="128"/>
    </row>
    <row r="638" spans="1:11" ht="13.5">
      <c r="A638" s="126"/>
      <c r="B638" s="121"/>
      <c r="C638" s="122" t="str">
        <f>IF(B638="","",VLOOKUP(B638,型号管理!A:D,2,0))</f>
        <v/>
      </c>
      <c r="D638" s="122" t="str">
        <f>IF(B638="","",VLOOKUP(B638,型号管理!A:D,3,0))</f>
        <v/>
      </c>
      <c r="E638" s="122" t="str">
        <f>IF(B638="","",VLOOKUP(B638,型号管理!A:D,4,0))</f>
        <v/>
      </c>
      <c r="F638" s="127"/>
      <c r="G638" s="124">
        <f>IF(F638=0,0,SUMIF(采购明细!B:B,B638,采购明细!H:H)/SUMIF(采购明细!B:B,B638,采购明细!F:F))</f>
        <v>0</v>
      </c>
      <c r="H638" s="124">
        <f t="shared" si="9"/>
        <v>0</v>
      </c>
      <c r="I638" s="121"/>
      <c r="J638" s="122" t="str">
        <f>IF(I638="","",VLOOKUP(I638,部门列表!A:B,2,0))</f>
        <v/>
      </c>
      <c r="K638" s="128"/>
    </row>
    <row r="639" spans="1:11" ht="13.5">
      <c r="A639" s="126"/>
      <c r="B639" s="121"/>
      <c r="C639" s="122" t="str">
        <f>IF(B639="","",VLOOKUP(B639,型号管理!A:D,2,0))</f>
        <v/>
      </c>
      <c r="D639" s="122" t="str">
        <f>IF(B639="","",VLOOKUP(B639,型号管理!A:D,3,0))</f>
        <v/>
      </c>
      <c r="E639" s="122" t="str">
        <f>IF(B639="","",VLOOKUP(B639,型号管理!A:D,4,0))</f>
        <v/>
      </c>
      <c r="F639" s="127"/>
      <c r="G639" s="124">
        <f>IF(F639=0,0,SUMIF(采购明细!B:B,B639,采购明细!H:H)/SUMIF(采购明细!B:B,B639,采购明细!F:F))</f>
        <v>0</v>
      </c>
      <c r="H639" s="124">
        <f t="shared" si="9"/>
        <v>0</v>
      </c>
      <c r="I639" s="121"/>
      <c r="J639" s="122" t="str">
        <f>IF(I639="","",VLOOKUP(I639,部门列表!A:B,2,0))</f>
        <v/>
      </c>
      <c r="K639" s="128"/>
    </row>
    <row r="640" spans="1:11" ht="13.5">
      <c r="A640" s="126"/>
      <c r="B640" s="121"/>
      <c r="C640" s="122" t="str">
        <f>IF(B640="","",VLOOKUP(B640,型号管理!A:D,2,0))</f>
        <v/>
      </c>
      <c r="D640" s="122" t="str">
        <f>IF(B640="","",VLOOKUP(B640,型号管理!A:D,3,0))</f>
        <v/>
      </c>
      <c r="E640" s="122" t="str">
        <f>IF(B640="","",VLOOKUP(B640,型号管理!A:D,4,0))</f>
        <v/>
      </c>
      <c r="F640" s="127"/>
      <c r="G640" s="124">
        <f>IF(F640=0,0,SUMIF(采购明细!B:B,B640,采购明细!H:H)/SUMIF(采购明细!B:B,B640,采购明细!F:F))</f>
        <v>0</v>
      </c>
      <c r="H640" s="124">
        <f t="shared" si="9"/>
        <v>0</v>
      </c>
      <c r="I640" s="121"/>
      <c r="J640" s="122" t="str">
        <f>IF(I640="","",VLOOKUP(I640,部门列表!A:B,2,0))</f>
        <v/>
      </c>
      <c r="K640" s="128"/>
    </row>
    <row r="641" spans="1:11" ht="13.5">
      <c r="A641" s="126"/>
      <c r="B641" s="121"/>
      <c r="C641" s="122" t="str">
        <f>IF(B641="","",VLOOKUP(B641,型号管理!A:D,2,0))</f>
        <v/>
      </c>
      <c r="D641" s="122" t="str">
        <f>IF(B641="","",VLOOKUP(B641,型号管理!A:D,3,0))</f>
        <v/>
      </c>
      <c r="E641" s="122" t="str">
        <f>IF(B641="","",VLOOKUP(B641,型号管理!A:D,4,0))</f>
        <v/>
      </c>
      <c r="F641" s="127"/>
      <c r="G641" s="124">
        <f>IF(F641=0,0,SUMIF(采购明细!B:B,B641,采购明细!H:H)/SUMIF(采购明细!B:B,B641,采购明细!F:F))</f>
        <v>0</v>
      </c>
      <c r="H641" s="124">
        <f t="shared" si="9"/>
        <v>0</v>
      </c>
      <c r="I641" s="121"/>
      <c r="J641" s="122" t="str">
        <f>IF(I641="","",VLOOKUP(I641,部门列表!A:B,2,0))</f>
        <v/>
      </c>
      <c r="K641" s="128"/>
    </row>
    <row r="642" spans="1:11" ht="13.5">
      <c r="A642" s="126"/>
      <c r="B642" s="121"/>
      <c r="C642" s="122" t="str">
        <f>IF(B642="","",VLOOKUP(B642,型号管理!A:D,2,0))</f>
        <v/>
      </c>
      <c r="D642" s="122" t="str">
        <f>IF(B642="","",VLOOKUP(B642,型号管理!A:D,3,0))</f>
        <v/>
      </c>
      <c r="E642" s="122" t="str">
        <f>IF(B642="","",VLOOKUP(B642,型号管理!A:D,4,0))</f>
        <v/>
      </c>
      <c r="F642" s="127"/>
      <c r="G642" s="124">
        <f>IF(F642=0,0,SUMIF(采购明细!B:B,B642,采购明细!H:H)/SUMIF(采购明细!B:B,B642,采购明细!F:F))</f>
        <v>0</v>
      </c>
      <c r="H642" s="124">
        <f t="shared" si="10" ref="H642:H705">F642*G642</f>
        <v>0</v>
      </c>
      <c r="I642" s="121"/>
      <c r="J642" s="122" t="str">
        <f>IF(I642="","",VLOOKUP(I642,部门列表!A:B,2,0))</f>
        <v/>
      </c>
      <c r="K642" s="128"/>
    </row>
    <row r="643" spans="1:11" ht="13.5">
      <c r="A643" s="126"/>
      <c r="B643" s="121"/>
      <c r="C643" s="122" t="str">
        <f>IF(B643="","",VLOOKUP(B643,型号管理!A:D,2,0))</f>
        <v/>
      </c>
      <c r="D643" s="122" t="str">
        <f>IF(B643="","",VLOOKUP(B643,型号管理!A:D,3,0))</f>
        <v/>
      </c>
      <c r="E643" s="122" t="str">
        <f>IF(B643="","",VLOOKUP(B643,型号管理!A:D,4,0))</f>
        <v/>
      </c>
      <c r="F643" s="127"/>
      <c r="G643" s="124">
        <f>IF(F643=0,0,SUMIF(采购明细!B:B,B643,采购明细!H:H)/SUMIF(采购明细!B:B,B643,采购明细!F:F))</f>
        <v>0</v>
      </c>
      <c r="H643" s="124">
        <f t="shared" si="10"/>
        <v>0</v>
      </c>
      <c r="I643" s="121"/>
      <c r="J643" s="122" t="str">
        <f>IF(I643="","",VLOOKUP(I643,部门列表!A:B,2,0))</f>
        <v/>
      </c>
      <c r="K643" s="128"/>
    </row>
    <row r="644" spans="1:11" ht="13.5">
      <c r="A644" s="126"/>
      <c r="B644" s="121"/>
      <c r="C644" s="122" t="str">
        <f>IF(B644="","",VLOOKUP(B644,型号管理!A:D,2,0))</f>
        <v/>
      </c>
      <c r="D644" s="122" t="str">
        <f>IF(B644="","",VLOOKUP(B644,型号管理!A:D,3,0))</f>
        <v/>
      </c>
      <c r="E644" s="122" t="str">
        <f>IF(B644="","",VLOOKUP(B644,型号管理!A:D,4,0))</f>
        <v/>
      </c>
      <c r="F644" s="127"/>
      <c r="G644" s="124">
        <f>IF(F644=0,0,SUMIF(采购明细!B:B,B644,采购明细!H:H)/SUMIF(采购明细!B:B,B644,采购明细!F:F))</f>
        <v>0</v>
      </c>
      <c r="H644" s="124">
        <f t="shared" si="10"/>
        <v>0</v>
      </c>
      <c r="I644" s="121"/>
      <c r="J644" s="122" t="str">
        <f>IF(I644="","",VLOOKUP(I644,部门列表!A:B,2,0))</f>
        <v/>
      </c>
      <c r="K644" s="128"/>
    </row>
    <row r="645" spans="1:11" ht="13.5">
      <c r="A645" s="126"/>
      <c r="B645" s="121"/>
      <c r="C645" s="122" t="str">
        <f>IF(B645="","",VLOOKUP(B645,型号管理!A:D,2,0))</f>
        <v/>
      </c>
      <c r="D645" s="122" t="str">
        <f>IF(B645="","",VLOOKUP(B645,型号管理!A:D,3,0))</f>
        <v/>
      </c>
      <c r="E645" s="122" t="str">
        <f>IF(B645="","",VLOOKUP(B645,型号管理!A:D,4,0))</f>
        <v/>
      </c>
      <c r="F645" s="127"/>
      <c r="G645" s="124">
        <f>IF(F645=0,0,SUMIF(采购明细!B:B,B645,采购明细!H:H)/SUMIF(采购明细!B:B,B645,采购明细!F:F))</f>
        <v>0</v>
      </c>
      <c r="H645" s="124">
        <f t="shared" si="10"/>
        <v>0</v>
      </c>
      <c r="I645" s="121"/>
      <c r="J645" s="122" t="str">
        <f>IF(I645="","",VLOOKUP(I645,部门列表!A:B,2,0))</f>
        <v/>
      </c>
      <c r="K645" s="128"/>
    </row>
    <row r="646" spans="1:11" ht="13.5">
      <c r="A646" s="126"/>
      <c r="B646" s="121"/>
      <c r="C646" s="122" t="str">
        <f>IF(B646="","",VLOOKUP(B646,型号管理!A:D,2,0))</f>
        <v/>
      </c>
      <c r="D646" s="122" t="str">
        <f>IF(B646="","",VLOOKUP(B646,型号管理!A:D,3,0))</f>
        <v/>
      </c>
      <c r="E646" s="122" t="str">
        <f>IF(B646="","",VLOOKUP(B646,型号管理!A:D,4,0))</f>
        <v/>
      </c>
      <c r="F646" s="127"/>
      <c r="G646" s="124">
        <f>IF(F646=0,0,SUMIF(采购明细!B:B,B646,采购明细!H:H)/SUMIF(采购明细!B:B,B646,采购明细!F:F))</f>
        <v>0</v>
      </c>
      <c r="H646" s="124">
        <f t="shared" si="10"/>
        <v>0</v>
      </c>
      <c r="I646" s="121"/>
      <c r="J646" s="122" t="str">
        <f>IF(I646="","",VLOOKUP(I646,部门列表!A:B,2,0))</f>
        <v/>
      </c>
      <c r="K646" s="128"/>
    </row>
    <row r="647" spans="1:11" ht="13.5">
      <c r="A647" s="126"/>
      <c r="B647" s="121"/>
      <c r="C647" s="122" t="str">
        <f>IF(B647="","",VLOOKUP(B647,型号管理!A:D,2,0))</f>
        <v/>
      </c>
      <c r="D647" s="122" t="str">
        <f>IF(B647="","",VLOOKUP(B647,型号管理!A:D,3,0))</f>
        <v/>
      </c>
      <c r="E647" s="122" t="str">
        <f>IF(B647="","",VLOOKUP(B647,型号管理!A:D,4,0))</f>
        <v/>
      </c>
      <c r="F647" s="127"/>
      <c r="G647" s="124">
        <f>IF(F647=0,0,SUMIF(采购明细!B:B,B647,采购明细!H:H)/SUMIF(采购明细!B:B,B647,采购明细!F:F))</f>
        <v>0</v>
      </c>
      <c r="H647" s="124">
        <f t="shared" si="10"/>
        <v>0</v>
      </c>
      <c r="I647" s="121"/>
      <c r="J647" s="122" t="str">
        <f>IF(I647="","",VLOOKUP(I647,部门列表!A:B,2,0))</f>
        <v/>
      </c>
      <c r="K647" s="128"/>
    </row>
    <row r="648" spans="1:11" ht="13.5">
      <c r="A648" s="126"/>
      <c r="B648" s="121"/>
      <c r="C648" s="122" t="str">
        <f>IF(B648="","",VLOOKUP(B648,型号管理!A:D,2,0))</f>
        <v/>
      </c>
      <c r="D648" s="122" t="str">
        <f>IF(B648="","",VLOOKUP(B648,型号管理!A:D,3,0))</f>
        <v/>
      </c>
      <c r="E648" s="122" t="str">
        <f>IF(B648="","",VLOOKUP(B648,型号管理!A:D,4,0))</f>
        <v/>
      </c>
      <c r="F648" s="127"/>
      <c r="G648" s="124">
        <f>IF(F648=0,0,SUMIF(采购明细!B:B,B648,采购明细!H:H)/SUMIF(采购明细!B:B,B648,采购明细!F:F))</f>
        <v>0</v>
      </c>
      <c r="H648" s="124">
        <f t="shared" si="10"/>
        <v>0</v>
      </c>
      <c r="I648" s="121"/>
      <c r="J648" s="122" t="str">
        <f>IF(I648="","",VLOOKUP(I648,部门列表!A:B,2,0))</f>
        <v/>
      </c>
      <c r="K648" s="128"/>
    </row>
    <row r="649" spans="1:11" ht="13.5">
      <c r="A649" s="126"/>
      <c r="B649" s="121"/>
      <c r="C649" s="122" t="str">
        <f>IF(B649="","",VLOOKUP(B649,型号管理!A:D,2,0))</f>
        <v/>
      </c>
      <c r="D649" s="122" t="str">
        <f>IF(B649="","",VLOOKUP(B649,型号管理!A:D,3,0))</f>
        <v/>
      </c>
      <c r="E649" s="122" t="str">
        <f>IF(B649="","",VLOOKUP(B649,型号管理!A:D,4,0))</f>
        <v/>
      </c>
      <c r="F649" s="127"/>
      <c r="G649" s="124">
        <f>IF(F649=0,0,SUMIF(采购明细!B:B,B649,采购明细!H:H)/SUMIF(采购明细!B:B,B649,采购明细!F:F))</f>
        <v>0</v>
      </c>
      <c r="H649" s="124">
        <f t="shared" si="10"/>
        <v>0</v>
      </c>
      <c r="I649" s="121"/>
      <c r="J649" s="122" t="str">
        <f>IF(I649="","",VLOOKUP(I649,部门列表!A:B,2,0))</f>
        <v/>
      </c>
      <c r="K649" s="128"/>
    </row>
    <row r="650" spans="1:11" ht="13.5">
      <c r="A650" s="126"/>
      <c r="B650" s="121"/>
      <c r="C650" s="122" t="str">
        <f>IF(B650="","",VLOOKUP(B650,型号管理!A:D,2,0))</f>
        <v/>
      </c>
      <c r="D650" s="122" t="str">
        <f>IF(B650="","",VLOOKUP(B650,型号管理!A:D,3,0))</f>
        <v/>
      </c>
      <c r="E650" s="122" t="str">
        <f>IF(B650="","",VLOOKUP(B650,型号管理!A:D,4,0))</f>
        <v/>
      </c>
      <c r="F650" s="127"/>
      <c r="G650" s="124">
        <f>IF(F650=0,0,SUMIF(采购明细!B:B,B650,采购明细!H:H)/SUMIF(采购明细!B:B,B650,采购明细!F:F))</f>
        <v>0</v>
      </c>
      <c r="H650" s="124">
        <f t="shared" si="10"/>
        <v>0</v>
      </c>
      <c r="I650" s="121"/>
      <c r="J650" s="122" t="str">
        <f>IF(I650="","",VLOOKUP(I650,部门列表!A:B,2,0))</f>
        <v/>
      </c>
      <c r="K650" s="128"/>
    </row>
    <row r="651" spans="1:11" ht="13.5">
      <c r="A651" s="126"/>
      <c r="B651" s="121"/>
      <c r="C651" s="122" t="str">
        <f>IF(B651="","",VLOOKUP(B651,型号管理!A:D,2,0))</f>
        <v/>
      </c>
      <c r="D651" s="122" t="str">
        <f>IF(B651="","",VLOOKUP(B651,型号管理!A:D,3,0))</f>
        <v/>
      </c>
      <c r="E651" s="122" t="str">
        <f>IF(B651="","",VLOOKUP(B651,型号管理!A:D,4,0))</f>
        <v/>
      </c>
      <c r="F651" s="127"/>
      <c r="G651" s="124">
        <f>IF(F651=0,0,SUMIF(采购明细!B:B,B651,采购明细!H:H)/SUMIF(采购明细!B:B,B651,采购明细!F:F))</f>
        <v>0</v>
      </c>
      <c r="H651" s="124">
        <f t="shared" si="10"/>
        <v>0</v>
      </c>
      <c r="I651" s="121"/>
      <c r="J651" s="122" t="str">
        <f>IF(I651="","",VLOOKUP(I651,部门列表!A:B,2,0))</f>
        <v/>
      </c>
      <c r="K651" s="128"/>
    </row>
    <row r="652" spans="1:11" ht="13.5">
      <c r="A652" s="126"/>
      <c r="B652" s="121"/>
      <c r="C652" s="122" t="str">
        <f>IF(B652="","",VLOOKUP(B652,型号管理!A:D,2,0))</f>
        <v/>
      </c>
      <c r="D652" s="122" t="str">
        <f>IF(B652="","",VLOOKUP(B652,型号管理!A:D,3,0))</f>
        <v/>
      </c>
      <c r="E652" s="122" t="str">
        <f>IF(B652="","",VLOOKUP(B652,型号管理!A:D,4,0))</f>
        <v/>
      </c>
      <c r="F652" s="127"/>
      <c r="G652" s="124">
        <f>IF(F652=0,0,SUMIF(采购明细!B:B,B652,采购明细!H:H)/SUMIF(采购明细!B:B,B652,采购明细!F:F))</f>
        <v>0</v>
      </c>
      <c r="H652" s="124">
        <f t="shared" si="10"/>
        <v>0</v>
      </c>
      <c r="I652" s="121"/>
      <c r="J652" s="122" t="str">
        <f>IF(I652="","",VLOOKUP(I652,部门列表!A:B,2,0))</f>
        <v/>
      </c>
      <c r="K652" s="128"/>
    </row>
    <row r="653" spans="1:11" ht="13.5">
      <c r="A653" s="126"/>
      <c r="B653" s="121"/>
      <c r="C653" s="122" t="str">
        <f>IF(B653="","",VLOOKUP(B653,型号管理!A:D,2,0))</f>
        <v/>
      </c>
      <c r="D653" s="122" t="str">
        <f>IF(B653="","",VLOOKUP(B653,型号管理!A:D,3,0))</f>
        <v/>
      </c>
      <c r="E653" s="122" t="str">
        <f>IF(B653="","",VLOOKUP(B653,型号管理!A:D,4,0))</f>
        <v/>
      </c>
      <c r="F653" s="127"/>
      <c r="G653" s="124">
        <f>IF(F653=0,0,SUMIF(采购明细!B:B,B653,采购明细!H:H)/SUMIF(采购明细!B:B,B653,采购明细!F:F))</f>
        <v>0</v>
      </c>
      <c r="H653" s="124">
        <f t="shared" si="10"/>
        <v>0</v>
      </c>
      <c r="I653" s="121"/>
      <c r="J653" s="122" t="str">
        <f>IF(I653="","",VLOOKUP(I653,部门列表!A:B,2,0))</f>
        <v/>
      </c>
      <c r="K653" s="128"/>
    </row>
    <row r="654" spans="1:11" ht="13.5">
      <c r="A654" s="126"/>
      <c r="B654" s="121"/>
      <c r="C654" s="122" t="str">
        <f>IF(B654="","",VLOOKUP(B654,型号管理!A:D,2,0))</f>
        <v/>
      </c>
      <c r="D654" s="122" t="str">
        <f>IF(B654="","",VLOOKUP(B654,型号管理!A:D,3,0))</f>
        <v/>
      </c>
      <c r="E654" s="122" t="str">
        <f>IF(B654="","",VLOOKUP(B654,型号管理!A:D,4,0))</f>
        <v/>
      </c>
      <c r="F654" s="127"/>
      <c r="G654" s="124">
        <f>IF(F654=0,0,SUMIF(采购明细!B:B,B654,采购明细!H:H)/SUMIF(采购明细!B:B,B654,采购明细!F:F))</f>
        <v>0</v>
      </c>
      <c r="H654" s="124">
        <f t="shared" si="10"/>
        <v>0</v>
      </c>
      <c r="I654" s="121"/>
      <c r="J654" s="122" t="str">
        <f>IF(I654="","",VLOOKUP(I654,部门列表!A:B,2,0))</f>
        <v/>
      </c>
      <c r="K654" s="128"/>
    </row>
    <row r="655" spans="1:11" ht="13.5">
      <c r="A655" s="126"/>
      <c r="B655" s="121"/>
      <c r="C655" s="122" t="str">
        <f>IF(B655="","",VLOOKUP(B655,型号管理!A:D,2,0))</f>
        <v/>
      </c>
      <c r="D655" s="122" t="str">
        <f>IF(B655="","",VLOOKUP(B655,型号管理!A:D,3,0))</f>
        <v/>
      </c>
      <c r="E655" s="122" t="str">
        <f>IF(B655="","",VLOOKUP(B655,型号管理!A:D,4,0))</f>
        <v/>
      </c>
      <c r="F655" s="127"/>
      <c r="G655" s="124">
        <f>IF(F655=0,0,SUMIF(采购明细!B:B,B655,采购明细!H:H)/SUMIF(采购明细!B:B,B655,采购明细!F:F))</f>
        <v>0</v>
      </c>
      <c r="H655" s="124">
        <f t="shared" si="10"/>
        <v>0</v>
      </c>
      <c r="I655" s="121"/>
      <c r="J655" s="122" t="str">
        <f>IF(I655="","",VLOOKUP(I655,部门列表!A:B,2,0))</f>
        <v/>
      </c>
      <c r="K655" s="128"/>
    </row>
    <row r="656" spans="1:11" ht="13.5">
      <c r="A656" s="126"/>
      <c r="B656" s="121"/>
      <c r="C656" s="122" t="str">
        <f>IF(B656="","",VLOOKUP(B656,型号管理!A:D,2,0))</f>
        <v/>
      </c>
      <c r="D656" s="122" t="str">
        <f>IF(B656="","",VLOOKUP(B656,型号管理!A:D,3,0))</f>
        <v/>
      </c>
      <c r="E656" s="122" t="str">
        <f>IF(B656="","",VLOOKUP(B656,型号管理!A:D,4,0))</f>
        <v/>
      </c>
      <c r="F656" s="127"/>
      <c r="G656" s="124">
        <f>IF(F656=0,0,SUMIF(采购明细!B:B,B656,采购明细!H:H)/SUMIF(采购明细!B:B,B656,采购明细!F:F))</f>
        <v>0</v>
      </c>
      <c r="H656" s="124">
        <f t="shared" si="10"/>
        <v>0</v>
      </c>
      <c r="I656" s="121"/>
      <c r="J656" s="122" t="str">
        <f>IF(I656="","",VLOOKUP(I656,部门列表!A:B,2,0))</f>
        <v/>
      </c>
      <c r="K656" s="128"/>
    </row>
    <row r="657" spans="1:11" ht="13.5">
      <c r="A657" s="126"/>
      <c r="B657" s="121"/>
      <c r="C657" s="122" t="str">
        <f>IF(B657="","",VLOOKUP(B657,型号管理!A:D,2,0))</f>
        <v/>
      </c>
      <c r="D657" s="122" t="str">
        <f>IF(B657="","",VLOOKUP(B657,型号管理!A:D,3,0))</f>
        <v/>
      </c>
      <c r="E657" s="122" t="str">
        <f>IF(B657="","",VLOOKUP(B657,型号管理!A:D,4,0))</f>
        <v/>
      </c>
      <c r="F657" s="127"/>
      <c r="G657" s="124">
        <f>IF(F657=0,0,SUMIF(采购明细!B:B,B657,采购明细!H:H)/SUMIF(采购明细!B:B,B657,采购明细!F:F))</f>
        <v>0</v>
      </c>
      <c r="H657" s="124">
        <f t="shared" si="10"/>
        <v>0</v>
      </c>
      <c r="I657" s="121"/>
      <c r="J657" s="122" t="str">
        <f>IF(I657="","",VLOOKUP(I657,部门列表!A:B,2,0))</f>
        <v/>
      </c>
      <c r="K657" s="128"/>
    </row>
    <row r="658" spans="1:11" ht="13.5">
      <c r="A658" s="126"/>
      <c r="B658" s="121"/>
      <c r="C658" s="122" t="str">
        <f>IF(B658="","",VLOOKUP(B658,型号管理!A:D,2,0))</f>
        <v/>
      </c>
      <c r="D658" s="122" t="str">
        <f>IF(B658="","",VLOOKUP(B658,型号管理!A:D,3,0))</f>
        <v/>
      </c>
      <c r="E658" s="122" t="str">
        <f>IF(B658="","",VLOOKUP(B658,型号管理!A:D,4,0))</f>
        <v/>
      </c>
      <c r="F658" s="127"/>
      <c r="G658" s="124">
        <f>IF(F658=0,0,SUMIF(采购明细!B:B,B658,采购明细!H:H)/SUMIF(采购明细!B:B,B658,采购明细!F:F))</f>
        <v>0</v>
      </c>
      <c r="H658" s="124">
        <f t="shared" si="10"/>
        <v>0</v>
      </c>
      <c r="I658" s="121"/>
      <c r="J658" s="122" t="str">
        <f>IF(I658="","",VLOOKUP(I658,部门列表!A:B,2,0))</f>
        <v/>
      </c>
      <c r="K658" s="128"/>
    </row>
    <row r="659" spans="1:11" ht="13.5">
      <c r="A659" s="126"/>
      <c r="B659" s="121"/>
      <c r="C659" s="122" t="str">
        <f>IF(B659="","",VLOOKUP(B659,型号管理!A:D,2,0))</f>
        <v/>
      </c>
      <c r="D659" s="122" t="str">
        <f>IF(B659="","",VLOOKUP(B659,型号管理!A:D,3,0))</f>
        <v/>
      </c>
      <c r="E659" s="122" t="str">
        <f>IF(B659="","",VLOOKUP(B659,型号管理!A:D,4,0))</f>
        <v/>
      </c>
      <c r="F659" s="127"/>
      <c r="G659" s="124">
        <f>IF(F659=0,0,SUMIF(采购明细!B:B,B659,采购明细!H:H)/SUMIF(采购明细!B:B,B659,采购明细!F:F))</f>
        <v>0</v>
      </c>
      <c r="H659" s="124">
        <f t="shared" si="10"/>
        <v>0</v>
      </c>
      <c r="I659" s="121"/>
      <c r="J659" s="122" t="str">
        <f>IF(I659="","",VLOOKUP(I659,部门列表!A:B,2,0))</f>
        <v/>
      </c>
      <c r="K659" s="128"/>
    </row>
    <row r="660" spans="1:11" ht="13.5">
      <c r="A660" s="126"/>
      <c r="B660" s="121"/>
      <c r="C660" s="122" t="str">
        <f>IF(B660="","",VLOOKUP(B660,型号管理!A:D,2,0))</f>
        <v/>
      </c>
      <c r="D660" s="122" t="str">
        <f>IF(B660="","",VLOOKUP(B660,型号管理!A:D,3,0))</f>
        <v/>
      </c>
      <c r="E660" s="122" t="str">
        <f>IF(B660="","",VLOOKUP(B660,型号管理!A:D,4,0))</f>
        <v/>
      </c>
      <c r="F660" s="127"/>
      <c r="G660" s="124">
        <f>IF(F660=0,0,SUMIF(采购明细!B:B,B660,采购明细!H:H)/SUMIF(采购明细!B:B,B660,采购明细!F:F))</f>
        <v>0</v>
      </c>
      <c r="H660" s="124">
        <f t="shared" si="10"/>
        <v>0</v>
      </c>
      <c r="I660" s="121"/>
      <c r="J660" s="122" t="str">
        <f>IF(I660="","",VLOOKUP(I660,部门列表!A:B,2,0))</f>
        <v/>
      </c>
      <c r="K660" s="128"/>
    </row>
    <row r="661" spans="1:11" ht="13.5">
      <c r="A661" s="126"/>
      <c r="B661" s="121"/>
      <c r="C661" s="122" t="str">
        <f>IF(B661="","",VLOOKUP(B661,型号管理!A:D,2,0))</f>
        <v/>
      </c>
      <c r="D661" s="122" t="str">
        <f>IF(B661="","",VLOOKUP(B661,型号管理!A:D,3,0))</f>
        <v/>
      </c>
      <c r="E661" s="122" t="str">
        <f>IF(B661="","",VLOOKUP(B661,型号管理!A:D,4,0))</f>
        <v/>
      </c>
      <c r="F661" s="127"/>
      <c r="G661" s="124">
        <f>IF(F661=0,0,SUMIF(采购明细!B:B,B661,采购明细!H:H)/SUMIF(采购明细!B:B,B661,采购明细!F:F))</f>
        <v>0</v>
      </c>
      <c r="H661" s="124">
        <f t="shared" si="10"/>
        <v>0</v>
      </c>
      <c r="I661" s="121"/>
      <c r="J661" s="122" t="str">
        <f>IF(I661="","",VLOOKUP(I661,部门列表!A:B,2,0))</f>
        <v/>
      </c>
      <c r="K661" s="128"/>
    </row>
    <row r="662" spans="1:11" ht="13.5">
      <c r="A662" s="126"/>
      <c r="B662" s="121"/>
      <c r="C662" s="122" t="str">
        <f>IF(B662="","",VLOOKUP(B662,型号管理!A:D,2,0))</f>
        <v/>
      </c>
      <c r="D662" s="122" t="str">
        <f>IF(B662="","",VLOOKUP(B662,型号管理!A:D,3,0))</f>
        <v/>
      </c>
      <c r="E662" s="122" t="str">
        <f>IF(B662="","",VLOOKUP(B662,型号管理!A:D,4,0))</f>
        <v/>
      </c>
      <c r="F662" s="127"/>
      <c r="G662" s="124">
        <f>IF(F662=0,0,SUMIF(采购明细!B:B,B662,采购明细!H:H)/SUMIF(采购明细!B:B,B662,采购明细!F:F))</f>
        <v>0</v>
      </c>
      <c r="H662" s="124">
        <f t="shared" si="10"/>
        <v>0</v>
      </c>
      <c r="I662" s="121"/>
      <c r="J662" s="122" t="str">
        <f>IF(I662="","",VLOOKUP(I662,部门列表!A:B,2,0))</f>
        <v/>
      </c>
      <c r="K662" s="128"/>
    </row>
    <row r="663" spans="1:11" ht="13.5">
      <c r="A663" s="126"/>
      <c r="B663" s="121"/>
      <c r="C663" s="122" t="str">
        <f>IF(B663="","",VLOOKUP(B663,型号管理!A:D,2,0))</f>
        <v/>
      </c>
      <c r="D663" s="122" t="str">
        <f>IF(B663="","",VLOOKUP(B663,型号管理!A:D,3,0))</f>
        <v/>
      </c>
      <c r="E663" s="122" t="str">
        <f>IF(B663="","",VLOOKUP(B663,型号管理!A:D,4,0))</f>
        <v/>
      </c>
      <c r="F663" s="127"/>
      <c r="G663" s="124">
        <f>IF(F663=0,0,SUMIF(采购明细!B:B,B663,采购明细!H:H)/SUMIF(采购明细!B:B,B663,采购明细!F:F))</f>
        <v>0</v>
      </c>
      <c r="H663" s="124">
        <f t="shared" si="10"/>
        <v>0</v>
      </c>
      <c r="I663" s="121"/>
      <c r="J663" s="122" t="str">
        <f>IF(I663="","",VLOOKUP(I663,部门列表!A:B,2,0))</f>
        <v/>
      </c>
      <c r="K663" s="128"/>
    </row>
    <row r="664" spans="1:11" ht="13.5">
      <c r="A664" s="126"/>
      <c r="B664" s="121"/>
      <c r="C664" s="122" t="str">
        <f>IF(B664="","",VLOOKUP(B664,型号管理!A:D,2,0))</f>
        <v/>
      </c>
      <c r="D664" s="122" t="str">
        <f>IF(B664="","",VLOOKUP(B664,型号管理!A:D,3,0))</f>
        <v/>
      </c>
      <c r="E664" s="122" t="str">
        <f>IF(B664="","",VLOOKUP(B664,型号管理!A:D,4,0))</f>
        <v/>
      </c>
      <c r="F664" s="127"/>
      <c r="G664" s="124">
        <f>IF(F664=0,0,SUMIF(采购明细!B:B,B664,采购明细!H:H)/SUMIF(采购明细!B:B,B664,采购明细!F:F))</f>
        <v>0</v>
      </c>
      <c r="H664" s="124">
        <f t="shared" si="10"/>
        <v>0</v>
      </c>
      <c r="I664" s="121"/>
      <c r="J664" s="122" t="str">
        <f>IF(I664="","",VLOOKUP(I664,部门列表!A:B,2,0))</f>
        <v/>
      </c>
      <c r="K664" s="128"/>
    </row>
    <row r="665" spans="1:11" ht="13.5">
      <c r="A665" s="126"/>
      <c r="B665" s="121"/>
      <c r="C665" s="122" t="str">
        <f>IF(B665="","",VLOOKUP(B665,型号管理!A:D,2,0))</f>
        <v/>
      </c>
      <c r="D665" s="122" t="str">
        <f>IF(B665="","",VLOOKUP(B665,型号管理!A:D,3,0))</f>
        <v/>
      </c>
      <c r="E665" s="122" t="str">
        <f>IF(B665="","",VLOOKUP(B665,型号管理!A:D,4,0))</f>
        <v/>
      </c>
      <c r="F665" s="127"/>
      <c r="G665" s="124">
        <f>IF(F665=0,0,SUMIF(采购明细!B:B,B665,采购明细!H:H)/SUMIF(采购明细!B:B,B665,采购明细!F:F))</f>
        <v>0</v>
      </c>
      <c r="H665" s="124">
        <f t="shared" si="10"/>
        <v>0</v>
      </c>
      <c r="I665" s="121"/>
      <c r="J665" s="122" t="str">
        <f>IF(I665="","",VLOOKUP(I665,部门列表!A:B,2,0))</f>
        <v/>
      </c>
      <c r="K665" s="128"/>
    </row>
    <row r="666" spans="1:11" ht="13.5">
      <c r="A666" s="126"/>
      <c r="B666" s="121"/>
      <c r="C666" s="122" t="str">
        <f>IF(B666="","",VLOOKUP(B666,型号管理!A:D,2,0))</f>
        <v/>
      </c>
      <c r="D666" s="122" t="str">
        <f>IF(B666="","",VLOOKUP(B666,型号管理!A:D,3,0))</f>
        <v/>
      </c>
      <c r="E666" s="122" t="str">
        <f>IF(B666="","",VLOOKUP(B666,型号管理!A:D,4,0))</f>
        <v/>
      </c>
      <c r="F666" s="127"/>
      <c r="G666" s="124">
        <f>IF(F666=0,0,SUMIF(采购明细!B:B,B666,采购明细!H:H)/SUMIF(采购明细!B:B,B666,采购明细!F:F))</f>
        <v>0</v>
      </c>
      <c r="H666" s="124">
        <f t="shared" si="10"/>
        <v>0</v>
      </c>
      <c r="I666" s="121"/>
      <c r="J666" s="122" t="str">
        <f>IF(I666="","",VLOOKUP(I666,部门列表!A:B,2,0))</f>
        <v/>
      </c>
      <c r="K666" s="128"/>
    </row>
    <row r="667" spans="1:11" ht="13.5">
      <c r="A667" s="126"/>
      <c r="B667" s="121"/>
      <c r="C667" s="122" t="str">
        <f>IF(B667="","",VLOOKUP(B667,型号管理!A:D,2,0))</f>
        <v/>
      </c>
      <c r="D667" s="122" t="str">
        <f>IF(B667="","",VLOOKUP(B667,型号管理!A:D,3,0))</f>
        <v/>
      </c>
      <c r="E667" s="122" t="str">
        <f>IF(B667="","",VLOOKUP(B667,型号管理!A:D,4,0))</f>
        <v/>
      </c>
      <c r="F667" s="127"/>
      <c r="G667" s="124">
        <f>IF(F667=0,0,SUMIF(采购明细!B:B,B667,采购明细!H:H)/SUMIF(采购明细!B:B,B667,采购明细!F:F))</f>
        <v>0</v>
      </c>
      <c r="H667" s="124">
        <f t="shared" si="10"/>
        <v>0</v>
      </c>
      <c r="I667" s="121"/>
      <c r="J667" s="122" t="str">
        <f>IF(I667="","",VLOOKUP(I667,部门列表!A:B,2,0))</f>
        <v/>
      </c>
      <c r="K667" s="128"/>
    </row>
    <row r="668" spans="1:11" ht="13.5">
      <c r="A668" s="126"/>
      <c r="B668" s="121"/>
      <c r="C668" s="122" t="str">
        <f>IF(B668="","",VLOOKUP(B668,型号管理!A:D,2,0))</f>
        <v/>
      </c>
      <c r="D668" s="122" t="str">
        <f>IF(B668="","",VLOOKUP(B668,型号管理!A:D,3,0))</f>
        <v/>
      </c>
      <c r="E668" s="122" t="str">
        <f>IF(B668="","",VLOOKUP(B668,型号管理!A:D,4,0))</f>
        <v/>
      </c>
      <c r="F668" s="127"/>
      <c r="G668" s="124">
        <f>IF(F668=0,0,SUMIF(采购明细!B:B,B668,采购明细!H:H)/SUMIF(采购明细!B:B,B668,采购明细!F:F))</f>
        <v>0</v>
      </c>
      <c r="H668" s="124">
        <f t="shared" si="10"/>
        <v>0</v>
      </c>
      <c r="I668" s="121"/>
      <c r="J668" s="122" t="str">
        <f>IF(I668="","",VLOOKUP(I668,部门列表!A:B,2,0))</f>
        <v/>
      </c>
      <c r="K668" s="128"/>
    </row>
    <row r="669" spans="1:11" ht="13.5">
      <c r="A669" s="126"/>
      <c r="B669" s="121"/>
      <c r="C669" s="122" t="str">
        <f>IF(B669="","",VLOOKUP(B669,型号管理!A:D,2,0))</f>
        <v/>
      </c>
      <c r="D669" s="122" t="str">
        <f>IF(B669="","",VLOOKUP(B669,型号管理!A:D,3,0))</f>
        <v/>
      </c>
      <c r="E669" s="122" t="str">
        <f>IF(B669="","",VLOOKUP(B669,型号管理!A:D,4,0))</f>
        <v/>
      </c>
      <c r="F669" s="127"/>
      <c r="G669" s="124">
        <f>IF(F669=0,0,SUMIF(采购明细!B:B,B669,采购明细!H:H)/SUMIF(采购明细!B:B,B669,采购明细!F:F))</f>
        <v>0</v>
      </c>
      <c r="H669" s="124">
        <f t="shared" si="10"/>
        <v>0</v>
      </c>
      <c r="I669" s="121"/>
      <c r="J669" s="122" t="str">
        <f>IF(I669="","",VLOOKUP(I669,部门列表!A:B,2,0))</f>
        <v/>
      </c>
      <c r="K669" s="128"/>
    </row>
    <row r="670" spans="1:11" ht="13.5">
      <c r="A670" s="126"/>
      <c r="B670" s="121"/>
      <c r="C670" s="122" t="str">
        <f>IF(B670="","",VLOOKUP(B670,型号管理!A:D,2,0))</f>
        <v/>
      </c>
      <c r="D670" s="122" t="str">
        <f>IF(B670="","",VLOOKUP(B670,型号管理!A:D,3,0))</f>
        <v/>
      </c>
      <c r="E670" s="122" t="str">
        <f>IF(B670="","",VLOOKUP(B670,型号管理!A:D,4,0))</f>
        <v/>
      </c>
      <c r="F670" s="127"/>
      <c r="G670" s="124">
        <f>IF(F670=0,0,SUMIF(采购明细!B:B,B670,采购明细!H:H)/SUMIF(采购明细!B:B,B670,采购明细!F:F))</f>
        <v>0</v>
      </c>
      <c r="H670" s="124">
        <f t="shared" si="10"/>
        <v>0</v>
      </c>
      <c r="I670" s="121"/>
      <c r="J670" s="122" t="str">
        <f>IF(I670="","",VLOOKUP(I670,部门列表!A:B,2,0))</f>
        <v/>
      </c>
      <c r="K670" s="128"/>
    </row>
    <row r="671" spans="1:11" ht="13.5">
      <c r="A671" s="126"/>
      <c r="B671" s="121"/>
      <c r="C671" s="122" t="str">
        <f>IF(B671="","",VLOOKUP(B671,型号管理!A:D,2,0))</f>
        <v/>
      </c>
      <c r="D671" s="122" t="str">
        <f>IF(B671="","",VLOOKUP(B671,型号管理!A:D,3,0))</f>
        <v/>
      </c>
      <c r="E671" s="122" t="str">
        <f>IF(B671="","",VLOOKUP(B671,型号管理!A:D,4,0))</f>
        <v/>
      </c>
      <c r="F671" s="127"/>
      <c r="G671" s="124">
        <f>IF(F671=0,0,SUMIF(采购明细!B:B,B671,采购明细!H:H)/SUMIF(采购明细!B:B,B671,采购明细!F:F))</f>
        <v>0</v>
      </c>
      <c r="H671" s="124">
        <f t="shared" si="10"/>
        <v>0</v>
      </c>
      <c r="I671" s="121"/>
      <c r="J671" s="122" t="str">
        <f>IF(I671="","",VLOOKUP(I671,部门列表!A:B,2,0))</f>
        <v/>
      </c>
      <c r="K671" s="128"/>
    </row>
    <row r="672" spans="1:11" ht="13.5">
      <c r="A672" s="126"/>
      <c r="B672" s="121"/>
      <c r="C672" s="122" t="str">
        <f>IF(B672="","",VLOOKUP(B672,型号管理!A:D,2,0))</f>
        <v/>
      </c>
      <c r="D672" s="122" t="str">
        <f>IF(B672="","",VLOOKUP(B672,型号管理!A:D,3,0))</f>
        <v/>
      </c>
      <c r="E672" s="122" t="str">
        <f>IF(B672="","",VLOOKUP(B672,型号管理!A:D,4,0))</f>
        <v/>
      </c>
      <c r="F672" s="127"/>
      <c r="G672" s="124">
        <f>IF(F672=0,0,SUMIF(采购明细!B:B,B672,采购明细!H:H)/SUMIF(采购明细!B:B,B672,采购明细!F:F))</f>
        <v>0</v>
      </c>
      <c r="H672" s="124">
        <f t="shared" si="10"/>
        <v>0</v>
      </c>
      <c r="I672" s="121"/>
      <c r="J672" s="122" t="str">
        <f>IF(I672="","",VLOOKUP(I672,部门列表!A:B,2,0))</f>
        <v/>
      </c>
      <c r="K672" s="128"/>
    </row>
    <row r="673" spans="1:11" ht="13.5">
      <c r="A673" s="126"/>
      <c r="B673" s="121"/>
      <c r="C673" s="122" t="str">
        <f>IF(B673="","",VLOOKUP(B673,型号管理!A:D,2,0))</f>
        <v/>
      </c>
      <c r="D673" s="122" t="str">
        <f>IF(B673="","",VLOOKUP(B673,型号管理!A:D,3,0))</f>
        <v/>
      </c>
      <c r="E673" s="122" t="str">
        <f>IF(B673="","",VLOOKUP(B673,型号管理!A:D,4,0))</f>
        <v/>
      </c>
      <c r="F673" s="127"/>
      <c r="G673" s="124">
        <f>IF(F673=0,0,SUMIF(采购明细!B:B,B673,采购明细!H:H)/SUMIF(采购明细!B:B,B673,采购明细!F:F))</f>
        <v>0</v>
      </c>
      <c r="H673" s="124">
        <f t="shared" si="10"/>
        <v>0</v>
      </c>
      <c r="I673" s="121"/>
      <c r="J673" s="122" t="str">
        <f>IF(I673="","",VLOOKUP(I673,部门列表!A:B,2,0))</f>
        <v/>
      </c>
      <c r="K673" s="128"/>
    </row>
    <row r="674" spans="1:11" ht="13.5">
      <c r="A674" s="126"/>
      <c r="B674" s="121"/>
      <c r="C674" s="122" t="str">
        <f>IF(B674="","",VLOOKUP(B674,型号管理!A:D,2,0))</f>
        <v/>
      </c>
      <c r="D674" s="122" t="str">
        <f>IF(B674="","",VLOOKUP(B674,型号管理!A:D,3,0))</f>
        <v/>
      </c>
      <c r="E674" s="122" t="str">
        <f>IF(B674="","",VLOOKUP(B674,型号管理!A:D,4,0))</f>
        <v/>
      </c>
      <c r="F674" s="127"/>
      <c r="G674" s="124">
        <f>IF(F674=0,0,SUMIF(采购明细!B:B,B674,采购明细!H:H)/SUMIF(采购明细!B:B,B674,采购明细!F:F))</f>
        <v>0</v>
      </c>
      <c r="H674" s="124">
        <f t="shared" si="10"/>
        <v>0</v>
      </c>
      <c r="I674" s="121"/>
      <c r="J674" s="122" t="str">
        <f>IF(I674="","",VLOOKUP(I674,部门列表!A:B,2,0))</f>
        <v/>
      </c>
      <c r="K674" s="128"/>
    </row>
    <row r="675" spans="1:11" ht="13.5">
      <c r="A675" s="126"/>
      <c r="B675" s="121"/>
      <c r="C675" s="122" t="str">
        <f>IF(B675="","",VLOOKUP(B675,型号管理!A:D,2,0))</f>
        <v/>
      </c>
      <c r="D675" s="122" t="str">
        <f>IF(B675="","",VLOOKUP(B675,型号管理!A:D,3,0))</f>
        <v/>
      </c>
      <c r="E675" s="122" t="str">
        <f>IF(B675="","",VLOOKUP(B675,型号管理!A:D,4,0))</f>
        <v/>
      </c>
      <c r="F675" s="127"/>
      <c r="G675" s="124">
        <f>IF(F675=0,0,SUMIF(采购明细!B:B,B675,采购明细!H:H)/SUMIF(采购明细!B:B,B675,采购明细!F:F))</f>
        <v>0</v>
      </c>
      <c r="H675" s="124">
        <f t="shared" si="10"/>
        <v>0</v>
      </c>
      <c r="I675" s="121"/>
      <c r="J675" s="122" t="str">
        <f>IF(I675="","",VLOOKUP(I675,部门列表!A:B,2,0))</f>
        <v/>
      </c>
      <c r="K675" s="128"/>
    </row>
    <row r="676" spans="1:11" ht="13.5">
      <c r="A676" s="126"/>
      <c r="B676" s="121"/>
      <c r="C676" s="122" t="str">
        <f>IF(B676="","",VLOOKUP(B676,型号管理!A:D,2,0))</f>
        <v/>
      </c>
      <c r="D676" s="122" t="str">
        <f>IF(B676="","",VLOOKUP(B676,型号管理!A:D,3,0))</f>
        <v/>
      </c>
      <c r="E676" s="122" t="str">
        <f>IF(B676="","",VLOOKUP(B676,型号管理!A:D,4,0))</f>
        <v/>
      </c>
      <c r="F676" s="127"/>
      <c r="G676" s="124">
        <f>IF(F676=0,0,SUMIF(采购明细!B:B,B676,采购明细!H:H)/SUMIF(采购明细!B:B,B676,采购明细!F:F))</f>
        <v>0</v>
      </c>
      <c r="H676" s="124">
        <f t="shared" si="10"/>
        <v>0</v>
      </c>
      <c r="I676" s="121"/>
      <c r="J676" s="122" t="str">
        <f>IF(I676="","",VLOOKUP(I676,部门列表!A:B,2,0))</f>
        <v/>
      </c>
      <c r="K676" s="128"/>
    </row>
    <row r="677" spans="1:11" ht="13.5">
      <c r="A677" s="126"/>
      <c r="B677" s="121"/>
      <c r="C677" s="122" t="str">
        <f>IF(B677="","",VLOOKUP(B677,型号管理!A:D,2,0))</f>
        <v/>
      </c>
      <c r="D677" s="122" t="str">
        <f>IF(B677="","",VLOOKUP(B677,型号管理!A:D,3,0))</f>
        <v/>
      </c>
      <c r="E677" s="122" t="str">
        <f>IF(B677="","",VLOOKUP(B677,型号管理!A:D,4,0))</f>
        <v/>
      </c>
      <c r="F677" s="127"/>
      <c r="G677" s="124">
        <f>IF(F677=0,0,SUMIF(采购明细!B:B,B677,采购明细!H:H)/SUMIF(采购明细!B:B,B677,采购明细!F:F))</f>
        <v>0</v>
      </c>
      <c r="H677" s="124">
        <f t="shared" si="10"/>
        <v>0</v>
      </c>
      <c r="I677" s="121"/>
      <c r="J677" s="122" t="str">
        <f>IF(I677="","",VLOOKUP(I677,部门列表!A:B,2,0))</f>
        <v/>
      </c>
      <c r="K677" s="128"/>
    </row>
    <row r="678" spans="1:11" ht="13.5">
      <c r="A678" s="126"/>
      <c r="B678" s="121"/>
      <c r="C678" s="122" t="str">
        <f>IF(B678="","",VLOOKUP(B678,型号管理!A:D,2,0))</f>
        <v/>
      </c>
      <c r="D678" s="122" t="str">
        <f>IF(B678="","",VLOOKUP(B678,型号管理!A:D,3,0))</f>
        <v/>
      </c>
      <c r="E678" s="122" t="str">
        <f>IF(B678="","",VLOOKUP(B678,型号管理!A:D,4,0))</f>
        <v/>
      </c>
      <c r="F678" s="127"/>
      <c r="G678" s="124">
        <f>IF(F678=0,0,SUMIF(采购明细!B:B,B678,采购明细!H:H)/SUMIF(采购明细!B:B,B678,采购明细!F:F))</f>
        <v>0</v>
      </c>
      <c r="H678" s="124">
        <f t="shared" si="10"/>
        <v>0</v>
      </c>
      <c r="I678" s="121"/>
      <c r="J678" s="122" t="str">
        <f>IF(I678="","",VLOOKUP(I678,部门列表!A:B,2,0))</f>
        <v/>
      </c>
      <c r="K678" s="128"/>
    </row>
    <row r="679" spans="1:11" ht="13.5">
      <c r="A679" s="126"/>
      <c r="B679" s="121"/>
      <c r="C679" s="122" t="str">
        <f>IF(B679="","",VLOOKUP(B679,型号管理!A:D,2,0))</f>
        <v/>
      </c>
      <c r="D679" s="122" t="str">
        <f>IF(B679="","",VLOOKUP(B679,型号管理!A:D,3,0))</f>
        <v/>
      </c>
      <c r="E679" s="122" t="str">
        <f>IF(B679="","",VLOOKUP(B679,型号管理!A:D,4,0))</f>
        <v/>
      </c>
      <c r="F679" s="127"/>
      <c r="G679" s="124">
        <f>IF(F679=0,0,SUMIF(采购明细!B:B,B679,采购明细!H:H)/SUMIF(采购明细!B:B,B679,采购明细!F:F))</f>
        <v>0</v>
      </c>
      <c r="H679" s="124">
        <f t="shared" si="10"/>
        <v>0</v>
      </c>
      <c r="I679" s="121"/>
      <c r="J679" s="122" t="str">
        <f>IF(I679="","",VLOOKUP(I679,部门列表!A:B,2,0))</f>
        <v/>
      </c>
      <c r="K679" s="128"/>
    </row>
    <row r="680" spans="1:11" ht="13.5">
      <c r="A680" s="126"/>
      <c r="B680" s="121"/>
      <c r="C680" s="122" t="str">
        <f>IF(B680="","",VLOOKUP(B680,型号管理!A:D,2,0))</f>
        <v/>
      </c>
      <c r="D680" s="122" t="str">
        <f>IF(B680="","",VLOOKUP(B680,型号管理!A:D,3,0))</f>
        <v/>
      </c>
      <c r="E680" s="122" t="str">
        <f>IF(B680="","",VLOOKUP(B680,型号管理!A:D,4,0))</f>
        <v/>
      </c>
      <c r="F680" s="127"/>
      <c r="G680" s="124">
        <f>IF(F680=0,0,SUMIF(采购明细!B:B,B680,采购明细!H:H)/SUMIF(采购明细!B:B,B680,采购明细!F:F))</f>
        <v>0</v>
      </c>
      <c r="H680" s="124">
        <f t="shared" si="10"/>
        <v>0</v>
      </c>
      <c r="I680" s="121"/>
      <c r="J680" s="122" t="str">
        <f>IF(I680="","",VLOOKUP(I680,部门列表!A:B,2,0))</f>
        <v/>
      </c>
      <c r="K680" s="128"/>
    </row>
    <row r="681" spans="1:11" ht="13.5">
      <c r="A681" s="126"/>
      <c r="B681" s="121"/>
      <c r="C681" s="122" t="str">
        <f>IF(B681="","",VLOOKUP(B681,型号管理!A:D,2,0))</f>
        <v/>
      </c>
      <c r="D681" s="122" t="str">
        <f>IF(B681="","",VLOOKUP(B681,型号管理!A:D,3,0))</f>
        <v/>
      </c>
      <c r="E681" s="122" t="str">
        <f>IF(B681="","",VLOOKUP(B681,型号管理!A:D,4,0))</f>
        <v/>
      </c>
      <c r="F681" s="127"/>
      <c r="G681" s="124">
        <f>IF(F681=0,0,SUMIF(采购明细!B:B,B681,采购明细!H:H)/SUMIF(采购明细!B:B,B681,采购明细!F:F))</f>
        <v>0</v>
      </c>
      <c r="H681" s="124">
        <f t="shared" si="10"/>
        <v>0</v>
      </c>
      <c r="I681" s="121"/>
      <c r="J681" s="122" t="str">
        <f>IF(I681="","",VLOOKUP(I681,部门列表!A:B,2,0))</f>
        <v/>
      </c>
      <c r="K681" s="128"/>
    </row>
    <row r="682" spans="1:11" ht="13.5">
      <c r="A682" s="126"/>
      <c r="B682" s="121"/>
      <c r="C682" s="122" t="str">
        <f>IF(B682="","",VLOOKUP(B682,型号管理!A:D,2,0))</f>
        <v/>
      </c>
      <c r="D682" s="122" t="str">
        <f>IF(B682="","",VLOOKUP(B682,型号管理!A:D,3,0))</f>
        <v/>
      </c>
      <c r="E682" s="122" t="str">
        <f>IF(B682="","",VLOOKUP(B682,型号管理!A:D,4,0))</f>
        <v/>
      </c>
      <c r="F682" s="127"/>
      <c r="G682" s="124">
        <f>IF(F682=0,0,SUMIF(采购明细!B:B,B682,采购明细!H:H)/SUMIF(采购明细!B:B,B682,采购明细!F:F))</f>
        <v>0</v>
      </c>
      <c r="H682" s="124">
        <f t="shared" si="10"/>
        <v>0</v>
      </c>
      <c r="I682" s="121"/>
      <c r="J682" s="122" t="str">
        <f>IF(I682="","",VLOOKUP(I682,部门列表!A:B,2,0))</f>
        <v/>
      </c>
      <c r="K682" s="128"/>
    </row>
    <row r="683" spans="1:11" ht="13.5">
      <c r="A683" s="126"/>
      <c r="B683" s="121"/>
      <c r="C683" s="122" t="str">
        <f>IF(B683="","",VLOOKUP(B683,型号管理!A:D,2,0))</f>
        <v/>
      </c>
      <c r="D683" s="122" t="str">
        <f>IF(B683="","",VLOOKUP(B683,型号管理!A:D,3,0))</f>
        <v/>
      </c>
      <c r="E683" s="122" t="str">
        <f>IF(B683="","",VLOOKUP(B683,型号管理!A:D,4,0))</f>
        <v/>
      </c>
      <c r="F683" s="127"/>
      <c r="G683" s="124">
        <f>IF(F683=0,0,SUMIF(采购明细!B:B,B683,采购明细!H:H)/SUMIF(采购明细!B:B,B683,采购明细!F:F))</f>
        <v>0</v>
      </c>
      <c r="H683" s="124">
        <f t="shared" si="10"/>
        <v>0</v>
      </c>
      <c r="I683" s="121"/>
      <c r="J683" s="122" t="str">
        <f>IF(I683="","",VLOOKUP(I683,部门列表!A:B,2,0))</f>
        <v/>
      </c>
      <c r="K683" s="128"/>
    </row>
    <row r="684" spans="1:11" ht="13.5">
      <c r="A684" s="126"/>
      <c r="B684" s="121"/>
      <c r="C684" s="122" t="str">
        <f>IF(B684="","",VLOOKUP(B684,型号管理!A:D,2,0))</f>
        <v/>
      </c>
      <c r="D684" s="122" t="str">
        <f>IF(B684="","",VLOOKUP(B684,型号管理!A:D,3,0))</f>
        <v/>
      </c>
      <c r="E684" s="122" t="str">
        <f>IF(B684="","",VLOOKUP(B684,型号管理!A:D,4,0))</f>
        <v/>
      </c>
      <c r="F684" s="127"/>
      <c r="G684" s="124">
        <f>IF(F684=0,0,SUMIF(采购明细!B:B,B684,采购明细!H:H)/SUMIF(采购明细!B:B,B684,采购明细!F:F))</f>
        <v>0</v>
      </c>
      <c r="H684" s="124">
        <f t="shared" si="10"/>
        <v>0</v>
      </c>
      <c r="I684" s="121"/>
      <c r="J684" s="122" t="str">
        <f>IF(I684="","",VLOOKUP(I684,部门列表!A:B,2,0))</f>
        <v/>
      </c>
      <c r="K684" s="128"/>
    </row>
    <row r="685" spans="1:11" ht="13.5">
      <c r="A685" s="126"/>
      <c r="B685" s="121"/>
      <c r="C685" s="122" t="str">
        <f>IF(B685="","",VLOOKUP(B685,型号管理!A:D,2,0))</f>
        <v/>
      </c>
      <c r="D685" s="122" t="str">
        <f>IF(B685="","",VLOOKUP(B685,型号管理!A:D,3,0))</f>
        <v/>
      </c>
      <c r="E685" s="122" t="str">
        <f>IF(B685="","",VLOOKUP(B685,型号管理!A:D,4,0))</f>
        <v/>
      </c>
      <c r="F685" s="127"/>
      <c r="G685" s="124">
        <f>IF(F685=0,0,SUMIF(采购明细!B:B,B685,采购明细!H:H)/SUMIF(采购明细!B:B,B685,采购明细!F:F))</f>
        <v>0</v>
      </c>
      <c r="H685" s="124">
        <f t="shared" si="10"/>
        <v>0</v>
      </c>
      <c r="I685" s="121"/>
      <c r="J685" s="122" t="str">
        <f>IF(I685="","",VLOOKUP(I685,部门列表!A:B,2,0))</f>
        <v/>
      </c>
      <c r="K685" s="128"/>
    </row>
    <row r="686" spans="1:11" ht="13.5">
      <c r="A686" s="126"/>
      <c r="B686" s="121"/>
      <c r="C686" s="122" t="str">
        <f>IF(B686="","",VLOOKUP(B686,型号管理!A:D,2,0))</f>
        <v/>
      </c>
      <c r="D686" s="122" t="str">
        <f>IF(B686="","",VLOOKUP(B686,型号管理!A:D,3,0))</f>
        <v/>
      </c>
      <c r="E686" s="122" t="str">
        <f>IF(B686="","",VLOOKUP(B686,型号管理!A:D,4,0))</f>
        <v/>
      </c>
      <c r="F686" s="127"/>
      <c r="G686" s="124">
        <f>IF(F686=0,0,SUMIF(采购明细!B:B,B686,采购明细!H:H)/SUMIF(采购明细!B:B,B686,采购明细!F:F))</f>
        <v>0</v>
      </c>
      <c r="H686" s="124">
        <f t="shared" si="10"/>
        <v>0</v>
      </c>
      <c r="I686" s="121"/>
      <c r="J686" s="122" t="str">
        <f>IF(I686="","",VLOOKUP(I686,部门列表!A:B,2,0))</f>
        <v/>
      </c>
      <c r="K686" s="128"/>
    </row>
    <row r="687" spans="1:11" ht="13.5">
      <c r="A687" s="126"/>
      <c r="B687" s="121"/>
      <c r="C687" s="122" t="str">
        <f>IF(B687="","",VLOOKUP(B687,型号管理!A:D,2,0))</f>
        <v/>
      </c>
      <c r="D687" s="122" t="str">
        <f>IF(B687="","",VLOOKUP(B687,型号管理!A:D,3,0))</f>
        <v/>
      </c>
      <c r="E687" s="122" t="str">
        <f>IF(B687="","",VLOOKUP(B687,型号管理!A:D,4,0))</f>
        <v/>
      </c>
      <c r="F687" s="127"/>
      <c r="G687" s="124">
        <f>IF(F687=0,0,SUMIF(采购明细!B:B,B687,采购明细!H:H)/SUMIF(采购明细!B:B,B687,采购明细!F:F))</f>
        <v>0</v>
      </c>
      <c r="H687" s="124">
        <f t="shared" si="10"/>
        <v>0</v>
      </c>
      <c r="I687" s="121"/>
      <c r="J687" s="122" t="str">
        <f>IF(I687="","",VLOOKUP(I687,部门列表!A:B,2,0))</f>
        <v/>
      </c>
      <c r="K687" s="128"/>
    </row>
    <row r="688" spans="1:11" ht="13.5">
      <c r="A688" s="126"/>
      <c r="B688" s="121"/>
      <c r="C688" s="122" t="str">
        <f>IF(B688="","",VLOOKUP(B688,型号管理!A:D,2,0))</f>
        <v/>
      </c>
      <c r="D688" s="122" t="str">
        <f>IF(B688="","",VLOOKUP(B688,型号管理!A:D,3,0))</f>
        <v/>
      </c>
      <c r="E688" s="122" t="str">
        <f>IF(B688="","",VLOOKUP(B688,型号管理!A:D,4,0))</f>
        <v/>
      </c>
      <c r="F688" s="127"/>
      <c r="G688" s="124">
        <f>IF(F688=0,0,SUMIF(采购明细!B:B,B688,采购明细!H:H)/SUMIF(采购明细!B:B,B688,采购明细!F:F))</f>
        <v>0</v>
      </c>
      <c r="H688" s="124">
        <f t="shared" si="10"/>
        <v>0</v>
      </c>
      <c r="I688" s="121"/>
      <c r="J688" s="122" t="str">
        <f>IF(I688="","",VLOOKUP(I688,部门列表!A:B,2,0))</f>
        <v/>
      </c>
      <c r="K688" s="128"/>
    </row>
    <row r="689" spans="1:11" ht="13.5">
      <c r="A689" s="126"/>
      <c r="B689" s="121"/>
      <c r="C689" s="122" t="str">
        <f>IF(B689="","",VLOOKUP(B689,型号管理!A:D,2,0))</f>
        <v/>
      </c>
      <c r="D689" s="122" t="str">
        <f>IF(B689="","",VLOOKUP(B689,型号管理!A:D,3,0))</f>
        <v/>
      </c>
      <c r="E689" s="122" t="str">
        <f>IF(B689="","",VLOOKUP(B689,型号管理!A:D,4,0))</f>
        <v/>
      </c>
      <c r="F689" s="127"/>
      <c r="G689" s="124">
        <f>IF(F689=0,0,SUMIF(采购明细!B:B,B689,采购明细!H:H)/SUMIF(采购明细!B:B,B689,采购明细!F:F))</f>
        <v>0</v>
      </c>
      <c r="H689" s="124">
        <f t="shared" si="10"/>
        <v>0</v>
      </c>
      <c r="I689" s="121"/>
      <c r="J689" s="122" t="str">
        <f>IF(I689="","",VLOOKUP(I689,部门列表!A:B,2,0))</f>
        <v/>
      </c>
      <c r="K689" s="128"/>
    </row>
    <row r="690" spans="1:11" ht="13.5">
      <c r="A690" s="126"/>
      <c r="B690" s="121"/>
      <c r="C690" s="122" t="str">
        <f>IF(B690="","",VLOOKUP(B690,型号管理!A:D,2,0))</f>
        <v/>
      </c>
      <c r="D690" s="122" t="str">
        <f>IF(B690="","",VLOOKUP(B690,型号管理!A:D,3,0))</f>
        <v/>
      </c>
      <c r="E690" s="122" t="str">
        <f>IF(B690="","",VLOOKUP(B690,型号管理!A:D,4,0))</f>
        <v/>
      </c>
      <c r="F690" s="127"/>
      <c r="G690" s="124">
        <f>IF(F690=0,0,SUMIF(采购明细!B:B,B690,采购明细!H:H)/SUMIF(采购明细!B:B,B690,采购明细!F:F))</f>
        <v>0</v>
      </c>
      <c r="H690" s="124">
        <f t="shared" si="10"/>
        <v>0</v>
      </c>
      <c r="I690" s="121"/>
      <c r="J690" s="122" t="str">
        <f>IF(I690="","",VLOOKUP(I690,部门列表!A:B,2,0))</f>
        <v/>
      </c>
      <c r="K690" s="128"/>
    </row>
    <row r="691" spans="1:11" ht="13.5">
      <c r="A691" s="126"/>
      <c r="B691" s="121"/>
      <c r="C691" s="122" t="str">
        <f>IF(B691="","",VLOOKUP(B691,型号管理!A:D,2,0))</f>
        <v/>
      </c>
      <c r="D691" s="122" t="str">
        <f>IF(B691="","",VLOOKUP(B691,型号管理!A:D,3,0))</f>
        <v/>
      </c>
      <c r="E691" s="122" t="str">
        <f>IF(B691="","",VLOOKUP(B691,型号管理!A:D,4,0))</f>
        <v/>
      </c>
      <c r="F691" s="127"/>
      <c r="G691" s="124">
        <f>IF(F691=0,0,SUMIF(采购明细!B:B,B691,采购明细!H:H)/SUMIF(采购明细!B:B,B691,采购明细!F:F))</f>
        <v>0</v>
      </c>
      <c r="H691" s="124">
        <f t="shared" si="10"/>
        <v>0</v>
      </c>
      <c r="I691" s="121"/>
      <c r="J691" s="122" t="str">
        <f>IF(I691="","",VLOOKUP(I691,部门列表!A:B,2,0))</f>
        <v/>
      </c>
      <c r="K691" s="128"/>
    </row>
    <row r="692" spans="1:11" ht="13.5">
      <c r="A692" s="126"/>
      <c r="B692" s="121"/>
      <c r="C692" s="122" t="str">
        <f>IF(B692="","",VLOOKUP(B692,型号管理!A:D,2,0))</f>
        <v/>
      </c>
      <c r="D692" s="122" t="str">
        <f>IF(B692="","",VLOOKUP(B692,型号管理!A:D,3,0))</f>
        <v/>
      </c>
      <c r="E692" s="122" t="str">
        <f>IF(B692="","",VLOOKUP(B692,型号管理!A:D,4,0))</f>
        <v/>
      </c>
      <c r="F692" s="127"/>
      <c r="G692" s="124">
        <f>IF(F692=0,0,SUMIF(采购明细!B:B,B692,采购明细!H:H)/SUMIF(采购明细!B:B,B692,采购明细!F:F))</f>
        <v>0</v>
      </c>
      <c r="H692" s="124">
        <f t="shared" si="10"/>
        <v>0</v>
      </c>
      <c r="I692" s="121"/>
      <c r="J692" s="122" t="str">
        <f>IF(I692="","",VLOOKUP(I692,部门列表!A:B,2,0))</f>
        <v/>
      </c>
      <c r="K692" s="128"/>
    </row>
    <row r="693" spans="1:11" ht="13.5">
      <c r="A693" s="126"/>
      <c r="B693" s="121"/>
      <c r="C693" s="122" t="str">
        <f>IF(B693="","",VLOOKUP(B693,型号管理!A:D,2,0))</f>
        <v/>
      </c>
      <c r="D693" s="122" t="str">
        <f>IF(B693="","",VLOOKUP(B693,型号管理!A:D,3,0))</f>
        <v/>
      </c>
      <c r="E693" s="122" t="str">
        <f>IF(B693="","",VLOOKUP(B693,型号管理!A:D,4,0))</f>
        <v/>
      </c>
      <c r="F693" s="127"/>
      <c r="G693" s="124">
        <f>IF(F693=0,0,SUMIF(采购明细!B:B,B693,采购明细!H:H)/SUMIF(采购明细!B:B,B693,采购明细!F:F))</f>
        <v>0</v>
      </c>
      <c r="H693" s="124">
        <f t="shared" si="10"/>
        <v>0</v>
      </c>
      <c r="I693" s="121"/>
      <c r="J693" s="122" t="str">
        <f>IF(I693="","",VLOOKUP(I693,部门列表!A:B,2,0))</f>
        <v/>
      </c>
      <c r="K693" s="128"/>
    </row>
    <row r="694" spans="1:11" ht="13.5">
      <c r="A694" s="126"/>
      <c r="B694" s="121"/>
      <c r="C694" s="122" t="str">
        <f>IF(B694="","",VLOOKUP(B694,型号管理!A:D,2,0))</f>
        <v/>
      </c>
      <c r="D694" s="122" t="str">
        <f>IF(B694="","",VLOOKUP(B694,型号管理!A:D,3,0))</f>
        <v/>
      </c>
      <c r="E694" s="122" t="str">
        <f>IF(B694="","",VLOOKUP(B694,型号管理!A:D,4,0))</f>
        <v/>
      </c>
      <c r="F694" s="127"/>
      <c r="G694" s="124">
        <f>IF(F694=0,0,SUMIF(采购明细!B:B,B694,采购明细!H:H)/SUMIF(采购明细!B:B,B694,采购明细!F:F))</f>
        <v>0</v>
      </c>
      <c r="H694" s="124">
        <f t="shared" si="10"/>
        <v>0</v>
      </c>
      <c r="I694" s="121"/>
      <c r="J694" s="122" t="str">
        <f>IF(I694="","",VLOOKUP(I694,部门列表!A:B,2,0))</f>
        <v/>
      </c>
      <c r="K694" s="128"/>
    </row>
    <row r="695" spans="1:11" ht="13.5">
      <c r="A695" s="126"/>
      <c r="B695" s="121"/>
      <c r="C695" s="122" t="str">
        <f>IF(B695="","",VLOOKUP(B695,型号管理!A:D,2,0))</f>
        <v/>
      </c>
      <c r="D695" s="122" t="str">
        <f>IF(B695="","",VLOOKUP(B695,型号管理!A:D,3,0))</f>
        <v/>
      </c>
      <c r="E695" s="122" t="str">
        <f>IF(B695="","",VLOOKUP(B695,型号管理!A:D,4,0))</f>
        <v/>
      </c>
      <c r="F695" s="127"/>
      <c r="G695" s="124">
        <f>IF(F695=0,0,SUMIF(采购明细!B:B,B695,采购明细!H:H)/SUMIF(采购明细!B:B,B695,采购明细!F:F))</f>
        <v>0</v>
      </c>
      <c r="H695" s="124">
        <f t="shared" si="10"/>
        <v>0</v>
      </c>
      <c r="I695" s="121"/>
      <c r="J695" s="122" t="str">
        <f>IF(I695="","",VLOOKUP(I695,部门列表!A:B,2,0))</f>
        <v/>
      </c>
      <c r="K695" s="128"/>
    </row>
    <row r="696" spans="1:11" ht="13.5">
      <c r="A696" s="126"/>
      <c r="B696" s="121"/>
      <c r="C696" s="122" t="str">
        <f>IF(B696="","",VLOOKUP(B696,型号管理!A:D,2,0))</f>
        <v/>
      </c>
      <c r="D696" s="122" t="str">
        <f>IF(B696="","",VLOOKUP(B696,型号管理!A:D,3,0))</f>
        <v/>
      </c>
      <c r="E696" s="122" t="str">
        <f>IF(B696="","",VLOOKUP(B696,型号管理!A:D,4,0))</f>
        <v/>
      </c>
      <c r="F696" s="127"/>
      <c r="G696" s="124">
        <f>IF(F696=0,0,SUMIF(采购明细!B:B,B696,采购明细!H:H)/SUMIF(采购明细!B:B,B696,采购明细!F:F))</f>
        <v>0</v>
      </c>
      <c r="H696" s="124">
        <f t="shared" si="10"/>
        <v>0</v>
      </c>
      <c r="I696" s="121"/>
      <c r="J696" s="122" t="str">
        <f>IF(I696="","",VLOOKUP(I696,部门列表!A:B,2,0))</f>
        <v/>
      </c>
      <c r="K696" s="128"/>
    </row>
    <row r="697" spans="1:11" ht="13.5">
      <c r="A697" s="126"/>
      <c r="B697" s="121"/>
      <c r="C697" s="122" t="str">
        <f>IF(B697="","",VLOOKUP(B697,型号管理!A:D,2,0))</f>
        <v/>
      </c>
      <c r="D697" s="122" t="str">
        <f>IF(B697="","",VLOOKUP(B697,型号管理!A:D,3,0))</f>
        <v/>
      </c>
      <c r="E697" s="122" t="str">
        <f>IF(B697="","",VLOOKUP(B697,型号管理!A:D,4,0))</f>
        <v/>
      </c>
      <c r="F697" s="127"/>
      <c r="G697" s="124">
        <f>IF(F697=0,0,SUMIF(采购明细!B:B,B697,采购明细!H:H)/SUMIF(采购明细!B:B,B697,采购明细!F:F))</f>
        <v>0</v>
      </c>
      <c r="H697" s="124">
        <f t="shared" si="10"/>
        <v>0</v>
      </c>
      <c r="I697" s="121"/>
      <c r="J697" s="122" t="str">
        <f>IF(I697="","",VLOOKUP(I697,部门列表!A:B,2,0))</f>
        <v/>
      </c>
      <c r="K697" s="128"/>
    </row>
    <row r="698" spans="1:11" ht="13.5">
      <c r="A698" s="126"/>
      <c r="B698" s="121"/>
      <c r="C698" s="122" t="str">
        <f>IF(B698="","",VLOOKUP(B698,型号管理!A:D,2,0))</f>
        <v/>
      </c>
      <c r="D698" s="122" t="str">
        <f>IF(B698="","",VLOOKUP(B698,型号管理!A:D,3,0))</f>
        <v/>
      </c>
      <c r="E698" s="122" t="str">
        <f>IF(B698="","",VLOOKUP(B698,型号管理!A:D,4,0))</f>
        <v/>
      </c>
      <c r="F698" s="127"/>
      <c r="G698" s="124">
        <f>IF(F698=0,0,SUMIF(采购明细!B:B,B698,采购明细!H:H)/SUMIF(采购明细!B:B,B698,采购明细!F:F))</f>
        <v>0</v>
      </c>
      <c r="H698" s="124">
        <f t="shared" si="10"/>
        <v>0</v>
      </c>
      <c r="I698" s="121"/>
      <c r="J698" s="122" t="str">
        <f>IF(I698="","",VLOOKUP(I698,部门列表!A:B,2,0))</f>
        <v/>
      </c>
      <c r="K698" s="128"/>
    </row>
    <row r="699" spans="1:11" ht="13.5">
      <c r="A699" s="126"/>
      <c r="B699" s="121"/>
      <c r="C699" s="122" t="str">
        <f>IF(B699="","",VLOOKUP(B699,型号管理!A:D,2,0))</f>
        <v/>
      </c>
      <c r="D699" s="122" t="str">
        <f>IF(B699="","",VLOOKUP(B699,型号管理!A:D,3,0))</f>
        <v/>
      </c>
      <c r="E699" s="122" t="str">
        <f>IF(B699="","",VLOOKUP(B699,型号管理!A:D,4,0))</f>
        <v/>
      </c>
      <c r="F699" s="127"/>
      <c r="G699" s="124">
        <f>IF(F699=0,0,SUMIF(采购明细!B:B,B699,采购明细!H:H)/SUMIF(采购明细!B:B,B699,采购明细!F:F))</f>
        <v>0</v>
      </c>
      <c r="H699" s="124">
        <f t="shared" si="10"/>
        <v>0</v>
      </c>
      <c r="I699" s="121"/>
      <c r="J699" s="122" t="str">
        <f>IF(I699="","",VLOOKUP(I699,部门列表!A:B,2,0))</f>
        <v/>
      </c>
      <c r="K699" s="128"/>
    </row>
    <row r="700" spans="1:11" ht="13.5">
      <c r="A700" s="126"/>
      <c r="B700" s="121"/>
      <c r="C700" s="122" t="str">
        <f>IF(B700="","",VLOOKUP(B700,型号管理!A:D,2,0))</f>
        <v/>
      </c>
      <c r="D700" s="122" t="str">
        <f>IF(B700="","",VLOOKUP(B700,型号管理!A:D,3,0))</f>
        <v/>
      </c>
      <c r="E700" s="122" t="str">
        <f>IF(B700="","",VLOOKUP(B700,型号管理!A:D,4,0))</f>
        <v/>
      </c>
      <c r="F700" s="127"/>
      <c r="G700" s="124">
        <f>IF(F700=0,0,SUMIF(采购明细!B:B,B700,采购明细!H:H)/SUMIF(采购明细!B:B,B700,采购明细!F:F))</f>
        <v>0</v>
      </c>
      <c r="H700" s="124">
        <f t="shared" si="10"/>
        <v>0</v>
      </c>
      <c r="I700" s="121"/>
      <c r="J700" s="122" t="str">
        <f>IF(I700="","",VLOOKUP(I700,部门列表!A:B,2,0))</f>
        <v/>
      </c>
      <c r="K700" s="128"/>
    </row>
    <row r="701" spans="1:11" ht="13.5">
      <c r="A701" s="126"/>
      <c r="B701" s="121"/>
      <c r="C701" s="122" t="str">
        <f>IF(B701="","",VLOOKUP(B701,型号管理!A:D,2,0))</f>
        <v/>
      </c>
      <c r="D701" s="122" t="str">
        <f>IF(B701="","",VLOOKUP(B701,型号管理!A:D,3,0))</f>
        <v/>
      </c>
      <c r="E701" s="122" t="str">
        <f>IF(B701="","",VLOOKUP(B701,型号管理!A:D,4,0))</f>
        <v/>
      </c>
      <c r="F701" s="127"/>
      <c r="G701" s="124">
        <f>IF(F701=0,0,SUMIF(采购明细!B:B,B701,采购明细!H:H)/SUMIF(采购明细!B:B,B701,采购明细!F:F))</f>
        <v>0</v>
      </c>
      <c r="H701" s="124">
        <f t="shared" si="10"/>
        <v>0</v>
      </c>
      <c r="I701" s="121"/>
      <c r="J701" s="122" t="str">
        <f>IF(I701="","",VLOOKUP(I701,部门列表!A:B,2,0))</f>
        <v/>
      </c>
      <c r="K701" s="128"/>
    </row>
    <row r="702" spans="1:11" ht="13.5">
      <c r="A702" s="126"/>
      <c r="B702" s="121"/>
      <c r="C702" s="122" t="str">
        <f>IF(B702="","",VLOOKUP(B702,型号管理!A:D,2,0))</f>
        <v/>
      </c>
      <c r="D702" s="122" t="str">
        <f>IF(B702="","",VLOOKUP(B702,型号管理!A:D,3,0))</f>
        <v/>
      </c>
      <c r="E702" s="122" t="str">
        <f>IF(B702="","",VLOOKUP(B702,型号管理!A:D,4,0))</f>
        <v/>
      </c>
      <c r="F702" s="127"/>
      <c r="G702" s="124">
        <f>IF(F702=0,0,SUMIF(采购明细!B:B,B702,采购明细!H:H)/SUMIF(采购明细!B:B,B702,采购明细!F:F))</f>
        <v>0</v>
      </c>
      <c r="H702" s="124">
        <f t="shared" si="10"/>
        <v>0</v>
      </c>
      <c r="I702" s="121"/>
      <c r="J702" s="122" t="str">
        <f>IF(I702="","",VLOOKUP(I702,部门列表!A:B,2,0))</f>
        <v/>
      </c>
      <c r="K702" s="128"/>
    </row>
    <row r="703" spans="1:11" ht="13.5">
      <c r="A703" s="126"/>
      <c r="B703" s="121"/>
      <c r="C703" s="122" t="str">
        <f>IF(B703="","",VLOOKUP(B703,型号管理!A:D,2,0))</f>
        <v/>
      </c>
      <c r="D703" s="122" t="str">
        <f>IF(B703="","",VLOOKUP(B703,型号管理!A:D,3,0))</f>
        <v/>
      </c>
      <c r="E703" s="122" t="str">
        <f>IF(B703="","",VLOOKUP(B703,型号管理!A:D,4,0))</f>
        <v/>
      </c>
      <c r="F703" s="127"/>
      <c r="G703" s="124">
        <f>IF(F703=0,0,SUMIF(采购明细!B:B,B703,采购明细!H:H)/SUMIF(采购明细!B:B,B703,采购明细!F:F))</f>
        <v>0</v>
      </c>
      <c r="H703" s="124">
        <f t="shared" si="10"/>
        <v>0</v>
      </c>
      <c r="I703" s="121"/>
      <c r="J703" s="122" t="str">
        <f>IF(I703="","",VLOOKUP(I703,部门列表!A:B,2,0))</f>
        <v/>
      </c>
      <c r="K703" s="128"/>
    </row>
    <row r="704" spans="1:11" ht="13.5">
      <c r="A704" s="126"/>
      <c r="B704" s="121"/>
      <c r="C704" s="122" t="str">
        <f>IF(B704="","",VLOOKUP(B704,型号管理!A:D,2,0))</f>
        <v/>
      </c>
      <c r="D704" s="122" t="str">
        <f>IF(B704="","",VLOOKUP(B704,型号管理!A:D,3,0))</f>
        <v/>
      </c>
      <c r="E704" s="122" t="str">
        <f>IF(B704="","",VLOOKUP(B704,型号管理!A:D,4,0))</f>
        <v/>
      </c>
      <c r="F704" s="127"/>
      <c r="G704" s="124">
        <f>IF(F704=0,0,SUMIF(采购明细!B:B,B704,采购明细!H:H)/SUMIF(采购明细!B:B,B704,采购明细!F:F))</f>
        <v>0</v>
      </c>
      <c r="H704" s="124">
        <f t="shared" si="10"/>
        <v>0</v>
      </c>
      <c r="I704" s="121"/>
      <c r="J704" s="122" t="str">
        <f>IF(I704="","",VLOOKUP(I704,部门列表!A:B,2,0))</f>
        <v/>
      </c>
      <c r="K704" s="128"/>
    </row>
    <row r="705" spans="1:11" ht="13.5">
      <c r="A705" s="126"/>
      <c r="B705" s="121"/>
      <c r="C705" s="122" t="str">
        <f>IF(B705="","",VLOOKUP(B705,型号管理!A:D,2,0))</f>
        <v/>
      </c>
      <c r="D705" s="122" t="str">
        <f>IF(B705="","",VLOOKUP(B705,型号管理!A:D,3,0))</f>
        <v/>
      </c>
      <c r="E705" s="122" t="str">
        <f>IF(B705="","",VLOOKUP(B705,型号管理!A:D,4,0))</f>
        <v/>
      </c>
      <c r="F705" s="127"/>
      <c r="G705" s="124">
        <f>IF(F705=0,0,SUMIF(采购明细!B:B,B705,采购明细!H:H)/SUMIF(采购明细!B:B,B705,采购明细!F:F))</f>
        <v>0</v>
      </c>
      <c r="H705" s="124">
        <f t="shared" si="10"/>
        <v>0</v>
      </c>
      <c r="I705" s="121"/>
      <c r="J705" s="122" t="str">
        <f>IF(I705="","",VLOOKUP(I705,部门列表!A:B,2,0))</f>
        <v/>
      </c>
      <c r="K705" s="128"/>
    </row>
    <row r="706" spans="1:11" ht="13.5">
      <c r="A706" s="126"/>
      <c r="B706" s="121"/>
      <c r="C706" s="122" t="str">
        <f>IF(B706="","",VLOOKUP(B706,型号管理!A:D,2,0))</f>
        <v/>
      </c>
      <c r="D706" s="122" t="str">
        <f>IF(B706="","",VLOOKUP(B706,型号管理!A:D,3,0))</f>
        <v/>
      </c>
      <c r="E706" s="122" t="str">
        <f>IF(B706="","",VLOOKUP(B706,型号管理!A:D,4,0))</f>
        <v/>
      </c>
      <c r="F706" s="127"/>
      <c r="G706" s="124">
        <f>IF(F706=0,0,SUMIF(采购明细!B:B,B706,采购明细!H:H)/SUMIF(采购明细!B:B,B706,采购明细!F:F))</f>
        <v>0</v>
      </c>
      <c r="H706" s="124">
        <f t="shared" si="11" ref="H706:H769">F706*G706</f>
        <v>0</v>
      </c>
      <c r="I706" s="121"/>
      <c r="J706" s="122" t="str">
        <f>IF(I706="","",VLOOKUP(I706,部门列表!A:B,2,0))</f>
        <v/>
      </c>
      <c r="K706" s="128"/>
    </row>
    <row r="707" spans="1:11" ht="13.5">
      <c r="A707" s="126"/>
      <c r="B707" s="121"/>
      <c r="C707" s="122" t="str">
        <f>IF(B707="","",VLOOKUP(B707,型号管理!A:D,2,0))</f>
        <v/>
      </c>
      <c r="D707" s="122" t="str">
        <f>IF(B707="","",VLOOKUP(B707,型号管理!A:D,3,0))</f>
        <v/>
      </c>
      <c r="E707" s="122" t="str">
        <f>IF(B707="","",VLOOKUP(B707,型号管理!A:D,4,0))</f>
        <v/>
      </c>
      <c r="F707" s="127"/>
      <c r="G707" s="124">
        <f>IF(F707=0,0,SUMIF(采购明细!B:B,B707,采购明细!H:H)/SUMIF(采购明细!B:B,B707,采购明细!F:F))</f>
        <v>0</v>
      </c>
      <c r="H707" s="124">
        <f t="shared" si="11"/>
        <v>0</v>
      </c>
      <c r="I707" s="121"/>
      <c r="J707" s="122" t="str">
        <f>IF(I707="","",VLOOKUP(I707,部门列表!A:B,2,0))</f>
        <v/>
      </c>
      <c r="K707" s="128"/>
    </row>
    <row r="708" spans="1:11" ht="13.5">
      <c r="A708" s="126"/>
      <c r="B708" s="121"/>
      <c r="C708" s="122" t="str">
        <f>IF(B708="","",VLOOKUP(B708,型号管理!A:D,2,0))</f>
        <v/>
      </c>
      <c r="D708" s="122" t="str">
        <f>IF(B708="","",VLOOKUP(B708,型号管理!A:D,3,0))</f>
        <v/>
      </c>
      <c r="E708" s="122" t="str">
        <f>IF(B708="","",VLOOKUP(B708,型号管理!A:D,4,0))</f>
        <v/>
      </c>
      <c r="F708" s="127"/>
      <c r="G708" s="124">
        <f>IF(F708=0,0,SUMIF(采购明细!B:B,B708,采购明细!H:H)/SUMIF(采购明细!B:B,B708,采购明细!F:F))</f>
        <v>0</v>
      </c>
      <c r="H708" s="124">
        <f t="shared" si="11"/>
        <v>0</v>
      </c>
      <c r="I708" s="121"/>
      <c r="J708" s="122" t="str">
        <f>IF(I708="","",VLOOKUP(I708,部门列表!A:B,2,0))</f>
        <v/>
      </c>
      <c r="K708" s="128"/>
    </row>
    <row r="709" spans="1:11" ht="13.5">
      <c r="A709" s="126"/>
      <c r="B709" s="121"/>
      <c r="C709" s="122" t="str">
        <f>IF(B709="","",VLOOKUP(B709,型号管理!A:D,2,0))</f>
        <v/>
      </c>
      <c r="D709" s="122" t="str">
        <f>IF(B709="","",VLOOKUP(B709,型号管理!A:D,3,0))</f>
        <v/>
      </c>
      <c r="E709" s="122" t="str">
        <f>IF(B709="","",VLOOKUP(B709,型号管理!A:D,4,0))</f>
        <v/>
      </c>
      <c r="F709" s="127"/>
      <c r="G709" s="124">
        <f>IF(F709=0,0,SUMIF(采购明细!B:B,B709,采购明细!H:H)/SUMIF(采购明细!B:B,B709,采购明细!F:F))</f>
        <v>0</v>
      </c>
      <c r="H709" s="124">
        <f t="shared" si="11"/>
        <v>0</v>
      </c>
      <c r="I709" s="121"/>
      <c r="J709" s="122" t="str">
        <f>IF(I709="","",VLOOKUP(I709,部门列表!A:B,2,0))</f>
        <v/>
      </c>
      <c r="K709" s="128"/>
    </row>
    <row r="710" spans="1:11" ht="13.5">
      <c r="A710" s="126"/>
      <c r="B710" s="121"/>
      <c r="C710" s="122" t="str">
        <f>IF(B710="","",VLOOKUP(B710,型号管理!A:D,2,0))</f>
        <v/>
      </c>
      <c r="D710" s="122" t="str">
        <f>IF(B710="","",VLOOKUP(B710,型号管理!A:D,3,0))</f>
        <v/>
      </c>
      <c r="E710" s="122" t="str">
        <f>IF(B710="","",VLOOKUP(B710,型号管理!A:D,4,0))</f>
        <v/>
      </c>
      <c r="F710" s="127"/>
      <c r="G710" s="124">
        <f>IF(F710=0,0,SUMIF(采购明细!B:B,B710,采购明细!H:H)/SUMIF(采购明细!B:B,B710,采购明细!F:F))</f>
        <v>0</v>
      </c>
      <c r="H710" s="124">
        <f t="shared" si="11"/>
        <v>0</v>
      </c>
      <c r="I710" s="121"/>
      <c r="J710" s="122" t="str">
        <f>IF(I710="","",VLOOKUP(I710,部门列表!A:B,2,0))</f>
        <v/>
      </c>
      <c r="K710" s="128"/>
    </row>
    <row r="711" spans="1:11" ht="13.5">
      <c r="A711" s="126"/>
      <c r="B711" s="121"/>
      <c r="C711" s="122" t="str">
        <f>IF(B711="","",VLOOKUP(B711,型号管理!A:D,2,0))</f>
        <v/>
      </c>
      <c r="D711" s="122" t="str">
        <f>IF(B711="","",VLOOKUP(B711,型号管理!A:D,3,0))</f>
        <v/>
      </c>
      <c r="E711" s="122" t="str">
        <f>IF(B711="","",VLOOKUP(B711,型号管理!A:D,4,0))</f>
        <v/>
      </c>
      <c r="F711" s="127"/>
      <c r="G711" s="124">
        <f>IF(F711=0,0,SUMIF(采购明细!B:B,B711,采购明细!H:H)/SUMIF(采购明细!B:B,B711,采购明细!F:F))</f>
        <v>0</v>
      </c>
      <c r="H711" s="124">
        <f t="shared" si="11"/>
        <v>0</v>
      </c>
      <c r="I711" s="121"/>
      <c r="J711" s="122" t="str">
        <f>IF(I711="","",VLOOKUP(I711,部门列表!A:B,2,0))</f>
        <v/>
      </c>
      <c r="K711" s="128"/>
    </row>
    <row r="712" spans="1:11" ht="13.5">
      <c r="A712" s="126"/>
      <c r="B712" s="121"/>
      <c r="C712" s="122" t="str">
        <f>IF(B712="","",VLOOKUP(B712,型号管理!A:D,2,0))</f>
        <v/>
      </c>
      <c r="D712" s="122" t="str">
        <f>IF(B712="","",VLOOKUP(B712,型号管理!A:D,3,0))</f>
        <v/>
      </c>
      <c r="E712" s="122" t="str">
        <f>IF(B712="","",VLOOKUP(B712,型号管理!A:D,4,0))</f>
        <v/>
      </c>
      <c r="F712" s="127"/>
      <c r="G712" s="124">
        <f>IF(F712=0,0,SUMIF(采购明细!B:B,B712,采购明细!H:H)/SUMIF(采购明细!B:B,B712,采购明细!F:F))</f>
        <v>0</v>
      </c>
      <c r="H712" s="124">
        <f t="shared" si="11"/>
        <v>0</v>
      </c>
      <c r="I712" s="121"/>
      <c r="J712" s="122" t="str">
        <f>IF(I712="","",VLOOKUP(I712,部门列表!A:B,2,0))</f>
        <v/>
      </c>
      <c r="K712" s="128"/>
    </row>
    <row r="713" spans="1:11" ht="13.5">
      <c r="A713" s="126"/>
      <c r="B713" s="121"/>
      <c r="C713" s="122" t="str">
        <f>IF(B713="","",VLOOKUP(B713,型号管理!A:D,2,0))</f>
        <v/>
      </c>
      <c r="D713" s="122" t="str">
        <f>IF(B713="","",VLOOKUP(B713,型号管理!A:D,3,0))</f>
        <v/>
      </c>
      <c r="E713" s="122" t="str">
        <f>IF(B713="","",VLOOKUP(B713,型号管理!A:D,4,0))</f>
        <v/>
      </c>
      <c r="F713" s="127"/>
      <c r="G713" s="124">
        <f>IF(F713=0,0,SUMIF(采购明细!B:B,B713,采购明细!H:H)/SUMIF(采购明细!B:B,B713,采购明细!F:F))</f>
        <v>0</v>
      </c>
      <c r="H713" s="124">
        <f t="shared" si="11"/>
        <v>0</v>
      </c>
      <c r="I713" s="121"/>
      <c r="J713" s="122" t="str">
        <f>IF(I713="","",VLOOKUP(I713,部门列表!A:B,2,0))</f>
        <v/>
      </c>
      <c r="K713" s="128"/>
    </row>
    <row r="714" spans="1:11" ht="13.5">
      <c r="A714" s="126"/>
      <c r="B714" s="121"/>
      <c r="C714" s="122" t="str">
        <f>IF(B714="","",VLOOKUP(B714,型号管理!A:D,2,0))</f>
        <v/>
      </c>
      <c r="D714" s="122" t="str">
        <f>IF(B714="","",VLOOKUP(B714,型号管理!A:D,3,0))</f>
        <v/>
      </c>
      <c r="E714" s="122" t="str">
        <f>IF(B714="","",VLOOKUP(B714,型号管理!A:D,4,0))</f>
        <v/>
      </c>
      <c r="F714" s="127"/>
      <c r="G714" s="124">
        <f>IF(F714=0,0,SUMIF(采购明细!B:B,B714,采购明细!H:H)/SUMIF(采购明细!B:B,B714,采购明细!F:F))</f>
        <v>0</v>
      </c>
      <c r="H714" s="124">
        <f t="shared" si="11"/>
        <v>0</v>
      </c>
      <c r="I714" s="121"/>
      <c r="J714" s="122" t="str">
        <f>IF(I714="","",VLOOKUP(I714,部门列表!A:B,2,0))</f>
        <v/>
      </c>
      <c r="K714" s="128"/>
    </row>
    <row r="715" spans="1:11" ht="13.5">
      <c r="A715" s="126"/>
      <c r="B715" s="121"/>
      <c r="C715" s="122" t="str">
        <f>IF(B715="","",VLOOKUP(B715,型号管理!A:D,2,0))</f>
        <v/>
      </c>
      <c r="D715" s="122" t="str">
        <f>IF(B715="","",VLOOKUP(B715,型号管理!A:D,3,0))</f>
        <v/>
      </c>
      <c r="E715" s="122" t="str">
        <f>IF(B715="","",VLOOKUP(B715,型号管理!A:D,4,0))</f>
        <v/>
      </c>
      <c r="F715" s="127"/>
      <c r="G715" s="124">
        <f>IF(F715=0,0,SUMIF(采购明细!B:B,B715,采购明细!H:H)/SUMIF(采购明细!B:B,B715,采购明细!F:F))</f>
        <v>0</v>
      </c>
      <c r="H715" s="124">
        <f t="shared" si="11"/>
        <v>0</v>
      </c>
      <c r="I715" s="121"/>
      <c r="J715" s="122" t="str">
        <f>IF(I715="","",VLOOKUP(I715,部门列表!A:B,2,0))</f>
        <v/>
      </c>
      <c r="K715" s="128"/>
    </row>
    <row r="716" spans="1:11" ht="13.5">
      <c r="A716" s="126"/>
      <c r="B716" s="121"/>
      <c r="C716" s="122" t="str">
        <f>IF(B716="","",VLOOKUP(B716,型号管理!A:D,2,0))</f>
        <v/>
      </c>
      <c r="D716" s="122" t="str">
        <f>IF(B716="","",VLOOKUP(B716,型号管理!A:D,3,0))</f>
        <v/>
      </c>
      <c r="E716" s="122" t="str">
        <f>IF(B716="","",VLOOKUP(B716,型号管理!A:D,4,0))</f>
        <v/>
      </c>
      <c r="F716" s="127"/>
      <c r="G716" s="124">
        <f>IF(F716=0,0,SUMIF(采购明细!B:B,B716,采购明细!H:H)/SUMIF(采购明细!B:B,B716,采购明细!F:F))</f>
        <v>0</v>
      </c>
      <c r="H716" s="124">
        <f t="shared" si="11"/>
        <v>0</v>
      </c>
      <c r="I716" s="121"/>
      <c r="J716" s="122" t="str">
        <f>IF(I716="","",VLOOKUP(I716,部门列表!A:B,2,0))</f>
        <v/>
      </c>
      <c r="K716" s="128"/>
    </row>
    <row r="717" spans="1:11" ht="13.5">
      <c r="A717" s="126"/>
      <c r="B717" s="121"/>
      <c r="C717" s="122" t="str">
        <f>IF(B717="","",VLOOKUP(B717,型号管理!A:D,2,0))</f>
        <v/>
      </c>
      <c r="D717" s="122" t="str">
        <f>IF(B717="","",VLOOKUP(B717,型号管理!A:D,3,0))</f>
        <v/>
      </c>
      <c r="E717" s="122" t="str">
        <f>IF(B717="","",VLOOKUP(B717,型号管理!A:D,4,0))</f>
        <v/>
      </c>
      <c r="F717" s="127"/>
      <c r="G717" s="124">
        <f>IF(F717=0,0,SUMIF(采购明细!B:B,B717,采购明细!H:H)/SUMIF(采购明细!B:B,B717,采购明细!F:F))</f>
        <v>0</v>
      </c>
      <c r="H717" s="124">
        <f t="shared" si="11"/>
        <v>0</v>
      </c>
      <c r="I717" s="121"/>
      <c r="J717" s="122" t="str">
        <f>IF(I717="","",VLOOKUP(I717,部门列表!A:B,2,0))</f>
        <v/>
      </c>
      <c r="K717" s="128"/>
    </row>
    <row r="718" spans="1:11" ht="13.5">
      <c r="A718" s="126"/>
      <c r="B718" s="121"/>
      <c r="C718" s="122" t="str">
        <f>IF(B718="","",VLOOKUP(B718,型号管理!A:D,2,0))</f>
        <v/>
      </c>
      <c r="D718" s="122" t="str">
        <f>IF(B718="","",VLOOKUP(B718,型号管理!A:D,3,0))</f>
        <v/>
      </c>
      <c r="E718" s="122" t="str">
        <f>IF(B718="","",VLOOKUP(B718,型号管理!A:D,4,0))</f>
        <v/>
      </c>
      <c r="F718" s="127"/>
      <c r="G718" s="124">
        <f>IF(F718=0,0,SUMIF(采购明细!B:B,B718,采购明细!H:H)/SUMIF(采购明细!B:B,B718,采购明细!F:F))</f>
        <v>0</v>
      </c>
      <c r="H718" s="124">
        <f t="shared" si="11"/>
        <v>0</v>
      </c>
      <c r="I718" s="121"/>
      <c r="J718" s="122" t="str">
        <f>IF(I718="","",VLOOKUP(I718,部门列表!A:B,2,0))</f>
        <v/>
      </c>
      <c r="K718" s="128"/>
    </row>
    <row r="719" spans="1:11" ht="13.5">
      <c r="A719" s="126"/>
      <c r="B719" s="121"/>
      <c r="C719" s="122" t="str">
        <f>IF(B719="","",VLOOKUP(B719,型号管理!A:D,2,0))</f>
        <v/>
      </c>
      <c r="D719" s="122" t="str">
        <f>IF(B719="","",VLOOKUP(B719,型号管理!A:D,3,0))</f>
        <v/>
      </c>
      <c r="E719" s="122" t="str">
        <f>IF(B719="","",VLOOKUP(B719,型号管理!A:D,4,0))</f>
        <v/>
      </c>
      <c r="F719" s="127"/>
      <c r="G719" s="124">
        <f>IF(F719=0,0,SUMIF(采购明细!B:B,B719,采购明细!H:H)/SUMIF(采购明细!B:B,B719,采购明细!F:F))</f>
        <v>0</v>
      </c>
      <c r="H719" s="124">
        <f t="shared" si="11"/>
        <v>0</v>
      </c>
      <c r="I719" s="121"/>
      <c r="J719" s="122" t="str">
        <f>IF(I719="","",VLOOKUP(I719,部门列表!A:B,2,0))</f>
        <v/>
      </c>
      <c r="K719" s="128"/>
    </row>
    <row r="720" spans="1:11" ht="13.5">
      <c r="A720" s="126"/>
      <c r="B720" s="121"/>
      <c r="C720" s="122" t="str">
        <f>IF(B720="","",VLOOKUP(B720,型号管理!A:D,2,0))</f>
        <v/>
      </c>
      <c r="D720" s="122" t="str">
        <f>IF(B720="","",VLOOKUP(B720,型号管理!A:D,3,0))</f>
        <v/>
      </c>
      <c r="E720" s="122" t="str">
        <f>IF(B720="","",VLOOKUP(B720,型号管理!A:D,4,0))</f>
        <v/>
      </c>
      <c r="F720" s="127"/>
      <c r="G720" s="124">
        <f>IF(F720=0,0,SUMIF(采购明细!B:B,B720,采购明细!H:H)/SUMIF(采购明细!B:B,B720,采购明细!F:F))</f>
        <v>0</v>
      </c>
      <c r="H720" s="124">
        <f t="shared" si="11"/>
        <v>0</v>
      </c>
      <c r="I720" s="121"/>
      <c r="J720" s="122" t="str">
        <f>IF(I720="","",VLOOKUP(I720,部门列表!A:B,2,0))</f>
        <v/>
      </c>
      <c r="K720" s="128"/>
    </row>
    <row r="721" spans="1:11" ht="13.5">
      <c r="A721" s="126"/>
      <c r="B721" s="121"/>
      <c r="C721" s="122" t="str">
        <f>IF(B721="","",VLOOKUP(B721,型号管理!A:D,2,0))</f>
        <v/>
      </c>
      <c r="D721" s="122" t="str">
        <f>IF(B721="","",VLOOKUP(B721,型号管理!A:D,3,0))</f>
        <v/>
      </c>
      <c r="E721" s="122" t="str">
        <f>IF(B721="","",VLOOKUP(B721,型号管理!A:D,4,0))</f>
        <v/>
      </c>
      <c r="F721" s="127"/>
      <c r="G721" s="124">
        <f>IF(F721=0,0,SUMIF(采购明细!B:B,B721,采购明细!H:H)/SUMIF(采购明细!B:B,B721,采购明细!F:F))</f>
        <v>0</v>
      </c>
      <c r="H721" s="124">
        <f t="shared" si="11"/>
        <v>0</v>
      </c>
      <c r="I721" s="121"/>
      <c r="J721" s="122" t="str">
        <f>IF(I721="","",VLOOKUP(I721,部门列表!A:B,2,0))</f>
        <v/>
      </c>
      <c r="K721" s="128"/>
    </row>
    <row r="722" spans="1:11" ht="13.5">
      <c r="A722" s="126"/>
      <c r="B722" s="121"/>
      <c r="C722" s="122" t="str">
        <f>IF(B722="","",VLOOKUP(B722,型号管理!A:D,2,0))</f>
        <v/>
      </c>
      <c r="D722" s="122" t="str">
        <f>IF(B722="","",VLOOKUP(B722,型号管理!A:D,3,0))</f>
        <v/>
      </c>
      <c r="E722" s="122" t="str">
        <f>IF(B722="","",VLOOKUP(B722,型号管理!A:D,4,0))</f>
        <v/>
      </c>
      <c r="F722" s="127"/>
      <c r="G722" s="124">
        <f>IF(F722=0,0,SUMIF(采购明细!B:B,B722,采购明细!H:H)/SUMIF(采购明细!B:B,B722,采购明细!F:F))</f>
        <v>0</v>
      </c>
      <c r="H722" s="124">
        <f t="shared" si="11"/>
        <v>0</v>
      </c>
      <c r="I722" s="121"/>
      <c r="J722" s="122" t="str">
        <f>IF(I722="","",VLOOKUP(I722,部门列表!A:B,2,0))</f>
        <v/>
      </c>
      <c r="K722" s="128"/>
    </row>
    <row r="723" spans="1:11" ht="13.5">
      <c r="A723" s="126"/>
      <c r="B723" s="121"/>
      <c r="C723" s="122" t="str">
        <f>IF(B723="","",VLOOKUP(B723,型号管理!A:D,2,0))</f>
        <v/>
      </c>
      <c r="D723" s="122" t="str">
        <f>IF(B723="","",VLOOKUP(B723,型号管理!A:D,3,0))</f>
        <v/>
      </c>
      <c r="E723" s="122" t="str">
        <f>IF(B723="","",VLOOKUP(B723,型号管理!A:D,4,0))</f>
        <v/>
      </c>
      <c r="F723" s="127"/>
      <c r="G723" s="124">
        <f>IF(F723=0,0,SUMIF(采购明细!B:B,B723,采购明细!H:H)/SUMIF(采购明细!B:B,B723,采购明细!F:F))</f>
        <v>0</v>
      </c>
      <c r="H723" s="124">
        <f t="shared" si="11"/>
        <v>0</v>
      </c>
      <c r="I723" s="121"/>
      <c r="J723" s="122" t="str">
        <f>IF(I723="","",VLOOKUP(I723,部门列表!A:B,2,0))</f>
        <v/>
      </c>
      <c r="K723" s="128"/>
    </row>
    <row r="724" spans="1:11" ht="13.5">
      <c r="A724" s="126"/>
      <c r="B724" s="121"/>
      <c r="C724" s="122" t="str">
        <f>IF(B724="","",VLOOKUP(B724,型号管理!A:D,2,0))</f>
        <v/>
      </c>
      <c r="D724" s="122" t="str">
        <f>IF(B724="","",VLOOKUP(B724,型号管理!A:D,3,0))</f>
        <v/>
      </c>
      <c r="E724" s="122" t="str">
        <f>IF(B724="","",VLOOKUP(B724,型号管理!A:D,4,0))</f>
        <v/>
      </c>
      <c r="F724" s="127"/>
      <c r="G724" s="124">
        <f>IF(F724=0,0,SUMIF(采购明细!B:B,B724,采购明细!H:H)/SUMIF(采购明细!B:B,B724,采购明细!F:F))</f>
        <v>0</v>
      </c>
      <c r="H724" s="124">
        <f t="shared" si="11"/>
        <v>0</v>
      </c>
      <c r="I724" s="121"/>
      <c r="J724" s="122" t="str">
        <f>IF(I724="","",VLOOKUP(I724,部门列表!A:B,2,0))</f>
        <v/>
      </c>
      <c r="K724" s="128"/>
    </row>
    <row r="725" spans="1:11" ht="13.5">
      <c r="A725" s="126"/>
      <c r="B725" s="121"/>
      <c r="C725" s="122" t="str">
        <f>IF(B725="","",VLOOKUP(B725,型号管理!A:D,2,0))</f>
        <v/>
      </c>
      <c r="D725" s="122" t="str">
        <f>IF(B725="","",VLOOKUP(B725,型号管理!A:D,3,0))</f>
        <v/>
      </c>
      <c r="E725" s="122" t="str">
        <f>IF(B725="","",VLOOKUP(B725,型号管理!A:D,4,0))</f>
        <v/>
      </c>
      <c r="F725" s="127"/>
      <c r="G725" s="124">
        <f>IF(F725=0,0,SUMIF(采购明细!B:B,B725,采购明细!H:H)/SUMIF(采购明细!B:B,B725,采购明细!F:F))</f>
        <v>0</v>
      </c>
      <c r="H725" s="124">
        <f t="shared" si="11"/>
        <v>0</v>
      </c>
      <c r="I725" s="121"/>
      <c r="J725" s="122" t="str">
        <f>IF(I725="","",VLOOKUP(I725,部门列表!A:B,2,0))</f>
        <v/>
      </c>
      <c r="K725" s="128"/>
    </row>
    <row r="726" spans="1:11" ht="13.5">
      <c r="A726" s="126"/>
      <c r="B726" s="121"/>
      <c r="C726" s="122" t="str">
        <f>IF(B726="","",VLOOKUP(B726,型号管理!A:D,2,0))</f>
        <v/>
      </c>
      <c r="D726" s="122" t="str">
        <f>IF(B726="","",VLOOKUP(B726,型号管理!A:D,3,0))</f>
        <v/>
      </c>
      <c r="E726" s="122" t="str">
        <f>IF(B726="","",VLOOKUP(B726,型号管理!A:D,4,0))</f>
        <v/>
      </c>
      <c r="F726" s="127"/>
      <c r="G726" s="124">
        <f>IF(F726=0,0,SUMIF(采购明细!B:B,B726,采购明细!H:H)/SUMIF(采购明细!B:B,B726,采购明细!F:F))</f>
        <v>0</v>
      </c>
      <c r="H726" s="124">
        <f t="shared" si="11"/>
        <v>0</v>
      </c>
      <c r="I726" s="121"/>
      <c r="J726" s="122" t="str">
        <f>IF(I726="","",VLOOKUP(I726,部门列表!A:B,2,0))</f>
        <v/>
      </c>
      <c r="K726" s="128"/>
    </row>
    <row r="727" spans="1:11" ht="13.5">
      <c r="A727" s="126"/>
      <c r="B727" s="121"/>
      <c r="C727" s="122" t="str">
        <f>IF(B727="","",VLOOKUP(B727,型号管理!A:D,2,0))</f>
        <v/>
      </c>
      <c r="D727" s="122" t="str">
        <f>IF(B727="","",VLOOKUP(B727,型号管理!A:D,3,0))</f>
        <v/>
      </c>
      <c r="E727" s="122" t="str">
        <f>IF(B727="","",VLOOKUP(B727,型号管理!A:D,4,0))</f>
        <v/>
      </c>
      <c r="F727" s="127"/>
      <c r="G727" s="124">
        <f>IF(F727=0,0,SUMIF(采购明细!B:B,B727,采购明细!H:H)/SUMIF(采购明细!B:B,B727,采购明细!F:F))</f>
        <v>0</v>
      </c>
      <c r="H727" s="124">
        <f t="shared" si="11"/>
        <v>0</v>
      </c>
      <c r="I727" s="121"/>
      <c r="J727" s="122" t="str">
        <f>IF(I727="","",VLOOKUP(I727,部门列表!A:B,2,0))</f>
        <v/>
      </c>
      <c r="K727" s="128"/>
    </row>
    <row r="728" spans="1:11" ht="13.5">
      <c r="A728" s="126"/>
      <c r="B728" s="121"/>
      <c r="C728" s="122" t="str">
        <f>IF(B728="","",VLOOKUP(B728,型号管理!A:D,2,0))</f>
        <v/>
      </c>
      <c r="D728" s="122" t="str">
        <f>IF(B728="","",VLOOKUP(B728,型号管理!A:D,3,0))</f>
        <v/>
      </c>
      <c r="E728" s="122" t="str">
        <f>IF(B728="","",VLOOKUP(B728,型号管理!A:D,4,0))</f>
        <v/>
      </c>
      <c r="F728" s="127"/>
      <c r="G728" s="124">
        <f>IF(F728=0,0,SUMIF(采购明细!B:B,B728,采购明细!H:H)/SUMIF(采购明细!B:B,B728,采购明细!F:F))</f>
        <v>0</v>
      </c>
      <c r="H728" s="124">
        <f t="shared" si="11"/>
        <v>0</v>
      </c>
      <c r="I728" s="121"/>
      <c r="J728" s="122" t="str">
        <f>IF(I728="","",VLOOKUP(I728,部门列表!A:B,2,0))</f>
        <v/>
      </c>
      <c r="K728" s="128"/>
    </row>
    <row r="729" spans="1:11" ht="13.5">
      <c r="A729" s="126"/>
      <c r="B729" s="121"/>
      <c r="C729" s="122" t="str">
        <f>IF(B729="","",VLOOKUP(B729,型号管理!A:D,2,0))</f>
        <v/>
      </c>
      <c r="D729" s="122" t="str">
        <f>IF(B729="","",VLOOKUP(B729,型号管理!A:D,3,0))</f>
        <v/>
      </c>
      <c r="E729" s="122" t="str">
        <f>IF(B729="","",VLOOKUP(B729,型号管理!A:D,4,0))</f>
        <v/>
      </c>
      <c r="F729" s="127"/>
      <c r="G729" s="124">
        <f>IF(F729=0,0,SUMIF(采购明细!B:B,B729,采购明细!H:H)/SUMIF(采购明细!B:B,B729,采购明细!F:F))</f>
        <v>0</v>
      </c>
      <c r="H729" s="124">
        <f t="shared" si="11"/>
        <v>0</v>
      </c>
      <c r="I729" s="121"/>
      <c r="J729" s="122" t="str">
        <f>IF(I729="","",VLOOKUP(I729,部门列表!A:B,2,0))</f>
        <v/>
      </c>
      <c r="K729" s="128"/>
    </row>
    <row r="730" spans="1:11" ht="13.5">
      <c r="A730" s="126"/>
      <c r="B730" s="121"/>
      <c r="C730" s="122" t="str">
        <f>IF(B730="","",VLOOKUP(B730,型号管理!A:D,2,0))</f>
        <v/>
      </c>
      <c r="D730" s="122" t="str">
        <f>IF(B730="","",VLOOKUP(B730,型号管理!A:D,3,0))</f>
        <v/>
      </c>
      <c r="E730" s="122" t="str">
        <f>IF(B730="","",VLOOKUP(B730,型号管理!A:D,4,0))</f>
        <v/>
      </c>
      <c r="F730" s="127"/>
      <c r="G730" s="124">
        <f>IF(F730=0,0,SUMIF(采购明细!B:B,B730,采购明细!H:H)/SUMIF(采购明细!B:B,B730,采购明细!F:F))</f>
        <v>0</v>
      </c>
      <c r="H730" s="124">
        <f t="shared" si="11"/>
        <v>0</v>
      </c>
      <c r="I730" s="121"/>
      <c r="J730" s="122" t="str">
        <f>IF(I730="","",VLOOKUP(I730,部门列表!A:B,2,0))</f>
        <v/>
      </c>
      <c r="K730" s="128"/>
    </row>
    <row r="731" spans="1:11" ht="13.5">
      <c r="A731" s="126"/>
      <c r="B731" s="121"/>
      <c r="C731" s="122" t="str">
        <f>IF(B731="","",VLOOKUP(B731,型号管理!A:D,2,0))</f>
        <v/>
      </c>
      <c r="D731" s="122" t="str">
        <f>IF(B731="","",VLOOKUP(B731,型号管理!A:D,3,0))</f>
        <v/>
      </c>
      <c r="E731" s="122" t="str">
        <f>IF(B731="","",VLOOKUP(B731,型号管理!A:D,4,0))</f>
        <v/>
      </c>
      <c r="F731" s="127"/>
      <c r="G731" s="124">
        <f>IF(F731=0,0,SUMIF(采购明细!B:B,B731,采购明细!H:H)/SUMIF(采购明细!B:B,B731,采购明细!F:F))</f>
        <v>0</v>
      </c>
      <c r="H731" s="124">
        <f t="shared" si="11"/>
        <v>0</v>
      </c>
      <c r="I731" s="121"/>
      <c r="J731" s="122" t="str">
        <f>IF(I731="","",VLOOKUP(I731,部门列表!A:B,2,0))</f>
        <v/>
      </c>
      <c r="K731" s="128"/>
    </row>
    <row r="732" spans="1:11" ht="13.5">
      <c r="A732" s="126"/>
      <c r="B732" s="121"/>
      <c r="C732" s="122" t="str">
        <f>IF(B732="","",VLOOKUP(B732,型号管理!A:D,2,0))</f>
        <v/>
      </c>
      <c r="D732" s="122" t="str">
        <f>IF(B732="","",VLOOKUP(B732,型号管理!A:D,3,0))</f>
        <v/>
      </c>
      <c r="E732" s="122" t="str">
        <f>IF(B732="","",VLOOKUP(B732,型号管理!A:D,4,0))</f>
        <v/>
      </c>
      <c r="F732" s="127"/>
      <c r="G732" s="124">
        <f>IF(F732=0,0,SUMIF(采购明细!B:B,B732,采购明细!H:H)/SUMIF(采购明细!B:B,B732,采购明细!F:F))</f>
        <v>0</v>
      </c>
      <c r="H732" s="124">
        <f t="shared" si="11"/>
        <v>0</v>
      </c>
      <c r="I732" s="121"/>
      <c r="J732" s="122" t="str">
        <f>IF(I732="","",VLOOKUP(I732,部门列表!A:B,2,0))</f>
        <v/>
      </c>
      <c r="K732" s="128"/>
    </row>
    <row r="733" spans="1:11" ht="13.5">
      <c r="A733" s="126"/>
      <c r="B733" s="121"/>
      <c r="C733" s="122" t="str">
        <f>IF(B733="","",VLOOKUP(B733,型号管理!A:D,2,0))</f>
        <v/>
      </c>
      <c r="D733" s="122" t="str">
        <f>IF(B733="","",VLOOKUP(B733,型号管理!A:D,3,0))</f>
        <v/>
      </c>
      <c r="E733" s="122" t="str">
        <f>IF(B733="","",VLOOKUP(B733,型号管理!A:D,4,0))</f>
        <v/>
      </c>
      <c r="F733" s="127"/>
      <c r="G733" s="124">
        <f>IF(F733=0,0,SUMIF(采购明细!B:B,B733,采购明细!H:H)/SUMIF(采购明细!B:B,B733,采购明细!F:F))</f>
        <v>0</v>
      </c>
      <c r="H733" s="124">
        <f t="shared" si="11"/>
        <v>0</v>
      </c>
      <c r="I733" s="121"/>
      <c r="J733" s="122" t="str">
        <f>IF(I733="","",VLOOKUP(I733,部门列表!A:B,2,0))</f>
        <v/>
      </c>
      <c r="K733" s="128"/>
    </row>
    <row r="734" spans="1:11" ht="13.5">
      <c r="A734" s="126"/>
      <c r="B734" s="121"/>
      <c r="C734" s="122" t="str">
        <f>IF(B734="","",VLOOKUP(B734,型号管理!A:D,2,0))</f>
        <v/>
      </c>
      <c r="D734" s="122" t="str">
        <f>IF(B734="","",VLOOKUP(B734,型号管理!A:D,3,0))</f>
        <v/>
      </c>
      <c r="E734" s="122" t="str">
        <f>IF(B734="","",VLOOKUP(B734,型号管理!A:D,4,0))</f>
        <v/>
      </c>
      <c r="F734" s="127"/>
      <c r="G734" s="124">
        <f>IF(F734=0,0,SUMIF(采购明细!B:B,B734,采购明细!H:H)/SUMIF(采购明细!B:B,B734,采购明细!F:F))</f>
        <v>0</v>
      </c>
      <c r="H734" s="124">
        <f t="shared" si="11"/>
        <v>0</v>
      </c>
      <c r="I734" s="121"/>
      <c r="J734" s="122" t="str">
        <f>IF(I734="","",VLOOKUP(I734,部门列表!A:B,2,0))</f>
        <v/>
      </c>
      <c r="K734" s="128"/>
    </row>
    <row r="735" spans="1:11" ht="13.5">
      <c r="A735" s="126"/>
      <c r="B735" s="121"/>
      <c r="C735" s="122" t="str">
        <f>IF(B735="","",VLOOKUP(B735,型号管理!A:D,2,0))</f>
        <v/>
      </c>
      <c r="D735" s="122" t="str">
        <f>IF(B735="","",VLOOKUP(B735,型号管理!A:D,3,0))</f>
        <v/>
      </c>
      <c r="E735" s="122" t="str">
        <f>IF(B735="","",VLOOKUP(B735,型号管理!A:D,4,0))</f>
        <v/>
      </c>
      <c r="F735" s="127"/>
      <c r="G735" s="124">
        <f>IF(F735=0,0,SUMIF(采购明细!B:B,B735,采购明细!H:H)/SUMIF(采购明细!B:B,B735,采购明细!F:F))</f>
        <v>0</v>
      </c>
      <c r="H735" s="124">
        <f t="shared" si="11"/>
        <v>0</v>
      </c>
      <c r="I735" s="121"/>
      <c r="J735" s="122" t="str">
        <f>IF(I735="","",VLOOKUP(I735,部门列表!A:B,2,0))</f>
        <v/>
      </c>
      <c r="K735" s="128"/>
    </row>
    <row r="736" spans="1:11" ht="13.5">
      <c r="A736" s="126"/>
      <c r="B736" s="121"/>
      <c r="C736" s="122" t="str">
        <f>IF(B736="","",VLOOKUP(B736,型号管理!A:D,2,0))</f>
        <v/>
      </c>
      <c r="D736" s="122" t="str">
        <f>IF(B736="","",VLOOKUP(B736,型号管理!A:D,3,0))</f>
        <v/>
      </c>
      <c r="E736" s="122" t="str">
        <f>IF(B736="","",VLOOKUP(B736,型号管理!A:D,4,0))</f>
        <v/>
      </c>
      <c r="F736" s="127"/>
      <c r="G736" s="124">
        <f>IF(F736=0,0,SUMIF(采购明细!B:B,B736,采购明细!H:H)/SUMIF(采购明细!B:B,B736,采购明细!F:F))</f>
        <v>0</v>
      </c>
      <c r="H736" s="124">
        <f t="shared" si="11"/>
        <v>0</v>
      </c>
      <c r="I736" s="121"/>
      <c r="J736" s="122" t="str">
        <f>IF(I736="","",VLOOKUP(I736,部门列表!A:B,2,0))</f>
        <v/>
      </c>
      <c r="K736" s="128"/>
    </row>
    <row r="737" spans="1:11" ht="13.5">
      <c r="A737" s="126"/>
      <c r="B737" s="121"/>
      <c r="C737" s="122" t="str">
        <f>IF(B737="","",VLOOKUP(B737,型号管理!A:D,2,0))</f>
        <v/>
      </c>
      <c r="D737" s="122" t="str">
        <f>IF(B737="","",VLOOKUP(B737,型号管理!A:D,3,0))</f>
        <v/>
      </c>
      <c r="E737" s="122" t="str">
        <f>IF(B737="","",VLOOKUP(B737,型号管理!A:D,4,0))</f>
        <v/>
      </c>
      <c r="F737" s="127"/>
      <c r="G737" s="124">
        <f>IF(F737=0,0,SUMIF(采购明细!B:B,B737,采购明细!H:H)/SUMIF(采购明细!B:B,B737,采购明细!F:F))</f>
        <v>0</v>
      </c>
      <c r="H737" s="124">
        <f t="shared" si="11"/>
        <v>0</v>
      </c>
      <c r="I737" s="121"/>
      <c r="J737" s="122" t="str">
        <f>IF(I737="","",VLOOKUP(I737,部门列表!A:B,2,0))</f>
        <v/>
      </c>
      <c r="K737" s="128"/>
    </row>
    <row r="738" spans="1:11" ht="13.5">
      <c r="A738" s="126"/>
      <c r="B738" s="121"/>
      <c r="C738" s="122" t="str">
        <f>IF(B738="","",VLOOKUP(B738,型号管理!A:D,2,0))</f>
        <v/>
      </c>
      <c r="D738" s="122" t="str">
        <f>IF(B738="","",VLOOKUP(B738,型号管理!A:D,3,0))</f>
        <v/>
      </c>
      <c r="E738" s="122" t="str">
        <f>IF(B738="","",VLOOKUP(B738,型号管理!A:D,4,0))</f>
        <v/>
      </c>
      <c r="F738" s="127"/>
      <c r="G738" s="124">
        <f>IF(F738=0,0,SUMIF(采购明细!B:B,B738,采购明细!H:H)/SUMIF(采购明细!B:B,B738,采购明细!F:F))</f>
        <v>0</v>
      </c>
      <c r="H738" s="124">
        <f t="shared" si="11"/>
        <v>0</v>
      </c>
      <c r="I738" s="121"/>
      <c r="J738" s="122" t="str">
        <f>IF(I738="","",VLOOKUP(I738,部门列表!A:B,2,0))</f>
        <v/>
      </c>
      <c r="K738" s="128"/>
    </row>
    <row r="739" spans="1:11" ht="13.5">
      <c r="A739" s="126"/>
      <c r="B739" s="121"/>
      <c r="C739" s="122" t="str">
        <f>IF(B739="","",VLOOKUP(B739,型号管理!A:D,2,0))</f>
        <v/>
      </c>
      <c r="D739" s="122" t="str">
        <f>IF(B739="","",VLOOKUP(B739,型号管理!A:D,3,0))</f>
        <v/>
      </c>
      <c r="E739" s="122" t="str">
        <f>IF(B739="","",VLOOKUP(B739,型号管理!A:D,4,0))</f>
        <v/>
      </c>
      <c r="F739" s="127"/>
      <c r="G739" s="124">
        <f>IF(F739=0,0,SUMIF(采购明细!B:B,B739,采购明细!H:H)/SUMIF(采购明细!B:B,B739,采购明细!F:F))</f>
        <v>0</v>
      </c>
      <c r="H739" s="124">
        <f t="shared" si="11"/>
        <v>0</v>
      </c>
      <c r="I739" s="121"/>
      <c r="J739" s="122" t="str">
        <f>IF(I739="","",VLOOKUP(I739,部门列表!A:B,2,0))</f>
        <v/>
      </c>
      <c r="K739" s="128"/>
    </row>
    <row r="740" spans="1:11" ht="13.5">
      <c r="A740" s="126"/>
      <c r="B740" s="121"/>
      <c r="C740" s="122" t="str">
        <f>IF(B740="","",VLOOKUP(B740,型号管理!A:D,2,0))</f>
        <v/>
      </c>
      <c r="D740" s="122" t="str">
        <f>IF(B740="","",VLOOKUP(B740,型号管理!A:D,3,0))</f>
        <v/>
      </c>
      <c r="E740" s="122" t="str">
        <f>IF(B740="","",VLOOKUP(B740,型号管理!A:D,4,0))</f>
        <v/>
      </c>
      <c r="F740" s="127"/>
      <c r="G740" s="124">
        <f>IF(F740=0,0,SUMIF(采购明细!B:B,B740,采购明细!H:H)/SUMIF(采购明细!B:B,B740,采购明细!F:F))</f>
        <v>0</v>
      </c>
      <c r="H740" s="124">
        <f t="shared" si="11"/>
        <v>0</v>
      </c>
      <c r="I740" s="121"/>
      <c r="J740" s="122" t="str">
        <f>IF(I740="","",VLOOKUP(I740,部门列表!A:B,2,0))</f>
        <v/>
      </c>
      <c r="K740" s="128"/>
    </row>
    <row r="741" spans="1:11" ht="13.5">
      <c r="A741" s="126"/>
      <c r="B741" s="121"/>
      <c r="C741" s="122" t="str">
        <f>IF(B741="","",VLOOKUP(B741,型号管理!A:D,2,0))</f>
        <v/>
      </c>
      <c r="D741" s="122" t="str">
        <f>IF(B741="","",VLOOKUP(B741,型号管理!A:D,3,0))</f>
        <v/>
      </c>
      <c r="E741" s="122" t="str">
        <f>IF(B741="","",VLOOKUP(B741,型号管理!A:D,4,0))</f>
        <v/>
      </c>
      <c r="F741" s="127"/>
      <c r="G741" s="124">
        <f>IF(F741=0,0,SUMIF(采购明细!B:B,B741,采购明细!H:H)/SUMIF(采购明细!B:B,B741,采购明细!F:F))</f>
        <v>0</v>
      </c>
      <c r="H741" s="124">
        <f t="shared" si="11"/>
        <v>0</v>
      </c>
      <c r="I741" s="121"/>
      <c r="J741" s="122" t="str">
        <f>IF(I741="","",VLOOKUP(I741,部门列表!A:B,2,0))</f>
        <v/>
      </c>
      <c r="K741" s="128"/>
    </row>
    <row r="742" spans="1:11" ht="13.5">
      <c r="A742" s="126"/>
      <c r="B742" s="121"/>
      <c r="C742" s="122" t="str">
        <f>IF(B742="","",VLOOKUP(B742,型号管理!A:D,2,0))</f>
        <v/>
      </c>
      <c r="D742" s="122" t="str">
        <f>IF(B742="","",VLOOKUP(B742,型号管理!A:D,3,0))</f>
        <v/>
      </c>
      <c r="E742" s="122" t="str">
        <f>IF(B742="","",VLOOKUP(B742,型号管理!A:D,4,0))</f>
        <v/>
      </c>
      <c r="F742" s="127"/>
      <c r="G742" s="124">
        <f>IF(F742=0,0,SUMIF(采购明细!B:B,B742,采购明细!H:H)/SUMIF(采购明细!B:B,B742,采购明细!F:F))</f>
        <v>0</v>
      </c>
      <c r="H742" s="124">
        <f t="shared" si="11"/>
        <v>0</v>
      </c>
      <c r="I742" s="121"/>
      <c r="J742" s="122" t="str">
        <f>IF(I742="","",VLOOKUP(I742,部门列表!A:B,2,0))</f>
        <v/>
      </c>
      <c r="K742" s="128"/>
    </row>
    <row r="743" spans="1:11" ht="13.5">
      <c r="A743" s="126"/>
      <c r="B743" s="121"/>
      <c r="C743" s="122" t="str">
        <f>IF(B743="","",VLOOKUP(B743,型号管理!A:D,2,0))</f>
        <v/>
      </c>
      <c r="D743" s="122" t="str">
        <f>IF(B743="","",VLOOKUP(B743,型号管理!A:D,3,0))</f>
        <v/>
      </c>
      <c r="E743" s="122" t="str">
        <f>IF(B743="","",VLOOKUP(B743,型号管理!A:D,4,0))</f>
        <v/>
      </c>
      <c r="F743" s="127"/>
      <c r="G743" s="124">
        <f>IF(F743=0,0,SUMIF(采购明细!B:B,B743,采购明细!H:H)/SUMIF(采购明细!B:B,B743,采购明细!F:F))</f>
        <v>0</v>
      </c>
      <c r="H743" s="124">
        <f t="shared" si="11"/>
        <v>0</v>
      </c>
      <c r="I743" s="121"/>
      <c r="J743" s="122" t="str">
        <f>IF(I743="","",VLOOKUP(I743,部门列表!A:B,2,0))</f>
        <v/>
      </c>
      <c r="K743" s="128"/>
    </row>
    <row r="744" spans="1:11" ht="13.5">
      <c r="A744" s="126"/>
      <c r="B744" s="121"/>
      <c r="C744" s="122" t="str">
        <f>IF(B744="","",VLOOKUP(B744,型号管理!A:D,2,0))</f>
        <v/>
      </c>
      <c r="D744" s="122" t="str">
        <f>IF(B744="","",VLOOKUP(B744,型号管理!A:D,3,0))</f>
        <v/>
      </c>
      <c r="E744" s="122" t="str">
        <f>IF(B744="","",VLOOKUP(B744,型号管理!A:D,4,0))</f>
        <v/>
      </c>
      <c r="F744" s="127"/>
      <c r="G744" s="124">
        <f>IF(F744=0,0,SUMIF(采购明细!B:B,B744,采购明细!H:H)/SUMIF(采购明细!B:B,B744,采购明细!F:F))</f>
        <v>0</v>
      </c>
      <c r="H744" s="124">
        <f t="shared" si="11"/>
        <v>0</v>
      </c>
      <c r="I744" s="121"/>
      <c r="J744" s="122" t="str">
        <f>IF(I744="","",VLOOKUP(I744,部门列表!A:B,2,0))</f>
        <v/>
      </c>
      <c r="K744" s="128"/>
    </row>
    <row r="745" spans="1:11" ht="13.5">
      <c r="A745" s="126"/>
      <c r="B745" s="121"/>
      <c r="C745" s="122" t="str">
        <f>IF(B745="","",VLOOKUP(B745,型号管理!A:D,2,0))</f>
        <v/>
      </c>
      <c r="D745" s="122" t="str">
        <f>IF(B745="","",VLOOKUP(B745,型号管理!A:D,3,0))</f>
        <v/>
      </c>
      <c r="E745" s="122" t="str">
        <f>IF(B745="","",VLOOKUP(B745,型号管理!A:D,4,0))</f>
        <v/>
      </c>
      <c r="F745" s="127"/>
      <c r="G745" s="124">
        <f>IF(F745=0,0,SUMIF(采购明细!B:B,B745,采购明细!H:H)/SUMIF(采购明细!B:B,B745,采购明细!F:F))</f>
        <v>0</v>
      </c>
      <c r="H745" s="124">
        <f t="shared" si="11"/>
        <v>0</v>
      </c>
      <c r="I745" s="121"/>
      <c r="J745" s="122" t="str">
        <f>IF(I745="","",VLOOKUP(I745,部门列表!A:B,2,0))</f>
        <v/>
      </c>
      <c r="K745" s="128"/>
    </row>
    <row r="746" spans="1:11" ht="13.5">
      <c r="A746" s="126"/>
      <c r="B746" s="121"/>
      <c r="C746" s="122" t="str">
        <f>IF(B746="","",VLOOKUP(B746,型号管理!A:D,2,0))</f>
        <v/>
      </c>
      <c r="D746" s="122" t="str">
        <f>IF(B746="","",VLOOKUP(B746,型号管理!A:D,3,0))</f>
        <v/>
      </c>
      <c r="E746" s="122" t="str">
        <f>IF(B746="","",VLOOKUP(B746,型号管理!A:D,4,0))</f>
        <v/>
      </c>
      <c r="F746" s="127"/>
      <c r="G746" s="124">
        <f>IF(F746=0,0,SUMIF(采购明细!B:B,B746,采购明细!H:H)/SUMIF(采购明细!B:B,B746,采购明细!F:F))</f>
        <v>0</v>
      </c>
      <c r="H746" s="124">
        <f t="shared" si="11"/>
        <v>0</v>
      </c>
      <c r="I746" s="121"/>
      <c r="J746" s="122" t="str">
        <f>IF(I746="","",VLOOKUP(I746,部门列表!A:B,2,0))</f>
        <v/>
      </c>
      <c r="K746" s="128"/>
    </row>
    <row r="747" spans="1:11" ht="13.5">
      <c r="A747" s="126"/>
      <c r="B747" s="121"/>
      <c r="C747" s="122" t="str">
        <f>IF(B747="","",VLOOKUP(B747,型号管理!A:D,2,0))</f>
        <v/>
      </c>
      <c r="D747" s="122" t="str">
        <f>IF(B747="","",VLOOKUP(B747,型号管理!A:D,3,0))</f>
        <v/>
      </c>
      <c r="E747" s="122" t="str">
        <f>IF(B747="","",VLOOKUP(B747,型号管理!A:D,4,0))</f>
        <v/>
      </c>
      <c r="F747" s="127"/>
      <c r="G747" s="124">
        <f>IF(F747=0,0,SUMIF(采购明细!B:B,B747,采购明细!H:H)/SUMIF(采购明细!B:B,B747,采购明细!F:F))</f>
        <v>0</v>
      </c>
      <c r="H747" s="124">
        <f t="shared" si="11"/>
        <v>0</v>
      </c>
      <c r="I747" s="121"/>
      <c r="J747" s="122" t="str">
        <f>IF(I747="","",VLOOKUP(I747,部门列表!A:B,2,0))</f>
        <v/>
      </c>
      <c r="K747" s="128"/>
    </row>
    <row r="748" spans="1:11" ht="13.5">
      <c r="A748" s="126"/>
      <c r="B748" s="121"/>
      <c r="C748" s="122" t="str">
        <f>IF(B748="","",VLOOKUP(B748,型号管理!A:D,2,0))</f>
        <v/>
      </c>
      <c r="D748" s="122" t="str">
        <f>IF(B748="","",VLOOKUP(B748,型号管理!A:D,3,0))</f>
        <v/>
      </c>
      <c r="E748" s="122" t="str">
        <f>IF(B748="","",VLOOKUP(B748,型号管理!A:D,4,0))</f>
        <v/>
      </c>
      <c r="F748" s="127"/>
      <c r="G748" s="124">
        <f>IF(F748=0,0,SUMIF(采购明细!B:B,B748,采购明细!H:H)/SUMIF(采购明细!B:B,B748,采购明细!F:F))</f>
        <v>0</v>
      </c>
      <c r="H748" s="124">
        <f t="shared" si="11"/>
        <v>0</v>
      </c>
      <c r="I748" s="121"/>
      <c r="J748" s="122" t="str">
        <f>IF(I748="","",VLOOKUP(I748,部门列表!A:B,2,0))</f>
        <v/>
      </c>
      <c r="K748" s="128"/>
    </row>
    <row r="749" spans="1:11" ht="13.5">
      <c r="A749" s="126"/>
      <c r="B749" s="121"/>
      <c r="C749" s="122" t="str">
        <f>IF(B749="","",VLOOKUP(B749,型号管理!A:D,2,0))</f>
        <v/>
      </c>
      <c r="D749" s="122" t="str">
        <f>IF(B749="","",VLOOKUP(B749,型号管理!A:D,3,0))</f>
        <v/>
      </c>
      <c r="E749" s="122" t="str">
        <f>IF(B749="","",VLOOKUP(B749,型号管理!A:D,4,0))</f>
        <v/>
      </c>
      <c r="F749" s="127"/>
      <c r="G749" s="124">
        <f>IF(F749=0,0,SUMIF(采购明细!B:B,B749,采购明细!H:H)/SUMIF(采购明细!B:B,B749,采购明细!F:F))</f>
        <v>0</v>
      </c>
      <c r="H749" s="124">
        <f t="shared" si="11"/>
        <v>0</v>
      </c>
      <c r="I749" s="121"/>
      <c r="J749" s="122" t="str">
        <f>IF(I749="","",VLOOKUP(I749,部门列表!A:B,2,0))</f>
        <v/>
      </c>
      <c r="K749" s="128"/>
    </row>
    <row r="750" spans="1:11" ht="13.5">
      <c r="A750" s="126"/>
      <c r="B750" s="121"/>
      <c r="C750" s="122" t="str">
        <f>IF(B750="","",VLOOKUP(B750,型号管理!A:D,2,0))</f>
        <v/>
      </c>
      <c r="D750" s="122" t="str">
        <f>IF(B750="","",VLOOKUP(B750,型号管理!A:D,3,0))</f>
        <v/>
      </c>
      <c r="E750" s="122" t="str">
        <f>IF(B750="","",VLOOKUP(B750,型号管理!A:D,4,0))</f>
        <v/>
      </c>
      <c r="F750" s="127"/>
      <c r="G750" s="124">
        <f>IF(F750=0,0,SUMIF(采购明细!B:B,B750,采购明细!H:H)/SUMIF(采购明细!B:B,B750,采购明细!F:F))</f>
        <v>0</v>
      </c>
      <c r="H750" s="124">
        <f t="shared" si="11"/>
        <v>0</v>
      </c>
      <c r="I750" s="121"/>
      <c r="J750" s="122" t="str">
        <f>IF(I750="","",VLOOKUP(I750,部门列表!A:B,2,0))</f>
        <v/>
      </c>
      <c r="K750" s="128"/>
    </row>
    <row r="751" spans="1:11" ht="13.5">
      <c r="A751" s="126"/>
      <c r="B751" s="121"/>
      <c r="C751" s="122" t="str">
        <f>IF(B751="","",VLOOKUP(B751,型号管理!A:D,2,0))</f>
        <v/>
      </c>
      <c r="D751" s="122" t="str">
        <f>IF(B751="","",VLOOKUP(B751,型号管理!A:D,3,0))</f>
        <v/>
      </c>
      <c r="E751" s="122" t="str">
        <f>IF(B751="","",VLOOKUP(B751,型号管理!A:D,4,0))</f>
        <v/>
      </c>
      <c r="F751" s="127"/>
      <c r="G751" s="124">
        <f>IF(F751=0,0,SUMIF(采购明细!B:B,B751,采购明细!H:H)/SUMIF(采购明细!B:B,B751,采购明细!F:F))</f>
        <v>0</v>
      </c>
      <c r="H751" s="124">
        <f t="shared" si="11"/>
        <v>0</v>
      </c>
      <c r="I751" s="121"/>
      <c r="J751" s="122" t="str">
        <f>IF(I751="","",VLOOKUP(I751,部门列表!A:B,2,0))</f>
        <v/>
      </c>
      <c r="K751" s="128"/>
    </row>
    <row r="752" spans="1:11" ht="13.5">
      <c r="A752" s="126"/>
      <c r="B752" s="121"/>
      <c r="C752" s="122" t="str">
        <f>IF(B752="","",VLOOKUP(B752,型号管理!A:D,2,0))</f>
        <v/>
      </c>
      <c r="D752" s="122" t="str">
        <f>IF(B752="","",VLOOKUP(B752,型号管理!A:D,3,0))</f>
        <v/>
      </c>
      <c r="E752" s="122" t="str">
        <f>IF(B752="","",VLOOKUP(B752,型号管理!A:D,4,0))</f>
        <v/>
      </c>
      <c r="F752" s="127"/>
      <c r="G752" s="124">
        <f>IF(F752=0,0,SUMIF(采购明细!B:B,B752,采购明细!H:H)/SUMIF(采购明细!B:B,B752,采购明细!F:F))</f>
        <v>0</v>
      </c>
      <c r="H752" s="124">
        <f t="shared" si="11"/>
        <v>0</v>
      </c>
      <c r="I752" s="121"/>
      <c r="J752" s="122" t="str">
        <f>IF(I752="","",VLOOKUP(I752,部门列表!A:B,2,0))</f>
        <v/>
      </c>
      <c r="K752" s="128"/>
    </row>
    <row r="753" spans="1:11" ht="13.5">
      <c r="A753" s="126"/>
      <c r="B753" s="121"/>
      <c r="C753" s="122" t="str">
        <f>IF(B753="","",VLOOKUP(B753,型号管理!A:D,2,0))</f>
        <v/>
      </c>
      <c r="D753" s="122" t="str">
        <f>IF(B753="","",VLOOKUP(B753,型号管理!A:D,3,0))</f>
        <v/>
      </c>
      <c r="E753" s="122" t="str">
        <f>IF(B753="","",VLOOKUP(B753,型号管理!A:D,4,0))</f>
        <v/>
      </c>
      <c r="F753" s="127"/>
      <c r="G753" s="124">
        <f>IF(F753=0,0,SUMIF(采购明细!B:B,B753,采购明细!H:H)/SUMIF(采购明细!B:B,B753,采购明细!F:F))</f>
        <v>0</v>
      </c>
      <c r="H753" s="124">
        <f t="shared" si="11"/>
        <v>0</v>
      </c>
      <c r="I753" s="121"/>
      <c r="J753" s="122" t="str">
        <f>IF(I753="","",VLOOKUP(I753,部门列表!A:B,2,0))</f>
        <v/>
      </c>
      <c r="K753" s="128"/>
    </row>
    <row r="754" spans="1:11" ht="13.5">
      <c r="A754" s="126"/>
      <c r="B754" s="121"/>
      <c r="C754" s="122" t="str">
        <f>IF(B754="","",VLOOKUP(B754,型号管理!A:D,2,0))</f>
        <v/>
      </c>
      <c r="D754" s="122" t="str">
        <f>IF(B754="","",VLOOKUP(B754,型号管理!A:D,3,0))</f>
        <v/>
      </c>
      <c r="E754" s="122" t="str">
        <f>IF(B754="","",VLOOKUP(B754,型号管理!A:D,4,0))</f>
        <v/>
      </c>
      <c r="F754" s="127"/>
      <c r="G754" s="124">
        <f>IF(F754=0,0,SUMIF(采购明细!B:B,B754,采购明细!H:H)/SUMIF(采购明细!B:B,B754,采购明细!F:F))</f>
        <v>0</v>
      </c>
      <c r="H754" s="124">
        <f t="shared" si="11"/>
        <v>0</v>
      </c>
      <c r="I754" s="121"/>
      <c r="J754" s="122" t="str">
        <f>IF(I754="","",VLOOKUP(I754,部门列表!A:B,2,0))</f>
        <v/>
      </c>
      <c r="K754" s="128"/>
    </row>
    <row r="755" spans="1:11" ht="13.5">
      <c r="A755" s="126"/>
      <c r="B755" s="121"/>
      <c r="C755" s="122" t="str">
        <f>IF(B755="","",VLOOKUP(B755,型号管理!A:D,2,0))</f>
        <v/>
      </c>
      <c r="D755" s="122" t="str">
        <f>IF(B755="","",VLOOKUP(B755,型号管理!A:D,3,0))</f>
        <v/>
      </c>
      <c r="E755" s="122" t="str">
        <f>IF(B755="","",VLOOKUP(B755,型号管理!A:D,4,0))</f>
        <v/>
      </c>
      <c r="F755" s="127"/>
      <c r="G755" s="124">
        <f>IF(F755=0,0,SUMIF(采购明细!B:B,B755,采购明细!H:H)/SUMIF(采购明细!B:B,B755,采购明细!F:F))</f>
        <v>0</v>
      </c>
      <c r="H755" s="124">
        <f t="shared" si="11"/>
        <v>0</v>
      </c>
      <c r="I755" s="121"/>
      <c r="J755" s="122" t="str">
        <f>IF(I755="","",VLOOKUP(I755,部门列表!A:B,2,0))</f>
        <v/>
      </c>
      <c r="K755" s="128"/>
    </row>
    <row r="756" spans="1:11" ht="13.5">
      <c r="A756" s="126"/>
      <c r="B756" s="121"/>
      <c r="C756" s="122" t="str">
        <f>IF(B756="","",VLOOKUP(B756,型号管理!A:D,2,0))</f>
        <v/>
      </c>
      <c r="D756" s="122" t="str">
        <f>IF(B756="","",VLOOKUP(B756,型号管理!A:D,3,0))</f>
        <v/>
      </c>
      <c r="E756" s="122" t="str">
        <f>IF(B756="","",VLOOKUP(B756,型号管理!A:D,4,0))</f>
        <v/>
      </c>
      <c r="F756" s="127"/>
      <c r="G756" s="124">
        <f>IF(F756=0,0,SUMIF(采购明细!B:B,B756,采购明细!H:H)/SUMIF(采购明细!B:B,B756,采购明细!F:F))</f>
        <v>0</v>
      </c>
      <c r="H756" s="124">
        <f t="shared" si="11"/>
        <v>0</v>
      </c>
      <c r="I756" s="121"/>
      <c r="J756" s="122" t="str">
        <f>IF(I756="","",VLOOKUP(I756,部门列表!A:B,2,0))</f>
        <v/>
      </c>
      <c r="K756" s="128"/>
    </row>
    <row r="757" spans="1:11" ht="13.5">
      <c r="A757" s="126"/>
      <c r="B757" s="121"/>
      <c r="C757" s="122" t="str">
        <f>IF(B757="","",VLOOKUP(B757,型号管理!A:D,2,0))</f>
        <v/>
      </c>
      <c r="D757" s="122" t="str">
        <f>IF(B757="","",VLOOKUP(B757,型号管理!A:D,3,0))</f>
        <v/>
      </c>
      <c r="E757" s="122" t="str">
        <f>IF(B757="","",VLOOKUP(B757,型号管理!A:D,4,0))</f>
        <v/>
      </c>
      <c r="F757" s="127"/>
      <c r="G757" s="124">
        <f>IF(F757=0,0,SUMIF(采购明细!B:B,B757,采购明细!H:H)/SUMIF(采购明细!B:B,B757,采购明细!F:F))</f>
        <v>0</v>
      </c>
      <c r="H757" s="124">
        <f t="shared" si="11"/>
        <v>0</v>
      </c>
      <c r="I757" s="121"/>
      <c r="J757" s="122" t="str">
        <f>IF(I757="","",VLOOKUP(I757,部门列表!A:B,2,0))</f>
        <v/>
      </c>
      <c r="K757" s="128"/>
    </row>
    <row r="758" spans="1:11" ht="13.5">
      <c r="A758" s="126"/>
      <c r="B758" s="121"/>
      <c r="C758" s="122" t="str">
        <f>IF(B758="","",VLOOKUP(B758,型号管理!A:D,2,0))</f>
        <v/>
      </c>
      <c r="D758" s="122" t="str">
        <f>IF(B758="","",VLOOKUP(B758,型号管理!A:D,3,0))</f>
        <v/>
      </c>
      <c r="E758" s="122" t="str">
        <f>IF(B758="","",VLOOKUP(B758,型号管理!A:D,4,0))</f>
        <v/>
      </c>
      <c r="F758" s="127"/>
      <c r="G758" s="124">
        <f>IF(F758=0,0,SUMIF(采购明细!B:B,B758,采购明细!H:H)/SUMIF(采购明细!B:B,B758,采购明细!F:F))</f>
        <v>0</v>
      </c>
      <c r="H758" s="124">
        <f t="shared" si="11"/>
        <v>0</v>
      </c>
      <c r="I758" s="121"/>
      <c r="J758" s="122" t="str">
        <f>IF(I758="","",VLOOKUP(I758,部门列表!A:B,2,0))</f>
        <v/>
      </c>
      <c r="K758" s="128"/>
    </row>
    <row r="759" spans="1:11" ht="13.5">
      <c r="A759" s="126"/>
      <c r="B759" s="121"/>
      <c r="C759" s="122" t="str">
        <f>IF(B759="","",VLOOKUP(B759,型号管理!A:D,2,0))</f>
        <v/>
      </c>
      <c r="D759" s="122" t="str">
        <f>IF(B759="","",VLOOKUP(B759,型号管理!A:D,3,0))</f>
        <v/>
      </c>
      <c r="E759" s="122" t="str">
        <f>IF(B759="","",VLOOKUP(B759,型号管理!A:D,4,0))</f>
        <v/>
      </c>
      <c r="F759" s="127"/>
      <c r="G759" s="124">
        <f>IF(F759=0,0,SUMIF(采购明细!B:B,B759,采购明细!H:H)/SUMIF(采购明细!B:B,B759,采购明细!F:F))</f>
        <v>0</v>
      </c>
      <c r="H759" s="124">
        <f t="shared" si="11"/>
        <v>0</v>
      </c>
      <c r="I759" s="121"/>
      <c r="J759" s="122" t="str">
        <f>IF(I759="","",VLOOKUP(I759,部门列表!A:B,2,0))</f>
        <v/>
      </c>
      <c r="K759" s="128"/>
    </row>
    <row r="760" spans="1:11" ht="13.5">
      <c r="A760" s="126"/>
      <c r="B760" s="121"/>
      <c r="C760" s="122" t="str">
        <f>IF(B760="","",VLOOKUP(B760,型号管理!A:D,2,0))</f>
        <v/>
      </c>
      <c r="D760" s="122" t="str">
        <f>IF(B760="","",VLOOKUP(B760,型号管理!A:D,3,0))</f>
        <v/>
      </c>
      <c r="E760" s="122" t="str">
        <f>IF(B760="","",VLOOKUP(B760,型号管理!A:D,4,0))</f>
        <v/>
      </c>
      <c r="F760" s="127"/>
      <c r="G760" s="124">
        <f>IF(F760=0,0,SUMIF(采购明细!B:B,B760,采购明细!H:H)/SUMIF(采购明细!B:B,B760,采购明细!F:F))</f>
        <v>0</v>
      </c>
      <c r="H760" s="124">
        <f t="shared" si="11"/>
        <v>0</v>
      </c>
      <c r="I760" s="121"/>
      <c r="J760" s="122" t="str">
        <f>IF(I760="","",VLOOKUP(I760,部门列表!A:B,2,0))</f>
        <v/>
      </c>
      <c r="K760" s="128"/>
    </row>
    <row r="761" spans="1:11" ht="13.5">
      <c r="A761" s="126"/>
      <c r="B761" s="121"/>
      <c r="C761" s="122" t="str">
        <f>IF(B761="","",VLOOKUP(B761,型号管理!A:D,2,0))</f>
        <v/>
      </c>
      <c r="D761" s="122" t="str">
        <f>IF(B761="","",VLOOKUP(B761,型号管理!A:D,3,0))</f>
        <v/>
      </c>
      <c r="E761" s="122" t="str">
        <f>IF(B761="","",VLOOKUP(B761,型号管理!A:D,4,0))</f>
        <v/>
      </c>
      <c r="F761" s="127"/>
      <c r="G761" s="124">
        <f>IF(F761=0,0,SUMIF(采购明细!B:B,B761,采购明细!H:H)/SUMIF(采购明细!B:B,B761,采购明细!F:F))</f>
        <v>0</v>
      </c>
      <c r="H761" s="124">
        <f t="shared" si="11"/>
        <v>0</v>
      </c>
      <c r="I761" s="121"/>
      <c r="J761" s="122" t="str">
        <f>IF(I761="","",VLOOKUP(I761,部门列表!A:B,2,0))</f>
        <v/>
      </c>
      <c r="K761" s="128"/>
    </row>
    <row r="762" spans="1:11" ht="13.5">
      <c r="A762" s="126"/>
      <c r="B762" s="121"/>
      <c r="C762" s="122" t="str">
        <f>IF(B762="","",VLOOKUP(B762,型号管理!A:D,2,0))</f>
        <v/>
      </c>
      <c r="D762" s="122" t="str">
        <f>IF(B762="","",VLOOKUP(B762,型号管理!A:D,3,0))</f>
        <v/>
      </c>
      <c r="E762" s="122" t="str">
        <f>IF(B762="","",VLOOKUP(B762,型号管理!A:D,4,0))</f>
        <v/>
      </c>
      <c r="F762" s="127"/>
      <c r="G762" s="124">
        <f>IF(F762=0,0,SUMIF(采购明细!B:B,B762,采购明细!H:H)/SUMIF(采购明细!B:B,B762,采购明细!F:F))</f>
        <v>0</v>
      </c>
      <c r="H762" s="124">
        <f t="shared" si="11"/>
        <v>0</v>
      </c>
      <c r="I762" s="121"/>
      <c r="J762" s="122" t="str">
        <f>IF(I762="","",VLOOKUP(I762,部门列表!A:B,2,0))</f>
        <v/>
      </c>
      <c r="K762" s="128"/>
    </row>
    <row r="763" spans="1:11" ht="13.5">
      <c r="A763" s="126"/>
      <c r="B763" s="121"/>
      <c r="C763" s="122" t="str">
        <f>IF(B763="","",VLOOKUP(B763,型号管理!A:D,2,0))</f>
        <v/>
      </c>
      <c r="D763" s="122" t="str">
        <f>IF(B763="","",VLOOKUP(B763,型号管理!A:D,3,0))</f>
        <v/>
      </c>
      <c r="E763" s="122" t="str">
        <f>IF(B763="","",VLOOKUP(B763,型号管理!A:D,4,0))</f>
        <v/>
      </c>
      <c r="F763" s="127"/>
      <c r="G763" s="124">
        <f>IF(F763=0,0,SUMIF(采购明细!B:B,B763,采购明细!H:H)/SUMIF(采购明细!B:B,B763,采购明细!F:F))</f>
        <v>0</v>
      </c>
      <c r="H763" s="124">
        <f t="shared" si="11"/>
        <v>0</v>
      </c>
      <c r="I763" s="121"/>
      <c r="J763" s="122" t="str">
        <f>IF(I763="","",VLOOKUP(I763,部门列表!A:B,2,0))</f>
        <v/>
      </c>
      <c r="K763" s="128"/>
    </row>
    <row r="764" spans="1:11" ht="13.5">
      <c r="A764" s="126"/>
      <c r="B764" s="121"/>
      <c r="C764" s="122" t="str">
        <f>IF(B764="","",VLOOKUP(B764,型号管理!A:D,2,0))</f>
        <v/>
      </c>
      <c r="D764" s="122" t="str">
        <f>IF(B764="","",VLOOKUP(B764,型号管理!A:D,3,0))</f>
        <v/>
      </c>
      <c r="E764" s="122" t="str">
        <f>IF(B764="","",VLOOKUP(B764,型号管理!A:D,4,0))</f>
        <v/>
      </c>
      <c r="F764" s="127"/>
      <c r="G764" s="124">
        <f>IF(F764=0,0,SUMIF(采购明细!B:B,B764,采购明细!H:H)/SUMIF(采购明细!B:B,B764,采购明细!F:F))</f>
        <v>0</v>
      </c>
      <c r="H764" s="124">
        <f t="shared" si="11"/>
        <v>0</v>
      </c>
      <c r="I764" s="121"/>
      <c r="J764" s="122" t="str">
        <f>IF(I764="","",VLOOKUP(I764,部门列表!A:B,2,0))</f>
        <v/>
      </c>
      <c r="K764" s="128"/>
    </row>
    <row r="765" spans="1:11" ht="13.5">
      <c r="A765" s="126"/>
      <c r="B765" s="121"/>
      <c r="C765" s="122" t="str">
        <f>IF(B765="","",VLOOKUP(B765,型号管理!A:D,2,0))</f>
        <v/>
      </c>
      <c r="D765" s="122" t="str">
        <f>IF(B765="","",VLOOKUP(B765,型号管理!A:D,3,0))</f>
        <v/>
      </c>
      <c r="E765" s="122" t="str">
        <f>IF(B765="","",VLOOKUP(B765,型号管理!A:D,4,0))</f>
        <v/>
      </c>
      <c r="F765" s="127"/>
      <c r="G765" s="124">
        <f>IF(F765=0,0,SUMIF(采购明细!B:B,B765,采购明细!H:H)/SUMIF(采购明细!B:B,B765,采购明细!F:F))</f>
        <v>0</v>
      </c>
      <c r="H765" s="124">
        <f t="shared" si="11"/>
        <v>0</v>
      </c>
      <c r="I765" s="121"/>
      <c r="J765" s="122" t="str">
        <f>IF(I765="","",VLOOKUP(I765,部门列表!A:B,2,0))</f>
        <v/>
      </c>
      <c r="K765" s="128"/>
    </row>
    <row r="766" spans="1:11" ht="13.5">
      <c r="A766" s="126"/>
      <c r="B766" s="121"/>
      <c r="C766" s="122" t="str">
        <f>IF(B766="","",VLOOKUP(B766,型号管理!A:D,2,0))</f>
        <v/>
      </c>
      <c r="D766" s="122" t="str">
        <f>IF(B766="","",VLOOKUP(B766,型号管理!A:D,3,0))</f>
        <v/>
      </c>
      <c r="E766" s="122" t="str">
        <f>IF(B766="","",VLOOKUP(B766,型号管理!A:D,4,0))</f>
        <v/>
      </c>
      <c r="F766" s="127"/>
      <c r="G766" s="124">
        <f>IF(F766=0,0,SUMIF(采购明细!B:B,B766,采购明细!H:H)/SUMIF(采购明细!B:B,B766,采购明细!F:F))</f>
        <v>0</v>
      </c>
      <c r="H766" s="124">
        <f t="shared" si="11"/>
        <v>0</v>
      </c>
      <c r="I766" s="121"/>
      <c r="J766" s="122" t="str">
        <f>IF(I766="","",VLOOKUP(I766,部门列表!A:B,2,0))</f>
        <v/>
      </c>
      <c r="K766" s="128"/>
    </row>
    <row r="767" spans="1:11" ht="13.5">
      <c r="A767" s="126"/>
      <c r="B767" s="121"/>
      <c r="C767" s="122" t="str">
        <f>IF(B767="","",VLOOKUP(B767,型号管理!A:D,2,0))</f>
        <v/>
      </c>
      <c r="D767" s="122" t="str">
        <f>IF(B767="","",VLOOKUP(B767,型号管理!A:D,3,0))</f>
        <v/>
      </c>
      <c r="E767" s="122" t="str">
        <f>IF(B767="","",VLOOKUP(B767,型号管理!A:D,4,0))</f>
        <v/>
      </c>
      <c r="F767" s="127"/>
      <c r="G767" s="124">
        <f>IF(F767=0,0,SUMIF(采购明细!B:B,B767,采购明细!H:H)/SUMIF(采购明细!B:B,B767,采购明细!F:F))</f>
        <v>0</v>
      </c>
      <c r="H767" s="124">
        <f t="shared" si="11"/>
        <v>0</v>
      </c>
      <c r="I767" s="121"/>
      <c r="J767" s="122" t="str">
        <f>IF(I767="","",VLOOKUP(I767,部门列表!A:B,2,0))</f>
        <v/>
      </c>
      <c r="K767" s="128"/>
    </row>
    <row r="768" spans="1:11" ht="13.5">
      <c r="A768" s="126"/>
      <c r="B768" s="121"/>
      <c r="C768" s="122" t="str">
        <f>IF(B768="","",VLOOKUP(B768,型号管理!A:D,2,0))</f>
        <v/>
      </c>
      <c r="D768" s="122" t="str">
        <f>IF(B768="","",VLOOKUP(B768,型号管理!A:D,3,0))</f>
        <v/>
      </c>
      <c r="E768" s="122" t="str">
        <f>IF(B768="","",VLOOKUP(B768,型号管理!A:D,4,0))</f>
        <v/>
      </c>
      <c r="F768" s="127"/>
      <c r="G768" s="124">
        <f>IF(F768=0,0,SUMIF(采购明细!B:B,B768,采购明细!H:H)/SUMIF(采购明细!B:B,B768,采购明细!F:F))</f>
        <v>0</v>
      </c>
      <c r="H768" s="124">
        <f t="shared" si="11"/>
        <v>0</v>
      </c>
      <c r="I768" s="121"/>
      <c r="J768" s="122" t="str">
        <f>IF(I768="","",VLOOKUP(I768,部门列表!A:B,2,0))</f>
        <v/>
      </c>
      <c r="K768" s="128"/>
    </row>
    <row r="769" spans="1:11" ht="13.5">
      <c r="A769" s="126"/>
      <c r="B769" s="121"/>
      <c r="C769" s="122" t="str">
        <f>IF(B769="","",VLOOKUP(B769,型号管理!A:D,2,0))</f>
        <v/>
      </c>
      <c r="D769" s="122" t="str">
        <f>IF(B769="","",VLOOKUP(B769,型号管理!A:D,3,0))</f>
        <v/>
      </c>
      <c r="E769" s="122" t="str">
        <f>IF(B769="","",VLOOKUP(B769,型号管理!A:D,4,0))</f>
        <v/>
      </c>
      <c r="F769" s="127"/>
      <c r="G769" s="124">
        <f>IF(F769=0,0,SUMIF(采购明细!B:B,B769,采购明细!H:H)/SUMIF(采购明细!B:B,B769,采购明细!F:F))</f>
        <v>0</v>
      </c>
      <c r="H769" s="124">
        <f t="shared" si="11"/>
        <v>0</v>
      </c>
      <c r="I769" s="121"/>
      <c r="J769" s="122" t="str">
        <f>IF(I769="","",VLOOKUP(I769,部门列表!A:B,2,0))</f>
        <v/>
      </c>
      <c r="K769" s="128"/>
    </row>
    <row r="770" spans="1:11" ht="13.5">
      <c r="A770" s="126"/>
      <c r="B770" s="121"/>
      <c r="C770" s="122" t="str">
        <f>IF(B770="","",VLOOKUP(B770,型号管理!A:D,2,0))</f>
        <v/>
      </c>
      <c r="D770" s="122" t="str">
        <f>IF(B770="","",VLOOKUP(B770,型号管理!A:D,3,0))</f>
        <v/>
      </c>
      <c r="E770" s="122" t="str">
        <f>IF(B770="","",VLOOKUP(B770,型号管理!A:D,4,0))</f>
        <v/>
      </c>
      <c r="F770" s="127"/>
      <c r="G770" s="124">
        <f>IF(F770=0,0,SUMIF(采购明细!B:B,B770,采购明细!H:H)/SUMIF(采购明细!B:B,B770,采购明细!F:F))</f>
        <v>0</v>
      </c>
      <c r="H770" s="124">
        <f t="shared" si="12" ref="H770:H833">F770*G770</f>
        <v>0</v>
      </c>
      <c r="I770" s="121"/>
      <c r="J770" s="122" t="str">
        <f>IF(I770="","",VLOOKUP(I770,部门列表!A:B,2,0))</f>
        <v/>
      </c>
      <c r="K770" s="128"/>
    </row>
    <row r="771" spans="1:11" ht="13.5">
      <c r="A771" s="126"/>
      <c r="B771" s="121"/>
      <c r="C771" s="122" t="str">
        <f>IF(B771="","",VLOOKUP(B771,型号管理!A:D,2,0))</f>
        <v/>
      </c>
      <c r="D771" s="122" t="str">
        <f>IF(B771="","",VLOOKUP(B771,型号管理!A:D,3,0))</f>
        <v/>
      </c>
      <c r="E771" s="122" t="str">
        <f>IF(B771="","",VLOOKUP(B771,型号管理!A:D,4,0))</f>
        <v/>
      </c>
      <c r="F771" s="127"/>
      <c r="G771" s="124">
        <f>IF(F771=0,0,SUMIF(采购明细!B:B,B771,采购明细!H:H)/SUMIF(采购明细!B:B,B771,采购明细!F:F))</f>
        <v>0</v>
      </c>
      <c r="H771" s="124">
        <f t="shared" si="12"/>
        <v>0</v>
      </c>
      <c r="I771" s="121"/>
      <c r="J771" s="122" t="str">
        <f>IF(I771="","",VLOOKUP(I771,部门列表!A:B,2,0))</f>
        <v/>
      </c>
      <c r="K771" s="128"/>
    </row>
    <row r="772" spans="1:11" ht="13.5">
      <c r="A772" s="126"/>
      <c r="B772" s="121"/>
      <c r="C772" s="122" t="str">
        <f>IF(B772="","",VLOOKUP(B772,型号管理!A:D,2,0))</f>
        <v/>
      </c>
      <c r="D772" s="122" t="str">
        <f>IF(B772="","",VLOOKUP(B772,型号管理!A:D,3,0))</f>
        <v/>
      </c>
      <c r="E772" s="122" t="str">
        <f>IF(B772="","",VLOOKUP(B772,型号管理!A:D,4,0))</f>
        <v/>
      </c>
      <c r="F772" s="127"/>
      <c r="G772" s="124">
        <f>IF(F772=0,0,SUMIF(采购明细!B:B,B772,采购明细!H:H)/SUMIF(采购明细!B:B,B772,采购明细!F:F))</f>
        <v>0</v>
      </c>
      <c r="H772" s="124">
        <f t="shared" si="12"/>
        <v>0</v>
      </c>
      <c r="I772" s="121"/>
      <c r="J772" s="122" t="str">
        <f>IF(I772="","",VLOOKUP(I772,部门列表!A:B,2,0))</f>
        <v/>
      </c>
      <c r="K772" s="128"/>
    </row>
    <row r="773" spans="1:11" ht="13.5">
      <c r="A773" s="126"/>
      <c r="B773" s="121"/>
      <c r="C773" s="122" t="str">
        <f>IF(B773="","",VLOOKUP(B773,型号管理!A:D,2,0))</f>
        <v/>
      </c>
      <c r="D773" s="122" t="str">
        <f>IF(B773="","",VLOOKUP(B773,型号管理!A:D,3,0))</f>
        <v/>
      </c>
      <c r="E773" s="122" t="str">
        <f>IF(B773="","",VLOOKUP(B773,型号管理!A:D,4,0))</f>
        <v/>
      </c>
      <c r="F773" s="127"/>
      <c r="G773" s="124">
        <f>IF(F773=0,0,SUMIF(采购明细!B:B,B773,采购明细!H:H)/SUMIF(采购明细!B:B,B773,采购明细!F:F))</f>
        <v>0</v>
      </c>
      <c r="H773" s="124">
        <f t="shared" si="12"/>
        <v>0</v>
      </c>
      <c r="I773" s="121"/>
      <c r="J773" s="122" t="str">
        <f>IF(I773="","",VLOOKUP(I773,部门列表!A:B,2,0))</f>
        <v/>
      </c>
      <c r="K773" s="128"/>
    </row>
    <row r="774" spans="1:11" ht="13.5">
      <c r="A774" s="126"/>
      <c r="B774" s="121"/>
      <c r="C774" s="122" t="str">
        <f>IF(B774="","",VLOOKUP(B774,型号管理!A:D,2,0))</f>
        <v/>
      </c>
      <c r="D774" s="122" t="str">
        <f>IF(B774="","",VLOOKUP(B774,型号管理!A:D,3,0))</f>
        <v/>
      </c>
      <c r="E774" s="122" t="str">
        <f>IF(B774="","",VLOOKUP(B774,型号管理!A:D,4,0))</f>
        <v/>
      </c>
      <c r="F774" s="127"/>
      <c r="G774" s="124">
        <f>IF(F774=0,0,SUMIF(采购明细!B:B,B774,采购明细!H:H)/SUMIF(采购明细!B:B,B774,采购明细!F:F))</f>
        <v>0</v>
      </c>
      <c r="H774" s="124">
        <f t="shared" si="12"/>
        <v>0</v>
      </c>
      <c r="I774" s="121"/>
      <c r="J774" s="122" t="str">
        <f>IF(I774="","",VLOOKUP(I774,部门列表!A:B,2,0))</f>
        <v/>
      </c>
      <c r="K774" s="128"/>
    </row>
    <row r="775" spans="1:11" ht="13.5">
      <c r="A775" s="126"/>
      <c r="B775" s="121"/>
      <c r="C775" s="122" t="str">
        <f>IF(B775="","",VLOOKUP(B775,型号管理!A:D,2,0))</f>
        <v/>
      </c>
      <c r="D775" s="122" t="str">
        <f>IF(B775="","",VLOOKUP(B775,型号管理!A:D,3,0))</f>
        <v/>
      </c>
      <c r="E775" s="122" t="str">
        <f>IF(B775="","",VLOOKUP(B775,型号管理!A:D,4,0))</f>
        <v/>
      </c>
      <c r="F775" s="127"/>
      <c r="G775" s="124">
        <f>IF(F775=0,0,SUMIF(采购明细!B:B,B775,采购明细!H:H)/SUMIF(采购明细!B:B,B775,采购明细!F:F))</f>
        <v>0</v>
      </c>
      <c r="H775" s="124">
        <f t="shared" si="12"/>
        <v>0</v>
      </c>
      <c r="I775" s="121"/>
      <c r="J775" s="122" t="str">
        <f>IF(I775="","",VLOOKUP(I775,部门列表!A:B,2,0))</f>
        <v/>
      </c>
      <c r="K775" s="128"/>
    </row>
    <row r="776" spans="1:11" ht="13.5">
      <c r="A776" s="126"/>
      <c r="B776" s="121"/>
      <c r="C776" s="122" t="str">
        <f>IF(B776="","",VLOOKUP(B776,型号管理!A:D,2,0))</f>
        <v/>
      </c>
      <c r="D776" s="122" t="str">
        <f>IF(B776="","",VLOOKUP(B776,型号管理!A:D,3,0))</f>
        <v/>
      </c>
      <c r="E776" s="122" t="str">
        <f>IF(B776="","",VLOOKUP(B776,型号管理!A:D,4,0))</f>
        <v/>
      </c>
      <c r="F776" s="127"/>
      <c r="G776" s="124">
        <f>IF(F776=0,0,SUMIF(采购明细!B:B,B776,采购明细!H:H)/SUMIF(采购明细!B:B,B776,采购明细!F:F))</f>
        <v>0</v>
      </c>
      <c r="H776" s="124">
        <f t="shared" si="12"/>
        <v>0</v>
      </c>
      <c r="I776" s="121"/>
      <c r="J776" s="122" t="str">
        <f>IF(I776="","",VLOOKUP(I776,部门列表!A:B,2,0))</f>
        <v/>
      </c>
      <c r="K776" s="128"/>
    </row>
    <row r="777" spans="1:11" ht="13.5">
      <c r="A777" s="126"/>
      <c r="B777" s="121"/>
      <c r="C777" s="122" t="str">
        <f>IF(B777="","",VLOOKUP(B777,型号管理!A:D,2,0))</f>
        <v/>
      </c>
      <c r="D777" s="122" t="str">
        <f>IF(B777="","",VLOOKUP(B777,型号管理!A:D,3,0))</f>
        <v/>
      </c>
      <c r="E777" s="122" t="str">
        <f>IF(B777="","",VLOOKUP(B777,型号管理!A:D,4,0))</f>
        <v/>
      </c>
      <c r="F777" s="127"/>
      <c r="G777" s="124">
        <f>IF(F777=0,0,SUMIF(采购明细!B:B,B777,采购明细!H:H)/SUMIF(采购明细!B:B,B777,采购明细!F:F))</f>
        <v>0</v>
      </c>
      <c r="H777" s="124">
        <f t="shared" si="12"/>
        <v>0</v>
      </c>
      <c r="I777" s="121"/>
      <c r="J777" s="122" t="str">
        <f>IF(I777="","",VLOOKUP(I777,部门列表!A:B,2,0))</f>
        <v/>
      </c>
      <c r="K777" s="128"/>
    </row>
    <row r="778" spans="1:11" ht="13.5">
      <c r="A778" s="126"/>
      <c r="B778" s="121"/>
      <c r="C778" s="122" t="str">
        <f>IF(B778="","",VLOOKUP(B778,型号管理!A:D,2,0))</f>
        <v/>
      </c>
      <c r="D778" s="122" t="str">
        <f>IF(B778="","",VLOOKUP(B778,型号管理!A:D,3,0))</f>
        <v/>
      </c>
      <c r="E778" s="122" t="str">
        <f>IF(B778="","",VLOOKUP(B778,型号管理!A:D,4,0))</f>
        <v/>
      </c>
      <c r="F778" s="127"/>
      <c r="G778" s="124">
        <f>IF(F778=0,0,SUMIF(采购明细!B:B,B778,采购明细!H:H)/SUMIF(采购明细!B:B,B778,采购明细!F:F))</f>
        <v>0</v>
      </c>
      <c r="H778" s="124">
        <f t="shared" si="12"/>
        <v>0</v>
      </c>
      <c r="I778" s="121"/>
      <c r="J778" s="122" t="str">
        <f>IF(I778="","",VLOOKUP(I778,部门列表!A:B,2,0))</f>
        <v/>
      </c>
      <c r="K778" s="128"/>
    </row>
    <row r="779" spans="1:11" ht="13.5">
      <c r="A779" s="126"/>
      <c r="B779" s="121"/>
      <c r="C779" s="122" t="str">
        <f>IF(B779="","",VLOOKUP(B779,型号管理!A:D,2,0))</f>
        <v/>
      </c>
      <c r="D779" s="122" t="str">
        <f>IF(B779="","",VLOOKUP(B779,型号管理!A:D,3,0))</f>
        <v/>
      </c>
      <c r="E779" s="122" t="str">
        <f>IF(B779="","",VLOOKUP(B779,型号管理!A:D,4,0))</f>
        <v/>
      </c>
      <c r="F779" s="127"/>
      <c r="G779" s="124">
        <f>IF(F779=0,0,SUMIF(采购明细!B:B,B779,采购明细!H:H)/SUMIF(采购明细!B:B,B779,采购明细!F:F))</f>
        <v>0</v>
      </c>
      <c r="H779" s="124">
        <f t="shared" si="12"/>
        <v>0</v>
      </c>
      <c r="I779" s="121"/>
      <c r="J779" s="122" t="str">
        <f>IF(I779="","",VLOOKUP(I779,部门列表!A:B,2,0))</f>
        <v/>
      </c>
      <c r="K779" s="128"/>
    </row>
    <row r="780" spans="1:11" ht="13.5">
      <c r="A780" s="126"/>
      <c r="B780" s="121"/>
      <c r="C780" s="122" t="str">
        <f>IF(B780="","",VLOOKUP(B780,型号管理!A:D,2,0))</f>
        <v/>
      </c>
      <c r="D780" s="122" t="str">
        <f>IF(B780="","",VLOOKUP(B780,型号管理!A:D,3,0))</f>
        <v/>
      </c>
      <c r="E780" s="122" t="str">
        <f>IF(B780="","",VLOOKUP(B780,型号管理!A:D,4,0))</f>
        <v/>
      </c>
      <c r="F780" s="127"/>
      <c r="G780" s="124">
        <f>IF(F780=0,0,SUMIF(采购明细!B:B,B780,采购明细!H:H)/SUMIF(采购明细!B:B,B780,采购明细!F:F))</f>
        <v>0</v>
      </c>
      <c r="H780" s="124">
        <f t="shared" si="12"/>
        <v>0</v>
      </c>
      <c r="I780" s="121"/>
      <c r="J780" s="122" t="str">
        <f>IF(I780="","",VLOOKUP(I780,部门列表!A:B,2,0))</f>
        <v/>
      </c>
      <c r="K780" s="128"/>
    </row>
    <row r="781" spans="1:11" ht="13.5">
      <c r="A781" s="126"/>
      <c r="B781" s="121"/>
      <c r="C781" s="122" t="str">
        <f>IF(B781="","",VLOOKUP(B781,型号管理!A:D,2,0))</f>
        <v/>
      </c>
      <c r="D781" s="122" t="str">
        <f>IF(B781="","",VLOOKUP(B781,型号管理!A:D,3,0))</f>
        <v/>
      </c>
      <c r="E781" s="122" t="str">
        <f>IF(B781="","",VLOOKUP(B781,型号管理!A:D,4,0))</f>
        <v/>
      </c>
      <c r="F781" s="127"/>
      <c r="G781" s="124">
        <f>IF(F781=0,0,SUMIF(采购明细!B:B,B781,采购明细!H:H)/SUMIF(采购明细!B:B,B781,采购明细!F:F))</f>
        <v>0</v>
      </c>
      <c r="H781" s="124">
        <f t="shared" si="12"/>
        <v>0</v>
      </c>
      <c r="I781" s="121"/>
      <c r="J781" s="122" t="str">
        <f>IF(I781="","",VLOOKUP(I781,部门列表!A:B,2,0))</f>
        <v/>
      </c>
      <c r="K781" s="128"/>
    </row>
    <row r="782" spans="1:11" ht="13.5">
      <c r="A782" s="126"/>
      <c r="B782" s="121"/>
      <c r="C782" s="122" t="str">
        <f>IF(B782="","",VLOOKUP(B782,型号管理!A:D,2,0))</f>
        <v/>
      </c>
      <c r="D782" s="122" t="str">
        <f>IF(B782="","",VLOOKUP(B782,型号管理!A:D,3,0))</f>
        <v/>
      </c>
      <c r="E782" s="122" t="str">
        <f>IF(B782="","",VLOOKUP(B782,型号管理!A:D,4,0))</f>
        <v/>
      </c>
      <c r="F782" s="127"/>
      <c r="G782" s="124">
        <f>IF(F782=0,0,SUMIF(采购明细!B:B,B782,采购明细!H:H)/SUMIF(采购明细!B:B,B782,采购明细!F:F))</f>
        <v>0</v>
      </c>
      <c r="H782" s="124">
        <f t="shared" si="12"/>
        <v>0</v>
      </c>
      <c r="I782" s="121"/>
      <c r="J782" s="122" t="str">
        <f>IF(I782="","",VLOOKUP(I782,部门列表!A:B,2,0))</f>
        <v/>
      </c>
      <c r="K782" s="128"/>
    </row>
    <row r="783" spans="1:11" ht="13.5">
      <c r="A783" s="126"/>
      <c r="B783" s="121"/>
      <c r="C783" s="122" t="str">
        <f>IF(B783="","",VLOOKUP(B783,型号管理!A:D,2,0))</f>
        <v/>
      </c>
      <c r="D783" s="122" t="str">
        <f>IF(B783="","",VLOOKUP(B783,型号管理!A:D,3,0))</f>
        <v/>
      </c>
      <c r="E783" s="122" t="str">
        <f>IF(B783="","",VLOOKUP(B783,型号管理!A:D,4,0))</f>
        <v/>
      </c>
      <c r="F783" s="127"/>
      <c r="G783" s="124">
        <f>IF(F783=0,0,SUMIF(采购明细!B:B,B783,采购明细!H:H)/SUMIF(采购明细!B:B,B783,采购明细!F:F))</f>
        <v>0</v>
      </c>
      <c r="H783" s="124">
        <f t="shared" si="12"/>
        <v>0</v>
      </c>
      <c r="I783" s="121"/>
      <c r="J783" s="122" t="str">
        <f>IF(I783="","",VLOOKUP(I783,部门列表!A:B,2,0))</f>
        <v/>
      </c>
      <c r="K783" s="128"/>
    </row>
    <row r="784" spans="1:11" ht="13.5">
      <c r="A784" s="126"/>
      <c r="B784" s="121"/>
      <c r="C784" s="122" t="str">
        <f>IF(B784="","",VLOOKUP(B784,型号管理!A:D,2,0))</f>
        <v/>
      </c>
      <c r="D784" s="122" t="str">
        <f>IF(B784="","",VLOOKUP(B784,型号管理!A:D,3,0))</f>
        <v/>
      </c>
      <c r="E784" s="122" t="str">
        <f>IF(B784="","",VLOOKUP(B784,型号管理!A:D,4,0))</f>
        <v/>
      </c>
      <c r="F784" s="127"/>
      <c r="G784" s="124">
        <f>IF(F784=0,0,SUMIF(采购明细!B:B,B784,采购明细!H:H)/SUMIF(采购明细!B:B,B784,采购明细!F:F))</f>
        <v>0</v>
      </c>
      <c r="H784" s="124">
        <f t="shared" si="12"/>
        <v>0</v>
      </c>
      <c r="I784" s="121"/>
      <c r="J784" s="122" t="str">
        <f>IF(I784="","",VLOOKUP(I784,部门列表!A:B,2,0))</f>
        <v/>
      </c>
      <c r="K784" s="128"/>
    </row>
    <row r="785" spans="1:11" ht="13.5">
      <c r="A785" s="126"/>
      <c r="B785" s="121"/>
      <c r="C785" s="122" t="str">
        <f>IF(B785="","",VLOOKUP(B785,型号管理!A:D,2,0))</f>
        <v/>
      </c>
      <c r="D785" s="122" t="str">
        <f>IF(B785="","",VLOOKUP(B785,型号管理!A:D,3,0))</f>
        <v/>
      </c>
      <c r="E785" s="122" t="str">
        <f>IF(B785="","",VLOOKUP(B785,型号管理!A:D,4,0))</f>
        <v/>
      </c>
      <c r="F785" s="127"/>
      <c r="G785" s="124">
        <f>IF(F785=0,0,SUMIF(采购明细!B:B,B785,采购明细!H:H)/SUMIF(采购明细!B:B,B785,采购明细!F:F))</f>
        <v>0</v>
      </c>
      <c r="H785" s="124">
        <f t="shared" si="12"/>
        <v>0</v>
      </c>
      <c r="I785" s="121"/>
      <c r="J785" s="122" t="str">
        <f>IF(I785="","",VLOOKUP(I785,部门列表!A:B,2,0))</f>
        <v/>
      </c>
      <c r="K785" s="128"/>
    </row>
    <row r="786" spans="1:11" ht="13.5">
      <c r="A786" s="126"/>
      <c r="B786" s="121"/>
      <c r="C786" s="122" t="str">
        <f>IF(B786="","",VLOOKUP(B786,型号管理!A:D,2,0))</f>
        <v/>
      </c>
      <c r="D786" s="122" t="str">
        <f>IF(B786="","",VLOOKUP(B786,型号管理!A:D,3,0))</f>
        <v/>
      </c>
      <c r="E786" s="122" t="str">
        <f>IF(B786="","",VLOOKUP(B786,型号管理!A:D,4,0))</f>
        <v/>
      </c>
      <c r="F786" s="127"/>
      <c r="G786" s="124">
        <f>IF(F786=0,0,SUMIF(采购明细!B:B,B786,采购明细!H:H)/SUMIF(采购明细!B:B,B786,采购明细!F:F))</f>
        <v>0</v>
      </c>
      <c r="H786" s="124">
        <f t="shared" si="12"/>
        <v>0</v>
      </c>
      <c r="I786" s="121"/>
      <c r="J786" s="122" t="str">
        <f>IF(I786="","",VLOOKUP(I786,部门列表!A:B,2,0))</f>
        <v/>
      </c>
      <c r="K786" s="128"/>
    </row>
    <row r="787" spans="1:11" ht="13.5">
      <c r="A787" s="126"/>
      <c r="B787" s="121"/>
      <c r="C787" s="122" t="str">
        <f>IF(B787="","",VLOOKUP(B787,型号管理!A:D,2,0))</f>
        <v/>
      </c>
      <c r="D787" s="122" t="str">
        <f>IF(B787="","",VLOOKUP(B787,型号管理!A:D,3,0))</f>
        <v/>
      </c>
      <c r="E787" s="122" t="str">
        <f>IF(B787="","",VLOOKUP(B787,型号管理!A:D,4,0))</f>
        <v/>
      </c>
      <c r="F787" s="127"/>
      <c r="G787" s="124">
        <f>IF(F787=0,0,SUMIF(采购明细!B:B,B787,采购明细!H:H)/SUMIF(采购明细!B:B,B787,采购明细!F:F))</f>
        <v>0</v>
      </c>
      <c r="H787" s="124">
        <f t="shared" si="12"/>
        <v>0</v>
      </c>
      <c r="I787" s="121"/>
      <c r="J787" s="122" t="str">
        <f>IF(I787="","",VLOOKUP(I787,部门列表!A:B,2,0))</f>
        <v/>
      </c>
      <c r="K787" s="128"/>
    </row>
    <row r="788" spans="1:11" ht="13.5">
      <c r="A788" s="126"/>
      <c r="B788" s="121"/>
      <c r="C788" s="122" t="str">
        <f>IF(B788="","",VLOOKUP(B788,型号管理!A:D,2,0))</f>
        <v/>
      </c>
      <c r="D788" s="122" t="str">
        <f>IF(B788="","",VLOOKUP(B788,型号管理!A:D,3,0))</f>
        <v/>
      </c>
      <c r="E788" s="122" t="str">
        <f>IF(B788="","",VLOOKUP(B788,型号管理!A:D,4,0))</f>
        <v/>
      </c>
      <c r="F788" s="127"/>
      <c r="G788" s="124">
        <f>IF(F788=0,0,SUMIF(采购明细!B:B,B788,采购明细!H:H)/SUMIF(采购明细!B:B,B788,采购明细!F:F))</f>
        <v>0</v>
      </c>
      <c r="H788" s="124">
        <f t="shared" si="12"/>
        <v>0</v>
      </c>
      <c r="I788" s="121"/>
      <c r="J788" s="122" t="str">
        <f>IF(I788="","",VLOOKUP(I788,部门列表!A:B,2,0))</f>
        <v/>
      </c>
      <c r="K788" s="128"/>
    </row>
    <row r="789" spans="1:11" ht="13.5">
      <c r="A789" s="126"/>
      <c r="B789" s="121"/>
      <c r="C789" s="122" t="str">
        <f>IF(B789="","",VLOOKUP(B789,型号管理!A:D,2,0))</f>
        <v/>
      </c>
      <c r="D789" s="122" t="str">
        <f>IF(B789="","",VLOOKUP(B789,型号管理!A:D,3,0))</f>
        <v/>
      </c>
      <c r="E789" s="122" t="str">
        <f>IF(B789="","",VLOOKUP(B789,型号管理!A:D,4,0))</f>
        <v/>
      </c>
      <c r="F789" s="127"/>
      <c r="G789" s="124">
        <f>IF(F789=0,0,SUMIF(采购明细!B:B,B789,采购明细!H:H)/SUMIF(采购明细!B:B,B789,采购明细!F:F))</f>
        <v>0</v>
      </c>
      <c r="H789" s="124">
        <f t="shared" si="12"/>
        <v>0</v>
      </c>
      <c r="I789" s="121"/>
      <c r="J789" s="122" t="str">
        <f>IF(I789="","",VLOOKUP(I789,部门列表!A:B,2,0))</f>
        <v/>
      </c>
      <c r="K789" s="128"/>
    </row>
    <row r="790" spans="1:11" ht="13.5">
      <c r="A790" s="126"/>
      <c r="B790" s="121"/>
      <c r="C790" s="122" t="str">
        <f>IF(B790="","",VLOOKUP(B790,型号管理!A:D,2,0))</f>
        <v/>
      </c>
      <c r="D790" s="122" t="str">
        <f>IF(B790="","",VLOOKUP(B790,型号管理!A:D,3,0))</f>
        <v/>
      </c>
      <c r="E790" s="122" t="str">
        <f>IF(B790="","",VLOOKUP(B790,型号管理!A:D,4,0))</f>
        <v/>
      </c>
      <c r="F790" s="127"/>
      <c r="G790" s="124">
        <f>IF(F790=0,0,SUMIF(采购明细!B:B,B790,采购明细!H:H)/SUMIF(采购明细!B:B,B790,采购明细!F:F))</f>
        <v>0</v>
      </c>
      <c r="H790" s="124">
        <f t="shared" si="12"/>
        <v>0</v>
      </c>
      <c r="I790" s="121"/>
      <c r="J790" s="122" t="str">
        <f>IF(I790="","",VLOOKUP(I790,部门列表!A:B,2,0))</f>
        <v/>
      </c>
      <c r="K790" s="128"/>
    </row>
    <row r="791" spans="1:11" ht="13.5">
      <c r="A791" s="126"/>
      <c r="B791" s="121"/>
      <c r="C791" s="122" t="str">
        <f>IF(B791="","",VLOOKUP(B791,型号管理!A:D,2,0))</f>
        <v/>
      </c>
      <c r="D791" s="122" t="str">
        <f>IF(B791="","",VLOOKUP(B791,型号管理!A:D,3,0))</f>
        <v/>
      </c>
      <c r="E791" s="122" t="str">
        <f>IF(B791="","",VLOOKUP(B791,型号管理!A:D,4,0))</f>
        <v/>
      </c>
      <c r="F791" s="127"/>
      <c r="G791" s="124">
        <f>IF(F791=0,0,SUMIF(采购明细!B:B,B791,采购明细!H:H)/SUMIF(采购明细!B:B,B791,采购明细!F:F))</f>
        <v>0</v>
      </c>
      <c r="H791" s="124">
        <f t="shared" si="12"/>
        <v>0</v>
      </c>
      <c r="I791" s="121"/>
      <c r="J791" s="122" t="str">
        <f>IF(I791="","",VLOOKUP(I791,部门列表!A:B,2,0))</f>
        <v/>
      </c>
      <c r="K791" s="128"/>
    </row>
    <row r="792" spans="1:11" ht="13.5">
      <c r="A792" s="126"/>
      <c r="B792" s="121"/>
      <c r="C792" s="122" t="str">
        <f>IF(B792="","",VLOOKUP(B792,型号管理!A:D,2,0))</f>
        <v/>
      </c>
      <c r="D792" s="122" t="str">
        <f>IF(B792="","",VLOOKUP(B792,型号管理!A:D,3,0))</f>
        <v/>
      </c>
      <c r="E792" s="122" t="str">
        <f>IF(B792="","",VLOOKUP(B792,型号管理!A:D,4,0))</f>
        <v/>
      </c>
      <c r="F792" s="127"/>
      <c r="G792" s="124">
        <f>IF(F792=0,0,SUMIF(采购明细!B:B,B792,采购明细!H:H)/SUMIF(采购明细!B:B,B792,采购明细!F:F))</f>
        <v>0</v>
      </c>
      <c r="H792" s="124">
        <f t="shared" si="12"/>
        <v>0</v>
      </c>
      <c r="I792" s="121"/>
      <c r="J792" s="122" t="str">
        <f>IF(I792="","",VLOOKUP(I792,部门列表!A:B,2,0))</f>
        <v/>
      </c>
      <c r="K792" s="128"/>
    </row>
    <row r="793" spans="1:11" ht="13.5">
      <c r="A793" s="126"/>
      <c r="B793" s="121"/>
      <c r="C793" s="122" t="str">
        <f>IF(B793="","",VLOOKUP(B793,型号管理!A:D,2,0))</f>
        <v/>
      </c>
      <c r="D793" s="122" t="str">
        <f>IF(B793="","",VLOOKUP(B793,型号管理!A:D,3,0))</f>
        <v/>
      </c>
      <c r="E793" s="122" t="str">
        <f>IF(B793="","",VLOOKUP(B793,型号管理!A:D,4,0))</f>
        <v/>
      </c>
      <c r="F793" s="127"/>
      <c r="G793" s="124">
        <f>IF(F793=0,0,SUMIF(采购明细!B:B,B793,采购明细!H:H)/SUMIF(采购明细!B:B,B793,采购明细!F:F))</f>
        <v>0</v>
      </c>
      <c r="H793" s="124">
        <f t="shared" si="12"/>
        <v>0</v>
      </c>
      <c r="I793" s="121"/>
      <c r="J793" s="122" t="str">
        <f>IF(I793="","",VLOOKUP(I793,部门列表!A:B,2,0))</f>
        <v/>
      </c>
      <c r="K793" s="128"/>
    </row>
    <row r="794" spans="1:11" ht="13.5">
      <c r="A794" s="126"/>
      <c r="B794" s="121"/>
      <c r="C794" s="122" t="str">
        <f>IF(B794="","",VLOOKUP(B794,型号管理!A:D,2,0))</f>
        <v/>
      </c>
      <c r="D794" s="122" t="str">
        <f>IF(B794="","",VLOOKUP(B794,型号管理!A:D,3,0))</f>
        <v/>
      </c>
      <c r="E794" s="122" t="str">
        <f>IF(B794="","",VLOOKUP(B794,型号管理!A:D,4,0))</f>
        <v/>
      </c>
      <c r="F794" s="127"/>
      <c r="G794" s="124">
        <f>IF(F794=0,0,SUMIF(采购明细!B:B,B794,采购明细!H:H)/SUMIF(采购明细!B:B,B794,采购明细!F:F))</f>
        <v>0</v>
      </c>
      <c r="H794" s="124">
        <f t="shared" si="12"/>
        <v>0</v>
      </c>
      <c r="I794" s="121"/>
      <c r="J794" s="122" t="str">
        <f>IF(I794="","",VLOOKUP(I794,部门列表!A:B,2,0))</f>
        <v/>
      </c>
      <c r="K794" s="128"/>
    </row>
    <row r="795" spans="1:11" ht="13.5">
      <c r="A795" s="126"/>
      <c r="B795" s="121"/>
      <c r="C795" s="122" t="str">
        <f>IF(B795="","",VLOOKUP(B795,型号管理!A:D,2,0))</f>
        <v/>
      </c>
      <c r="D795" s="122" t="str">
        <f>IF(B795="","",VLOOKUP(B795,型号管理!A:D,3,0))</f>
        <v/>
      </c>
      <c r="E795" s="122" t="str">
        <f>IF(B795="","",VLOOKUP(B795,型号管理!A:D,4,0))</f>
        <v/>
      </c>
      <c r="F795" s="127"/>
      <c r="G795" s="124">
        <f>IF(F795=0,0,SUMIF(采购明细!B:B,B795,采购明细!H:H)/SUMIF(采购明细!B:B,B795,采购明细!F:F))</f>
        <v>0</v>
      </c>
      <c r="H795" s="124">
        <f t="shared" si="12"/>
        <v>0</v>
      </c>
      <c r="I795" s="121"/>
      <c r="J795" s="122" t="str">
        <f>IF(I795="","",VLOOKUP(I795,部门列表!A:B,2,0))</f>
        <v/>
      </c>
      <c r="K795" s="128"/>
    </row>
    <row r="796" spans="1:11" ht="13.5">
      <c r="A796" s="126"/>
      <c r="B796" s="121"/>
      <c r="C796" s="122" t="str">
        <f>IF(B796="","",VLOOKUP(B796,型号管理!A:D,2,0))</f>
        <v/>
      </c>
      <c r="D796" s="122" t="str">
        <f>IF(B796="","",VLOOKUP(B796,型号管理!A:D,3,0))</f>
        <v/>
      </c>
      <c r="E796" s="122" t="str">
        <f>IF(B796="","",VLOOKUP(B796,型号管理!A:D,4,0))</f>
        <v/>
      </c>
      <c r="F796" s="127"/>
      <c r="G796" s="124">
        <f>IF(F796=0,0,SUMIF(采购明细!B:B,B796,采购明细!H:H)/SUMIF(采购明细!B:B,B796,采购明细!F:F))</f>
        <v>0</v>
      </c>
      <c r="H796" s="124">
        <f t="shared" si="12"/>
        <v>0</v>
      </c>
      <c r="I796" s="121"/>
      <c r="J796" s="122" t="str">
        <f>IF(I796="","",VLOOKUP(I796,部门列表!A:B,2,0))</f>
        <v/>
      </c>
      <c r="K796" s="128"/>
    </row>
    <row r="797" spans="1:11" ht="13.5">
      <c r="A797" s="126"/>
      <c r="B797" s="121"/>
      <c r="C797" s="122" t="str">
        <f>IF(B797="","",VLOOKUP(B797,型号管理!A:D,2,0))</f>
        <v/>
      </c>
      <c r="D797" s="122" t="str">
        <f>IF(B797="","",VLOOKUP(B797,型号管理!A:D,3,0))</f>
        <v/>
      </c>
      <c r="E797" s="122" t="str">
        <f>IF(B797="","",VLOOKUP(B797,型号管理!A:D,4,0))</f>
        <v/>
      </c>
      <c r="F797" s="127"/>
      <c r="G797" s="124">
        <f>IF(F797=0,0,SUMIF(采购明细!B:B,B797,采购明细!H:H)/SUMIF(采购明细!B:B,B797,采购明细!F:F))</f>
        <v>0</v>
      </c>
      <c r="H797" s="124">
        <f t="shared" si="12"/>
        <v>0</v>
      </c>
      <c r="I797" s="121"/>
      <c r="J797" s="122" t="str">
        <f>IF(I797="","",VLOOKUP(I797,部门列表!A:B,2,0))</f>
        <v/>
      </c>
      <c r="K797" s="128"/>
    </row>
    <row r="798" spans="1:11" ht="13.5">
      <c r="A798" s="126"/>
      <c r="B798" s="121"/>
      <c r="C798" s="122" t="str">
        <f>IF(B798="","",VLOOKUP(B798,型号管理!A:D,2,0))</f>
        <v/>
      </c>
      <c r="D798" s="122" t="str">
        <f>IF(B798="","",VLOOKUP(B798,型号管理!A:D,3,0))</f>
        <v/>
      </c>
      <c r="E798" s="122" t="str">
        <f>IF(B798="","",VLOOKUP(B798,型号管理!A:D,4,0))</f>
        <v/>
      </c>
      <c r="F798" s="127"/>
      <c r="G798" s="124">
        <f>IF(F798=0,0,SUMIF(采购明细!B:B,B798,采购明细!H:H)/SUMIF(采购明细!B:B,B798,采购明细!F:F))</f>
        <v>0</v>
      </c>
      <c r="H798" s="124">
        <f t="shared" si="12"/>
        <v>0</v>
      </c>
      <c r="I798" s="121"/>
      <c r="J798" s="122" t="str">
        <f>IF(I798="","",VLOOKUP(I798,部门列表!A:B,2,0))</f>
        <v/>
      </c>
      <c r="K798" s="128"/>
    </row>
    <row r="799" spans="1:11" ht="13.5">
      <c r="A799" s="126"/>
      <c r="B799" s="121"/>
      <c r="C799" s="122" t="str">
        <f>IF(B799="","",VLOOKUP(B799,型号管理!A:D,2,0))</f>
        <v/>
      </c>
      <c r="D799" s="122" t="str">
        <f>IF(B799="","",VLOOKUP(B799,型号管理!A:D,3,0))</f>
        <v/>
      </c>
      <c r="E799" s="122" t="str">
        <f>IF(B799="","",VLOOKUP(B799,型号管理!A:D,4,0))</f>
        <v/>
      </c>
      <c r="F799" s="127"/>
      <c r="G799" s="124">
        <f>IF(F799=0,0,SUMIF(采购明细!B:B,B799,采购明细!H:H)/SUMIF(采购明细!B:B,B799,采购明细!F:F))</f>
        <v>0</v>
      </c>
      <c r="H799" s="124">
        <f t="shared" si="12"/>
        <v>0</v>
      </c>
      <c r="I799" s="121"/>
      <c r="J799" s="122" t="str">
        <f>IF(I799="","",VLOOKUP(I799,部门列表!A:B,2,0))</f>
        <v/>
      </c>
      <c r="K799" s="128"/>
    </row>
    <row r="800" spans="1:11" ht="13.5">
      <c r="A800" s="126"/>
      <c r="B800" s="121"/>
      <c r="C800" s="122" t="str">
        <f>IF(B800="","",VLOOKUP(B800,型号管理!A:D,2,0))</f>
        <v/>
      </c>
      <c r="D800" s="122" t="str">
        <f>IF(B800="","",VLOOKUP(B800,型号管理!A:D,3,0))</f>
        <v/>
      </c>
      <c r="E800" s="122" t="str">
        <f>IF(B800="","",VLOOKUP(B800,型号管理!A:D,4,0))</f>
        <v/>
      </c>
      <c r="F800" s="127"/>
      <c r="G800" s="124">
        <f>IF(F800=0,0,SUMIF(采购明细!B:B,B800,采购明细!H:H)/SUMIF(采购明细!B:B,B800,采购明细!F:F))</f>
        <v>0</v>
      </c>
      <c r="H800" s="124">
        <f t="shared" si="12"/>
        <v>0</v>
      </c>
      <c r="I800" s="121"/>
      <c r="J800" s="122" t="str">
        <f>IF(I800="","",VLOOKUP(I800,部门列表!A:B,2,0))</f>
        <v/>
      </c>
      <c r="K800" s="128"/>
    </row>
    <row r="801" spans="1:11" ht="13.5">
      <c r="A801" s="126"/>
      <c r="B801" s="121"/>
      <c r="C801" s="122" t="str">
        <f>IF(B801="","",VLOOKUP(B801,型号管理!A:D,2,0))</f>
        <v/>
      </c>
      <c r="D801" s="122" t="str">
        <f>IF(B801="","",VLOOKUP(B801,型号管理!A:D,3,0))</f>
        <v/>
      </c>
      <c r="E801" s="122" t="str">
        <f>IF(B801="","",VLOOKUP(B801,型号管理!A:D,4,0))</f>
        <v/>
      </c>
      <c r="F801" s="127"/>
      <c r="G801" s="124">
        <f>IF(F801=0,0,SUMIF(采购明细!B:B,B801,采购明细!H:H)/SUMIF(采购明细!B:B,B801,采购明细!F:F))</f>
        <v>0</v>
      </c>
      <c r="H801" s="124">
        <f t="shared" si="12"/>
        <v>0</v>
      </c>
      <c r="I801" s="121"/>
      <c r="J801" s="122" t="str">
        <f>IF(I801="","",VLOOKUP(I801,部门列表!A:B,2,0))</f>
        <v/>
      </c>
      <c r="K801" s="128"/>
    </row>
    <row r="802" spans="1:11" ht="13.5">
      <c r="A802" s="126"/>
      <c r="B802" s="121"/>
      <c r="C802" s="122" t="str">
        <f>IF(B802="","",VLOOKUP(B802,型号管理!A:D,2,0))</f>
        <v/>
      </c>
      <c r="D802" s="122" t="str">
        <f>IF(B802="","",VLOOKUP(B802,型号管理!A:D,3,0))</f>
        <v/>
      </c>
      <c r="E802" s="122" t="str">
        <f>IF(B802="","",VLOOKUP(B802,型号管理!A:D,4,0))</f>
        <v/>
      </c>
      <c r="F802" s="127"/>
      <c r="G802" s="124">
        <f>IF(F802=0,0,SUMIF(采购明细!B:B,B802,采购明细!H:H)/SUMIF(采购明细!B:B,B802,采购明细!F:F))</f>
        <v>0</v>
      </c>
      <c r="H802" s="124">
        <f t="shared" si="12"/>
        <v>0</v>
      </c>
      <c r="I802" s="121"/>
      <c r="J802" s="122" t="str">
        <f>IF(I802="","",VLOOKUP(I802,部门列表!A:B,2,0))</f>
        <v/>
      </c>
      <c r="K802" s="128"/>
    </row>
    <row r="803" spans="1:11" ht="13.5">
      <c r="A803" s="126"/>
      <c r="B803" s="121"/>
      <c r="C803" s="122" t="str">
        <f>IF(B803="","",VLOOKUP(B803,型号管理!A:D,2,0))</f>
        <v/>
      </c>
      <c r="D803" s="122" t="str">
        <f>IF(B803="","",VLOOKUP(B803,型号管理!A:D,3,0))</f>
        <v/>
      </c>
      <c r="E803" s="122" t="str">
        <f>IF(B803="","",VLOOKUP(B803,型号管理!A:D,4,0))</f>
        <v/>
      </c>
      <c r="F803" s="127"/>
      <c r="G803" s="124">
        <f>IF(F803=0,0,SUMIF(采购明细!B:B,B803,采购明细!H:H)/SUMIF(采购明细!B:B,B803,采购明细!F:F))</f>
        <v>0</v>
      </c>
      <c r="H803" s="124">
        <f t="shared" si="12"/>
        <v>0</v>
      </c>
      <c r="I803" s="121"/>
      <c r="J803" s="122" t="str">
        <f>IF(I803="","",VLOOKUP(I803,部门列表!A:B,2,0))</f>
        <v/>
      </c>
      <c r="K803" s="128"/>
    </row>
    <row r="804" spans="1:11" ht="13.5">
      <c r="A804" s="126"/>
      <c r="B804" s="121"/>
      <c r="C804" s="122" t="str">
        <f>IF(B804="","",VLOOKUP(B804,型号管理!A:D,2,0))</f>
        <v/>
      </c>
      <c r="D804" s="122" t="str">
        <f>IF(B804="","",VLOOKUP(B804,型号管理!A:D,3,0))</f>
        <v/>
      </c>
      <c r="E804" s="122" t="str">
        <f>IF(B804="","",VLOOKUP(B804,型号管理!A:D,4,0))</f>
        <v/>
      </c>
      <c r="F804" s="127"/>
      <c r="G804" s="124">
        <f>IF(F804=0,0,SUMIF(采购明细!B:B,B804,采购明细!H:H)/SUMIF(采购明细!B:B,B804,采购明细!F:F))</f>
        <v>0</v>
      </c>
      <c r="H804" s="124">
        <f t="shared" si="12"/>
        <v>0</v>
      </c>
      <c r="I804" s="121"/>
      <c r="J804" s="122" t="str">
        <f>IF(I804="","",VLOOKUP(I804,部门列表!A:B,2,0))</f>
        <v/>
      </c>
      <c r="K804" s="128"/>
    </row>
    <row r="805" spans="1:11" ht="13.5">
      <c r="A805" s="126"/>
      <c r="B805" s="121"/>
      <c r="C805" s="122" t="str">
        <f>IF(B805="","",VLOOKUP(B805,型号管理!A:D,2,0))</f>
        <v/>
      </c>
      <c r="D805" s="122" t="str">
        <f>IF(B805="","",VLOOKUP(B805,型号管理!A:D,3,0))</f>
        <v/>
      </c>
      <c r="E805" s="122" t="str">
        <f>IF(B805="","",VLOOKUP(B805,型号管理!A:D,4,0))</f>
        <v/>
      </c>
      <c r="F805" s="127"/>
      <c r="G805" s="124">
        <f>IF(F805=0,0,SUMIF(采购明细!B:B,B805,采购明细!H:H)/SUMIF(采购明细!B:B,B805,采购明细!F:F))</f>
        <v>0</v>
      </c>
      <c r="H805" s="124">
        <f t="shared" si="12"/>
        <v>0</v>
      </c>
      <c r="I805" s="121"/>
      <c r="J805" s="122" t="str">
        <f>IF(I805="","",VLOOKUP(I805,部门列表!A:B,2,0))</f>
        <v/>
      </c>
      <c r="K805" s="128"/>
    </row>
    <row r="806" spans="1:11" ht="13.5">
      <c r="A806" s="126"/>
      <c r="B806" s="121"/>
      <c r="C806" s="122" t="str">
        <f>IF(B806="","",VLOOKUP(B806,型号管理!A:D,2,0))</f>
        <v/>
      </c>
      <c r="D806" s="122" t="str">
        <f>IF(B806="","",VLOOKUP(B806,型号管理!A:D,3,0))</f>
        <v/>
      </c>
      <c r="E806" s="122" t="str">
        <f>IF(B806="","",VLOOKUP(B806,型号管理!A:D,4,0))</f>
        <v/>
      </c>
      <c r="F806" s="127"/>
      <c r="G806" s="124">
        <f>IF(F806=0,0,SUMIF(采购明细!B:B,B806,采购明细!H:H)/SUMIF(采购明细!B:B,B806,采购明细!F:F))</f>
        <v>0</v>
      </c>
      <c r="H806" s="124">
        <f t="shared" si="12"/>
        <v>0</v>
      </c>
      <c r="I806" s="121"/>
      <c r="J806" s="122" t="str">
        <f>IF(I806="","",VLOOKUP(I806,部门列表!A:B,2,0))</f>
        <v/>
      </c>
      <c r="K806" s="128"/>
    </row>
    <row r="807" spans="1:11" ht="13.5">
      <c r="A807" s="126"/>
      <c r="B807" s="121"/>
      <c r="C807" s="122" t="str">
        <f>IF(B807="","",VLOOKUP(B807,型号管理!A:D,2,0))</f>
        <v/>
      </c>
      <c r="D807" s="122" t="str">
        <f>IF(B807="","",VLOOKUP(B807,型号管理!A:D,3,0))</f>
        <v/>
      </c>
      <c r="E807" s="122" t="str">
        <f>IF(B807="","",VLOOKUP(B807,型号管理!A:D,4,0))</f>
        <v/>
      </c>
      <c r="F807" s="127"/>
      <c r="G807" s="124">
        <f>IF(F807=0,0,SUMIF(采购明细!B:B,B807,采购明细!H:H)/SUMIF(采购明细!B:B,B807,采购明细!F:F))</f>
        <v>0</v>
      </c>
      <c r="H807" s="124">
        <f t="shared" si="12"/>
        <v>0</v>
      </c>
      <c r="I807" s="121"/>
      <c r="J807" s="122" t="str">
        <f>IF(I807="","",VLOOKUP(I807,部门列表!A:B,2,0))</f>
        <v/>
      </c>
      <c r="K807" s="128"/>
    </row>
    <row r="808" spans="1:11" ht="13.5">
      <c r="A808" s="126"/>
      <c r="B808" s="121"/>
      <c r="C808" s="122" t="str">
        <f>IF(B808="","",VLOOKUP(B808,型号管理!A:D,2,0))</f>
        <v/>
      </c>
      <c r="D808" s="122" t="str">
        <f>IF(B808="","",VLOOKUP(B808,型号管理!A:D,3,0))</f>
        <v/>
      </c>
      <c r="E808" s="122" t="str">
        <f>IF(B808="","",VLOOKUP(B808,型号管理!A:D,4,0))</f>
        <v/>
      </c>
      <c r="F808" s="127"/>
      <c r="G808" s="124">
        <f>IF(F808=0,0,SUMIF(采购明细!B:B,B808,采购明细!H:H)/SUMIF(采购明细!B:B,B808,采购明细!F:F))</f>
        <v>0</v>
      </c>
      <c r="H808" s="124">
        <f t="shared" si="12"/>
        <v>0</v>
      </c>
      <c r="I808" s="121"/>
      <c r="J808" s="122" t="str">
        <f>IF(I808="","",VLOOKUP(I808,部门列表!A:B,2,0))</f>
        <v/>
      </c>
      <c r="K808" s="128"/>
    </row>
    <row r="809" spans="1:11" ht="13.5">
      <c r="A809" s="126"/>
      <c r="B809" s="121"/>
      <c r="C809" s="122" t="str">
        <f>IF(B809="","",VLOOKUP(B809,型号管理!A:D,2,0))</f>
        <v/>
      </c>
      <c r="D809" s="122" t="str">
        <f>IF(B809="","",VLOOKUP(B809,型号管理!A:D,3,0))</f>
        <v/>
      </c>
      <c r="E809" s="122" t="str">
        <f>IF(B809="","",VLOOKUP(B809,型号管理!A:D,4,0))</f>
        <v/>
      </c>
      <c r="F809" s="127"/>
      <c r="G809" s="124">
        <f>IF(F809=0,0,SUMIF(采购明细!B:B,B809,采购明细!H:H)/SUMIF(采购明细!B:B,B809,采购明细!F:F))</f>
        <v>0</v>
      </c>
      <c r="H809" s="124">
        <f t="shared" si="12"/>
        <v>0</v>
      </c>
      <c r="I809" s="121"/>
      <c r="J809" s="122" t="str">
        <f>IF(I809="","",VLOOKUP(I809,部门列表!A:B,2,0))</f>
        <v/>
      </c>
      <c r="K809" s="128"/>
    </row>
    <row r="810" spans="1:11" ht="13.5">
      <c r="A810" s="126"/>
      <c r="B810" s="121"/>
      <c r="C810" s="122" t="str">
        <f>IF(B810="","",VLOOKUP(B810,型号管理!A:D,2,0))</f>
        <v/>
      </c>
      <c r="D810" s="122" t="str">
        <f>IF(B810="","",VLOOKUP(B810,型号管理!A:D,3,0))</f>
        <v/>
      </c>
      <c r="E810" s="122" t="str">
        <f>IF(B810="","",VLOOKUP(B810,型号管理!A:D,4,0))</f>
        <v/>
      </c>
      <c r="F810" s="127"/>
      <c r="G810" s="124">
        <f>IF(F810=0,0,SUMIF(采购明细!B:B,B810,采购明细!H:H)/SUMIF(采购明细!B:B,B810,采购明细!F:F))</f>
        <v>0</v>
      </c>
      <c r="H810" s="124">
        <f t="shared" si="12"/>
        <v>0</v>
      </c>
      <c r="I810" s="121"/>
      <c r="J810" s="122" t="str">
        <f>IF(I810="","",VLOOKUP(I810,部门列表!A:B,2,0))</f>
        <v/>
      </c>
      <c r="K810" s="128"/>
    </row>
    <row r="811" spans="1:11" ht="13.5">
      <c r="A811" s="126"/>
      <c r="B811" s="121"/>
      <c r="C811" s="122" t="str">
        <f>IF(B811="","",VLOOKUP(B811,型号管理!A:D,2,0))</f>
        <v/>
      </c>
      <c r="D811" s="122" t="str">
        <f>IF(B811="","",VLOOKUP(B811,型号管理!A:D,3,0))</f>
        <v/>
      </c>
      <c r="E811" s="122" t="str">
        <f>IF(B811="","",VLOOKUP(B811,型号管理!A:D,4,0))</f>
        <v/>
      </c>
      <c r="F811" s="127"/>
      <c r="G811" s="124">
        <f>IF(F811=0,0,SUMIF(采购明细!B:B,B811,采购明细!H:H)/SUMIF(采购明细!B:B,B811,采购明细!F:F))</f>
        <v>0</v>
      </c>
      <c r="H811" s="124">
        <f t="shared" si="12"/>
        <v>0</v>
      </c>
      <c r="I811" s="121"/>
      <c r="J811" s="122" t="str">
        <f>IF(I811="","",VLOOKUP(I811,部门列表!A:B,2,0))</f>
        <v/>
      </c>
      <c r="K811" s="128"/>
    </row>
    <row r="812" spans="1:11" ht="13.5">
      <c r="A812" s="126"/>
      <c r="B812" s="121"/>
      <c r="C812" s="122" t="str">
        <f>IF(B812="","",VLOOKUP(B812,型号管理!A:D,2,0))</f>
        <v/>
      </c>
      <c r="D812" s="122" t="str">
        <f>IF(B812="","",VLOOKUP(B812,型号管理!A:D,3,0))</f>
        <v/>
      </c>
      <c r="E812" s="122" t="str">
        <f>IF(B812="","",VLOOKUP(B812,型号管理!A:D,4,0))</f>
        <v/>
      </c>
      <c r="F812" s="127"/>
      <c r="G812" s="124">
        <f>IF(F812=0,0,SUMIF(采购明细!B:B,B812,采购明细!H:H)/SUMIF(采购明细!B:B,B812,采购明细!F:F))</f>
        <v>0</v>
      </c>
      <c r="H812" s="124">
        <f t="shared" si="12"/>
        <v>0</v>
      </c>
      <c r="I812" s="121"/>
      <c r="J812" s="122" t="str">
        <f>IF(I812="","",VLOOKUP(I812,部门列表!A:B,2,0))</f>
        <v/>
      </c>
      <c r="K812" s="128"/>
    </row>
    <row r="813" spans="1:11" ht="13.5">
      <c r="A813" s="126"/>
      <c r="B813" s="121"/>
      <c r="C813" s="122" t="str">
        <f>IF(B813="","",VLOOKUP(B813,型号管理!A:D,2,0))</f>
        <v/>
      </c>
      <c r="D813" s="122" t="str">
        <f>IF(B813="","",VLOOKUP(B813,型号管理!A:D,3,0))</f>
        <v/>
      </c>
      <c r="E813" s="122" t="str">
        <f>IF(B813="","",VLOOKUP(B813,型号管理!A:D,4,0))</f>
        <v/>
      </c>
      <c r="F813" s="127"/>
      <c r="G813" s="124">
        <f>IF(F813=0,0,SUMIF(采购明细!B:B,B813,采购明细!H:H)/SUMIF(采购明细!B:B,B813,采购明细!F:F))</f>
        <v>0</v>
      </c>
      <c r="H813" s="124">
        <f t="shared" si="12"/>
        <v>0</v>
      </c>
      <c r="I813" s="121"/>
      <c r="J813" s="122" t="str">
        <f>IF(I813="","",VLOOKUP(I813,部门列表!A:B,2,0))</f>
        <v/>
      </c>
      <c r="K813" s="128"/>
    </row>
    <row r="814" spans="1:11" ht="13.5">
      <c r="A814" s="126"/>
      <c r="B814" s="121"/>
      <c r="C814" s="122" t="str">
        <f>IF(B814="","",VLOOKUP(B814,型号管理!A:D,2,0))</f>
        <v/>
      </c>
      <c r="D814" s="122" t="str">
        <f>IF(B814="","",VLOOKUP(B814,型号管理!A:D,3,0))</f>
        <v/>
      </c>
      <c r="E814" s="122" t="str">
        <f>IF(B814="","",VLOOKUP(B814,型号管理!A:D,4,0))</f>
        <v/>
      </c>
      <c r="F814" s="127"/>
      <c r="G814" s="124">
        <f>IF(F814=0,0,SUMIF(采购明细!B:B,B814,采购明细!H:H)/SUMIF(采购明细!B:B,B814,采购明细!F:F))</f>
        <v>0</v>
      </c>
      <c r="H814" s="124">
        <f t="shared" si="12"/>
        <v>0</v>
      </c>
      <c r="I814" s="121"/>
      <c r="J814" s="122" t="str">
        <f>IF(I814="","",VLOOKUP(I814,部门列表!A:B,2,0))</f>
        <v/>
      </c>
      <c r="K814" s="128"/>
    </row>
    <row r="815" spans="1:11" ht="13.5">
      <c r="A815" s="126"/>
      <c r="B815" s="121"/>
      <c r="C815" s="122" t="str">
        <f>IF(B815="","",VLOOKUP(B815,型号管理!A:D,2,0))</f>
        <v/>
      </c>
      <c r="D815" s="122" t="str">
        <f>IF(B815="","",VLOOKUP(B815,型号管理!A:D,3,0))</f>
        <v/>
      </c>
      <c r="E815" s="122" t="str">
        <f>IF(B815="","",VLOOKUP(B815,型号管理!A:D,4,0))</f>
        <v/>
      </c>
      <c r="F815" s="127"/>
      <c r="G815" s="124">
        <f>IF(F815=0,0,SUMIF(采购明细!B:B,B815,采购明细!H:H)/SUMIF(采购明细!B:B,B815,采购明细!F:F))</f>
        <v>0</v>
      </c>
      <c r="H815" s="124">
        <f t="shared" si="12"/>
        <v>0</v>
      </c>
      <c r="I815" s="121"/>
      <c r="J815" s="122" t="str">
        <f>IF(I815="","",VLOOKUP(I815,部门列表!A:B,2,0))</f>
        <v/>
      </c>
      <c r="K815" s="128"/>
    </row>
    <row r="816" spans="1:11" ht="13.5">
      <c r="A816" s="126"/>
      <c r="B816" s="121"/>
      <c r="C816" s="122" t="str">
        <f>IF(B816="","",VLOOKUP(B816,型号管理!A:D,2,0))</f>
        <v/>
      </c>
      <c r="D816" s="122" t="str">
        <f>IF(B816="","",VLOOKUP(B816,型号管理!A:D,3,0))</f>
        <v/>
      </c>
      <c r="E816" s="122" t="str">
        <f>IF(B816="","",VLOOKUP(B816,型号管理!A:D,4,0))</f>
        <v/>
      </c>
      <c r="F816" s="127"/>
      <c r="G816" s="124">
        <f>IF(F816=0,0,SUMIF(采购明细!B:B,B816,采购明细!H:H)/SUMIF(采购明细!B:B,B816,采购明细!F:F))</f>
        <v>0</v>
      </c>
      <c r="H816" s="124">
        <f t="shared" si="12"/>
        <v>0</v>
      </c>
      <c r="I816" s="121"/>
      <c r="J816" s="122" t="str">
        <f>IF(I816="","",VLOOKUP(I816,部门列表!A:B,2,0))</f>
        <v/>
      </c>
      <c r="K816" s="128"/>
    </row>
    <row r="817" spans="1:11" ht="13.5">
      <c r="A817" s="126"/>
      <c r="B817" s="121"/>
      <c r="C817" s="122" t="str">
        <f>IF(B817="","",VLOOKUP(B817,型号管理!A:D,2,0))</f>
        <v/>
      </c>
      <c r="D817" s="122" t="str">
        <f>IF(B817="","",VLOOKUP(B817,型号管理!A:D,3,0))</f>
        <v/>
      </c>
      <c r="E817" s="122" t="str">
        <f>IF(B817="","",VLOOKUP(B817,型号管理!A:D,4,0))</f>
        <v/>
      </c>
      <c r="F817" s="127"/>
      <c r="G817" s="124">
        <f>IF(F817=0,0,SUMIF(采购明细!B:B,B817,采购明细!H:H)/SUMIF(采购明细!B:B,B817,采购明细!F:F))</f>
        <v>0</v>
      </c>
      <c r="H817" s="124">
        <f t="shared" si="12"/>
        <v>0</v>
      </c>
      <c r="I817" s="121"/>
      <c r="J817" s="122" t="str">
        <f>IF(I817="","",VLOOKUP(I817,部门列表!A:B,2,0))</f>
        <v/>
      </c>
      <c r="K817" s="128"/>
    </row>
    <row r="818" spans="1:11" ht="13.5">
      <c r="A818" s="126"/>
      <c r="B818" s="121"/>
      <c r="C818" s="122" t="str">
        <f>IF(B818="","",VLOOKUP(B818,型号管理!A:D,2,0))</f>
        <v/>
      </c>
      <c r="D818" s="122" t="str">
        <f>IF(B818="","",VLOOKUP(B818,型号管理!A:D,3,0))</f>
        <v/>
      </c>
      <c r="E818" s="122" t="str">
        <f>IF(B818="","",VLOOKUP(B818,型号管理!A:D,4,0))</f>
        <v/>
      </c>
      <c r="F818" s="127"/>
      <c r="G818" s="124">
        <f>IF(F818=0,0,SUMIF(采购明细!B:B,B818,采购明细!H:H)/SUMIF(采购明细!B:B,B818,采购明细!F:F))</f>
        <v>0</v>
      </c>
      <c r="H818" s="124">
        <f t="shared" si="12"/>
        <v>0</v>
      </c>
      <c r="I818" s="121"/>
      <c r="J818" s="122" t="str">
        <f>IF(I818="","",VLOOKUP(I818,部门列表!A:B,2,0))</f>
        <v/>
      </c>
      <c r="K818" s="128"/>
    </row>
    <row r="819" spans="1:11" ht="13.5">
      <c r="A819" s="126"/>
      <c r="B819" s="121"/>
      <c r="C819" s="122" t="str">
        <f>IF(B819="","",VLOOKUP(B819,型号管理!A:D,2,0))</f>
        <v/>
      </c>
      <c r="D819" s="122" t="str">
        <f>IF(B819="","",VLOOKUP(B819,型号管理!A:D,3,0))</f>
        <v/>
      </c>
      <c r="E819" s="122" t="str">
        <f>IF(B819="","",VLOOKUP(B819,型号管理!A:D,4,0))</f>
        <v/>
      </c>
      <c r="F819" s="127"/>
      <c r="G819" s="124">
        <f>IF(F819=0,0,SUMIF(采购明细!B:B,B819,采购明细!H:H)/SUMIF(采购明细!B:B,B819,采购明细!F:F))</f>
        <v>0</v>
      </c>
      <c r="H819" s="124">
        <f t="shared" si="12"/>
        <v>0</v>
      </c>
      <c r="I819" s="121"/>
      <c r="J819" s="122" t="str">
        <f>IF(I819="","",VLOOKUP(I819,部门列表!A:B,2,0))</f>
        <v/>
      </c>
      <c r="K819" s="128"/>
    </row>
    <row r="820" spans="1:11" ht="13.5">
      <c r="A820" s="126"/>
      <c r="B820" s="121"/>
      <c r="C820" s="122" t="str">
        <f>IF(B820="","",VLOOKUP(B820,型号管理!A:D,2,0))</f>
        <v/>
      </c>
      <c r="D820" s="122" t="str">
        <f>IF(B820="","",VLOOKUP(B820,型号管理!A:D,3,0))</f>
        <v/>
      </c>
      <c r="E820" s="122" t="str">
        <f>IF(B820="","",VLOOKUP(B820,型号管理!A:D,4,0))</f>
        <v/>
      </c>
      <c r="F820" s="127"/>
      <c r="G820" s="124">
        <f>IF(F820=0,0,SUMIF(采购明细!B:B,B820,采购明细!H:H)/SUMIF(采购明细!B:B,B820,采购明细!F:F))</f>
        <v>0</v>
      </c>
      <c r="H820" s="124">
        <f t="shared" si="12"/>
        <v>0</v>
      </c>
      <c r="I820" s="121"/>
      <c r="J820" s="122" t="str">
        <f>IF(I820="","",VLOOKUP(I820,部门列表!A:B,2,0))</f>
        <v/>
      </c>
      <c r="K820" s="128"/>
    </row>
    <row r="821" spans="1:11" ht="13.5">
      <c r="A821" s="126"/>
      <c r="B821" s="121"/>
      <c r="C821" s="122" t="str">
        <f>IF(B821="","",VLOOKUP(B821,型号管理!A:D,2,0))</f>
        <v/>
      </c>
      <c r="D821" s="122" t="str">
        <f>IF(B821="","",VLOOKUP(B821,型号管理!A:D,3,0))</f>
        <v/>
      </c>
      <c r="E821" s="122" t="str">
        <f>IF(B821="","",VLOOKUP(B821,型号管理!A:D,4,0))</f>
        <v/>
      </c>
      <c r="F821" s="127"/>
      <c r="G821" s="124">
        <f>IF(F821=0,0,SUMIF(采购明细!B:B,B821,采购明细!H:H)/SUMIF(采购明细!B:B,B821,采购明细!F:F))</f>
        <v>0</v>
      </c>
      <c r="H821" s="124">
        <f t="shared" si="12"/>
        <v>0</v>
      </c>
      <c r="I821" s="121"/>
      <c r="J821" s="122" t="str">
        <f>IF(I821="","",VLOOKUP(I821,部门列表!A:B,2,0))</f>
        <v/>
      </c>
      <c r="K821" s="128"/>
    </row>
    <row r="822" spans="1:11" ht="13.5">
      <c r="A822" s="126"/>
      <c r="B822" s="121"/>
      <c r="C822" s="122" t="str">
        <f>IF(B822="","",VLOOKUP(B822,型号管理!A:D,2,0))</f>
        <v/>
      </c>
      <c r="D822" s="122" t="str">
        <f>IF(B822="","",VLOOKUP(B822,型号管理!A:D,3,0))</f>
        <v/>
      </c>
      <c r="E822" s="122" t="str">
        <f>IF(B822="","",VLOOKUP(B822,型号管理!A:D,4,0))</f>
        <v/>
      </c>
      <c r="F822" s="127"/>
      <c r="G822" s="124">
        <f>IF(F822=0,0,SUMIF(采购明细!B:B,B822,采购明细!H:H)/SUMIF(采购明细!B:B,B822,采购明细!F:F))</f>
        <v>0</v>
      </c>
      <c r="H822" s="124">
        <f t="shared" si="12"/>
        <v>0</v>
      </c>
      <c r="I822" s="121"/>
      <c r="J822" s="122" t="str">
        <f>IF(I822="","",VLOOKUP(I822,部门列表!A:B,2,0))</f>
        <v/>
      </c>
      <c r="K822" s="128"/>
    </row>
    <row r="823" spans="1:11" ht="13.5">
      <c r="A823" s="126"/>
      <c r="B823" s="121"/>
      <c r="C823" s="122" t="str">
        <f>IF(B823="","",VLOOKUP(B823,型号管理!A:D,2,0))</f>
        <v/>
      </c>
      <c r="D823" s="122" t="str">
        <f>IF(B823="","",VLOOKUP(B823,型号管理!A:D,3,0))</f>
        <v/>
      </c>
      <c r="E823" s="122" t="str">
        <f>IF(B823="","",VLOOKUP(B823,型号管理!A:D,4,0))</f>
        <v/>
      </c>
      <c r="F823" s="127"/>
      <c r="G823" s="124">
        <f>IF(F823=0,0,SUMIF(采购明细!B:B,B823,采购明细!H:H)/SUMIF(采购明细!B:B,B823,采购明细!F:F))</f>
        <v>0</v>
      </c>
      <c r="H823" s="124">
        <f t="shared" si="12"/>
        <v>0</v>
      </c>
      <c r="I823" s="121"/>
      <c r="J823" s="122" t="str">
        <f>IF(I823="","",VLOOKUP(I823,部门列表!A:B,2,0))</f>
        <v/>
      </c>
      <c r="K823" s="128"/>
    </row>
    <row r="824" spans="1:11" ht="13.5">
      <c r="A824" s="126"/>
      <c r="B824" s="121"/>
      <c r="C824" s="122" t="str">
        <f>IF(B824="","",VLOOKUP(B824,型号管理!A:D,2,0))</f>
        <v/>
      </c>
      <c r="D824" s="122" t="str">
        <f>IF(B824="","",VLOOKUP(B824,型号管理!A:D,3,0))</f>
        <v/>
      </c>
      <c r="E824" s="122" t="str">
        <f>IF(B824="","",VLOOKUP(B824,型号管理!A:D,4,0))</f>
        <v/>
      </c>
      <c r="F824" s="127"/>
      <c r="G824" s="124">
        <f>IF(F824=0,0,SUMIF(采购明细!B:B,B824,采购明细!H:H)/SUMIF(采购明细!B:B,B824,采购明细!F:F))</f>
        <v>0</v>
      </c>
      <c r="H824" s="124">
        <f t="shared" si="12"/>
        <v>0</v>
      </c>
      <c r="I824" s="121"/>
      <c r="J824" s="122" t="str">
        <f>IF(I824="","",VLOOKUP(I824,部门列表!A:B,2,0))</f>
        <v/>
      </c>
      <c r="K824" s="128"/>
    </row>
    <row r="825" spans="1:11" ht="13.5">
      <c r="A825" s="126"/>
      <c r="B825" s="121"/>
      <c r="C825" s="122" t="str">
        <f>IF(B825="","",VLOOKUP(B825,型号管理!A:D,2,0))</f>
        <v/>
      </c>
      <c r="D825" s="122" t="str">
        <f>IF(B825="","",VLOOKUP(B825,型号管理!A:D,3,0))</f>
        <v/>
      </c>
      <c r="E825" s="122" t="str">
        <f>IF(B825="","",VLOOKUP(B825,型号管理!A:D,4,0))</f>
        <v/>
      </c>
      <c r="F825" s="127"/>
      <c r="G825" s="124">
        <f>IF(F825=0,0,SUMIF(采购明细!B:B,B825,采购明细!H:H)/SUMIF(采购明细!B:B,B825,采购明细!F:F))</f>
        <v>0</v>
      </c>
      <c r="H825" s="124">
        <f t="shared" si="12"/>
        <v>0</v>
      </c>
      <c r="I825" s="121"/>
      <c r="J825" s="122" t="str">
        <f>IF(I825="","",VLOOKUP(I825,部门列表!A:B,2,0))</f>
        <v/>
      </c>
      <c r="K825" s="128"/>
    </row>
    <row r="826" spans="1:11" ht="13.5">
      <c r="A826" s="126"/>
      <c r="B826" s="121"/>
      <c r="C826" s="122" t="str">
        <f>IF(B826="","",VLOOKUP(B826,型号管理!A:D,2,0))</f>
        <v/>
      </c>
      <c r="D826" s="122" t="str">
        <f>IF(B826="","",VLOOKUP(B826,型号管理!A:D,3,0))</f>
        <v/>
      </c>
      <c r="E826" s="122" t="str">
        <f>IF(B826="","",VLOOKUP(B826,型号管理!A:D,4,0))</f>
        <v/>
      </c>
      <c r="F826" s="127"/>
      <c r="G826" s="124">
        <f>IF(F826=0,0,SUMIF(采购明细!B:B,B826,采购明细!H:H)/SUMIF(采购明细!B:B,B826,采购明细!F:F))</f>
        <v>0</v>
      </c>
      <c r="H826" s="124">
        <f t="shared" si="12"/>
        <v>0</v>
      </c>
      <c r="I826" s="121"/>
      <c r="J826" s="122" t="str">
        <f>IF(I826="","",VLOOKUP(I826,部门列表!A:B,2,0))</f>
        <v/>
      </c>
      <c r="K826" s="128"/>
    </row>
    <row r="827" spans="1:11" ht="13.5">
      <c r="A827" s="126"/>
      <c r="B827" s="121"/>
      <c r="C827" s="122" t="str">
        <f>IF(B827="","",VLOOKUP(B827,型号管理!A:D,2,0))</f>
        <v/>
      </c>
      <c r="D827" s="122" t="str">
        <f>IF(B827="","",VLOOKUP(B827,型号管理!A:D,3,0))</f>
        <v/>
      </c>
      <c r="E827" s="122" t="str">
        <f>IF(B827="","",VLOOKUP(B827,型号管理!A:D,4,0))</f>
        <v/>
      </c>
      <c r="F827" s="127"/>
      <c r="G827" s="124">
        <f>IF(F827=0,0,SUMIF(采购明细!B:B,B827,采购明细!H:H)/SUMIF(采购明细!B:B,B827,采购明细!F:F))</f>
        <v>0</v>
      </c>
      <c r="H827" s="124">
        <f t="shared" si="12"/>
        <v>0</v>
      </c>
      <c r="I827" s="121"/>
      <c r="J827" s="122" t="str">
        <f>IF(I827="","",VLOOKUP(I827,部门列表!A:B,2,0))</f>
        <v/>
      </c>
      <c r="K827" s="128"/>
    </row>
    <row r="828" spans="1:11" ht="13.5">
      <c r="A828" s="126"/>
      <c r="B828" s="121"/>
      <c r="C828" s="122" t="str">
        <f>IF(B828="","",VLOOKUP(B828,型号管理!A:D,2,0))</f>
        <v/>
      </c>
      <c r="D828" s="122" t="str">
        <f>IF(B828="","",VLOOKUP(B828,型号管理!A:D,3,0))</f>
        <v/>
      </c>
      <c r="E828" s="122" t="str">
        <f>IF(B828="","",VLOOKUP(B828,型号管理!A:D,4,0))</f>
        <v/>
      </c>
      <c r="F828" s="127"/>
      <c r="G828" s="124">
        <f>IF(F828=0,0,SUMIF(采购明细!B:B,B828,采购明细!H:H)/SUMIF(采购明细!B:B,B828,采购明细!F:F))</f>
        <v>0</v>
      </c>
      <c r="H828" s="124">
        <f t="shared" si="12"/>
        <v>0</v>
      </c>
      <c r="I828" s="121"/>
      <c r="J828" s="122" t="str">
        <f>IF(I828="","",VLOOKUP(I828,部门列表!A:B,2,0))</f>
        <v/>
      </c>
      <c r="K828" s="128"/>
    </row>
    <row r="829" spans="1:11" ht="13.5">
      <c r="A829" s="126"/>
      <c r="B829" s="121"/>
      <c r="C829" s="122" t="str">
        <f>IF(B829="","",VLOOKUP(B829,型号管理!A:D,2,0))</f>
        <v/>
      </c>
      <c r="D829" s="122" t="str">
        <f>IF(B829="","",VLOOKUP(B829,型号管理!A:D,3,0))</f>
        <v/>
      </c>
      <c r="E829" s="122" t="str">
        <f>IF(B829="","",VLOOKUP(B829,型号管理!A:D,4,0))</f>
        <v/>
      </c>
      <c r="F829" s="127"/>
      <c r="G829" s="124">
        <f>IF(F829=0,0,SUMIF(采购明细!B:B,B829,采购明细!H:H)/SUMIF(采购明细!B:B,B829,采购明细!F:F))</f>
        <v>0</v>
      </c>
      <c r="H829" s="124">
        <f t="shared" si="12"/>
        <v>0</v>
      </c>
      <c r="I829" s="121"/>
      <c r="J829" s="122" t="str">
        <f>IF(I829="","",VLOOKUP(I829,部门列表!A:B,2,0))</f>
        <v/>
      </c>
      <c r="K829" s="128"/>
    </row>
    <row r="830" spans="1:11" ht="13.5">
      <c r="A830" s="126"/>
      <c r="B830" s="121"/>
      <c r="C830" s="122" t="str">
        <f>IF(B830="","",VLOOKUP(B830,型号管理!A:D,2,0))</f>
        <v/>
      </c>
      <c r="D830" s="122" t="str">
        <f>IF(B830="","",VLOOKUP(B830,型号管理!A:D,3,0))</f>
        <v/>
      </c>
      <c r="E830" s="122" t="str">
        <f>IF(B830="","",VLOOKUP(B830,型号管理!A:D,4,0))</f>
        <v/>
      </c>
      <c r="F830" s="127"/>
      <c r="G830" s="124">
        <f>IF(F830=0,0,SUMIF(采购明细!B:B,B830,采购明细!H:H)/SUMIF(采购明细!B:B,B830,采购明细!F:F))</f>
        <v>0</v>
      </c>
      <c r="H830" s="124">
        <f t="shared" si="12"/>
        <v>0</v>
      </c>
      <c r="I830" s="121"/>
      <c r="J830" s="122" t="str">
        <f>IF(I830="","",VLOOKUP(I830,部门列表!A:B,2,0))</f>
        <v/>
      </c>
      <c r="K830" s="128"/>
    </row>
    <row r="831" spans="1:11" ht="13.5">
      <c r="A831" s="126"/>
      <c r="B831" s="121"/>
      <c r="C831" s="122" t="str">
        <f>IF(B831="","",VLOOKUP(B831,型号管理!A:D,2,0))</f>
        <v/>
      </c>
      <c r="D831" s="122" t="str">
        <f>IF(B831="","",VLOOKUP(B831,型号管理!A:D,3,0))</f>
        <v/>
      </c>
      <c r="E831" s="122" t="str">
        <f>IF(B831="","",VLOOKUP(B831,型号管理!A:D,4,0))</f>
        <v/>
      </c>
      <c r="F831" s="127"/>
      <c r="G831" s="124">
        <f>IF(F831=0,0,SUMIF(采购明细!B:B,B831,采购明细!H:H)/SUMIF(采购明细!B:B,B831,采购明细!F:F))</f>
        <v>0</v>
      </c>
      <c r="H831" s="124">
        <f t="shared" si="12"/>
        <v>0</v>
      </c>
      <c r="I831" s="121"/>
      <c r="J831" s="122" t="str">
        <f>IF(I831="","",VLOOKUP(I831,部门列表!A:B,2,0))</f>
        <v/>
      </c>
      <c r="K831" s="128"/>
    </row>
    <row r="832" spans="1:11" ht="13.5">
      <c r="A832" s="126"/>
      <c r="B832" s="121"/>
      <c r="C832" s="122" t="str">
        <f>IF(B832="","",VLOOKUP(B832,型号管理!A:D,2,0))</f>
        <v/>
      </c>
      <c r="D832" s="122" t="str">
        <f>IF(B832="","",VLOOKUP(B832,型号管理!A:D,3,0))</f>
        <v/>
      </c>
      <c r="E832" s="122" t="str">
        <f>IF(B832="","",VLOOKUP(B832,型号管理!A:D,4,0))</f>
        <v/>
      </c>
      <c r="F832" s="127"/>
      <c r="G832" s="124">
        <f>IF(F832=0,0,SUMIF(采购明细!B:B,B832,采购明细!H:H)/SUMIF(采购明细!B:B,B832,采购明细!F:F))</f>
        <v>0</v>
      </c>
      <c r="H832" s="124">
        <f t="shared" si="12"/>
        <v>0</v>
      </c>
      <c r="I832" s="121"/>
      <c r="J832" s="122" t="str">
        <f>IF(I832="","",VLOOKUP(I832,部门列表!A:B,2,0))</f>
        <v/>
      </c>
      <c r="K832" s="128"/>
    </row>
    <row r="833" spans="1:11" ht="13.5">
      <c r="A833" s="126"/>
      <c r="B833" s="121"/>
      <c r="C833" s="122" t="str">
        <f>IF(B833="","",VLOOKUP(B833,型号管理!A:D,2,0))</f>
        <v/>
      </c>
      <c r="D833" s="122" t="str">
        <f>IF(B833="","",VLOOKUP(B833,型号管理!A:D,3,0))</f>
        <v/>
      </c>
      <c r="E833" s="122" t="str">
        <f>IF(B833="","",VLOOKUP(B833,型号管理!A:D,4,0))</f>
        <v/>
      </c>
      <c r="F833" s="127"/>
      <c r="G833" s="124">
        <f>IF(F833=0,0,SUMIF(采购明细!B:B,B833,采购明细!H:H)/SUMIF(采购明细!B:B,B833,采购明细!F:F))</f>
        <v>0</v>
      </c>
      <c r="H833" s="124">
        <f t="shared" si="12"/>
        <v>0</v>
      </c>
      <c r="I833" s="121"/>
      <c r="J833" s="122" t="str">
        <f>IF(I833="","",VLOOKUP(I833,部门列表!A:B,2,0))</f>
        <v/>
      </c>
      <c r="K833" s="128"/>
    </row>
    <row r="834" spans="1:11" ht="13.5">
      <c r="A834" s="126"/>
      <c r="B834" s="121"/>
      <c r="C834" s="122" t="str">
        <f>IF(B834="","",VLOOKUP(B834,型号管理!A:D,2,0))</f>
        <v/>
      </c>
      <c r="D834" s="122" t="str">
        <f>IF(B834="","",VLOOKUP(B834,型号管理!A:D,3,0))</f>
        <v/>
      </c>
      <c r="E834" s="122" t="str">
        <f>IF(B834="","",VLOOKUP(B834,型号管理!A:D,4,0))</f>
        <v/>
      </c>
      <c r="F834" s="127"/>
      <c r="G834" s="124">
        <f>IF(F834=0,0,SUMIF(采购明细!B:B,B834,采购明细!H:H)/SUMIF(采购明细!B:B,B834,采购明细!F:F))</f>
        <v>0</v>
      </c>
      <c r="H834" s="124">
        <f t="shared" si="13" ref="H834:H897">F834*G834</f>
        <v>0</v>
      </c>
      <c r="I834" s="121"/>
      <c r="J834" s="122" t="str">
        <f>IF(I834="","",VLOOKUP(I834,部门列表!A:B,2,0))</f>
        <v/>
      </c>
      <c r="K834" s="128"/>
    </row>
    <row r="835" spans="1:11" ht="13.5">
      <c r="A835" s="126"/>
      <c r="B835" s="121"/>
      <c r="C835" s="122" t="str">
        <f>IF(B835="","",VLOOKUP(B835,型号管理!A:D,2,0))</f>
        <v/>
      </c>
      <c r="D835" s="122" t="str">
        <f>IF(B835="","",VLOOKUP(B835,型号管理!A:D,3,0))</f>
        <v/>
      </c>
      <c r="E835" s="122" t="str">
        <f>IF(B835="","",VLOOKUP(B835,型号管理!A:D,4,0))</f>
        <v/>
      </c>
      <c r="F835" s="127"/>
      <c r="G835" s="124">
        <f>IF(F835=0,0,SUMIF(采购明细!B:B,B835,采购明细!H:H)/SUMIF(采购明细!B:B,B835,采购明细!F:F))</f>
        <v>0</v>
      </c>
      <c r="H835" s="124">
        <f t="shared" si="13"/>
        <v>0</v>
      </c>
      <c r="I835" s="121"/>
      <c r="J835" s="122" t="str">
        <f>IF(I835="","",VLOOKUP(I835,部门列表!A:B,2,0))</f>
        <v/>
      </c>
      <c r="K835" s="128"/>
    </row>
    <row r="836" spans="1:11" ht="13.5">
      <c r="A836" s="126"/>
      <c r="B836" s="121"/>
      <c r="C836" s="122" t="str">
        <f>IF(B836="","",VLOOKUP(B836,型号管理!A:D,2,0))</f>
        <v/>
      </c>
      <c r="D836" s="122" t="str">
        <f>IF(B836="","",VLOOKUP(B836,型号管理!A:D,3,0))</f>
        <v/>
      </c>
      <c r="E836" s="122" t="str">
        <f>IF(B836="","",VLOOKUP(B836,型号管理!A:D,4,0))</f>
        <v/>
      </c>
      <c r="F836" s="127"/>
      <c r="G836" s="124">
        <f>IF(F836=0,0,SUMIF(采购明细!B:B,B836,采购明细!H:H)/SUMIF(采购明细!B:B,B836,采购明细!F:F))</f>
        <v>0</v>
      </c>
      <c r="H836" s="124">
        <f t="shared" si="13"/>
        <v>0</v>
      </c>
      <c r="I836" s="121"/>
      <c r="J836" s="122" t="str">
        <f>IF(I836="","",VLOOKUP(I836,部门列表!A:B,2,0))</f>
        <v/>
      </c>
      <c r="K836" s="128"/>
    </row>
    <row r="837" spans="1:11" ht="13.5">
      <c r="A837" s="126"/>
      <c r="B837" s="121"/>
      <c r="C837" s="122" t="str">
        <f>IF(B837="","",VLOOKUP(B837,型号管理!A:D,2,0))</f>
        <v/>
      </c>
      <c r="D837" s="122" t="str">
        <f>IF(B837="","",VLOOKUP(B837,型号管理!A:D,3,0))</f>
        <v/>
      </c>
      <c r="E837" s="122" t="str">
        <f>IF(B837="","",VLOOKUP(B837,型号管理!A:D,4,0))</f>
        <v/>
      </c>
      <c r="F837" s="127"/>
      <c r="G837" s="124">
        <f>IF(F837=0,0,SUMIF(采购明细!B:B,B837,采购明细!H:H)/SUMIF(采购明细!B:B,B837,采购明细!F:F))</f>
        <v>0</v>
      </c>
      <c r="H837" s="124">
        <f t="shared" si="13"/>
        <v>0</v>
      </c>
      <c r="I837" s="121"/>
      <c r="J837" s="122" t="str">
        <f>IF(I837="","",VLOOKUP(I837,部门列表!A:B,2,0))</f>
        <v/>
      </c>
      <c r="K837" s="128"/>
    </row>
    <row r="838" spans="1:11" ht="13.5">
      <c r="A838" s="126"/>
      <c r="B838" s="121"/>
      <c r="C838" s="122" t="str">
        <f>IF(B838="","",VLOOKUP(B838,型号管理!A:D,2,0))</f>
        <v/>
      </c>
      <c r="D838" s="122" t="str">
        <f>IF(B838="","",VLOOKUP(B838,型号管理!A:D,3,0))</f>
        <v/>
      </c>
      <c r="E838" s="122" t="str">
        <f>IF(B838="","",VLOOKUP(B838,型号管理!A:D,4,0))</f>
        <v/>
      </c>
      <c r="F838" s="127"/>
      <c r="G838" s="124">
        <f>IF(F838=0,0,SUMIF(采购明细!B:B,B838,采购明细!H:H)/SUMIF(采购明细!B:B,B838,采购明细!F:F))</f>
        <v>0</v>
      </c>
      <c r="H838" s="124">
        <f t="shared" si="13"/>
        <v>0</v>
      </c>
      <c r="I838" s="121"/>
      <c r="J838" s="122" t="str">
        <f>IF(I838="","",VLOOKUP(I838,部门列表!A:B,2,0))</f>
        <v/>
      </c>
      <c r="K838" s="128"/>
    </row>
    <row r="839" spans="1:11" ht="13.5">
      <c r="A839" s="126"/>
      <c r="B839" s="121"/>
      <c r="C839" s="122" t="str">
        <f>IF(B839="","",VLOOKUP(B839,型号管理!A:D,2,0))</f>
        <v/>
      </c>
      <c r="D839" s="122" t="str">
        <f>IF(B839="","",VLOOKUP(B839,型号管理!A:D,3,0))</f>
        <v/>
      </c>
      <c r="E839" s="122" t="str">
        <f>IF(B839="","",VLOOKUP(B839,型号管理!A:D,4,0))</f>
        <v/>
      </c>
      <c r="F839" s="127"/>
      <c r="G839" s="124">
        <f>IF(F839=0,0,SUMIF(采购明细!B:B,B839,采购明细!H:H)/SUMIF(采购明细!B:B,B839,采购明细!F:F))</f>
        <v>0</v>
      </c>
      <c r="H839" s="124">
        <f t="shared" si="13"/>
        <v>0</v>
      </c>
      <c r="I839" s="121"/>
      <c r="J839" s="122" t="str">
        <f>IF(I839="","",VLOOKUP(I839,部门列表!A:B,2,0))</f>
        <v/>
      </c>
      <c r="K839" s="128"/>
    </row>
    <row r="840" spans="1:11" ht="13.5">
      <c r="A840" s="126"/>
      <c r="B840" s="121"/>
      <c r="C840" s="122" t="str">
        <f>IF(B840="","",VLOOKUP(B840,型号管理!A:D,2,0))</f>
        <v/>
      </c>
      <c r="D840" s="122" t="str">
        <f>IF(B840="","",VLOOKUP(B840,型号管理!A:D,3,0))</f>
        <v/>
      </c>
      <c r="E840" s="122" t="str">
        <f>IF(B840="","",VLOOKUP(B840,型号管理!A:D,4,0))</f>
        <v/>
      </c>
      <c r="F840" s="127"/>
      <c r="G840" s="124">
        <f>IF(F840=0,0,SUMIF(采购明细!B:B,B840,采购明细!H:H)/SUMIF(采购明细!B:B,B840,采购明细!F:F))</f>
        <v>0</v>
      </c>
      <c r="H840" s="124">
        <f t="shared" si="13"/>
        <v>0</v>
      </c>
      <c r="I840" s="121"/>
      <c r="J840" s="122" t="str">
        <f>IF(I840="","",VLOOKUP(I840,部门列表!A:B,2,0))</f>
        <v/>
      </c>
      <c r="K840" s="128"/>
    </row>
    <row r="841" spans="1:11" ht="13.5">
      <c r="A841" s="126"/>
      <c r="B841" s="121"/>
      <c r="C841" s="122" t="str">
        <f>IF(B841="","",VLOOKUP(B841,型号管理!A:D,2,0))</f>
        <v/>
      </c>
      <c r="D841" s="122" t="str">
        <f>IF(B841="","",VLOOKUP(B841,型号管理!A:D,3,0))</f>
        <v/>
      </c>
      <c r="E841" s="122" t="str">
        <f>IF(B841="","",VLOOKUP(B841,型号管理!A:D,4,0))</f>
        <v/>
      </c>
      <c r="F841" s="127"/>
      <c r="G841" s="124">
        <f>IF(F841=0,0,SUMIF(采购明细!B:B,B841,采购明细!H:H)/SUMIF(采购明细!B:B,B841,采购明细!F:F))</f>
        <v>0</v>
      </c>
      <c r="H841" s="124">
        <f t="shared" si="13"/>
        <v>0</v>
      </c>
      <c r="I841" s="121"/>
      <c r="J841" s="122" t="str">
        <f>IF(I841="","",VLOOKUP(I841,部门列表!A:B,2,0))</f>
        <v/>
      </c>
      <c r="K841" s="128"/>
    </row>
    <row r="842" spans="1:11" ht="13.5">
      <c r="A842" s="126"/>
      <c r="B842" s="121"/>
      <c r="C842" s="122" t="str">
        <f>IF(B842="","",VLOOKUP(B842,型号管理!A:D,2,0))</f>
        <v/>
      </c>
      <c r="D842" s="122" t="str">
        <f>IF(B842="","",VLOOKUP(B842,型号管理!A:D,3,0))</f>
        <v/>
      </c>
      <c r="E842" s="122" t="str">
        <f>IF(B842="","",VLOOKUP(B842,型号管理!A:D,4,0))</f>
        <v/>
      </c>
      <c r="F842" s="127"/>
      <c r="G842" s="124">
        <f>IF(F842=0,0,SUMIF(采购明细!B:B,B842,采购明细!H:H)/SUMIF(采购明细!B:B,B842,采购明细!F:F))</f>
        <v>0</v>
      </c>
      <c r="H842" s="124">
        <f t="shared" si="13"/>
        <v>0</v>
      </c>
      <c r="I842" s="121"/>
      <c r="J842" s="122" t="str">
        <f>IF(I842="","",VLOOKUP(I842,部门列表!A:B,2,0))</f>
        <v/>
      </c>
      <c r="K842" s="128"/>
    </row>
    <row r="843" spans="1:11" ht="13.5">
      <c r="A843" s="126"/>
      <c r="B843" s="121"/>
      <c r="C843" s="122" t="str">
        <f>IF(B843="","",VLOOKUP(B843,型号管理!A:D,2,0))</f>
        <v/>
      </c>
      <c r="D843" s="122" t="str">
        <f>IF(B843="","",VLOOKUP(B843,型号管理!A:D,3,0))</f>
        <v/>
      </c>
      <c r="E843" s="122" t="str">
        <f>IF(B843="","",VLOOKUP(B843,型号管理!A:D,4,0))</f>
        <v/>
      </c>
      <c r="F843" s="127"/>
      <c r="G843" s="124">
        <f>IF(F843=0,0,SUMIF(采购明细!B:B,B843,采购明细!H:H)/SUMIF(采购明细!B:B,B843,采购明细!F:F))</f>
        <v>0</v>
      </c>
      <c r="H843" s="124">
        <f t="shared" si="13"/>
        <v>0</v>
      </c>
      <c r="I843" s="121"/>
      <c r="J843" s="122" t="str">
        <f>IF(I843="","",VLOOKUP(I843,部门列表!A:B,2,0))</f>
        <v/>
      </c>
      <c r="K843" s="128"/>
    </row>
    <row r="844" spans="1:11" ht="13.5">
      <c r="A844" s="126"/>
      <c r="B844" s="121"/>
      <c r="C844" s="122" t="str">
        <f>IF(B844="","",VLOOKUP(B844,型号管理!A:D,2,0))</f>
        <v/>
      </c>
      <c r="D844" s="122" t="str">
        <f>IF(B844="","",VLOOKUP(B844,型号管理!A:D,3,0))</f>
        <v/>
      </c>
      <c r="E844" s="122" t="str">
        <f>IF(B844="","",VLOOKUP(B844,型号管理!A:D,4,0))</f>
        <v/>
      </c>
      <c r="F844" s="127"/>
      <c r="G844" s="124">
        <f>IF(F844=0,0,SUMIF(采购明细!B:B,B844,采购明细!H:H)/SUMIF(采购明细!B:B,B844,采购明细!F:F))</f>
        <v>0</v>
      </c>
      <c r="H844" s="124">
        <f t="shared" si="13"/>
        <v>0</v>
      </c>
      <c r="I844" s="121"/>
      <c r="J844" s="122" t="str">
        <f>IF(I844="","",VLOOKUP(I844,部门列表!A:B,2,0))</f>
        <v/>
      </c>
      <c r="K844" s="128"/>
    </row>
    <row r="845" spans="1:11" ht="13.5">
      <c r="A845" s="126"/>
      <c r="B845" s="121"/>
      <c r="C845" s="122" t="str">
        <f>IF(B845="","",VLOOKUP(B845,型号管理!A:D,2,0))</f>
        <v/>
      </c>
      <c r="D845" s="122" t="str">
        <f>IF(B845="","",VLOOKUP(B845,型号管理!A:D,3,0))</f>
        <v/>
      </c>
      <c r="E845" s="122" t="str">
        <f>IF(B845="","",VLOOKUP(B845,型号管理!A:D,4,0))</f>
        <v/>
      </c>
      <c r="F845" s="127"/>
      <c r="G845" s="124">
        <f>IF(F845=0,0,SUMIF(采购明细!B:B,B845,采购明细!H:H)/SUMIF(采购明细!B:B,B845,采购明细!F:F))</f>
        <v>0</v>
      </c>
      <c r="H845" s="124">
        <f t="shared" si="13"/>
        <v>0</v>
      </c>
      <c r="I845" s="121"/>
      <c r="J845" s="122" t="str">
        <f>IF(I845="","",VLOOKUP(I845,部门列表!A:B,2,0))</f>
        <v/>
      </c>
      <c r="K845" s="128"/>
    </row>
    <row r="846" spans="1:11" ht="13.5">
      <c r="A846" s="126"/>
      <c r="B846" s="121"/>
      <c r="C846" s="122" t="str">
        <f>IF(B846="","",VLOOKUP(B846,型号管理!A:D,2,0))</f>
        <v/>
      </c>
      <c r="D846" s="122" t="str">
        <f>IF(B846="","",VLOOKUP(B846,型号管理!A:D,3,0))</f>
        <v/>
      </c>
      <c r="E846" s="122" t="str">
        <f>IF(B846="","",VLOOKUP(B846,型号管理!A:D,4,0))</f>
        <v/>
      </c>
      <c r="F846" s="127"/>
      <c r="G846" s="124">
        <f>IF(F846=0,0,SUMIF(采购明细!B:B,B846,采购明细!H:H)/SUMIF(采购明细!B:B,B846,采购明细!F:F))</f>
        <v>0</v>
      </c>
      <c r="H846" s="124">
        <f t="shared" si="13"/>
        <v>0</v>
      </c>
      <c r="I846" s="121"/>
      <c r="J846" s="122" t="str">
        <f>IF(I846="","",VLOOKUP(I846,部门列表!A:B,2,0))</f>
        <v/>
      </c>
      <c r="K846" s="128"/>
    </row>
    <row r="847" spans="1:11" ht="13.5">
      <c r="A847" s="126"/>
      <c r="B847" s="121"/>
      <c r="C847" s="122" t="str">
        <f>IF(B847="","",VLOOKUP(B847,型号管理!A:D,2,0))</f>
        <v/>
      </c>
      <c r="D847" s="122" t="str">
        <f>IF(B847="","",VLOOKUP(B847,型号管理!A:D,3,0))</f>
        <v/>
      </c>
      <c r="E847" s="122" t="str">
        <f>IF(B847="","",VLOOKUP(B847,型号管理!A:D,4,0))</f>
        <v/>
      </c>
      <c r="F847" s="127"/>
      <c r="G847" s="124">
        <f>IF(F847=0,0,SUMIF(采购明细!B:B,B847,采购明细!H:H)/SUMIF(采购明细!B:B,B847,采购明细!F:F))</f>
        <v>0</v>
      </c>
      <c r="H847" s="124">
        <f t="shared" si="13"/>
        <v>0</v>
      </c>
      <c r="I847" s="121"/>
      <c r="J847" s="122" t="str">
        <f>IF(I847="","",VLOOKUP(I847,部门列表!A:B,2,0))</f>
        <v/>
      </c>
      <c r="K847" s="128"/>
    </row>
    <row r="848" spans="1:11" ht="13.5">
      <c r="A848" s="126"/>
      <c r="B848" s="121"/>
      <c r="C848" s="122" t="str">
        <f>IF(B848="","",VLOOKUP(B848,型号管理!A:D,2,0))</f>
        <v/>
      </c>
      <c r="D848" s="122" t="str">
        <f>IF(B848="","",VLOOKUP(B848,型号管理!A:D,3,0))</f>
        <v/>
      </c>
      <c r="E848" s="122" t="str">
        <f>IF(B848="","",VLOOKUP(B848,型号管理!A:D,4,0))</f>
        <v/>
      </c>
      <c r="F848" s="127"/>
      <c r="G848" s="124">
        <f>IF(F848=0,0,SUMIF(采购明细!B:B,B848,采购明细!H:H)/SUMIF(采购明细!B:B,B848,采购明细!F:F))</f>
        <v>0</v>
      </c>
      <c r="H848" s="124">
        <f t="shared" si="13"/>
        <v>0</v>
      </c>
      <c r="I848" s="121"/>
      <c r="J848" s="122" t="str">
        <f>IF(I848="","",VLOOKUP(I848,部门列表!A:B,2,0))</f>
        <v/>
      </c>
      <c r="K848" s="128"/>
    </row>
    <row r="849" spans="1:11" ht="13.5">
      <c r="A849" s="126"/>
      <c r="B849" s="121"/>
      <c r="C849" s="122" t="str">
        <f>IF(B849="","",VLOOKUP(B849,型号管理!A:D,2,0))</f>
        <v/>
      </c>
      <c r="D849" s="122" t="str">
        <f>IF(B849="","",VLOOKUP(B849,型号管理!A:D,3,0))</f>
        <v/>
      </c>
      <c r="E849" s="122" t="str">
        <f>IF(B849="","",VLOOKUP(B849,型号管理!A:D,4,0))</f>
        <v/>
      </c>
      <c r="F849" s="127"/>
      <c r="G849" s="124">
        <f>IF(F849=0,0,SUMIF(采购明细!B:B,B849,采购明细!H:H)/SUMIF(采购明细!B:B,B849,采购明细!F:F))</f>
        <v>0</v>
      </c>
      <c r="H849" s="124">
        <f t="shared" si="13"/>
        <v>0</v>
      </c>
      <c r="I849" s="121"/>
      <c r="J849" s="122" t="str">
        <f>IF(I849="","",VLOOKUP(I849,部门列表!A:B,2,0))</f>
        <v/>
      </c>
      <c r="K849" s="128"/>
    </row>
    <row r="850" spans="1:11" ht="13.5">
      <c r="A850" s="126"/>
      <c r="B850" s="121"/>
      <c r="C850" s="122" t="str">
        <f>IF(B850="","",VLOOKUP(B850,型号管理!A:D,2,0))</f>
        <v/>
      </c>
      <c r="D850" s="122" t="str">
        <f>IF(B850="","",VLOOKUP(B850,型号管理!A:D,3,0))</f>
        <v/>
      </c>
      <c r="E850" s="122" t="str">
        <f>IF(B850="","",VLOOKUP(B850,型号管理!A:D,4,0))</f>
        <v/>
      </c>
      <c r="F850" s="127"/>
      <c r="G850" s="124">
        <f>IF(F850=0,0,SUMIF(采购明细!B:B,B850,采购明细!H:H)/SUMIF(采购明细!B:B,B850,采购明细!F:F))</f>
        <v>0</v>
      </c>
      <c r="H850" s="124">
        <f t="shared" si="13"/>
        <v>0</v>
      </c>
      <c r="I850" s="121"/>
      <c r="J850" s="122" t="str">
        <f>IF(I850="","",VLOOKUP(I850,部门列表!A:B,2,0))</f>
        <v/>
      </c>
      <c r="K850" s="128"/>
    </row>
    <row r="851" spans="1:11" ht="13.5">
      <c r="A851" s="126"/>
      <c r="B851" s="121"/>
      <c r="C851" s="122" t="str">
        <f>IF(B851="","",VLOOKUP(B851,型号管理!A:D,2,0))</f>
        <v/>
      </c>
      <c r="D851" s="122" t="str">
        <f>IF(B851="","",VLOOKUP(B851,型号管理!A:D,3,0))</f>
        <v/>
      </c>
      <c r="E851" s="122" t="str">
        <f>IF(B851="","",VLOOKUP(B851,型号管理!A:D,4,0))</f>
        <v/>
      </c>
      <c r="F851" s="127"/>
      <c r="G851" s="124">
        <f>IF(F851=0,0,SUMIF(采购明细!B:B,B851,采购明细!H:H)/SUMIF(采购明细!B:B,B851,采购明细!F:F))</f>
        <v>0</v>
      </c>
      <c r="H851" s="124">
        <f t="shared" si="13"/>
        <v>0</v>
      </c>
      <c r="I851" s="121"/>
      <c r="J851" s="122" t="str">
        <f>IF(I851="","",VLOOKUP(I851,部门列表!A:B,2,0))</f>
        <v/>
      </c>
      <c r="K851" s="128"/>
    </row>
    <row r="852" spans="1:11" ht="13.5">
      <c r="A852" s="126"/>
      <c r="B852" s="121"/>
      <c r="C852" s="122" t="str">
        <f>IF(B852="","",VLOOKUP(B852,型号管理!A:D,2,0))</f>
        <v/>
      </c>
      <c r="D852" s="122" t="str">
        <f>IF(B852="","",VLOOKUP(B852,型号管理!A:D,3,0))</f>
        <v/>
      </c>
      <c r="E852" s="122" t="str">
        <f>IF(B852="","",VLOOKUP(B852,型号管理!A:D,4,0))</f>
        <v/>
      </c>
      <c r="F852" s="127"/>
      <c r="G852" s="124">
        <f>IF(F852=0,0,SUMIF(采购明细!B:B,B852,采购明细!H:H)/SUMIF(采购明细!B:B,B852,采购明细!F:F))</f>
        <v>0</v>
      </c>
      <c r="H852" s="124">
        <f t="shared" si="13"/>
        <v>0</v>
      </c>
      <c r="I852" s="121"/>
      <c r="J852" s="122" t="str">
        <f>IF(I852="","",VLOOKUP(I852,部门列表!A:B,2,0))</f>
        <v/>
      </c>
      <c r="K852" s="128"/>
    </row>
    <row r="853" spans="1:11" ht="13.5">
      <c r="A853" s="126"/>
      <c r="B853" s="121"/>
      <c r="C853" s="122" t="str">
        <f>IF(B853="","",VLOOKUP(B853,型号管理!A:D,2,0))</f>
        <v/>
      </c>
      <c r="D853" s="122" t="str">
        <f>IF(B853="","",VLOOKUP(B853,型号管理!A:D,3,0))</f>
        <v/>
      </c>
      <c r="E853" s="122" t="str">
        <f>IF(B853="","",VLOOKUP(B853,型号管理!A:D,4,0))</f>
        <v/>
      </c>
      <c r="F853" s="127"/>
      <c r="G853" s="124">
        <f>IF(F853=0,0,SUMIF(采购明细!B:B,B853,采购明细!H:H)/SUMIF(采购明细!B:B,B853,采购明细!F:F))</f>
        <v>0</v>
      </c>
      <c r="H853" s="124">
        <f t="shared" si="13"/>
        <v>0</v>
      </c>
      <c r="I853" s="121"/>
      <c r="J853" s="122" t="str">
        <f>IF(I853="","",VLOOKUP(I853,部门列表!A:B,2,0))</f>
        <v/>
      </c>
      <c r="K853" s="128"/>
    </row>
    <row r="854" spans="1:11" ht="13.5">
      <c r="A854" s="126"/>
      <c r="B854" s="121"/>
      <c r="C854" s="122" t="str">
        <f>IF(B854="","",VLOOKUP(B854,型号管理!A:D,2,0))</f>
        <v/>
      </c>
      <c r="D854" s="122" t="str">
        <f>IF(B854="","",VLOOKUP(B854,型号管理!A:D,3,0))</f>
        <v/>
      </c>
      <c r="E854" s="122" t="str">
        <f>IF(B854="","",VLOOKUP(B854,型号管理!A:D,4,0))</f>
        <v/>
      </c>
      <c r="F854" s="127"/>
      <c r="G854" s="124">
        <f>IF(F854=0,0,SUMIF(采购明细!B:B,B854,采购明细!H:H)/SUMIF(采购明细!B:B,B854,采购明细!F:F))</f>
        <v>0</v>
      </c>
      <c r="H854" s="124">
        <f t="shared" si="13"/>
        <v>0</v>
      </c>
      <c r="I854" s="121"/>
      <c r="J854" s="122" t="str">
        <f>IF(I854="","",VLOOKUP(I854,部门列表!A:B,2,0))</f>
        <v/>
      </c>
      <c r="K854" s="128"/>
    </row>
    <row r="855" spans="1:11" ht="13.5">
      <c r="A855" s="126"/>
      <c r="B855" s="121"/>
      <c r="C855" s="122" t="str">
        <f>IF(B855="","",VLOOKUP(B855,型号管理!A:D,2,0))</f>
        <v/>
      </c>
      <c r="D855" s="122" t="str">
        <f>IF(B855="","",VLOOKUP(B855,型号管理!A:D,3,0))</f>
        <v/>
      </c>
      <c r="E855" s="122" t="str">
        <f>IF(B855="","",VLOOKUP(B855,型号管理!A:D,4,0))</f>
        <v/>
      </c>
      <c r="F855" s="127"/>
      <c r="G855" s="124">
        <f>IF(F855=0,0,SUMIF(采购明细!B:B,B855,采购明细!H:H)/SUMIF(采购明细!B:B,B855,采购明细!F:F))</f>
        <v>0</v>
      </c>
      <c r="H855" s="124">
        <f t="shared" si="13"/>
        <v>0</v>
      </c>
      <c r="I855" s="121"/>
      <c r="J855" s="122" t="str">
        <f>IF(I855="","",VLOOKUP(I855,部门列表!A:B,2,0))</f>
        <v/>
      </c>
      <c r="K855" s="128"/>
    </row>
    <row r="856" spans="1:11" ht="13.5">
      <c r="A856" s="126"/>
      <c r="B856" s="121"/>
      <c r="C856" s="122" t="str">
        <f>IF(B856="","",VLOOKUP(B856,型号管理!A:D,2,0))</f>
        <v/>
      </c>
      <c r="D856" s="122" t="str">
        <f>IF(B856="","",VLOOKUP(B856,型号管理!A:D,3,0))</f>
        <v/>
      </c>
      <c r="E856" s="122" t="str">
        <f>IF(B856="","",VLOOKUP(B856,型号管理!A:D,4,0))</f>
        <v/>
      </c>
      <c r="F856" s="127"/>
      <c r="G856" s="124">
        <f>IF(F856=0,0,SUMIF(采购明细!B:B,B856,采购明细!H:H)/SUMIF(采购明细!B:B,B856,采购明细!F:F))</f>
        <v>0</v>
      </c>
      <c r="H856" s="124">
        <f t="shared" si="13"/>
        <v>0</v>
      </c>
      <c r="I856" s="121"/>
      <c r="J856" s="122" t="str">
        <f>IF(I856="","",VLOOKUP(I856,部门列表!A:B,2,0))</f>
        <v/>
      </c>
      <c r="K856" s="128"/>
    </row>
    <row r="857" spans="1:11" ht="13.5">
      <c r="A857" s="126"/>
      <c r="B857" s="121"/>
      <c r="C857" s="122" t="str">
        <f>IF(B857="","",VLOOKUP(B857,型号管理!A:D,2,0))</f>
        <v/>
      </c>
      <c r="D857" s="122" t="str">
        <f>IF(B857="","",VLOOKUP(B857,型号管理!A:D,3,0))</f>
        <v/>
      </c>
      <c r="E857" s="122" t="str">
        <f>IF(B857="","",VLOOKUP(B857,型号管理!A:D,4,0))</f>
        <v/>
      </c>
      <c r="F857" s="127"/>
      <c r="G857" s="124">
        <f>IF(F857=0,0,SUMIF(采购明细!B:B,B857,采购明细!H:H)/SUMIF(采购明细!B:B,B857,采购明细!F:F))</f>
        <v>0</v>
      </c>
      <c r="H857" s="124">
        <f t="shared" si="13"/>
        <v>0</v>
      </c>
      <c r="I857" s="121"/>
      <c r="J857" s="122" t="str">
        <f>IF(I857="","",VLOOKUP(I857,部门列表!A:B,2,0))</f>
        <v/>
      </c>
      <c r="K857" s="128"/>
    </row>
    <row r="858" spans="1:11" ht="13.5">
      <c r="A858" s="126"/>
      <c r="B858" s="121"/>
      <c r="C858" s="122" t="str">
        <f>IF(B858="","",VLOOKUP(B858,型号管理!A:D,2,0))</f>
        <v/>
      </c>
      <c r="D858" s="122" t="str">
        <f>IF(B858="","",VLOOKUP(B858,型号管理!A:D,3,0))</f>
        <v/>
      </c>
      <c r="E858" s="122" t="str">
        <f>IF(B858="","",VLOOKUP(B858,型号管理!A:D,4,0))</f>
        <v/>
      </c>
      <c r="F858" s="127"/>
      <c r="G858" s="124">
        <f>IF(F858=0,0,SUMIF(采购明细!B:B,B858,采购明细!H:H)/SUMIF(采购明细!B:B,B858,采购明细!F:F))</f>
        <v>0</v>
      </c>
      <c r="H858" s="124">
        <f t="shared" si="13"/>
        <v>0</v>
      </c>
      <c r="I858" s="121"/>
      <c r="J858" s="122" t="str">
        <f>IF(I858="","",VLOOKUP(I858,部门列表!A:B,2,0))</f>
        <v/>
      </c>
      <c r="K858" s="128"/>
    </row>
    <row r="859" spans="1:11" ht="13.5">
      <c r="A859" s="126"/>
      <c r="B859" s="121"/>
      <c r="C859" s="122" t="str">
        <f>IF(B859="","",VLOOKUP(B859,型号管理!A:D,2,0))</f>
        <v/>
      </c>
      <c r="D859" s="122" t="str">
        <f>IF(B859="","",VLOOKUP(B859,型号管理!A:D,3,0))</f>
        <v/>
      </c>
      <c r="E859" s="122" t="str">
        <f>IF(B859="","",VLOOKUP(B859,型号管理!A:D,4,0))</f>
        <v/>
      </c>
      <c r="F859" s="127"/>
      <c r="G859" s="124">
        <f>IF(F859=0,0,SUMIF(采购明细!B:B,B859,采购明细!H:H)/SUMIF(采购明细!B:B,B859,采购明细!F:F))</f>
        <v>0</v>
      </c>
      <c r="H859" s="124">
        <f t="shared" si="13"/>
        <v>0</v>
      </c>
      <c r="I859" s="121"/>
      <c r="J859" s="122" t="str">
        <f>IF(I859="","",VLOOKUP(I859,部门列表!A:B,2,0))</f>
        <v/>
      </c>
      <c r="K859" s="128"/>
    </row>
    <row r="860" spans="1:11" ht="13.5">
      <c r="A860" s="126"/>
      <c r="B860" s="121"/>
      <c r="C860" s="122" t="str">
        <f>IF(B860="","",VLOOKUP(B860,型号管理!A:D,2,0))</f>
        <v/>
      </c>
      <c r="D860" s="122" t="str">
        <f>IF(B860="","",VLOOKUP(B860,型号管理!A:D,3,0))</f>
        <v/>
      </c>
      <c r="E860" s="122" t="str">
        <f>IF(B860="","",VLOOKUP(B860,型号管理!A:D,4,0))</f>
        <v/>
      </c>
      <c r="F860" s="127"/>
      <c r="G860" s="124">
        <f>IF(F860=0,0,SUMIF(采购明细!B:B,B860,采购明细!H:H)/SUMIF(采购明细!B:B,B860,采购明细!F:F))</f>
        <v>0</v>
      </c>
      <c r="H860" s="124">
        <f t="shared" si="13"/>
        <v>0</v>
      </c>
      <c r="I860" s="121"/>
      <c r="J860" s="122" t="str">
        <f>IF(I860="","",VLOOKUP(I860,部门列表!A:B,2,0))</f>
        <v/>
      </c>
      <c r="K860" s="128"/>
    </row>
    <row r="861" spans="1:11" ht="13.5">
      <c r="A861" s="126"/>
      <c r="B861" s="121"/>
      <c r="C861" s="122" t="str">
        <f>IF(B861="","",VLOOKUP(B861,型号管理!A:D,2,0))</f>
        <v/>
      </c>
      <c r="D861" s="122" t="str">
        <f>IF(B861="","",VLOOKUP(B861,型号管理!A:D,3,0))</f>
        <v/>
      </c>
      <c r="E861" s="122" t="str">
        <f>IF(B861="","",VLOOKUP(B861,型号管理!A:D,4,0))</f>
        <v/>
      </c>
      <c r="F861" s="127"/>
      <c r="G861" s="124">
        <f>IF(F861=0,0,SUMIF(采购明细!B:B,B861,采购明细!H:H)/SUMIF(采购明细!B:B,B861,采购明细!F:F))</f>
        <v>0</v>
      </c>
      <c r="H861" s="124">
        <f t="shared" si="13"/>
        <v>0</v>
      </c>
      <c r="I861" s="121"/>
      <c r="J861" s="122" t="str">
        <f>IF(I861="","",VLOOKUP(I861,部门列表!A:B,2,0))</f>
        <v/>
      </c>
      <c r="K861" s="128"/>
    </row>
    <row r="862" spans="1:11" ht="13.5">
      <c r="A862" s="126"/>
      <c r="B862" s="121"/>
      <c r="C862" s="122" t="str">
        <f>IF(B862="","",VLOOKUP(B862,型号管理!A:D,2,0))</f>
        <v/>
      </c>
      <c r="D862" s="122" t="str">
        <f>IF(B862="","",VLOOKUP(B862,型号管理!A:D,3,0))</f>
        <v/>
      </c>
      <c r="E862" s="122" t="str">
        <f>IF(B862="","",VLOOKUP(B862,型号管理!A:D,4,0))</f>
        <v/>
      </c>
      <c r="F862" s="127"/>
      <c r="G862" s="124">
        <f>IF(F862=0,0,SUMIF(采购明细!B:B,B862,采购明细!H:H)/SUMIF(采购明细!B:B,B862,采购明细!F:F))</f>
        <v>0</v>
      </c>
      <c r="H862" s="124">
        <f t="shared" si="13"/>
        <v>0</v>
      </c>
      <c r="I862" s="121"/>
      <c r="J862" s="122" t="str">
        <f>IF(I862="","",VLOOKUP(I862,部门列表!A:B,2,0))</f>
        <v/>
      </c>
      <c r="K862" s="128"/>
    </row>
    <row r="863" spans="1:11" ht="13.5">
      <c r="A863" s="126"/>
      <c r="B863" s="121"/>
      <c r="C863" s="122" t="str">
        <f>IF(B863="","",VLOOKUP(B863,型号管理!A:D,2,0))</f>
        <v/>
      </c>
      <c r="D863" s="122" t="str">
        <f>IF(B863="","",VLOOKUP(B863,型号管理!A:D,3,0))</f>
        <v/>
      </c>
      <c r="E863" s="122" t="str">
        <f>IF(B863="","",VLOOKUP(B863,型号管理!A:D,4,0))</f>
        <v/>
      </c>
      <c r="F863" s="127"/>
      <c r="G863" s="124">
        <f>IF(F863=0,0,SUMIF(采购明细!B:B,B863,采购明细!H:H)/SUMIF(采购明细!B:B,B863,采购明细!F:F))</f>
        <v>0</v>
      </c>
      <c r="H863" s="124">
        <f t="shared" si="13"/>
        <v>0</v>
      </c>
      <c r="I863" s="121"/>
      <c r="J863" s="122" t="str">
        <f>IF(I863="","",VLOOKUP(I863,部门列表!A:B,2,0))</f>
        <v/>
      </c>
      <c r="K863" s="128"/>
    </row>
    <row r="864" spans="1:11" ht="13.5">
      <c r="A864" s="126"/>
      <c r="B864" s="121"/>
      <c r="C864" s="122" t="str">
        <f>IF(B864="","",VLOOKUP(B864,型号管理!A:D,2,0))</f>
        <v/>
      </c>
      <c r="D864" s="122" t="str">
        <f>IF(B864="","",VLOOKUP(B864,型号管理!A:D,3,0))</f>
        <v/>
      </c>
      <c r="E864" s="122" t="str">
        <f>IF(B864="","",VLOOKUP(B864,型号管理!A:D,4,0))</f>
        <v/>
      </c>
      <c r="F864" s="127"/>
      <c r="G864" s="124">
        <f>IF(F864=0,0,SUMIF(采购明细!B:B,B864,采购明细!H:H)/SUMIF(采购明细!B:B,B864,采购明细!F:F))</f>
        <v>0</v>
      </c>
      <c r="H864" s="124">
        <f t="shared" si="13"/>
        <v>0</v>
      </c>
      <c r="I864" s="121"/>
      <c r="J864" s="122" t="str">
        <f>IF(I864="","",VLOOKUP(I864,部门列表!A:B,2,0))</f>
        <v/>
      </c>
      <c r="K864" s="128"/>
    </row>
    <row r="865" spans="1:11" ht="13.5">
      <c r="A865" s="126"/>
      <c r="B865" s="121"/>
      <c r="C865" s="122" t="str">
        <f>IF(B865="","",VLOOKUP(B865,型号管理!A:D,2,0))</f>
        <v/>
      </c>
      <c r="D865" s="122" t="str">
        <f>IF(B865="","",VLOOKUP(B865,型号管理!A:D,3,0))</f>
        <v/>
      </c>
      <c r="E865" s="122" t="str">
        <f>IF(B865="","",VLOOKUP(B865,型号管理!A:D,4,0))</f>
        <v/>
      </c>
      <c r="F865" s="127"/>
      <c r="G865" s="124">
        <f>IF(F865=0,0,SUMIF(采购明细!B:B,B865,采购明细!H:H)/SUMIF(采购明细!B:B,B865,采购明细!F:F))</f>
        <v>0</v>
      </c>
      <c r="H865" s="124">
        <f t="shared" si="13"/>
        <v>0</v>
      </c>
      <c r="I865" s="121"/>
      <c r="J865" s="122" t="str">
        <f>IF(I865="","",VLOOKUP(I865,部门列表!A:B,2,0))</f>
        <v/>
      </c>
      <c r="K865" s="128"/>
    </row>
    <row r="866" spans="1:11" ht="13.5">
      <c r="A866" s="126"/>
      <c r="B866" s="121"/>
      <c r="C866" s="122" t="str">
        <f>IF(B866="","",VLOOKUP(B866,型号管理!A:D,2,0))</f>
        <v/>
      </c>
      <c r="D866" s="122" t="str">
        <f>IF(B866="","",VLOOKUP(B866,型号管理!A:D,3,0))</f>
        <v/>
      </c>
      <c r="E866" s="122" t="str">
        <f>IF(B866="","",VLOOKUP(B866,型号管理!A:D,4,0))</f>
        <v/>
      </c>
      <c r="F866" s="127"/>
      <c r="G866" s="124">
        <f>IF(F866=0,0,SUMIF(采购明细!B:B,B866,采购明细!H:H)/SUMIF(采购明细!B:B,B866,采购明细!F:F))</f>
        <v>0</v>
      </c>
      <c r="H866" s="124">
        <f t="shared" si="13"/>
        <v>0</v>
      </c>
      <c r="I866" s="121"/>
      <c r="J866" s="122" t="str">
        <f>IF(I866="","",VLOOKUP(I866,部门列表!A:B,2,0))</f>
        <v/>
      </c>
      <c r="K866" s="128"/>
    </row>
    <row r="867" spans="1:11" ht="13.5">
      <c r="A867" s="126"/>
      <c r="B867" s="121"/>
      <c r="C867" s="122" t="str">
        <f>IF(B867="","",VLOOKUP(B867,型号管理!A:D,2,0))</f>
        <v/>
      </c>
      <c r="D867" s="122" t="str">
        <f>IF(B867="","",VLOOKUP(B867,型号管理!A:D,3,0))</f>
        <v/>
      </c>
      <c r="E867" s="122" t="str">
        <f>IF(B867="","",VLOOKUP(B867,型号管理!A:D,4,0))</f>
        <v/>
      </c>
      <c r="F867" s="127"/>
      <c r="G867" s="124">
        <f>IF(F867=0,0,SUMIF(采购明细!B:B,B867,采购明细!H:H)/SUMIF(采购明细!B:B,B867,采购明细!F:F))</f>
        <v>0</v>
      </c>
      <c r="H867" s="124">
        <f t="shared" si="13"/>
        <v>0</v>
      </c>
      <c r="I867" s="121"/>
      <c r="J867" s="122" t="str">
        <f>IF(I867="","",VLOOKUP(I867,部门列表!A:B,2,0))</f>
        <v/>
      </c>
      <c r="K867" s="128"/>
    </row>
    <row r="868" spans="1:11" ht="13.5">
      <c r="A868" s="126"/>
      <c r="B868" s="121"/>
      <c r="C868" s="122" t="str">
        <f>IF(B868="","",VLOOKUP(B868,型号管理!A:D,2,0))</f>
        <v/>
      </c>
      <c r="D868" s="122" t="str">
        <f>IF(B868="","",VLOOKUP(B868,型号管理!A:D,3,0))</f>
        <v/>
      </c>
      <c r="E868" s="122" t="str">
        <f>IF(B868="","",VLOOKUP(B868,型号管理!A:D,4,0))</f>
        <v/>
      </c>
      <c r="F868" s="127"/>
      <c r="G868" s="124">
        <f>IF(F868=0,0,SUMIF(采购明细!B:B,B868,采购明细!H:H)/SUMIF(采购明细!B:B,B868,采购明细!F:F))</f>
        <v>0</v>
      </c>
      <c r="H868" s="124">
        <f t="shared" si="13"/>
        <v>0</v>
      </c>
      <c r="I868" s="121"/>
      <c r="J868" s="122" t="str">
        <f>IF(I868="","",VLOOKUP(I868,部门列表!A:B,2,0))</f>
        <v/>
      </c>
      <c r="K868" s="128"/>
    </row>
    <row r="869" spans="1:11" ht="13.5">
      <c r="A869" s="126"/>
      <c r="B869" s="121"/>
      <c r="C869" s="122" t="str">
        <f>IF(B869="","",VLOOKUP(B869,型号管理!A:D,2,0))</f>
        <v/>
      </c>
      <c r="D869" s="122" t="str">
        <f>IF(B869="","",VLOOKUP(B869,型号管理!A:D,3,0))</f>
        <v/>
      </c>
      <c r="E869" s="122" t="str">
        <f>IF(B869="","",VLOOKUP(B869,型号管理!A:D,4,0))</f>
        <v/>
      </c>
      <c r="F869" s="127"/>
      <c r="G869" s="124">
        <f>IF(F869=0,0,SUMIF(采购明细!B:B,B869,采购明细!H:H)/SUMIF(采购明细!B:B,B869,采购明细!F:F))</f>
        <v>0</v>
      </c>
      <c r="H869" s="124">
        <f t="shared" si="13"/>
        <v>0</v>
      </c>
      <c r="I869" s="121"/>
      <c r="J869" s="122" t="str">
        <f>IF(I869="","",VLOOKUP(I869,部门列表!A:B,2,0))</f>
        <v/>
      </c>
      <c r="K869" s="128"/>
    </row>
    <row r="870" spans="1:11" ht="13.5">
      <c r="A870" s="126"/>
      <c r="B870" s="121"/>
      <c r="C870" s="122" t="str">
        <f>IF(B870="","",VLOOKUP(B870,型号管理!A:D,2,0))</f>
        <v/>
      </c>
      <c r="D870" s="122" t="str">
        <f>IF(B870="","",VLOOKUP(B870,型号管理!A:D,3,0))</f>
        <v/>
      </c>
      <c r="E870" s="122" t="str">
        <f>IF(B870="","",VLOOKUP(B870,型号管理!A:D,4,0))</f>
        <v/>
      </c>
      <c r="F870" s="127"/>
      <c r="G870" s="124">
        <f>IF(F870=0,0,SUMIF(采购明细!B:B,B870,采购明细!H:H)/SUMIF(采购明细!B:B,B870,采购明细!F:F))</f>
        <v>0</v>
      </c>
      <c r="H870" s="124">
        <f t="shared" si="13"/>
        <v>0</v>
      </c>
      <c r="I870" s="121"/>
      <c r="J870" s="122" t="str">
        <f>IF(I870="","",VLOOKUP(I870,部门列表!A:B,2,0))</f>
        <v/>
      </c>
      <c r="K870" s="128"/>
    </row>
    <row r="871" spans="1:11" ht="13.5">
      <c r="A871" s="126"/>
      <c r="B871" s="121"/>
      <c r="C871" s="122" t="str">
        <f>IF(B871="","",VLOOKUP(B871,型号管理!A:D,2,0))</f>
        <v/>
      </c>
      <c r="D871" s="122" t="str">
        <f>IF(B871="","",VLOOKUP(B871,型号管理!A:D,3,0))</f>
        <v/>
      </c>
      <c r="E871" s="122" t="str">
        <f>IF(B871="","",VLOOKUP(B871,型号管理!A:D,4,0))</f>
        <v/>
      </c>
      <c r="F871" s="127"/>
      <c r="G871" s="124">
        <f>IF(F871=0,0,SUMIF(采购明细!B:B,B871,采购明细!H:H)/SUMIF(采购明细!B:B,B871,采购明细!F:F))</f>
        <v>0</v>
      </c>
      <c r="H871" s="124">
        <f t="shared" si="13"/>
        <v>0</v>
      </c>
      <c r="I871" s="121"/>
      <c r="J871" s="122" t="str">
        <f>IF(I871="","",VLOOKUP(I871,部门列表!A:B,2,0))</f>
        <v/>
      </c>
      <c r="K871" s="128"/>
    </row>
    <row r="872" spans="1:11" ht="13.5">
      <c r="A872" s="126"/>
      <c r="B872" s="121"/>
      <c r="C872" s="122" t="str">
        <f>IF(B872="","",VLOOKUP(B872,型号管理!A:D,2,0))</f>
        <v/>
      </c>
      <c r="D872" s="122" t="str">
        <f>IF(B872="","",VLOOKUP(B872,型号管理!A:D,3,0))</f>
        <v/>
      </c>
      <c r="E872" s="122" t="str">
        <f>IF(B872="","",VLOOKUP(B872,型号管理!A:D,4,0))</f>
        <v/>
      </c>
      <c r="F872" s="127"/>
      <c r="G872" s="124">
        <f>IF(F872=0,0,SUMIF(采购明细!B:B,B872,采购明细!H:H)/SUMIF(采购明细!B:B,B872,采购明细!F:F))</f>
        <v>0</v>
      </c>
      <c r="H872" s="124">
        <f t="shared" si="13"/>
        <v>0</v>
      </c>
      <c r="I872" s="121"/>
      <c r="J872" s="122" t="str">
        <f>IF(I872="","",VLOOKUP(I872,部门列表!A:B,2,0))</f>
        <v/>
      </c>
      <c r="K872" s="128"/>
    </row>
    <row r="873" spans="1:11" ht="13.5">
      <c r="A873" s="126"/>
      <c r="B873" s="121"/>
      <c r="C873" s="122" t="str">
        <f>IF(B873="","",VLOOKUP(B873,型号管理!A:D,2,0))</f>
        <v/>
      </c>
      <c r="D873" s="122" t="str">
        <f>IF(B873="","",VLOOKUP(B873,型号管理!A:D,3,0))</f>
        <v/>
      </c>
      <c r="E873" s="122" t="str">
        <f>IF(B873="","",VLOOKUP(B873,型号管理!A:D,4,0))</f>
        <v/>
      </c>
      <c r="F873" s="127"/>
      <c r="G873" s="124">
        <f>IF(F873=0,0,SUMIF(采购明细!B:B,B873,采购明细!H:H)/SUMIF(采购明细!B:B,B873,采购明细!F:F))</f>
        <v>0</v>
      </c>
      <c r="H873" s="124">
        <f t="shared" si="13"/>
        <v>0</v>
      </c>
      <c r="I873" s="121"/>
      <c r="J873" s="122" t="str">
        <f>IF(I873="","",VLOOKUP(I873,部门列表!A:B,2,0))</f>
        <v/>
      </c>
      <c r="K873" s="128"/>
    </row>
    <row r="874" spans="1:11" ht="13.5">
      <c r="A874" s="126"/>
      <c r="B874" s="121"/>
      <c r="C874" s="122" t="str">
        <f>IF(B874="","",VLOOKUP(B874,型号管理!A:D,2,0))</f>
        <v/>
      </c>
      <c r="D874" s="122" t="str">
        <f>IF(B874="","",VLOOKUP(B874,型号管理!A:D,3,0))</f>
        <v/>
      </c>
      <c r="E874" s="122" t="str">
        <f>IF(B874="","",VLOOKUP(B874,型号管理!A:D,4,0))</f>
        <v/>
      </c>
      <c r="F874" s="127"/>
      <c r="G874" s="124">
        <f>IF(F874=0,0,SUMIF(采购明细!B:B,B874,采购明细!H:H)/SUMIF(采购明细!B:B,B874,采购明细!F:F))</f>
        <v>0</v>
      </c>
      <c r="H874" s="124">
        <f t="shared" si="13"/>
        <v>0</v>
      </c>
      <c r="I874" s="121"/>
      <c r="J874" s="122" t="str">
        <f>IF(I874="","",VLOOKUP(I874,部门列表!A:B,2,0))</f>
        <v/>
      </c>
      <c r="K874" s="128"/>
    </row>
    <row r="875" spans="1:11" ht="13.5">
      <c r="A875" s="126"/>
      <c r="B875" s="121"/>
      <c r="C875" s="122" t="str">
        <f>IF(B875="","",VLOOKUP(B875,型号管理!A:D,2,0))</f>
        <v/>
      </c>
      <c r="D875" s="122" t="str">
        <f>IF(B875="","",VLOOKUP(B875,型号管理!A:D,3,0))</f>
        <v/>
      </c>
      <c r="E875" s="122" t="str">
        <f>IF(B875="","",VLOOKUP(B875,型号管理!A:D,4,0))</f>
        <v/>
      </c>
      <c r="F875" s="127"/>
      <c r="G875" s="124">
        <f>IF(F875=0,0,SUMIF(采购明细!B:B,B875,采购明细!H:H)/SUMIF(采购明细!B:B,B875,采购明细!F:F))</f>
        <v>0</v>
      </c>
      <c r="H875" s="124">
        <f t="shared" si="13"/>
        <v>0</v>
      </c>
      <c r="I875" s="121"/>
      <c r="J875" s="122" t="str">
        <f>IF(I875="","",VLOOKUP(I875,部门列表!A:B,2,0))</f>
        <v/>
      </c>
      <c r="K875" s="128"/>
    </row>
    <row r="876" spans="1:11" ht="13.5">
      <c r="A876" s="126"/>
      <c r="B876" s="121"/>
      <c r="C876" s="122" t="str">
        <f>IF(B876="","",VLOOKUP(B876,型号管理!A:D,2,0))</f>
        <v/>
      </c>
      <c r="D876" s="122" t="str">
        <f>IF(B876="","",VLOOKUP(B876,型号管理!A:D,3,0))</f>
        <v/>
      </c>
      <c r="E876" s="122" t="str">
        <f>IF(B876="","",VLOOKUP(B876,型号管理!A:D,4,0))</f>
        <v/>
      </c>
      <c r="F876" s="127"/>
      <c r="G876" s="124">
        <f>IF(F876=0,0,SUMIF(采购明细!B:B,B876,采购明细!H:H)/SUMIF(采购明细!B:B,B876,采购明细!F:F))</f>
        <v>0</v>
      </c>
      <c r="H876" s="124">
        <f t="shared" si="13"/>
        <v>0</v>
      </c>
      <c r="I876" s="121"/>
      <c r="J876" s="122" t="str">
        <f>IF(I876="","",VLOOKUP(I876,部门列表!A:B,2,0))</f>
        <v/>
      </c>
      <c r="K876" s="128"/>
    </row>
    <row r="877" spans="1:11" ht="13.5">
      <c r="A877" s="126"/>
      <c r="B877" s="121"/>
      <c r="C877" s="122" t="str">
        <f>IF(B877="","",VLOOKUP(B877,型号管理!A:D,2,0))</f>
        <v/>
      </c>
      <c r="D877" s="122" t="str">
        <f>IF(B877="","",VLOOKUP(B877,型号管理!A:D,3,0))</f>
        <v/>
      </c>
      <c r="E877" s="122" t="str">
        <f>IF(B877="","",VLOOKUP(B877,型号管理!A:D,4,0))</f>
        <v/>
      </c>
      <c r="F877" s="127"/>
      <c r="G877" s="124">
        <f>IF(F877=0,0,SUMIF(采购明细!B:B,B877,采购明细!H:H)/SUMIF(采购明细!B:B,B877,采购明细!F:F))</f>
        <v>0</v>
      </c>
      <c r="H877" s="124">
        <f t="shared" si="13"/>
        <v>0</v>
      </c>
      <c r="I877" s="121"/>
      <c r="J877" s="122" t="str">
        <f>IF(I877="","",VLOOKUP(I877,部门列表!A:B,2,0))</f>
        <v/>
      </c>
      <c r="K877" s="128"/>
    </row>
    <row r="878" spans="1:11" ht="13.5">
      <c r="A878" s="126"/>
      <c r="B878" s="121"/>
      <c r="C878" s="122" t="str">
        <f>IF(B878="","",VLOOKUP(B878,型号管理!A:D,2,0))</f>
        <v/>
      </c>
      <c r="D878" s="122" t="str">
        <f>IF(B878="","",VLOOKUP(B878,型号管理!A:D,3,0))</f>
        <v/>
      </c>
      <c r="E878" s="122" t="str">
        <f>IF(B878="","",VLOOKUP(B878,型号管理!A:D,4,0))</f>
        <v/>
      </c>
      <c r="F878" s="127"/>
      <c r="G878" s="124">
        <f>IF(F878=0,0,SUMIF(采购明细!B:B,B878,采购明细!H:H)/SUMIF(采购明细!B:B,B878,采购明细!F:F))</f>
        <v>0</v>
      </c>
      <c r="H878" s="124">
        <f t="shared" si="13"/>
        <v>0</v>
      </c>
      <c r="I878" s="121"/>
      <c r="J878" s="122" t="str">
        <f>IF(I878="","",VLOOKUP(I878,部门列表!A:B,2,0))</f>
        <v/>
      </c>
      <c r="K878" s="128"/>
    </row>
    <row r="879" spans="1:11" ht="13.5">
      <c r="A879" s="126"/>
      <c r="B879" s="121"/>
      <c r="C879" s="122" t="str">
        <f>IF(B879="","",VLOOKUP(B879,型号管理!A:D,2,0))</f>
        <v/>
      </c>
      <c r="D879" s="122" t="str">
        <f>IF(B879="","",VLOOKUP(B879,型号管理!A:D,3,0))</f>
        <v/>
      </c>
      <c r="E879" s="122" t="str">
        <f>IF(B879="","",VLOOKUP(B879,型号管理!A:D,4,0))</f>
        <v/>
      </c>
      <c r="F879" s="127"/>
      <c r="G879" s="124">
        <f>IF(F879=0,0,SUMIF(采购明细!B:B,B879,采购明细!H:H)/SUMIF(采购明细!B:B,B879,采购明细!F:F))</f>
        <v>0</v>
      </c>
      <c r="H879" s="124">
        <f t="shared" si="13"/>
        <v>0</v>
      </c>
      <c r="I879" s="121"/>
      <c r="J879" s="122" t="str">
        <f>IF(I879="","",VLOOKUP(I879,部门列表!A:B,2,0))</f>
        <v/>
      </c>
      <c r="K879" s="128"/>
    </row>
    <row r="880" spans="1:11" ht="13.5">
      <c r="A880" s="126"/>
      <c r="B880" s="121"/>
      <c r="C880" s="122" t="str">
        <f>IF(B880="","",VLOOKUP(B880,型号管理!A:D,2,0))</f>
        <v/>
      </c>
      <c r="D880" s="122" t="str">
        <f>IF(B880="","",VLOOKUP(B880,型号管理!A:D,3,0))</f>
        <v/>
      </c>
      <c r="E880" s="122" t="str">
        <f>IF(B880="","",VLOOKUP(B880,型号管理!A:D,4,0))</f>
        <v/>
      </c>
      <c r="F880" s="127"/>
      <c r="G880" s="124">
        <f>IF(F880=0,0,SUMIF(采购明细!B:B,B880,采购明细!H:H)/SUMIF(采购明细!B:B,B880,采购明细!F:F))</f>
        <v>0</v>
      </c>
      <c r="H880" s="124">
        <f t="shared" si="13"/>
        <v>0</v>
      </c>
      <c r="I880" s="121"/>
      <c r="J880" s="122" t="str">
        <f>IF(I880="","",VLOOKUP(I880,部门列表!A:B,2,0))</f>
        <v/>
      </c>
      <c r="K880" s="128"/>
    </row>
    <row r="881" spans="1:11" ht="13.5">
      <c r="A881" s="126"/>
      <c r="B881" s="121"/>
      <c r="C881" s="122" t="str">
        <f>IF(B881="","",VLOOKUP(B881,型号管理!A:D,2,0))</f>
        <v/>
      </c>
      <c r="D881" s="122" t="str">
        <f>IF(B881="","",VLOOKUP(B881,型号管理!A:D,3,0))</f>
        <v/>
      </c>
      <c r="E881" s="122" t="str">
        <f>IF(B881="","",VLOOKUP(B881,型号管理!A:D,4,0))</f>
        <v/>
      </c>
      <c r="F881" s="127"/>
      <c r="G881" s="124">
        <f>IF(F881=0,0,SUMIF(采购明细!B:B,B881,采购明细!H:H)/SUMIF(采购明细!B:B,B881,采购明细!F:F))</f>
        <v>0</v>
      </c>
      <c r="H881" s="124">
        <f t="shared" si="13"/>
        <v>0</v>
      </c>
      <c r="I881" s="121"/>
      <c r="J881" s="122" t="str">
        <f>IF(I881="","",VLOOKUP(I881,部门列表!A:B,2,0))</f>
        <v/>
      </c>
      <c r="K881" s="128"/>
    </row>
    <row r="882" spans="1:11" ht="13.5">
      <c r="A882" s="126"/>
      <c r="B882" s="121"/>
      <c r="C882" s="122" t="str">
        <f>IF(B882="","",VLOOKUP(B882,型号管理!A:D,2,0))</f>
        <v/>
      </c>
      <c r="D882" s="122" t="str">
        <f>IF(B882="","",VLOOKUP(B882,型号管理!A:D,3,0))</f>
        <v/>
      </c>
      <c r="E882" s="122" t="str">
        <f>IF(B882="","",VLOOKUP(B882,型号管理!A:D,4,0))</f>
        <v/>
      </c>
      <c r="F882" s="127"/>
      <c r="G882" s="124">
        <f>IF(F882=0,0,SUMIF(采购明细!B:B,B882,采购明细!H:H)/SUMIF(采购明细!B:B,B882,采购明细!F:F))</f>
        <v>0</v>
      </c>
      <c r="H882" s="124">
        <f t="shared" si="13"/>
        <v>0</v>
      </c>
      <c r="I882" s="121"/>
      <c r="J882" s="122" t="str">
        <f>IF(I882="","",VLOOKUP(I882,部门列表!A:B,2,0))</f>
        <v/>
      </c>
      <c r="K882" s="128"/>
    </row>
    <row r="883" spans="1:11" ht="13.5">
      <c r="A883" s="126"/>
      <c r="B883" s="121"/>
      <c r="C883" s="122" t="str">
        <f>IF(B883="","",VLOOKUP(B883,型号管理!A:D,2,0))</f>
        <v/>
      </c>
      <c r="D883" s="122" t="str">
        <f>IF(B883="","",VLOOKUP(B883,型号管理!A:D,3,0))</f>
        <v/>
      </c>
      <c r="E883" s="122" t="str">
        <f>IF(B883="","",VLOOKUP(B883,型号管理!A:D,4,0))</f>
        <v/>
      </c>
      <c r="F883" s="127"/>
      <c r="G883" s="124">
        <f>IF(F883=0,0,SUMIF(采购明细!B:B,B883,采购明细!H:H)/SUMIF(采购明细!B:B,B883,采购明细!F:F))</f>
        <v>0</v>
      </c>
      <c r="H883" s="124">
        <f t="shared" si="13"/>
        <v>0</v>
      </c>
      <c r="I883" s="121"/>
      <c r="J883" s="122" t="str">
        <f>IF(I883="","",VLOOKUP(I883,部门列表!A:B,2,0))</f>
        <v/>
      </c>
      <c r="K883" s="128"/>
    </row>
    <row r="884" spans="1:11" ht="13.5">
      <c r="A884" s="126"/>
      <c r="B884" s="121"/>
      <c r="C884" s="122" t="str">
        <f>IF(B884="","",VLOOKUP(B884,型号管理!A:D,2,0))</f>
        <v/>
      </c>
      <c r="D884" s="122" t="str">
        <f>IF(B884="","",VLOOKUP(B884,型号管理!A:D,3,0))</f>
        <v/>
      </c>
      <c r="E884" s="122" t="str">
        <f>IF(B884="","",VLOOKUP(B884,型号管理!A:D,4,0))</f>
        <v/>
      </c>
      <c r="F884" s="127"/>
      <c r="G884" s="124">
        <f>IF(F884=0,0,SUMIF(采购明细!B:B,B884,采购明细!H:H)/SUMIF(采购明细!B:B,B884,采购明细!F:F))</f>
        <v>0</v>
      </c>
      <c r="H884" s="124">
        <f t="shared" si="13"/>
        <v>0</v>
      </c>
      <c r="I884" s="121"/>
      <c r="J884" s="122" t="str">
        <f>IF(I884="","",VLOOKUP(I884,部门列表!A:B,2,0))</f>
        <v/>
      </c>
      <c r="K884" s="128"/>
    </row>
    <row r="885" spans="1:11" ht="13.5">
      <c r="A885" s="126"/>
      <c r="B885" s="121"/>
      <c r="C885" s="122" t="str">
        <f>IF(B885="","",VLOOKUP(B885,型号管理!A:D,2,0))</f>
        <v/>
      </c>
      <c r="D885" s="122" t="str">
        <f>IF(B885="","",VLOOKUP(B885,型号管理!A:D,3,0))</f>
        <v/>
      </c>
      <c r="E885" s="122" t="str">
        <f>IF(B885="","",VLOOKUP(B885,型号管理!A:D,4,0))</f>
        <v/>
      </c>
      <c r="F885" s="127"/>
      <c r="G885" s="124">
        <f>IF(F885=0,0,SUMIF(采购明细!B:B,B885,采购明细!H:H)/SUMIF(采购明细!B:B,B885,采购明细!F:F))</f>
        <v>0</v>
      </c>
      <c r="H885" s="124">
        <f t="shared" si="13"/>
        <v>0</v>
      </c>
      <c r="I885" s="121"/>
      <c r="J885" s="122" t="str">
        <f>IF(I885="","",VLOOKUP(I885,部门列表!A:B,2,0))</f>
        <v/>
      </c>
      <c r="K885" s="128"/>
    </row>
    <row r="886" spans="1:11" ht="13.5">
      <c r="A886" s="126"/>
      <c r="B886" s="121"/>
      <c r="C886" s="122" t="str">
        <f>IF(B886="","",VLOOKUP(B886,型号管理!A:D,2,0))</f>
        <v/>
      </c>
      <c r="D886" s="122" t="str">
        <f>IF(B886="","",VLOOKUP(B886,型号管理!A:D,3,0))</f>
        <v/>
      </c>
      <c r="E886" s="122" t="str">
        <f>IF(B886="","",VLOOKUP(B886,型号管理!A:D,4,0))</f>
        <v/>
      </c>
      <c r="F886" s="127"/>
      <c r="G886" s="124">
        <f>IF(F886=0,0,SUMIF(采购明细!B:B,B886,采购明细!H:H)/SUMIF(采购明细!B:B,B886,采购明细!F:F))</f>
        <v>0</v>
      </c>
      <c r="H886" s="124">
        <f t="shared" si="13"/>
        <v>0</v>
      </c>
      <c r="I886" s="121"/>
      <c r="J886" s="122" t="str">
        <f>IF(I886="","",VLOOKUP(I886,部门列表!A:B,2,0))</f>
        <v/>
      </c>
      <c r="K886" s="128"/>
    </row>
    <row r="887" spans="1:11" ht="13.5">
      <c r="A887" s="126"/>
      <c r="B887" s="121"/>
      <c r="C887" s="122" t="str">
        <f>IF(B887="","",VLOOKUP(B887,型号管理!A:D,2,0))</f>
        <v/>
      </c>
      <c r="D887" s="122" t="str">
        <f>IF(B887="","",VLOOKUP(B887,型号管理!A:D,3,0))</f>
        <v/>
      </c>
      <c r="E887" s="122" t="str">
        <f>IF(B887="","",VLOOKUP(B887,型号管理!A:D,4,0))</f>
        <v/>
      </c>
      <c r="F887" s="127"/>
      <c r="G887" s="124">
        <f>IF(F887=0,0,SUMIF(采购明细!B:B,B887,采购明细!H:H)/SUMIF(采购明细!B:B,B887,采购明细!F:F))</f>
        <v>0</v>
      </c>
      <c r="H887" s="124">
        <f t="shared" si="13"/>
        <v>0</v>
      </c>
      <c r="I887" s="121"/>
      <c r="J887" s="122" t="str">
        <f>IF(I887="","",VLOOKUP(I887,部门列表!A:B,2,0))</f>
        <v/>
      </c>
      <c r="K887" s="128"/>
    </row>
    <row r="888" spans="1:11" ht="13.5">
      <c r="A888" s="126"/>
      <c r="B888" s="121"/>
      <c r="C888" s="122" t="str">
        <f>IF(B888="","",VLOOKUP(B888,型号管理!A:D,2,0))</f>
        <v/>
      </c>
      <c r="D888" s="122" t="str">
        <f>IF(B888="","",VLOOKUP(B888,型号管理!A:D,3,0))</f>
        <v/>
      </c>
      <c r="E888" s="122" t="str">
        <f>IF(B888="","",VLOOKUP(B888,型号管理!A:D,4,0))</f>
        <v/>
      </c>
      <c r="F888" s="127"/>
      <c r="G888" s="124">
        <f>IF(F888=0,0,SUMIF(采购明细!B:B,B888,采购明细!H:H)/SUMIF(采购明细!B:B,B888,采购明细!F:F))</f>
        <v>0</v>
      </c>
      <c r="H888" s="124">
        <f t="shared" si="13"/>
        <v>0</v>
      </c>
      <c r="I888" s="121"/>
      <c r="J888" s="122" t="str">
        <f>IF(I888="","",VLOOKUP(I888,部门列表!A:B,2,0))</f>
        <v/>
      </c>
      <c r="K888" s="128"/>
    </row>
    <row r="889" spans="1:11" ht="13.5">
      <c r="A889" s="126"/>
      <c r="B889" s="121"/>
      <c r="C889" s="122" t="str">
        <f>IF(B889="","",VLOOKUP(B889,型号管理!A:D,2,0))</f>
        <v/>
      </c>
      <c r="D889" s="122" t="str">
        <f>IF(B889="","",VLOOKUP(B889,型号管理!A:D,3,0))</f>
        <v/>
      </c>
      <c r="E889" s="122" t="str">
        <f>IF(B889="","",VLOOKUP(B889,型号管理!A:D,4,0))</f>
        <v/>
      </c>
      <c r="F889" s="127"/>
      <c r="G889" s="124">
        <f>IF(F889=0,0,SUMIF(采购明细!B:B,B889,采购明细!H:H)/SUMIF(采购明细!B:B,B889,采购明细!F:F))</f>
        <v>0</v>
      </c>
      <c r="H889" s="124">
        <f t="shared" si="13"/>
        <v>0</v>
      </c>
      <c r="I889" s="121"/>
      <c r="J889" s="122" t="str">
        <f>IF(I889="","",VLOOKUP(I889,部门列表!A:B,2,0))</f>
        <v/>
      </c>
      <c r="K889" s="128"/>
    </row>
    <row r="890" spans="1:11" ht="13.5">
      <c r="A890" s="126"/>
      <c r="B890" s="121"/>
      <c r="C890" s="122" t="str">
        <f>IF(B890="","",VLOOKUP(B890,型号管理!A:D,2,0))</f>
        <v/>
      </c>
      <c r="D890" s="122" t="str">
        <f>IF(B890="","",VLOOKUP(B890,型号管理!A:D,3,0))</f>
        <v/>
      </c>
      <c r="E890" s="122" t="str">
        <f>IF(B890="","",VLOOKUP(B890,型号管理!A:D,4,0))</f>
        <v/>
      </c>
      <c r="F890" s="127"/>
      <c r="G890" s="124">
        <f>IF(F890=0,0,SUMIF(采购明细!B:B,B890,采购明细!H:H)/SUMIF(采购明细!B:B,B890,采购明细!F:F))</f>
        <v>0</v>
      </c>
      <c r="H890" s="124">
        <f t="shared" si="13"/>
        <v>0</v>
      </c>
      <c r="I890" s="121"/>
      <c r="J890" s="122" t="str">
        <f>IF(I890="","",VLOOKUP(I890,部门列表!A:B,2,0))</f>
        <v/>
      </c>
      <c r="K890" s="128"/>
    </row>
    <row r="891" spans="1:11" ht="13.5">
      <c r="A891" s="126"/>
      <c r="B891" s="121"/>
      <c r="C891" s="122" t="str">
        <f>IF(B891="","",VLOOKUP(B891,型号管理!A:D,2,0))</f>
        <v/>
      </c>
      <c r="D891" s="122" t="str">
        <f>IF(B891="","",VLOOKUP(B891,型号管理!A:D,3,0))</f>
        <v/>
      </c>
      <c r="E891" s="122" t="str">
        <f>IF(B891="","",VLOOKUP(B891,型号管理!A:D,4,0))</f>
        <v/>
      </c>
      <c r="F891" s="127"/>
      <c r="G891" s="124">
        <f>IF(F891=0,0,SUMIF(采购明细!B:B,B891,采购明细!H:H)/SUMIF(采购明细!B:B,B891,采购明细!F:F))</f>
        <v>0</v>
      </c>
      <c r="H891" s="124">
        <f t="shared" si="13"/>
        <v>0</v>
      </c>
      <c r="I891" s="121"/>
      <c r="J891" s="122" t="str">
        <f>IF(I891="","",VLOOKUP(I891,部门列表!A:B,2,0))</f>
        <v/>
      </c>
      <c r="K891" s="128"/>
    </row>
    <row r="892" spans="1:11" ht="13.5">
      <c r="A892" s="126"/>
      <c r="B892" s="121"/>
      <c r="C892" s="122" t="str">
        <f>IF(B892="","",VLOOKUP(B892,型号管理!A:D,2,0))</f>
        <v/>
      </c>
      <c r="D892" s="122" t="str">
        <f>IF(B892="","",VLOOKUP(B892,型号管理!A:D,3,0))</f>
        <v/>
      </c>
      <c r="E892" s="122" t="str">
        <f>IF(B892="","",VLOOKUP(B892,型号管理!A:D,4,0))</f>
        <v/>
      </c>
      <c r="F892" s="127"/>
      <c r="G892" s="124">
        <f>IF(F892=0,0,SUMIF(采购明细!B:B,B892,采购明细!H:H)/SUMIF(采购明细!B:B,B892,采购明细!F:F))</f>
        <v>0</v>
      </c>
      <c r="H892" s="124">
        <f t="shared" si="13"/>
        <v>0</v>
      </c>
      <c r="I892" s="121"/>
      <c r="J892" s="122" t="str">
        <f>IF(I892="","",VLOOKUP(I892,部门列表!A:B,2,0))</f>
        <v/>
      </c>
      <c r="K892" s="128"/>
    </row>
    <row r="893" spans="1:11" ht="13.5">
      <c r="A893" s="126"/>
      <c r="B893" s="121"/>
      <c r="C893" s="122" t="str">
        <f>IF(B893="","",VLOOKUP(B893,型号管理!A:D,2,0))</f>
        <v/>
      </c>
      <c r="D893" s="122" t="str">
        <f>IF(B893="","",VLOOKUP(B893,型号管理!A:D,3,0))</f>
        <v/>
      </c>
      <c r="E893" s="122" t="str">
        <f>IF(B893="","",VLOOKUP(B893,型号管理!A:D,4,0))</f>
        <v/>
      </c>
      <c r="F893" s="127"/>
      <c r="G893" s="124">
        <f>IF(F893=0,0,SUMIF(采购明细!B:B,B893,采购明细!H:H)/SUMIF(采购明细!B:B,B893,采购明细!F:F))</f>
        <v>0</v>
      </c>
      <c r="H893" s="124">
        <f t="shared" si="13"/>
        <v>0</v>
      </c>
      <c r="I893" s="121"/>
      <c r="J893" s="122" t="str">
        <f>IF(I893="","",VLOOKUP(I893,部门列表!A:B,2,0))</f>
        <v/>
      </c>
      <c r="K893" s="128"/>
    </row>
    <row r="894" spans="1:11" ht="13.5">
      <c r="A894" s="126"/>
      <c r="B894" s="121"/>
      <c r="C894" s="122" t="str">
        <f>IF(B894="","",VLOOKUP(B894,型号管理!A:D,2,0))</f>
        <v/>
      </c>
      <c r="D894" s="122" t="str">
        <f>IF(B894="","",VLOOKUP(B894,型号管理!A:D,3,0))</f>
        <v/>
      </c>
      <c r="E894" s="122" t="str">
        <f>IF(B894="","",VLOOKUP(B894,型号管理!A:D,4,0))</f>
        <v/>
      </c>
      <c r="F894" s="127"/>
      <c r="G894" s="124">
        <f>IF(F894=0,0,SUMIF(采购明细!B:B,B894,采购明细!H:H)/SUMIF(采购明细!B:B,B894,采购明细!F:F))</f>
        <v>0</v>
      </c>
      <c r="H894" s="124">
        <f t="shared" si="13"/>
        <v>0</v>
      </c>
      <c r="I894" s="121"/>
      <c r="J894" s="122" t="str">
        <f>IF(I894="","",VLOOKUP(I894,部门列表!A:B,2,0))</f>
        <v/>
      </c>
      <c r="K894" s="128"/>
    </row>
    <row r="895" spans="1:11" ht="13.5">
      <c r="A895" s="126"/>
      <c r="B895" s="121"/>
      <c r="C895" s="122" t="str">
        <f>IF(B895="","",VLOOKUP(B895,型号管理!A:D,2,0))</f>
        <v/>
      </c>
      <c r="D895" s="122" t="str">
        <f>IF(B895="","",VLOOKUP(B895,型号管理!A:D,3,0))</f>
        <v/>
      </c>
      <c r="E895" s="122" t="str">
        <f>IF(B895="","",VLOOKUP(B895,型号管理!A:D,4,0))</f>
        <v/>
      </c>
      <c r="F895" s="127"/>
      <c r="G895" s="124">
        <f>IF(F895=0,0,SUMIF(采购明细!B:B,B895,采购明细!H:H)/SUMIF(采购明细!B:B,B895,采购明细!F:F))</f>
        <v>0</v>
      </c>
      <c r="H895" s="124">
        <f t="shared" si="13"/>
        <v>0</v>
      </c>
      <c r="I895" s="121"/>
      <c r="J895" s="122" t="str">
        <f>IF(I895="","",VLOOKUP(I895,部门列表!A:B,2,0))</f>
        <v/>
      </c>
      <c r="K895" s="128"/>
    </row>
    <row r="896" spans="1:11" ht="13.5">
      <c r="A896" s="126"/>
      <c r="B896" s="121"/>
      <c r="C896" s="122" t="str">
        <f>IF(B896="","",VLOOKUP(B896,型号管理!A:D,2,0))</f>
        <v/>
      </c>
      <c r="D896" s="122" t="str">
        <f>IF(B896="","",VLOOKUP(B896,型号管理!A:D,3,0))</f>
        <v/>
      </c>
      <c r="E896" s="122" t="str">
        <f>IF(B896="","",VLOOKUP(B896,型号管理!A:D,4,0))</f>
        <v/>
      </c>
      <c r="F896" s="127"/>
      <c r="G896" s="124">
        <f>IF(F896=0,0,SUMIF(采购明细!B:B,B896,采购明细!H:H)/SUMIF(采购明细!B:B,B896,采购明细!F:F))</f>
        <v>0</v>
      </c>
      <c r="H896" s="124">
        <f t="shared" si="13"/>
        <v>0</v>
      </c>
      <c r="I896" s="121"/>
      <c r="J896" s="122" t="str">
        <f>IF(I896="","",VLOOKUP(I896,部门列表!A:B,2,0))</f>
        <v/>
      </c>
      <c r="K896" s="128"/>
    </row>
    <row r="897" spans="1:11" ht="13.5">
      <c r="A897" s="126"/>
      <c r="B897" s="121"/>
      <c r="C897" s="122" t="str">
        <f>IF(B897="","",VLOOKUP(B897,型号管理!A:D,2,0))</f>
        <v/>
      </c>
      <c r="D897" s="122" t="str">
        <f>IF(B897="","",VLOOKUP(B897,型号管理!A:D,3,0))</f>
        <v/>
      </c>
      <c r="E897" s="122" t="str">
        <f>IF(B897="","",VLOOKUP(B897,型号管理!A:D,4,0))</f>
        <v/>
      </c>
      <c r="F897" s="127"/>
      <c r="G897" s="124">
        <f>IF(F897=0,0,SUMIF(采购明细!B:B,B897,采购明细!H:H)/SUMIF(采购明细!B:B,B897,采购明细!F:F))</f>
        <v>0</v>
      </c>
      <c r="H897" s="124">
        <f t="shared" si="13"/>
        <v>0</v>
      </c>
      <c r="I897" s="121"/>
      <c r="J897" s="122" t="str">
        <f>IF(I897="","",VLOOKUP(I897,部门列表!A:B,2,0))</f>
        <v/>
      </c>
      <c r="K897" s="128"/>
    </row>
    <row r="898" spans="1:11" ht="13.5">
      <c r="A898" s="126"/>
      <c r="B898" s="121"/>
      <c r="C898" s="122" t="str">
        <f>IF(B898="","",VLOOKUP(B898,型号管理!A:D,2,0))</f>
        <v/>
      </c>
      <c r="D898" s="122" t="str">
        <f>IF(B898="","",VLOOKUP(B898,型号管理!A:D,3,0))</f>
        <v/>
      </c>
      <c r="E898" s="122" t="str">
        <f>IF(B898="","",VLOOKUP(B898,型号管理!A:D,4,0))</f>
        <v/>
      </c>
      <c r="F898" s="127"/>
      <c r="G898" s="124">
        <f>IF(F898=0,0,SUMIF(采购明细!B:B,B898,采购明细!H:H)/SUMIF(采购明细!B:B,B898,采购明细!F:F))</f>
        <v>0</v>
      </c>
      <c r="H898" s="124">
        <f t="shared" si="14" ref="H898:H961">F898*G898</f>
        <v>0</v>
      </c>
      <c r="I898" s="121"/>
      <c r="J898" s="122" t="str">
        <f>IF(I898="","",VLOOKUP(I898,部门列表!A:B,2,0))</f>
        <v/>
      </c>
      <c r="K898" s="128"/>
    </row>
    <row r="899" spans="1:11" ht="13.5">
      <c r="A899" s="126"/>
      <c r="B899" s="121"/>
      <c r="C899" s="122" t="str">
        <f>IF(B899="","",VLOOKUP(B899,型号管理!A:D,2,0))</f>
        <v/>
      </c>
      <c r="D899" s="122" t="str">
        <f>IF(B899="","",VLOOKUP(B899,型号管理!A:D,3,0))</f>
        <v/>
      </c>
      <c r="E899" s="122" t="str">
        <f>IF(B899="","",VLOOKUP(B899,型号管理!A:D,4,0))</f>
        <v/>
      </c>
      <c r="F899" s="127"/>
      <c r="G899" s="124">
        <f>IF(F899=0,0,SUMIF(采购明细!B:B,B899,采购明细!H:H)/SUMIF(采购明细!B:B,B899,采购明细!F:F))</f>
        <v>0</v>
      </c>
      <c r="H899" s="124">
        <f t="shared" si="14"/>
        <v>0</v>
      </c>
      <c r="I899" s="121"/>
      <c r="J899" s="122" t="str">
        <f>IF(I899="","",VLOOKUP(I899,部门列表!A:B,2,0))</f>
        <v/>
      </c>
      <c r="K899" s="128"/>
    </row>
    <row r="900" spans="1:11" ht="13.5">
      <c r="A900" s="126"/>
      <c r="B900" s="121"/>
      <c r="C900" s="122" t="str">
        <f>IF(B900="","",VLOOKUP(B900,型号管理!A:D,2,0))</f>
        <v/>
      </c>
      <c r="D900" s="122" t="str">
        <f>IF(B900="","",VLOOKUP(B900,型号管理!A:D,3,0))</f>
        <v/>
      </c>
      <c r="E900" s="122" t="str">
        <f>IF(B900="","",VLOOKUP(B900,型号管理!A:D,4,0))</f>
        <v/>
      </c>
      <c r="F900" s="127"/>
      <c r="G900" s="124">
        <f>IF(F900=0,0,SUMIF(采购明细!B:B,B900,采购明细!H:H)/SUMIF(采购明细!B:B,B900,采购明细!F:F))</f>
        <v>0</v>
      </c>
      <c r="H900" s="124">
        <f t="shared" si="14"/>
        <v>0</v>
      </c>
      <c r="I900" s="121"/>
      <c r="J900" s="122" t="str">
        <f>IF(I900="","",VLOOKUP(I900,部门列表!A:B,2,0))</f>
        <v/>
      </c>
      <c r="K900" s="128"/>
    </row>
    <row r="901" spans="1:11" ht="13.5">
      <c r="A901" s="126"/>
      <c r="B901" s="121"/>
      <c r="C901" s="122" t="str">
        <f>IF(B901="","",VLOOKUP(B901,型号管理!A:D,2,0))</f>
        <v/>
      </c>
      <c r="D901" s="122" t="str">
        <f>IF(B901="","",VLOOKUP(B901,型号管理!A:D,3,0))</f>
        <v/>
      </c>
      <c r="E901" s="122" t="str">
        <f>IF(B901="","",VLOOKUP(B901,型号管理!A:D,4,0))</f>
        <v/>
      </c>
      <c r="F901" s="127"/>
      <c r="G901" s="124">
        <f>IF(F901=0,0,SUMIF(采购明细!B:B,B901,采购明细!H:H)/SUMIF(采购明细!B:B,B901,采购明细!F:F))</f>
        <v>0</v>
      </c>
      <c r="H901" s="124">
        <f t="shared" si="14"/>
        <v>0</v>
      </c>
      <c r="I901" s="121"/>
      <c r="J901" s="122" t="str">
        <f>IF(I901="","",VLOOKUP(I901,部门列表!A:B,2,0))</f>
        <v/>
      </c>
      <c r="K901" s="128"/>
    </row>
    <row r="902" spans="1:11" ht="13.5">
      <c r="A902" s="126"/>
      <c r="B902" s="121"/>
      <c r="C902" s="122" t="str">
        <f>IF(B902="","",VLOOKUP(B902,型号管理!A:D,2,0))</f>
        <v/>
      </c>
      <c r="D902" s="122" t="str">
        <f>IF(B902="","",VLOOKUP(B902,型号管理!A:D,3,0))</f>
        <v/>
      </c>
      <c r="E902" s="122" t="str">
        <f>IF(B902="","",VLOOKUP(B902,型号管理!A:D,4,0))</f>
        <v/>
      </c>
      <c r="F902" s="127"/>
      <c r="G902" s="124">
        <f>IF(F902=0,0,SUMIF(采购明细!B:B,B902,采购明细!H:H)/SUMIF(采购明细!B:B,B902,采购明细!F:F))</f>
        <v>0</v>
      </c>
      <c r="H902" s="124">
        <f t="shared" si="14"/>
        <v>0</v>
      </c>
      <c r="I902" s="121"/>
      <c r="J902" s="122" t="str">
        <f>IF(I902="","",VLOOKUP(I902,部门列表!A:B,2,0))</f>
        <v/>
      </c>
      <c r="K902" s="128"/>
    </row>
    <row r="903" spans="1:11" ht="13.5">
      <c r="A903" s="126"/>
      <c r="B903" s="121"/>
      <c r="C903" s="122" t="str">
        <f>IF(B903="","",VLOOKUP(B903,型号管理!A:D,2,0))</f>
        <v/>
      </c>
      <c r="D903" s="122" t="str">
        <f>IF(B903="","",VLOOKUP(B903,型号管理!A:D,3,0))</f>
        <v/>
      </c>
      <c r="E903" s="122" t="str">
        <f>IF(B903="","",VLOOKUP(B903,型号管理!A:D,4,0))</f>
        <v/>
      </c>
      <c r="F903" s="127"/>
      <c r="G903" s="124">
        <f>IF(F903=0,0,SUMIF(采购明细!B:B,B903,采购明细!H:H)/SUMIF(采购明细!B:B,B903,采购明细!F:F))</f>
        <v>0</v>
      </c>
      <c r="H903" s="124">
        <f t="shared" si="14"/>
        <v>0</v>
      </c>
      <c r="I903" s="121"/>
      <c r="J903" s="122" t="str">
        <f>IF(I903="","",VLOOKUP(I903,部门列表!A:B,2,0))</f>
        <v/>
      </c>
      <c r="K903" s="128"/>
    </row>
    <row r="904" spans="1:11" ht="13.5">
      <c r="A904" s="126"/>
      <c r="B904" s="121"/>
      <c r="C904" s="122" t="str">
        <f>IF(B904="","",VLOOKUP(B904,型号管理!A:D,2,0))</f>
        <v/>
      </c>
      <c r="D904" s="122" t="str">
        <f>IF(B904="","",VLOOKUP(B904,型号管理!A:D,3,0))</f>
        <v/>
      </c>
      <c r="E904" s="122" t="str">
        <f>IF(B904="","",VLOOKUP(B904,型号管理!A:D,4,0))</f>
        <v/>
      </c>
      <c r="F904" s="127"/>
      <c r="G904" s="124">
        <f>IF(F904=0,0,SUMIF(采购明细!B:B,B904,采购明细!H:H)/SUMIF(采购明细!B:B,B904,采购明细!F:F))</f>
        <v>0</v>
      </c>
      <c r="H904" s="124">
        <f t="shared" si="14"/>
        <v>0</v>
      </c>
      <c r="I904" s="121"/>
      <c r="J904" s="122" t="str">
        <f>IF(I904="","",VLOOKUP(I904,部门列表!A:B,2,0))</f>
        <v/>
      </c>
      <c r="K904" s="128"/>
    </row>
    <row r="905" spans="1:11" ht="13.5">
      <c r="A905" s="126"/>
      <c r="B905" s="121"/>
      <c r="C905" s="122" t="str">
        <f>IF(B905="","",VLOOKUP(B905,型号管理!A:D,2,0))</f>
        <v/>
      </c>
      <c r="D905" s="122" t="str">
        <f>IF(B905="","",VLOOKUP(B905,型号管理!A:D,3,0))</f>
        <v/>
      </c>
      <c r="E905" s="122" t="str">
        <f>IF(B905="","",VLOOKUP(B905,型号管理!A:D,4,0))</f>
        <v/>
      </c>
      <c r="F905" s="127"/>
      <c r="G905" s="124">
        <f>IF(F905=0,0,SUMIF(采购明细!B:B,B905,采购明细!H:H)/SUMIF(采购明细!B:B,B905,采购明细!F:F))</f>
        <v>0</v>
      </c>
      <c r="H905" s="124">
        <f t="shared" si="14"/>
        <v>0</v>
      </c>
      <c r="I905" s="121"/>
      <c r="J905" s="122" t="str">
        <f>IF(I905="","",VLOOKUP(I905,部门列表!A:B,2,0))</f>
        <v/>
      </c>
      <c r="K905" s="128"/>
    </row>
    <row r="906" spans="1:11" ht="13.5">
      <c r="A906" s="126"/>
      <c r="B906" s="121"/>
      <c r="C906" s="122" t="str">
        <f>IF(B906="","",VLOOKUP(B906,型号管理!A:D,2,0))</f>
        <v/>
      </c>
      <c r="D906" s="122" t="str">
        <f>IF(B906="","",VLOOKUP(B906,型号管理!A:D,3,0))</f>
        <v/>
      </c>
      <c r="E906" s="122" t="str">
        <f>IF(B906="","",VLOOKUP(B906,型号管理!A:D,4,0))</f>
        <v/>
      </c>
      <c r="F906" s="127"/>
      <c r="G906" s="124">
        <f>IF(F906=0,0,SUMIF(采购明细!B:B,B906,采购明细!H:H)/SUMIF(采购明细!B:B,B906,采购明细!F:F))</f>
        <v>0</v>
      </c>
      <c r="H906" s="124">
        <f t="shared" si="14"/>
        <v>0</v>
      </c>
      <c r="I906" s="121"/>
      <c r="J906" s="122" t="str">
        <f>IF(I906="","",VLOOKUP(I906,部门列表!A:B,2,0))</f>
        <v/>
      </c>
      <c r="K906" s="128"/>
    </row>
    <row r="907" spans="1:11" ht="13.5">
      <c r="A907" s="126"/>
      <c r="B907" s="121"/>
      <c r="C907" s="122" t="str">
        <f>IF(B907="","",VLOOKUP(B907,型号管理!A:D,2,0))</f>
        <v/>
      </c>
      <c r="D907" s="122" t="str">
        <f>IF(B907="","",VLOOKUP(B907,型号管理!A:D,3,0))</f>
        <v/>
      </c>
      <c r="E907" s="122" t="str">
        <f>IF(B907="","",VLOOKUP(B907,型号管理!A:D,4,0))</f>
        <v/>
      </c>
      <c r="F907" s="127"/>
      <c r="G907" s="124">
        <f>IF(F907=0,0,SUMIF(采购明细!B:B,B907,采购明细!H:H)/SUMIF(采购明细!B:B,B907,采购明细!F:F))</f>
        <v>0</v>
      </c>
      <c r="H907" s="124">
        <f t="shared" si="14"/>
        <v>0</v>
      </c>
      <c r="I907" s="121"/>
      <c r="J907" s="122" t="str">
        <f>IF(I907="","",VLOOKUP(I907,部门列表!A:B,2,0))</f>
        <v/>
      </c>
      <c r="K907" s="128"/>
    </row>
    <row r="908" spans="1:11" ht="13.5">
      <c r="A908" s="126"/>
      <c r="B908" s="121"/>
      <c r="C908" s="122" t="str">
        <f>IF(B908="","",VLOOKUP(B908,型号管理!A:D,2,0))</f>
        <v/>
      </c>
      <c r="D908" s="122" t="str">
        <f>IF(B908="","",VLOOKUP(B908,型号管理!A:D,3,0))</f>
        <v/>
      </c>
      <c r="E908" s="122" t="str">
        <f>IF(B908="","",VLOOKUP(B908,型号管理!A:D,4,0))</f>
        <v/>
      </c>
      <c r="F908" s="127"/>
      <c r="G908" s="124">
        <f>IF(F908=0,0,SUMIF(采购明细!B:B,B908,采购明细!H:H)/SUMIF(采购明细!B:B,B908,采购明细!F:F))</f>
        <v>0</v>
      </c>
      <c r="H908" s="124">
        <f t="shared" si="14"/>
        <v>0</v>
      </c>
      <c r="I908" s="121"/>
      <c r="J908" s="122" t="str">
        <f>IF(I908="","",VLOOKUP(I908,部门列表!A:B,2,0))</f>
        <v/>
      </c>
      <c r="K908" s="128"/>
    </row>
    <row r="909" spans="1:11" ht="13.5">
      <c r="A909" s="126"/>
      <c r="B909" s="121"/>
      <c r="C909" s="122" t="str">
        <f>IF(B909="","",VLOOKUP(B909,型号管理!A:D,2,0))</f>
        <v/>
      </c>
      <c r="D909" s="122" t="str">
        <f>IF(B909="","",VLOOKUP(B909,型号管理!A:D,3,0))</f>
        <v/>
      </c>
      <c r="E909" s="122" t="str">
        <f>IF(B909="","",VLOOKUP(B909,型号管理!A:D,4,0))</f>
        <v/>
      </c>
      <c r="F909" s="127"/>
      <c r="G909" s="124">
        <f>IF(F909=0,0,SUMIF(采购明细!B:B,B909,采购明细!H:H)/SUMIF(采购明细!B:B,B909,采购明细!F:F))</f>
        <v>0</v>
      </c>
      <c r="H909" s="124">
        <f t="shared" si="14"/>
        <v>0</v>
      </c>
      <c r="I909" s="121"/>
      <c r="J909" s="122" t="str">
        <f>IF(I909="","",VLOOKUP(I909,部门列表!A:B,2,0))</f>
        <v/>
      </c>
      <c r="K909" s="128"/>
    </row>
    <row r="910" spans="1:11" ht="13.5">
      <c r="A910" s="126"/>
      <c r="B910" s="121"/>
      <c r="C910" s="122" t="str">
        <f>IF(B910="","",VLOOKUP(B910,型号管理!A:D,2,0))</f>
        <v/>
      </c>
      <c r="D910" s="122" t="str">
        <f>IF(B910="","",VLOOKUP(B910,型号管理!A:D,3,0))</f>
        <v/>
      </c>
      <c r="E910" s="122" t="str">
        <f>IF(B910="","",VLOOKUP(B910,型号管理!A:D,4,0))</f>
        <v/>
      </c>
      <c r="F910" s="127"/>
      <c r="G910" s="124">
        <f>IF(F910=0,0,SUMIF(采购明细!B:B,B910,采购明细!H:H)/SUMIF(采购明细!B:B,B910,采购明细!F:F))</f>
        <v>0</v>
      </c>
      <c r="H910" s="124">
        <f t="shared" si="14"/>
        <v>0</v>
      </c>
      <c r="I910" s="121"/>
      <c r="J910" s="122" t="str">
        <f>IF(I910="","",VLOOKUP(I910,部门列表!A:B,2,0))</f>
        <v/>
      </c>
      <c r="K910" s="128"/>
    </row>
    <row r="911" spans="1:11" ht="13.5">
      <c r="A911" s="126"/>
      <c r="B911" s="121"/>
      <c r="C911" s="122" t="str">
        <f>IF(B911="","",VLOOKUP(B911,型号管理!A:D,2,0))</f>
        <v/>
      </c>
      <c r="D911" s="122" t="str">
        <f>IF(B911="","",VLOOKUP(B911,型号管理!A:D,3,0))</f>
        <v/>
      </c>
      <c r="E911" s="122" t="str">
        <f>IF(B911="","",VLOOKUP(B911,型号管理!A:D,4,0))</f>
        <v/>
      </c>
      <c r="F911" s="127"/>
      <c r="G911" s="124">
        <f>IF(F911=0,0,SUMIF(采购明细!B:B,B911,采购明细!H:H)/SUMIF(采购明细!B:B,B911,采购明细!F:F))</f>
        <v>0</v>
      </c>
      <c r="H911" s="124">
        <f t="shared" si="14"/>
        <v>0</v>
      </c>
      <c r="I911" s="121"/>
      <c r="J911" s="122" t="str">
        <f>IF(I911="","",VLOOKUP(I911,部门列表!A:B,2,0))</f>
        <v/>
      </c>
      <c r="K911" s="128"/>
    </row>
    <row r="912" spans="1:11" ht="13.5">
      <c r="A912" s="126"/>
      <c r="B912" s="121"/>
      <c r="C912" s="122" t="str">
        <f>IF(B912="","",VLOOKUP(B912,型号管理!A:D,2,0))</f>
        <v/>
      </c>
      <c r="D912" s="122" t="str">
        <f>IF(B912="","",VLOOKUP(B912,型号管理!A:D,3,0))</f>
        <v/>
      </c>
      <c r="E912" s="122" t="str">
        <f>IF(B912="","",VLOOKUP(B912,型号管理!A:D,4,0))</f>
        <v/>
      </c>
      <c r="F912" s="127"/>
      <c r="G912" s="124">
        <f>IF(F912=0,0,SUMIF(采购明细!B:B,B912,采购明细!H:H)/SUMIF(采购明细!B:B,B912,采购明细!F:F))</f>
        <v>0</v>
      </c>
      <c r="H912" s="124">
        <f t="shared" si="14"/>
        <v>0</v>
      </c>
      <c r="I912" s="121"/>
      <c r="J912" s="122" t="str">
        <f>IF(I912="","",VLOOKUP(I912,部门列表!A:B,2,0))</f>
        <v/>
      </c>
      <c r="K912" s="128"/>
    </row>
    <row r="913" spans="1:11" ht="13.5">
      <c r="A913" s="126"/>
      <c r="B913" s="121"/>
      <c r="C913" s="122" t="str">
        <f>IF(B913="","",VLOOKUP(B913,型号管理!A:D,2,0))</f>
        <v/>
      </c>
      <c r="D913" s="122" t="str">
        <f>IF(B913="","",VLOOKUP(B913,型号管理!A:D,3,0))</f>
        <v/>
      </c>
      <c r="E913" s="122" t="str">
        <f>IF(B913="","",VLOOKUP(B913,型号管理!A:D,4,0))</f>
        <v/>
      </c>
      <c r="F913" s="127"/>
      <c r="G913" s="124">
        <f>IF(F913=0,0,SUMIF(采购明细!B:B,B913,采购明细!H:H)/SUMIF(采购明细!B:B,B913,采购明细!F:F))</f>
        <v>0</v>
      </c>
      <c r="H913" s="124">
        <f t="shared" si="14"/>
        <v>0</v>
      </c>
      <c r="I913" s="121"/>
      <c r="J913" s="122" t="str">
        <f>IF(I913="","",VLOOKUP(I913,部门列表!A:B,2,0))</f>
        <v/>
      </c>
      <c r="K913" s="128"/>
    </row>
    <row r="914" spans="1:11" ht="13.5">
      <c r="A914" s="126"/>
      <c r="B914" s="121"/>
      <c r="C914" s="122" t="str">
        <f>IF(B914="","",VLOOKUP(B914,型号管理!A:D,2,0))</f>
        <v/>
      </c>
      <c r="D914" s="122" t="str">
        <f>IF(B914="","",VLOOKUP(B914,型号管理!A:D,3,0))</f>
        <v/>
      </c>
      <c r="E914" s="122" t="str">
        <f>IF(B914="","",VLOOKUP(B914,型号管理!A:D,4,0))</f>
        <v/>
      </c>
      <c r="F914" s="127"/>
      <c r="G914" s="124">
        <f>IF(F914=0,0,SUMIF(采购明细!B:B,B914,采购明细!H:H)/SUMIF(采购明细!B:B,B914,采购明细!F:F))</f>
        <v>0</v>
      </c>
      <c r="H914" s="124">
        <f t="shared" si="14"/>
        <v>0</v>
      </c>
      <c r="I914" s="121"/>
      <c r="J914" s="122" t="str">
        <f>IF(I914="","",VLOOKUP(I914,部门列表!A:B,2,0))</f>
        <v/>
      </c>
      <c r="K914" s="128"/>
    </row>
    <row r="915" spans="1:11" ht="13.5">
      <c r="A915" s="126"/>
      <c r="B915" s="121"/>
      <c r="C915" s="122" t="str">
        <f>IF(B915="","",VLOOKUP(B915,型号管理!A:D,2,0))</f>
        <v/>
      </c>
      <c r="D915" s="122" t="str">
        <f>IF(B915="","",VLOOKUP(B915,型号管理!A:D,3,0))</f>
        <v/>
      </c>
      <c r="E915" s="122" t="str">
        <f>IF(B915="","",VLOOKUP(B915,型号管理!A:D,4,0))</f>
        <v/>
      </c>
      <c r="F915" s="127"/>
      <c r="G915" s="124">
        <f>IF(F915=0,0,SUMIF(采购明细!B:B,B915,采购明细!H:H)/SUMIF(采购明细!B:B,B915,采购明细!F:F))</f>
        <v>0</v>
      </c>
      <c r="H915" s="124">
        <f t="shared" si="14"/>
        <v>0</v>
      </c>
      <c r="I915" s="121"/>
      <c r="J915" s="122" t="str">
        <f>IF(I915="","",VLOOKUP(I915,部门列表!A:B,2,0))</f>
        <v/>
      </c>
      <c r="K915" s="128"/>
    </row>
    <row r="916" spans="1:11" ht="13.5">
      <c r="A916" s="126"/>
      <c r="B916" s="121"/>
      <c r="C916" s="122" t="str">
        <f>IF(B916="","",VLOOKUP(B916,型号管理!A:D,2,0))</f>
        <v/>
      </c>
      <c r="D916" s="122" t="str">
        <f>IF(B916="","",VLOOKUP(B916,型号管理!A:D,3,0))</f>
        <v/>
      </c>
      <c r="E916" s="122" t="str">
        <f>IF(B916="","",VLOOKUP(B916,型号管理!A:D,4,0))</f>
        <v/>
      </c>
      <c r="F916" s="127"/>
      <c r="G916" s="124">
        <f>IF(F916=0,0,SUMIF(采购明细!B:B,B916,采购明细!H:H)/SUMIF(采购明细!B:B,B916,采购明细!F:F))</f>
        <v>0</v>
      </c>
      <c r="H916" s="124">
        <f t="shared" si="14"/>
        <v>0</v>
      </c>
      <c r="I916" s="121"/>
      <c r="J916" s="122" t="str">
        <f>IF(I916="","",VLOOKUP(I916,部门列表!A:B,2,0))</f>
        <v/>
      </c>
      <c r="K916" s="128"/>
    </row>
    <row r="917" spans="1:11" ht="13.5">
      <c r="A917" s="126"/>
      <c r="B917" s="121"/>
      <c r="C917" s="122" t="str">
        <f>IF(B917="","",VLOOKUP(B917,型号管理!A:D,2,0))</f>
        <v/>
      </c>
      <c r="D917" s="122" t="str">
        <f>IF(B917="","",VLOOKUP(B917,型号管理!A:D,3,0))</f>
        <v/>
      </c>
      <c r="E917" s="122" t="str">
        <f>IF(B917="","",VLOOKUP(B917,型号管理!A:D,4,0))</f>
        <v/>
      </c>
      <c r="F917" s="127"/>
      <c r="G917" s="124">
        <f>IF(F917=0,0,SUMIF(采购明细!B:B,B917,采购明细!H:H)/SUMIF(采购明细!B:B,B917,采购明细!F:F))</f>
        <v>0</v>
      </c>
      <c r="H917" s="124">
        <f t="shared" si="14"/>
        <v>0</v>
      </c>
      <c r="I917" s="121"/>
      <c r="J917" s="122" t="str">
        <f>IF(I917="","",VLOOKUP(I917,部门列表!A:B,2,0))</f>
        <v/>
      </c>
      <c r="K917" s="128"/>
    </row>
    <row r="918" spans="1:11" ht="13.5">
      <c r="A918" s="126"/>
      <c r="B918" s="121"/>
      <c r="C918" s="122" t="str">
        <f>IF(B918="","",VLOOKUP(B918,型号管理!A:D,2,0))</f>
        <v/>
      </c>
      <c r="D918" s="122" t="str">
        <f>IF(B918="","",VLOOKUP(B918,型号管理!A:D,3,0))</f>
        <v/>
      </c>
      <c r="E918" s="122" t="str">
        <f>IF(B918="","",VLOOKUP(B918,型号管理!A:D,4,0))</f>
        <v/>
      </c>
      <c r="F918" s="127"/>
      <c r="G918" s="124">
        <f>IF(F918=0,0,SUMIF(采购明细!B:B,B918,采购明细!H:H)/SUMIF(采购明细!B:B,B918,采购明细!F:F))</f>
        <v>0</v>
      </c>
      <c r="H918" s="124">
        <f t="shared" si="14"/>
        <v>0</v>
      </c>
      <c r="I918" s="121"/>
      <c r="J918" s="122" t="str">
        <f>IF(I918="","",VLOOKUP(I918,部门列表!A:B,2,0))</f>
        <v/>
      </c>
      <c r="K918" s="128"/>
    </row>
    <row r="919" spans="1:11" ht="13.5">
      <c r="A919" s="126"/>
      <c r="B919" s="121"/>
      <c r="C919" s="122" t="str">
        <f>IF(B919="","",VLOOKUP(B919,型号管理!A:D,2,0))</f>
        <v/>
      </c>
      <c r="D919" s="122" t="str">
        <f>IF(B919="","",VLOOKUP(B919,型号管理!A:D,3,0))</f>
        <v/>
      </c>
      <c r="E919" s="122" t="str">
        <f>IF(B919="","",VLOOKUP(B919,型号管理!A:D,4,0))</f>
        <v/>
      </c>
      <c r="F919" s="127"/>
      <c r="G919" s="124">
        <f>IF(F919=0,0,SUMIF(采购明细!B:B,B919,采购明细!H:H)/SUMIF(采购明细!B:B,B919,采购明细!F:F))</f>
        <v>0</v>
      </c>
      <c r="H919" s="124">
        <f t="shared" si="14"/>
        <v>0</v>
      </c>
      <c r="I919" s="121"/>
      <c r="J919" s="122" t="str">
        <f>IF(I919="","",VLOOKUP(I919,部门列表!A:B,2,0))</f>
        <v/>
      </c>
      <c r="K919" s="128"/>
    </row>
    <row r="920" spans="1:11" ht="13.5">
      <c r="A920" s="126"/>
      <c r="B920" s="121"/>
      <c r="C920" s="122" t="str">
        <f>IF(B920="","",VLOOKUP(B920,型号管理!A:D,2,0))</f>
        <v/>
      </c>
      <c r="D920" s="122" t="str">
        <f>IF(B920="","",VLOOKUP(B920,型号管理!A:D,3,0))</f>
        <v/>
      </c>
      <c r="E920" s="122" t="str">
        <f>IF(B920="","",VLOOKUP(B920,型号管理!A:D,4,0))</f>
        <v/>
      </c>
      <c r="F920" s="127"/>
      <c r="G920" s="124">
        <f>IF(F920=0,0,SUMIF(采购明细!B:B,B920,采购明细!H:H)/SUMIF(采购明细!B:B,B920,采购明细!F:F))</f>
        <v>0</v>
      </c>
      <c r="H920" s="124">
        <f t="shared" si="14"/>
        <v>0</v>
      </c>
      <c r="I920" s="121"/>
      <c r="J920" s="122" t="str">
        <f>IF(I920="","",VLOOKUP(I920,部门列表!A:B,2,0))</f>
        <v/>
      </c>
      <c r="K920" s="128"/>
    </row>
    <row r="921" spans="1:11" ht="13.5">
      <c r="A921" s="126"/>
      <c r="B921" s="121"/>
      <c r="C921" s="122" t="str">
        <f>IF(B921="","",VLOOKUP(B921,型号管理!A:D,2,0))</f>
        <v/>
      </c>
      <c r="D921" s="122" t="str">
        <f>IF(B921="","",VLOOKUP(B921,型号管理!A:D,3,0))</f>
        <v/>
      </c>
      <c r="E921" s="122" t="str">
        <f>IF(B921="","",VLOOKUP(B921,型号管理!A:D,4,0))</f>
        <v/>
      </c>
      <c r="F921" s="127"/>
      <c r="G921" s="124">
        <f>IF(F921=0,0,SUMIF(采购明细!B:B,B921,采购明细!H:H)/SUMIF(采购明细!B:B,B921,采购明细!F:F))</f>
        <v>0</v>
      </c>
      <c r="H921" s="124">
        <f t="shared" si="14"/>
        <v>0</v>
      </c>
      <c r="I921" s="121"/>
      <c r="J921" s="122" t="str">
        <f>IF(I921="","",VLOOKUP(I921,部门列表!A:B,2,0))</f>
        <v/>
      </c>
      <c r="K921" s="128"/>
    </row>
    <row r="922" spans="1:11" ht="13.5">
      <c r="A922" s="126"/>
      <c r="B922" s="121"/>
      <c r="C922" s="122" t="str">
        <f>IF(B922="","",VLOOKUP(B922,型号管理!A:D,2,0))</f>
        <v/>
      </c>
      <c r="D922" s="122" t="str">
        <f>IF(B922="","",VLOOKUP(B922,型号管理!A:D,3,0))</f>
        <v/>
      </c>
      <c r="E922" s="122" t="str">
        <f>IF(B922="","",VLOOKUP(B922,型号管理!A:D,4,0))</f>
        <v/>
      </c>
      <c r="F922" s="127"/>
      <c r="G922" s="124">
        <f>IF(F922=0,0,SUMIF(采购明细!B:B,B922,采购明细!H:H)/SUMIF(采购明细!B:B,B922,采购明细!F:F))</f>
        <v>0</v>
      </c>
      <c r="H922" s="124">
        <f t="shared" si="14"/>
        <v>0</v>
      </c>
      <c r="I922" s="121"/>
      <c r="J922" s="122" t="str">
        <f>IF(I922="","",VLOOKUP(I922,部门列表!A:B,2,0))</f>
        <v/>
      </c>
      <c r="K922" s="128"/>
    </row>
    <row r="923" spans="1:11" ht="13.5">
      <c r="A923" s="126"/>
      <c r="B923" s="121"/>
      <c r="C923" s="122" t="str">
        <f>IF(B923="","",VLOOKUP(B923,型号管理!A:D,2,0))</f>
        <v/>
      </c>
      <c r="D923" s="122" t="str">
        <f>IF(B923="","",VLOOKUP(B923,型号管理!A:D,3,0))</f>
        <v/>
      </c>
      <c r="E923" s="122" t="str">
        <f>IF(B923="","",VLOOKUP(B923,型号管理!A:D,4,0))</f>
        <v/>
      </c>
      <c r="F923" s="127"/>
      <c r="G923" s="124">
        <f>IF(F923=0,0,SUMIF(采购明细!B:B,B923,采购明细!H:H)/SUMIF(采购明细!B:B,B923,采购明细!F:F))</f>
        <v>0</v>
      </c>
      <c r="H923" s="124">
        <f t="shared" si="14"/>
        <v>0</v>
      </c>
      <c r="I923" s="121"/>
      <c r="J923" s="122" t="str">
        <f>IF(I923="","",VLOOKUP(I923,部门列表!A:B,2,0))</f>
        <v/>
      </c>
      <c r="K923" s="128"/>
    </row>
    <row r="924" spans="1:11" ht="13.5">
      <c r="A924" s="126"/>
      <c r="B924" s="121"/>
      <c r="C924" s="122" t="str">
        <f>IF(B924="","",VLOOKUP(B924,型号管理!A:D,2,0))</f>
        <v/>
      </c>
      <c r="D924" s="122" t="str">
        <f>IF(B924="","",VLOOKUP(B924,型号管理!A:D,3,0))</f>
        <v/>
      </c>
      <c r="E924" s="122" t="str">
        <f>IF(B924="","",VLOOKUP(B924,型号管理!A:D,4,0))</f>
        <v/>
      </c>
      <c r="F924" s="127"/>
      <c r="G924" s="124">
        <f>IF(F924=0,0,SUMIF(采购明细!B:B,B924,采购明细!H:H)/SUMIF(采购明细!B:B,B924,采购明细!F:F))</f>
        <v>0</v>
      </c>
      <c r="H924" s="124">
        <f t="shared" si="14"/>
        <v>0</v>
      </c>
      <c r="I924" s="121"/>
      <c r="J924" s="122" t="str">
        <f>IF(I924="","",VLOOKUP(I924,部门列表!A:B,2,0))</f>
        <v/>
      </c>
      <c r="K924" s="128"/>
    </row>
    <row r="925" spans="1:11" ht="13.5">
      <c r="A925" s="126"/>
      <c r="B925" s="121"/>
      <c r="C925" s="122" t="str">
        <f>IF(B925="","",VLOOKUP(B925,型号管理!A:D,2,0))</f>
        <v/>
      </c>
      <c r="D925" s="122" t="str">
        <f>IF(B925="","",VLOOKUP(B925,型号管理!A:D,3,0))</f>
        <v/>
      </c>
      <c r="E925" s="122" t="str">
        <f>IF(B925="","",VLOOKUP(B925,型号管理!A:D,4,0))</f>
        <v/>
      </c>
      <c r="F925" s="127"/>
      <c r="G925" s="124">
        <f>IF(F925=0,0,SUMIF(采购明细!B:B,B925,采购明细!H:H)/SUMIF(采购明细!B:B,B925,采购明细!F:F))</f>
        <v>0</v>
      </c>
      <c r="H925" s="124">
        <f t="shared" si="14"/>
        <v>0</v>
      </c>
      <c r="I925" s="121"/>
      <c r="J925" s="122" t="str">
        <f>IF(I925="","",VLOOKUP(I925,部门列表!A:B,2,0))</f>
        <v/>
      </c>
      <c r="K925" s="128"/>
    </row>
    <row r="926" spans="1:11" ht="13.5">
      <c r="A926" s="126"/>
      <c r="B926" s="121"/>
      <c r="C926" s="122" t="str">
        <f>IF(B926="","",VLOOKUP(B926,型号管理!A:D,2,0))</f>
        <v/>
      </c>
      <c r="D926" s="122" t="str">
        <f>IF(B926="","",VLOOKUP(B926,型号管理!A:D,3,0))</f>
        <v/>
      </c>
      <c r="E926" s="122" t="str">
        <f>IF(B926="","",VLOOKUP(B926,型号管理!A:D,4,0))</f>
        <v/>
      </c>
      <c r="F926" s="127"/>
      <c r="G926" s="124">
        <f>IF(F926=0,0,SUMIF(采购明细!B:B,B926,采购明细!H:H)/SUMIF(采购明细!B:B,B926,采购明细!F:F))</f>
        <v>0</v>
      </c>
      <c r="H926" s="124">
        <f t="shared" si="14"/>
        <v>0</v>
      </c>
      <c r="I926" s="121"/>
      <c r="J926" s="122" t="str">
        <f>IF(I926="","",VLOOKUP(I926,部门列表!A:B,2,0))</f>
        <v/>
      </c>
      <c r="K926" s="128"/>
    </row>
    <row r="927" spans="1:11" ht="13.5">
      <c r="A927" s="126"/>
      <c r="B927" s="121"/>
      <c r="C927" s="122" t="str">
        <f>IF(B927="","",VLOOKUP(B927,型号管理!A:D,2,0))</f>
        <v/>
      </c>
      <c r="D927" s="122" t="str">
        <f>IF(B927="","",VLOOKUP(B927,型号管理!A:D,3,0))</f>
        <v/>
      </c>
      <c r="E927" s="122" t="str">
        <f>IF(B927="","",VLOOKUP(B927,型号管理!A:D,4,0))</f>
        <v/>
      </c>
      <c r="F927" s="127"/>
      <c r="G927" s="124">
        <f>IF(F927=0,0,SUMIF(采购明细!B:B,B927,采购明细!H:H)/SUMIF(采购明细!B:B,B927,采购明细!F:F))</f>
        <v>0</v>
      </c>
      <c r="H927" s="124">
        <f t="shared" si="14"/>
        <v>0</v>
      </c>
      <c r="I927" s="121"/>
      <c r="J927" s="122" t="str">
        <f>IF(I927="","",VLOOKUP(I927,部门列表!A:B,2,0))</f>
        <v/>
      </c>
      <c r="K927" s="128"/>
    </row>
    <row r="928" spans="1:11" ht="13.5">
      <c r="A928" s="126"/>
      <c r="B928" s="121"/>
      <c r="C928" s="122" t="str">
        <f>IF(B928="","",VLOOKUP(B928,型号管理!A:D,2,0))</f>
        <v/>
      </c>
      <c r="D928" s="122" t="str">
        <f>IF(B928="","",VLOOKUP(B928,型号管理!A:D,3,0))</f>
        <v/>
      </c>
      <c r="E928" s="122" t="str">
        <f>IF(B928="","",VLOOKUP(B928,型号管理!A:D,4,0))</f>
        <v/>
      </c>
      <c r="F928" s="127"/>
      <c r="G928" s="124">
        <f>IF(F928=0,0,SUMIF(采购明细!B:B,B928,采购明细!H:H)/SUMIF(采购明细!B:B,B928,采购明细!F:F))</f>
        <v>0</v>
      </c>
      <c r="H928" s="124">
        <f t="shared" si="14"/>
        <v>0</v>
      </c>
      <c r="I928" s="121"/>
      <c r="J928" s="122" t="str">
        <f>IF(I928="","",VLOOKUP(I928,部门列表!A:B,2,0))</f>
        <v/>
      </c>
      <c r="K928" s="128"/>
    </row>
    <row r="929" spans="1:11" ht="13.5">
      <c r="A929" s="126"/>
      <c r="B929" s="121"/>
      <c r="C929" s="122" t="str">
        <f>IF(B929="","",VLOOKUP(B929,型号管理!A:D,2,0))</f>
        <v/>
      </c>
      <c r="D929" s="122" t="str">
        <f>IF(B929="","",VLOOKUP(B929,型号管理!A:D,3,0))</f>
        <v/>
      </c>
      <c r="E929" s="122" t="str">
        <f>IF(B929="","",VLOOKUP(B929,型号管理!A:D,4,0))</f>
        <v/>
      </c>
      <c r="F929" s="127"/>
      <c r="G929" s="124">
        <f>IF(F929=0,0,SUMIF(采购明细!B:B,B929,采购明细!H:H)/SUMIF(采购明细!B:B,B929,采购明细!F:F))</f>
        <v>0</v>
      </c>
      <c r="H929" s="124">
        <f t="shared" si="14"/>
        <v>0</v>
      </c>
      <c r="I929" s="121"/>
      <c r="J929" s="122" t="str">
        <f>IF(I929="","",VLOOKUP(I929,部门列表!A:B,2,0))</f>
        <v/>
      </c>
      <c r="K929" s="128"/>
    </row>
    <row r="930" spans="1:11" ht="13.5">
      <c r="A930" s="126"/>
      <c r="B930" s="121"/>
      <c r="C930" s="122" t="str">
        <f>IF(B930="","",VLOOKUP(B930,型号管理!A:D,2,0))</f>
        <v/>
      </c>
      <c r="D930" s="122" t="str">
        <f>IF(B930="","",VLOOKUP(B930,型号管理!A:D,3,0))</f>
        <v/>
      </c>
      <c r="E930" s="122" t="str">
        <f>IF(B930="","",VLOOKUP(B930,型号管理!A:D,4,0))</f>
        <v/>
      </c>
      <c r="F930" s="127"/>
      <c r="G930" s="124">
        <f>IF(F930=0,0,SUMIF(采购明细!B:B,B930,采购明细!H:H)/SUMIF(采购明细!B:B,B930,采购明细!F:F))</f>
        <v>0</v>
      </c>
      <c r="H930" s="124">
        <f t="shared" si="14"/>
        <v>0</v>
      </c>
      <c r="I930" s="121"/>
      <c r="J930" s="122" t="str">
        <f>IF(I930="","",VLOOKUP(I930,部门列表!A:B,2,0))</f>
        <v/>
      </c>
      <c r="K930" s="128"/>
    </row>
    <row r="931" spans="1:11" ht="13.5">
      <c r="A931" s="126"/>
      <c r="B931" s="121"/>
      <c r="C931" s="122" t="str">
        <f>IF(B931="","",VLOOKUP(B931,型号管理!A:D,2,0))</f>
        <v/>
      </c>
      <c r="D931" s="122" t="str">
        <f>IF(B931="","",VLOOKUP(B931,型号管理!A:D,3,0))</f>
        <v/>
      </c>
      <c r="E931" s="122" t="str">
        <f>IF(B931="","",VLOOKUP(B931,型号管理!A:D,4,0))</f>
        <v/>
      </c>
      <c r="F931" s="127"/>
      <c r="G931" s="124">
        <f>IF(F931=0,0,SUMIF(采购明细!B:B,B931,采购明细!H:H)/SUMIF(采购明细!B:B,B931,采购明细!F:F))</f>
        <v>0</v>
      </c>
      <c r="H931" s="124">
        <f t="shared" si="14"/>
        <v>0</v>
      </c>
      <c r="I931" s="121"/>
      <c r="J931" s="122" t="str">
        <f>IF(I931="","",VLOOKUP(I931,部门列表!A:B,2,0))</f>
        <v/>
      </c>
      <c r="K931" s="128"/>
    </row>
    <row r="932" spans="1:11" ht="13.5">
      <c r="A932" s="126"/>
      <c r="B932" s="121"/>
      <c r="C932" s="122" t="str">
        <f>IF(B932="","",VLOOKUP(B932,型号管理!A:D,2,0))</f>
        <v/>
      </c>
      <c r="D932" s="122" t="str">
        <f>IF(B932="","",VLOOKUP(B932,型号管理!A:D,3,0))</f>
        <v/>
      </c>
      <c r="E932" s="122" t="str">
        <f>IF(B932="","",VLOOKUP(B932,型号管理!A:D,4,0))</f>
        <v/>
      </c>
      <c r="F932" s="127"/>
      <c r="G932" s="124">
        <f>IF(F932=0,0,SUMIF(采购明细!B:B,B932,采购明细!H:H)/SUMIF(采购明细!B:B,B932,采购明细!F:F))</f>
        <v>0</v>
      </c>
      <c r="H932" s="124">
        <f t="shared" si="14"/>
        <v>0</v>
      </c>
      <c r="I932" s="121"/>
      <c r="J932" s="122" t="str">
        <f>IF(I932="","",VLOOKUP(I932,部门列表!A:B,2,0))</f>
        <v/>
      </c>
      <c r="K932" s="128"/>
    </row>
    <row r="933" spans="1:11" ht="13.5">
      <c r="A933" s="126"/>
      <c r="B933" s="121"/>
      <c r="C933" s="122" t="str">
        <f>IF(B933="","",VLOOKUP(B933,型号管理!A:D,2,0))</f>
        <v/>
      </c>
      <c r="D933" s="122" t="str">
        <f>IF(B933="","",VLOOKUP(B933,型号管理!A:D,3,0))</f>
        <v/>
      </c>
      <c r="E933" s="122" t="str">
        <f>IF(B933="","",VLOOKUP(B933,型号管理!A:D,4,0))</f>
        <v/>
      </c>
      <c r="F933" s="127"/>
      <c r="G933" s="124">
        <f>IF(F933=0,0,SUMIF(采购明细!B:B,B933,采购明细!H:H)/SUMIF(采购明细!B:B,B933,采购明细!F:F))</f>
        <v>0</v>
      </c>
      <c r="H933" s="124">
        <f t="shared" si="14"/>
        <v>0</v>
      </c>
      <c r="I933" s="121"/>
      <c r="J933" s="122" t="str">
        <f>IF(I933="","",VLOOKUP(I933,部门列表!A:B,2,0))</f>
        <v/>
      </c>
      <c r="K933" s="128"/>
    </row>
    <row r="934" spans="1:11" ht="13.5">
      <c r="A934" s="126"/>
      <c r="B934" s="121"/>
      <c r="C934" s="122" t="str">
        <f>IF(B934="","",VLOOKUP(B934,型号管理!A:D,2,0))</f>
        <v/>
      </c>
      <c r="D934" s="122" t="str">
        <f>IF(B934="","",VLOOKUP(B934,型号管理!A:D,3,0))</f>
        <v/>
      </c>
      <c r="E934" s="122" t="str">
        <f>IF(B934="","",VLOOKUP(B934,型号管理!A:D,4,0))</f>
        <v/>
      </c>
      <c r="F934" s="127"/>
      <c r="G934" s="124">
        <f>IF(F934=0,0,SUMIF(采购明细!B:B,B934,采购明细!H:H)/SUMIF(采购明细!B:B,B934,采购明细!F:F))</f>
        <v>0</v>
      </c>
      <c r="H934" s="124">
        <f t="shared" si="14"/>
        <v>0</v>
      </c>
      <c r="I934" s="121"/>
      <c r="J934" s="122" t="str">
        <f>IF(I934="","",VLOOKUP(I934,部门列表!A:B,2,0))</f>
        <v/>
      </c>
      <c r="K934" s="128"/>
    </row>
    <row r="935" spans="1:11" ht="13.5">
      <c r="A935" s="126"/>
      <c r="B935" s="121"/>
      <c r="C935" s="122" t="str">
        <f>IF(B935="","",VLOOKUP(B935,型号管理!A:D,2,0))</f>
        <v/>
      </c>
      <c r="D935" s="122" t="str">
        <f>IF(B935="","",VLOOKUP(B935,型号管理!A:D,3,0))</f>
        <v/>
      </c>
      <c r="E935" s="122" t="str">
        <f>IF(B935="","",VLOOKUP(B935,型号管理!A:D,4,0))</f>
        <v/>
      </c>
      <c r="F935" s="127"/>
      <c r="G935" s="124">
        <f>IF(F935=0,0,SUMIF(采购明细!B:B,B935,采购明细!H:H)/SUMIF(采购明细!B:B,B935,采购明细!F:F))</f>
        <v>0</v>
      </c>
      <c r="H935" s="124">
        <f t="shared" si="14"/>
        <v>0</v>
      </c>
      <c r="I935" s="121"/>
      <c r="J935" s="122" t="str">
        <f>IF(I935="","",VLOOKUP(I935,部门列表!A:B,2,0))</f>
        <v/>
      </c>
      <c r="K935" s="128"/>
    </row>
    <row r="936" spans="1:11" ht="13.5">
      <c r="A936" s="126"/>
      <c r="B936" s="121"/>
      <c r="C936" s="122" t="str">
        <f>IF(B936="","",VLOOKUP(B936,型号管理!A:D,2,0))</f>
        <v/>
      </c>
      <c r="D936" s="122" t="str">
        <f>IF(B936="","",VLOOKUP(B936,型号管理!A:D,3,0))</f>
        <v/>
      </c>
      <c r="E936" s="122" t="str">
        <f>IF(B936="","",VLOOKUP(B936,型号管理!A:D,4,0))</f>
        <v/>
      </c>
      <c r="F936" s="127"/>
      <c r="G936" s="124">
        <f>IF(F936=0,0,SUMIF(采购明细!B:B,B936,采购明细!H:H)/SUMIF(采购明细!B:B,B936,采购明细!F:F))</f>
        <v>0</v>
      </c>
      <c r="H936" s="124">
        <f t="shared" si="14"/>
        <v>0</v>
      </c>
      <c r="I936" s="121"/>
      <c r="J936" s="122" t="str">
        <f>IF(I936="","",VLOOKUP(I936,部门列表!A:B,2,0))</f>
        <v/>
      </c>
      <c r="K936" s="128"/>
    </row>
    <row r="937" spans="1:11" ht="13.5">
      <c r="A937" s="126"/>
      <c r="B937" s="121"/>
      <c r="C937" s="122" t="str">
        <f>IF(B937="","",VLOOKUP(B937,型号管理!A:D,2,0))</f>
        <v/>
      </c>
      <c r="D937" s="122" t="str">
        <f>IF(B937="","",VLOOKUP(B937,型号管理!A:D,3,0))</f>
        <v/>
      </c>
      <c r="E937" s="122" t="str">
        <f>IF(B937="","",VLOOKUP(B937,型号管理!A:D,4,0))</f>
        <v/>
      </c>
      <c r="F937" s="127"/>
      <c r="G937" s="124">
        <f>IF(F937=0,0,SUMIF(采购明细!B:B,B937,采购明细!H:H)/SUMIF(采购明细!B:B,B937,采购明细!F:F))</f>
        <v>0</v>
      </c>
      <c r="H937" s="124">
        <f t="shared" si="14"/>
        <v>0</v>
      </c>
      <c r="I937" s="121"/>
      <c r="J937" s="122" t="str">
        <f>IF(I937="","",VLOOKUP(I937,部门列表!A:B,2,0))</f>
        <v/>
      </c>
      <c r="K937" s="128"/>
    </row>
    <row r="938" spans="1:11" ht="13.5">
      <c r="A938" s="126"/>
      <c r="B938" s="121"/>
      <c r="C938" s="122" t="str">
        <f>IF(B938="","",VLOOKUP(B938,型号管理!A:D,2,0))</f>
        <v/>
      </c>
      <c r="D938" s="122" t="str">
        <f>IF(B938="","",VLOOKUP(B938,型号管理!A:D,3,0))</f>
        <v/>
      </c>
      <c r="E938" s="122" t="str">
        <f>IF(B938="","",VLOOKUP(B938,型号管理!A:D,4,0))</f>
        <v/>
      </c>
      <c r="F938" s="127"/>
      <c r="G938" s="124">
        <f>IF(F938=0,0,SUMIF(采购明细!B:B,B938,采购明细!H:H)/SUMIF(采购明细!B:B,B938,采购明细!F:F))</f>
        <v>0</v>
      </c>
      <c r="H938" s="124">
        <f t="shared" si="14"/>
        <v>0</v>
      </c>
      <c r="I938" s="121"/>
      <c r="J938" s="122" t="str">
        <f>IF(I938="","",VLOOKUP(I938,部门列表!A:B,2,0))</f>
        <v/>
      </c>
      <c r="K938" s="128"/>
    </row>
    <row r="939" spans="1:11" ht="13.5">
      <c r="A939" s="126"/>
      <c r="B939" s="121"/>
      <c r="C939" s="122" t="str">
        <f>IF(B939="","",VLOOKUP(B939,型号管理!A:D,2,0))</f>
        <v/>
      </c>
      <c r="D939" s="122" t="str">
        <f>IF(B939="","",VLOOKUP(B939,型号管理!A:D,3,0))</f>
        <v/>
      </c>
      <c r="E939" s="122" t="str">
        <f>IF(B939="","",VLOOKUP(B939,型号管理!A:D,4,0))</f>
        <v/>
      </c>
      <c r="F939" s="127"/>
      <c r="G939" s="124">
        <f>IF(F939=0,0,SUMIF(采购明细!B:B,B939,采购明细!H:H)/SUMIF(采购明细!B:B,B939,采购明细!F:F))</f>
        <v>0</v>
      </c>
      <c r="H939" s="124">
        <f t="shared" si="14"/>
        <v>0</v>
      </c>
      <c r="I939" s="121"/>
      <c r="J939" s="122" t="str">
        <f>IF(I939="","",VLOOKUP(I939,部门列表!A:B,2,0))</f>
        <v/>
      </c>
      <c r="K939" s="128"/>
    </row>
    <row r="940" spans="1:11" ht="13.5">
      <c r="A940" s="126"/>
      <c r="B940" s="121"/>
      <c r="C940" s="122" t="str">
        <f>IF(B940="","",VLOOKUP(B940,型号管理!A:D,2,0))</f>
        <v/>
      </c>
      <c r="D940" s="122" t="str">
        <f>IF(B940="","",VLOOKUP(B940,型号管理!A:D,3,0))</f>
        <v/>
      </c>
      <c r="E940" s="122" t="str">
        <f>IF(B940="","",VLOOKUP(B940,型号管理!A:D,4,0))</f>
        <v/>
      </c>
      <c r="F940" s="127"/>
      <c r="G940" s="124">
        <f>IF(F940=0,0,SUMIF(采购明细!B:B,B940,采购明细!H:H)/SUMIF(采购明细!B:B,B940,采购明细!F:F))</f>
        <v>0</v>
      </c>
      <c r="H940" s="124">
        <f t="shared" si="14"/>
        <v>0</v>
      </c>
      <c r="I940" s="121"/>
      <c r="J940" s="122" t="str">
        <f>IF(I940="","",VLOOKUP(I940,部门列表!A:B,2,0))</f>
        <v/>
      </c>
      <c r="K940" s="128"/>
    </row>
    <row r="941" spans="1:11" ht="13.5">
      <c r="A941" s="126"/>
      <c r="B941" s="121"/>
      <c r="C941" s="122" t="str">
        <f>IF(B941="","",VLOOKUP(B941,型号管理!A:D,2,0))</f>
        <v/>
      </c>
      <c r="D941" s="122" t="str">
        <f>IF(B941="","",VLOOKUP(B941,型号管理!A:D,3,0))</f>
        <v/>
      </c>
      <c r="E941" s="122" t="str">
        <f>IF(B941="","",VLOOKUP(B941,型号管理!A:D,4,0))</f>
        <v/>
      </c>
      <c r="F941" s="127"/>
      <c r="G941" s="124">
        <f>IF(F941=0,0,SUMIF(采购明细!B:B,B941,采购明细!H:H)/SUMIF(采购明细!B:B,B941,采购明细!F:F))</f>
        <v>0</v>
      </c>
      <c r="H941" s="124">
        <f t="shared" si="14"/>
        <v>0</v>
      </c>
      <c r="I941" s="121"/>
      <c r="J941" s="122" t="str">
        <f>IF(I941="","",VLOOKUP(I941,部门列表!A:B,2,0))</f>
        <v/>
      </c>
      <c r="K941" s="128"/>
    </row>
    <row r="942" spans="1:11" ht="13.5">
      <c r="A942" s="126"/>
      <c r="B942" s="121"/>
      <c r="C942" s="122" t="str">
        <f>IF(B942="","",VLOOKUP(B942,型号管理!A:D,2,0))</f>
        <v/>
      </c>
      <c r="D942" s="122" t="str">
        <f>IF(B942="","",VLOOKUP(B942,型号管理!A:D,3,0))</f>
        <v/>
      </c>
      <c r="E942" s="122" t="str">
        <f>IF(B942="","",VLOOKUP(B942,型号管理!A:D,4,0))</f>
        <v/>
      </c>
      <c r="F942" s="127"/>
      <c r="G942" s="124">
        <f>IF(F942=0,0,SUMIF(采购明细!B:B,B942,采购明细!H:H)/SUMIF(采购明细!B:B,B942,采购明细!F:F))</f>
        <v>0</v>
      </c>
      <c r="H942" s="124">
        <f t="shared" si="14"/>
        <v>0</v>
      </c>
      <c r="I942" s="121"/>
      <c r="J942" s="122" t="str">
        <f>IF(I942="","",VLOOKUP(I942,部门列表!A:B,2,0))</f>
        <v/>
      </c>
      <c r="K942" s="128"/>
    </row>
    <row r="943" spans="1:11" ht="13.5">
      <c r="A943" s="126"/>
      <c r="B943" s="121"/>
      <c r="C943" s="122" t="str">
        <f>IF(B943="","",VLOOKUP(B943,型号管理!A:D,2,0))</f>
        <v/>
      </c>
      <c r="D943" s="122" t="str">
        <f>IF(B943="","",VLOOKUP(B943,型号管理!A:D,3,0))</f>
        <v/>
      </c>
      <c r="E943" s="122" t="str">
        <f>IF(B943="","",VLOOKUP(B943,型号管理!A:D,4,0))</f>
        <v/>
      </c>
      <c r="F943" s="127"/>
      <c r="G943" s="124">
        <f>IF(F943=0,0,SUMIF(采购明细!B:B,B943,采购明细!H:H)/SUMIF(采购明细!B:B,B943,采购明细!F:F))</f>
        <v>0</v>
      </c>
      <c r="H943" s="124">
        <f t="shared" si="14"/>
        <v>0</v>
      </c>
      <c r="I943" s="121"/>
      <c r="J943" s="122" t="str">
        <f>IF(I943="","",VLOOKUP(I943,部门列表!A:B,2,0))</f>
        <v/>
      </c>
      <c r="K943" s="128"/>
    </row>
    <row r="944" spans="1:11" ht="13.5">
      <c r="A944" s="126"/>
      <c r="B944" s="121"/>
      <c r="C944" s="122" t="str">
        <f>IF(B944="","",VLOOKUP(B944,型号管理!A:D,2,0))</f>
        <v/>
      </c>
      <c r="D944" s="122" t="str">
        <f>IF(B944="","",VLOOKUP(B944,型号管理!A:D,3,0))</f>
        <v/>
      </c>
      <c r="E944" s="122" t="str">
        <f>IF(B944="","",VLOOKUP(B944,型号管理!A:D,4,0))</f>
        <v/>
      </c>
      <c r="F944" s="127"/>
      <c r="G944" s="124">
        <f>IF(F944=0,0,SUMIF(采购明细!B:B,B944,采购明细!H:H)/SUMIF(采购明细!B:B,B944,采购明细!F:F))</f>
        <v>0</v>
      </c>
      <c r="H944" s="124">
        <f t="shared" si="14"/>
        <v>0</v>
      </c>
      <c r="I944" s="121"/>
      <c r="J944" s="122" t="str">
        <f>IF(I944="","",VLOOKUP(I944,部门列表!A:B,2,0))</f>
        <v/>
      </c>
      <c r="K944" s="128"/>
    </row>
    <row r="945" spans="1:11" ht="13.5">
      <c r="A945" s="126"/>
      <c r="B945" s="121"/>
      <c r="C945" s="122" t="str">
        <f>IF(B945="","",VLOOKUP(B945,型号管理!A:D,2,0))</f>
        <v/>
      </c>
      <c r="D945" s="122" t="str">
        <f>IF(B945="","",VLOOKUP(B945,型号管理!A:D,3,0))</f>
        <v/>
      </c>
      <c r="E945" s="122" t="str">
        <f>IF(B945="","",VLOOKUP(B945,型号管理!A:D,4,0))</f>
        <v/>
      </c>
      <c r="F945" s="127"/>
      <c r="G945" s="124">
        <f>IF(F945=0,0,SUMIF(采购明细!B:B,B945,采购明细!H:H)/SUMIF(采购明细!B:B,B945,采购明细!F:F))</f>
        <v>0</v>
      </c>
      <c r="H945" s="124">
        <f t="shared" si="14"/>
        <v>0</v>
      </c>
      <c r="I945" s="121"/>
      <c r="J945" s="122" t="str">
        <f>IF(I945="","",VLOOKUP(I945,部门列表!A:B,2,0))</f>
        <v/>
      </c>
      <c r="K945" s="128"/>
    </row>
    <row r="946" spans="1:11" ht="13.5">
      <c r="A946" s="126"/>
      <c r="B946" s="121"/>
      <c r="C946" s="122" t="str">
        <f>IF(B946="","",VLOOKUP(B946,型号管理!A:D,2,0))</f>
        <v/>
      </c>
      <c r="D946" s="122" t="str">
        <f>IF(B946="","",VLOOKUP(B946,型号管理!A:D,3,0))</f>
        <v/>
      </c>
      <c r="E946" s="122" t="str">
        <f>IF(B946="","",VLOOKUP(B946,型号管理!A:D,4,0))</f>
        <v/>
      </c>
      <c r="F946" s="127"/>
      <c r="G946" s="124">
        <f>IF(F946=0,0,SUMIF(采购明细!B:B,B946,采购明细!H:H)/SUMIF(采购明细!B:B,B946,采购明细!F:F))</f>
        <v>0</v>
      </c>
      <c r="H946" s="124">
        <f t="shared" si="14"/>
        <v>0</v>
      </c>
      <c r="I946" s="121"/>
      <c r="J946" s="122" t="str">
        <f>IF(I946="","",VLOOKUP(I946,部门列表!A:B,2,0))</f>
        <v/>
      </c>
      <c r="K946" s="128"/>
    </row>
    <row r="947" spans="1:11" ht="13.5">
      <c r="A947" s="126"/>
      <c r="B947" s="121"/>
      <c r="C947" s="122" t="str">
        <f>IF(B947="","",VLOOKUP(B947,型号管理!A:D,2,0))</f>
        <v/>
      </c>
      <c r="D947" s="122" t="str">
        <f>IF(B947="","",VLOOKUP(B947,型号管理!A:D,3,0))</f>
        <v/>
      </c>
      <c r="E947" s="122" t="str">
        <f>IF(B947="","",VLOOKUP(B947,型号管理!A:D,4,0))</f>
        <v/>
      </c>
      <c r="F947" s="127"/>
      <c r="G947" s="124">
        <f>IF(F947=0,0,SUMIF(采购明细!B:B,B947,采购明细!H:H)/SUMIF(采购明细!B:B,B947,采购明细!F:F))</f>
        <v>0</v>
      </c>
      <c r="H947" s="124">
        <f t="shared" si="14"/>
        <v>0</v>
      </c>
      <c r="I947" s="121"/>
      <c r="J947" s="122" t="str">
        <f>IF(I947="","",VLOOKUP(I947,部门列表!A:B,2,0))</f>
        <v/>
      </c>
      <c r="K947" s="128"/>
    </row>
    <row r="948" spans="1:11" ht="13.5">
      <c r="A948" s="126"/>
      <c r="B948" s="121"/>
      <c r="C948" s="122" t="str">
        <f>IF(B948="","",VLOOKUP(B948,型号管理!A:D,2,0))</f>
        <v/>
      </c>
      <c r="D948" s="122" t="str">
        <f>IF(B948="","",VLOOKUP(B948,型号管理!A:D,3,0))</f>
        <v/>
      </c>
      <c r="E948" s="122" t="str">
        <f>IF(B948="","",VLOOKUP(B948,型号管理!A:D,4,0))</f>
        <v/>
      </c>
      <c r="F948" s="127"/>
      <c r="G948" s="124">
        <f>IF(F948=0,0,SUMIF(采购明细!B:B,B948,采购明细!H:H)/SUMIF(采购明细!B:B,B948,采购明细!F:F))</f>
        <v>0</v>
      </c>
      <c r="H948" s="124">
        <f t="shared" si="14"/>
        <v>0</v>
      </c>
      <c r="I948" s="121"/>
      <c r="J948" s="122" t="str">
        <f>IF(I948="","",VLOOKUP(I948,部门列表!A:B,2,0))</f>
        <v/>
      </c>
      <c r="K948" s="128"/>
    </row>
    <row r="949" spans="1:11" ht="13.5">
      <c r="A949" s="126"/>
      <c r="B949" s="121"/>
      <c r="C949" s="122" t="str">
        <f>IF(B949="","",VLOOKUP(B949,型号管理!A:D,2,0))</f>
        <v/>
      </c>
      <c r="D949" s="122" t="str">
        <f>IF(B949="","",VLOOKUP(B949,型号管理!A:D,3,0))</f>
        <v/>
      </c>
      <c r="E949" s="122" t="str">
        <f>IF(B949="","",VLOOKUP(B949,型号管理!A:D,4,0))</f>
        <v/>
      </c>
      <c r="F949" s="127"/>
      <c r="G949" s="124">
        <f>IF(F949=0,0,SUMIF(采购明细!B:B,B949,采购明细!H:H)/SUMIF(采购明细!B:B,B949,采购明细!F:F))</f>
        <v>0</v>
      </c>
      <c r="H949" s="124">
        <f t="shared" si="14"/>
        <v>0</v>
      </c>
      <c r="I949" s="121"/>
      <c r="J949" s="122" t="str">
        <f>IF(I949="","",VLOOKUP(I949,部门列表!A:B,2,0))</f>
        <v/>
      </c>
      <c r="K949" s="128"/>
    </row>
    <row r="950" spans="1:11" ht="13.5">
      <c r="A950" s="126"/>
      <c r="B950" s="121"/>
      <c r="C950" s="122" t="str">
        <f>IF(B950="","",VLOOKUP(B950,型号管理!A:D,2,0))</f>
        <v/>
      </c>
      <c r="D950" s="122" t="str">
        <f>IF(B950="","",VLOOKUP(B950,型号管理!A:D,3,0))</f>
        <v/>
      </c>
      <c r="E950" s="122" t="str">
        <f>IF(B950="","",VLOOKUP(B950,型号管理!A:D,4,0))</f>
        <v/>
      </c>
      <c r="F950" s="127"/>
      <c r="G950" s="124">
        <f>IF(F950=0,0,SUMIF(采购明细!B:B,B950,采购明细!H:H)/SUMIF(采购明细!B:B,B950,采购明细!F:F))</f>
        <v>0</v>
      </c>
      <c r="H950" s="124">
        <f t="shared" si="14"/>
        <v>0</v>
      </c>
      <c r="I950" s="121"/>
      <c r="J950" s="122" t="str">
        <f>IF(I950="","",VLOOKUP(I950,部门列表!A:B,2,0))</f>
        <v/>
      </c>
      <c r="K950" s="128"/>
    </row>
    <row r="951" spans="1:11" ht="13.5">
      <c r="A951" s="126"/>
      <c r="B951" s="121"/>
      <c r="C951" s="122" t="str">
        <f>IF(B951="","",VLOOKUP(B951,型号管理!A:D,2,0))</f>
        <v/>
      </c>
      <c r="D951" s="122" t="str">
        <f>IF(B951="","",VLOOKUP(B951,型号管理!A:D,3,0))</f>
        <v/>
      </c>
      <c r="E951" s="122" t="str">
        <f>IF(B951="","",VLOOKUP(B951,型号管理!A:D,4,0))</f>
        <v/>
      </c>
      <c r="F951" s="127"/>
      <c r="G951" s="124">
        <f>IF(F951=0,0,SUMIF(采购明细!B:B,B951,采购明细!H:H)/SUMIF(采购明细!B:B,B951,采购明细!F:F))</f>
        <v>0</v>
      </c>
      <c r="H951" s="124">
        <f t="shared" si="14"/>
        <v>0</v>
      </c>
      <c r="I951" s="121"/>
      <c r="J951" s="122" t="str">
        <f>IF(I951="","",VLOOKUP(I951,部门列表!A:B,2,0))</f>
        <v/>
      </c>
      <c r="K951" s="128"/>
    </row>
    <row r="952" spans="1:11" ht="13.5">
      <c r="A952" s="126"/>
      <c r="B952" s="121"/>
      <c r="C952" s="122" t="str">
        <f>IF(B952="","",VLOOKUP(B952,型号管理!A:D,2,0))</f>
        <v/>
      </c>
      <c r="D952" s="122" t="str">
        <f>IF(B952="","",VLOOKUP(B952,型号管理!A:D,3,0))</f>
        <v/>
      </c>
      <c r="E952" s="122" t="str">
        <f>IF(B952="","",VLOOKUP(B952,型号管理!A:D,4,0))</f>
        <v/>
      </c>
      <c r="F952" s="127"/>
      <c r="G952" s="124">
        <f>IF(F952=0,0,SUMIF(采购明细!B:B,B952,采购明细!H:H)/SUMIF(采购明细!B:B,B952,采购明细!F:F))</f>
        <v>0</v>
      </c>
      <c r="H952" s="124">
        <f t="shared" si="14"/>
        <v>0</v>
      </c>
      <c r="I952" s="121"/>
      <c r="J952" s="122" t="str">
        <f>IF(I952="","",VLOOKUP(I952,部门列表!A:B,2,0))</f>
        <v/>
      </c>
      <c r="K952" s="128"/>
    </row>
    <row r="953" spans="1:11" ht="13.5">
      <c r="A953" s="126"/>
      <c r="B953" s="121"/>
      <c r="C953" s="122" t="str">
        <f>IF(B953="","",VLOOKUP(B953,型号管理!A:D,2,0))</f>
        <v/>
      </c>
      <c r="D953" s="122" t="str">
        <f>IF(B953="","",VLOOKUP(B953,型号管理!A:D,3,0))</f>
        <v/>
      </c>
      <c r="E953" s="122" t="str">
        <f>IF(B953="","",VLOOKUP(B953,型号管理!A:D,4,0))</f>
        <v/>
      </c>
      <c r="F953" s="127"/>
      <c r="G953" s="124">
        <f>IF(F953=0,0,SUMIF(采购明细!B:B,B953,采购明细!H:H)/SUMIF(采购明细!B:B,B953,采购明细!F:F))</f>
        <v>0</v>
      </c>
      <c r="H953" s="124">
        <f t="shared" si="14"/>
        <v>0</v>
      </c>
      <c r="I953" s="121"/>
      <c r="J953" s="122" t="str">
        <f>IF(I953="","",VLOOKUP(I953,部门列表!A:B,2,0))</f>
        <v/>
      </c>
      <c r="K953" s="128"/>
    </row>
    <row r="954" spans="1:11" ht="13.5">
      <c r="A954" s="126"/>
      <c r="B954" s="121"/>
      <c r="C954" s="122" t="str">
        <f>IF(B954="","",VLOOKUP(B954,型号管理!A:D,2,0))</f>
        <v/>
      </c>
      <c r="D954" s="122" t="str">
        <f>IF(B954="","",VLOOKUP(B954,型号管理!A:D,3,0))</f>
        <v/>
      </c>
      <c r="E954" s="122" t="str">
        <f>IF(B954="","",VLOOKUP(B954,型号管理!A:D,4,0))</f>
        <v/>
      </c>
      <c r="F954" s="127"/>
      <c r="G954" s="124">
        <f>IF(F954=0,0,SUMIF(采购明细!B:B,B954,采购明细!H:H)/SUMIF(采购明细!B:B,B954,采购明细!F:F))</f>
        <v>0</v>
      </c>
      <c r="H954" s="124">
        <f t="shared" si="14"/>
        <v>0</v>
      </c>
      <c r="I954" s="121"/>
      <c r="J954" s="122" t="str">
        <f>IF(I954="","",VLOOKUP(I954,部门列表!A:B,2,0))</f>
        <v/>
      </c>
      <c r="K954" s="128"/>
    </row>
    <row r="955" spans="1:11" ht="13.5">
      <c r="A955" s="126"/>
      <c r="B955" s="121"/>
      <c r="C955" s="122" t="str">
        <f>IF(B955="","",VLOOKUP(B955,型号管理!A:D,2,0))</f>
        <v/>
      </c>
      <c r="D955" s="122" t="str">
        <f>IF(B955="","",VLOOKUP(B955,型号管理!A:D,3,0))</f>
        <v/>
      </c>
      <c r="E955" s="122" t="str">
        <f>IF(B955="","",VLOOKUP(B955,型号管理!A:D,4,0))</f>
        <v/>
      </c>
      <c r="F955" s="127"/>
      <c r="G955" s="124">
        <f>IF(F955=0,0,SUMIF(采购明细!B:B,B955,采购明细!H:H)/SUMIF(采购明细!B:B,B955,采购明细!F:F))</f>
        <v>0</v>
      </c>
      <c r="H955" s="124">
        <f t="shared" si="14"/>
        <v>0</v>
      </c>
      <c r="I955" s="121"/>
      <c r="J955" s="122" t="str">
        <f>IF(I955="","",VLOOKUP(I955,部门列表!A:B,2,0))</f>
        <v/>
      </c>
      <c r="K955" s="128"/>
    </row>
    <row r="956" spans="1:11" ht="13.5">
      <c r="A956" s="126"/>
      <c r="B956" s="121"/>
      <c r="C956" s="122" t="str">
        <f>IF(B956="","",VLOOKUP(B956,型号管理!A:D,2,0))</f>
        <v/>
      </c>
      <c r="D956" s="122" t="str">
        <f>IF(B956="","",VLOOKUP(B956,型号管理!A:D,3,0))</f>
        <v/>
      </c>
      <c r="E956" s="122" t="str">
        <f>IF(B956="","",VLOOKUP(B956,型号管理!A:D,4,0))</f>
        <v/>
      </c>
      <c r="F956" s="127"/>
      <c r="G956" s="124">
        <f>IF(F956=0,0,SUMIF(采购明细!B:B,B956,采购明细!H:H)/SUMIF(采购明细!B:B,B956,采购明细!F:F))</f>
        <v>0</v>
      </c>
      <c r="H956" s="124">
        <f t="shared" si="14"/>
        <v>0</v>
      </c>
      <c r="I956" s="121"/>
      <c r="J956" s="122" t="str">
        <f>IF(I956="","",VLOOKUP(I956,部门列表!A:B,2,0))</f>
        <v/>
      </c>
      <c r="K956" s="128"/>
    </row>
    <row r="957" spans="1:11" ht="13.5">
      <c r="A957" s="126"/>
      <c r="B957" s="121"/>
      <c r="C957" s="122" t="str">
        <f>IF(B957="","",VLOOKUP(B957,型号管理!A:D,2,0))</f>
        <v/>
      </c>
      <c r="D957" s="122" t="str">
        <f>IF(B957="","",VLOOKUP(B957,型号管理!A:D,3,0))</f>
        <v/>
      </c>
      <c r="E957" s="122" t="str">
        <f>IF(B957="","",VLOOKUP(B957,型号管理!A:D,4,0))</f>
        <v/>
      </c>
      <c r="F957" s="127"/>
      <c r="G957" s="124">
        <f>IF(F957=0,0,SUMIF(采购明细!B:B,B957,采购明细!H:H)/SUMIF(采购明细!B:B,B957,采购明细!F:F))</f>
        <v>0</v>
      </c>
      <c r="H957" s="124">
        <f t="shared" si="14"/>
        <v>0</v>
      </c>
      <c r="I957" s="121"/>
      <c r="J957" s="122" t="str">
        <f>IF(I957="","",VLOOKUP(I957,部门列表!A:B,2,0))</f>
        <v/>
      </c>
      <c r="K957" s="128"/>
    </row>
    <row r="958" spans="1:11" ht="13.5">
      <c r="A958" s="126"/>
      <c r="B958" s="121"/>
      <c r="C958" s="122" t="str">
        <f>IF(B958="","",VLOOKUP(B958,型号管理!A:D,2,0))</f>
        <v/>
      </c>
      <c r="D958" s="122" t="str">
        <f>IF(B958="","",VLOOKUP(B958,型号管理!A:D,3,0))</f>
        <v/>
      </c>
      <c r="E958" s="122" t="str">
        <f>IF(B958="","",VLOOKUP(B958,型号管理!A:D,4,0))</f>
        <v/>
      </c>
      <c r="F958" s="127"/>
      <c r="G958" s="124">
        <f>IF(F958=0,0,SUMIF(采购明细!B:B,B958,采购明细!H:H)/SUMIF(采购明细!B:B,B958,采购明细!F:F))</f>
        <v>0</v>
      </c>
      <c r="H958" s="124">
        <f t="shared" si="14"/>
        <v>0</v>
      </c>
      <c r="I958" s="121"/>
      <c r="J958" s="122" t="str">
        <f>IF(I958="","",VLOOKUP(I958,部门列表!A:B,2,0))</f>
        <v/>
      </c>
      <c r="K958" s="128"/>
    </row>
    <row r="959" spans="1:11" ht="13.5">
      <c r="A959" s="126"/>
      <c r="B959" s="121"/>
      <c r="C959" s="122" t="str">
        <f>IF(B959="","",VLOOKUP(B959,型号管理!A:D,2,0))</f>
        <v/>
      </c>
      <c r="D959" s="122" t="str">
        <f>IF(B959="","",VLOOKUP(B959,型号管理!A:D,3,0))</f>
        <v/>
      </c>
      <c r="E959" s="122" t="str">
        <f>IF(B959="","",VLOOKUP(B959,型号管理!A:D,4,0))</f>
        <v/>
      </c>
      <c r="F959" s="127"/>
      <c r="G959" s="124">
        <f>IF(F959=0,0,SUMIF(采购明细!B:B,B959,采购明细!H:H)/SUMIF(采购明细!B:B,B959,采购明细!F:F))</f>
        <v>0</v>
      </c>
      <c r="H959" s="124">
        <f t="shared" si="14"/>
        <v>0</v>
      </c>
      <c r="I959" s="121"/>
      <c r="J959" s="122" t="str">
        <f>IF(I959="","",VLOOKUP(I959,部门列表!A:B,2,0))</f>
        <v/>
      </c>
      <c r="K959" s="128"/>
    </row>
    <row r="960" spans="1:11" ht="13.5">
      <c r="A960" s="126"/>
      <c r="B960" s="121"/>
      <c r="C960" s="122" t="str">
        <f>IF(B960="","",VLOOKUP(B960,型号管理!A:D,2,0))</f>
        <v/>
      </c>
      <c r="D960" s="122" t="str">
        <f>IF(B960="","",VLOOKUP(B960,型号管理!A:D,3,0))</f>
        <v/>
      </c>
      <c r="E960" s="122" t="str">
        <f>IF(B960="","",VLOOKUP(B960,型号管理!A:D,4,0))</f>
        <v/>
      </c>
      <c r="F960" s="127"/>
      <c r="G960" s="124">
        <f>IF(F960=0,0,SUMIF(采购明细!B:B,B960,采购明细!H:H)/SUMIF(采购明细!B:B,B960,采购明细!F:F))</f>
        <v>0</v>
      </c>
      <c r="H960" s="124">
        <f t="shared" si="14"/>
        <v>0</v>
      </c>
      <c r="I960" s="121"/>
      <c r="J960" s="122" t="str">
        <f>IF(I960="","",VLOOKUP(I960,部门列表!A:B,2,0))</f>
        <v/>
      </c>
      <c r="K960" s="128"/>
    </row>
    <row r="961" spans="1:11" ht="13.5">
      <c r="A961" s="126"/>
      <c r="B961" s="121"/>
      <c r="C961" s="122" t="str">
        <f>IF(B961="","",VLOOKUP(B961,型号管理!A:D,2,0))</f>
        <v/>
      </c>
      <c r="D961" s="122" t="str">
        <f>IF(B961="","",VLOOKUP(B961,型号管理!A:D,3,0))</f>
        <v/>
      </c>
      <c r="E961" s="122" t="str">
        <f>IF(B961="","",VLOOKUP(B961,型号管理!A:D,4,0))</f>
        <v/>
      </c>
      <c r="F961" s="127"/>
      <c r="G961" s="124">
        <f>IF(F961=0,0,SUMIF(采购明细!B:B,B961,采购明细!H:H)/SUMIF(采购明细!B:B,B961,采购明细!F:F))</f>
        <v>0</v>
      </c>
      <c r="H961" s="124">
        <f t="shared" si="14"/>
        <v>0</v>
      </c>
      <c r="I961" s="121"/>
      <c r="J961" s="122" t="str">
        <f>IF(I961="","",VLOOKUP(I961,部门列表!A:B,2,0))</f>
        <v/>
      </c>
      <c r="K961" s="128"/>
    </row>
    <row r="962" spans="1:11" ht="13.5">
      <c r="A962" s="126"/>
      <c r="B962" s="121"/>
      <c r="C962" s="122" t="str">
        <f>IF(B962="","",VLOOKUP(B962,型号管理!A:D,2,0))</f>
        <v/>
      </c>
      <c r="D962" s="122" t="str">
        <f>IF(B962="","",VLOOKUP(B962,型号管理!A:D,3,0))</f>
        <v/>
      </c>
      <c r="E962" s="122" t="str">
        <f>IF(B962="","",VLOOKUP(B962,型号管理!A:D,4,0))</f>
        <v/>
      </c>
      <c r="F962" s="127"/>
      <c r="G962" s="124">
        <f>IF(F962=0,0,SUMIF(采购明细!B:B,B962,采购明细!H:H)/SUMIF(采购明细!B:B,B962,采购明细!F:F))</f>
        <v>0</v>
      </c>
      <c r="H962" s="124">
        <f t="shared" si="15" ref="H962:H1000">F962*G962</f>
        <v>0</v>
      </c>
      <c r="I962" s="121"/>
      <c r="J962" s="122" t="str">
        <f>IF(I962="","",VLOOKUP(I962,部门列表!A:B,2,0))</f>
        <v/>
      </c>
      <c r="K962" s="128"/>
    </row>
    <row r="963" spans="1:11" ht="13.5">
      <c r="A963" s="126"/>
      <c r="B963" s="121"/>
      <c r="C963" s="122" t="str">
        <f>IF(B963="","",VLOOKUP(B963,型号管理!A:D,2,0))</f>
        <v/>
      </c>
      <c r="D963" s="122" t="str">
        <f>IF(B963="","",VLOOKUP(B963,型号管理!A:D,3,0))</f>
        <v/>
      </c>
      <c r="E963" s="122" t="str">
        <f>IF(B963="","",VLOOKUP(B963,型号管理!A:D,4,0))</f>
        <v/>
      </c>
      <c r="F963" s="127"/>
      <c r="G963" s="124">
        <f>IF(F963=0,0,SUMIF(采购明细!B:B,B963,采购明细!H:H)/SUMIF(采购明细!B:B,B963,采购明细!F:F))</f>
        <v>0</v>
      </c>
      <c r="H963" s="124">
        <f t="shared" si="15"/>
        <v>0</v>
      </c>
      <c r="I963" s="121"/>
      <c r="J963" s="122" t="str">
        <f>IF(I963="","",VLOOKUP(I963,部门列表!A:B,2,0))</f>
        <v/>
      </c>
      <c r="K963" s="128"/>
    </row>
    <row r="964" spans="1:11" ht="13.5">
      <c r="A964" s="126"/>
      <c r="B964" s="121"/>
      <c r="C964" s="122" t="str">
        <f>IF(B964="","",VLOOKUP(B964,型号管理!A:D,2,0))</f>
        <v/>
      </c>
      <c r="D964" s="122" t="str">
        <f>IF(B964="","",VLOOKUP(B964,型号管理!A:D,3,0))</f>
        <v/>
      </c>
      <c r="E964" s="122" t="str">
        <f>IF(B964="","",VLOOKUP(B964,型号管理!A:D,4,0))</f>
        <v/>
      </c>
      <c r="F964" s="127"/>
      <c r="G964" s="124">
        <f>IF(F964=0,0,SUMIF(采购明细!B:B,B964,采购明细!H:H)/SUMIF(采购明细!B:B,B964,采购明细!F:F))</f>
        <v>0</v>
      </c>
      <c r="H964" s="124">
        <f t="shared" si="15"/>
        <v>0</v>
      </c>
      <c r="I964" s="121"/>
      <c r="J964" s="122" t="str">
        <f>IF(I964="","",VLOOKUP(I964,部门列表!A:B,2,0))</f>
        <v/>
      </c>
      <c r="K964" s="128"/>
    </row>
    <row r="965" spans="1:11" ht="13.5">
      <c r="A965" s="126"/>
      <c r="B965" s="121"/>
      <c r="C965" s="122" t="str">
        <f>IF(B965="","",VLOOKUP(B965,型号管理!A:D,2,0))</f>
        <v/>
      </c>
      <c r="D965" s="122" t="str">
        <f>IF(B965="","",VLOOKUP(B965,型号管理!A:D,3,0))</f>
        <v/>
      </c>
      <c r="E965" s="122" t="str">
        <f>IF(B965="","",VLOOKUP(B965,型号管理!A:D,4,0))</f>
        <v/>
      </c>
      <c r="F965" s="127"/>
      <c r="G965" s="124">
        <f>IF(F965=0,0,SUMIF(采购明细!B:B,B965,采购明细!H:H)/SUMIF(采购明细!B:B,B965,采购明细!F:F))</f>
        <v>0</v>
      </c>
      <c r="H965" s="124">
        <f t="shared" si="15"/>
        <v>0</v>
      </c>
      <c r="I965" s="121"/>
      <c r="J965" s="122" t="str">
        <f>IF(I965="","",VLOOKUP(I965,部门列表!A:B,2,0))</f>
        <v/>
      </c>
      <c r="K965" s="128"/>
    </row>
    <row r="966" spans="1:11" ht="13.5">
      <c r="A966" s="126"/>
      <c r="B966" s="121"/>
      <c r="C966" s="122" t="str">
        <f>IF(B966="","",VLOOKUP(B966,型号管理!A:D,2,0))</f>
        <v/>
      </c>
      <c r="D966" s="122" t="str">
        <f>IF(B966="","",VLOOKUP(B966,型号管理!A:D,3,0))</f>
        <v/>
      </c>
      <c r="E966" s="122" t="str">
        <f>IF(B966="","",VLOOKUP(B966,型号管理!A:D,4,0))</f>
        <v/>
      </c>
      <c r="F966" s="127"/>
      <c r="G966" s="124">
        <f>IF(F966=0,0,SUMIF(采购明细!B:B,B966,采购明细!H:H)/SUMIF(采购明细!B:B,B966,采购明细!F:F))</f>
        <v>0</v>
      </c>
      <c r="H966" s="124">
        <f t="shared" si="15"/>
        <v>0</v>
      </c>
      <c r="I966" s="121"/>
      <c r="J966" s="122" t="str">
        <f>IF(I966="","",VLOOKUP(I966,部门列表!A:B,2,0))</f>
        <v/>
      </c>
      <c r="K966" s="128"/>
    </row>
    <row r="967" spans="1:11" ht="13.5">
      <c r="A967" s="126"/>
      <c r="B967" s="121"/>
      <c r="C967" s="122" t="str">
        <f>IF(B967="","",VLOOKUP(B967,型号管理!A:D,2,0))</f>
        <v/>
      </c>
      <c r="D967" s="122" t="str">
        <f>IF(B967="","",VLOOKUP(B967,型号管理!A:D,3,0))</f>
        <v/>
      </c>
      <c r="E967" s="122" t="str">
        <f>IF(B967="","",VLOOKUP(B967,型号管理!A:D,4,0))</f>
        <v/>
      </c>
      <c r="F967" s="127"/>
      <c r="G967" s="124">
        <f>IF(F967=0,0,SUMIF(采购明细!B:B,B967,采购明细!H:H)/SUMIF(采购明细!B:B,B967,采购明细!F:F))</f>
        <v>0</v>
      </c>
      <c r="H967" s="124">
        <f t="shared" si="15"/>
        <v>0</v>
      </c>
      <c r="I967" s="121"/>
      <c r="J967" s="122" t="str">
        <f>IF(I967="","",VLOOKUP(I967,部门列表!A:B,2,0))</f>
        <v/>
      </c>
      <c r="K967" s="128"/>
    </row>
    <row r="968" spans="1:11" ht="13.5">
      <c r="A968" s="126"/>
      <c r="B968" s="121"/>
      <c r="C968" s="122" t="str">
        <f>IF(B968="","",VLOOKUP(B968,型号管理!A:D,2,0))</f>
        <v/>
      </c>
      <c r="D968" s="122" t="str">
        <f>IF(B968="","",VLOOKUP(B968,型号管理!A:D,3,0))</f>
        <v/>
      </c>
      <c r="E968" s="122" t="str">
        <f>IF(B968="","",VLOOKUP(B968,型号管理!A:D,4,0))</f>
        <v/>
      </c>
      <c r="F968" s="127"/>
      <c r="G968" s="124">
        <f>IF(F968=0,0,SUMIF(采购明细!B:B,B968,采购明细!H:H)/SUMIF(采购明细!B:B,B968,采购明细!F:F))</f>
        <v>0</v>
      </c>
      <c r="H968" s="124">
        <f t="shared" si="15"/>
        <v>0</v>
      </c>
      <c r="I968" s="121"/>
      <c r="J968" s="122" t="str">
        <f>IF(I968="","",VLOOKUP(I968,部门列表!A:B,2,0))</f>
        <v/>
      </c>
      <c r="K968" s="128"/>
    </row>
    <row r="969" spans="1:11" ht="13.5">
      <c r="A969" s="126"/>
      <c r="B969" s="121"/>
      <c r="C969" s="122" t="str">
        <f>IF(B969="","",VLOOKUP(B969,型号管理!A:D,2,0))</f>
        <v/>
      </c>
      <c r="D969" s="122" t="str">
        <f>IF(B969="","",VLOOKUP(B969,型号管理!A:D,3,0))</f>
        <v/>
      </c>
      <c r="E969" s="122" t="str">
        <f>IF(B969="","",VLOOKUP(B969,型号管理!A:D,4,0))</f>
        <v/>
      </c>
      <c r="F969" s="127"/>
      <c r="G969" s="124">
        <f>IF(F969=0,0,SUMIF(采购明细!B:B,B969,采购明细!H:H)/SUMIF(采购明细!B:B,B969,采购明细!F:F))</f>
        <v>0</v>
      </c>
      <c r="H969" s="124">
        <f t="shared" si="15"/>
        <v>0</v>
      </c>
      <c r="I969" s="121"/>
      <c r="J969" s="122" t="str">
        <f>IF(I969="","",VLOOKUP(I969,部门列表!A:B,2,0))</f>
        <v/>
      </c>
      <c r="K969" s="128"/>
    </row>
    <row r="970" spans="1:11" ht="13.5">
      <c r="A970" s="126"/>
      <c r="B970" s="121"/>
      <c r="C970" s="122" t="str">
        <f>IF(B970="","",VLOOKUP(B970,型号管理!A:D,2,0))</f>
        <v/>
      </c>
      <c r="D970" s="122" t="str">
        <f>IF(B970="","",VLOOKUP(B970,型号管理!A:D,3,0))</f>
        <v/>
      </c>
      <c r="E970" s="122" t="str">
        <f>IF(B970="","",VLOOKUP(B970,型号管理!A:D,4,0))</f>
        <v/>
      </c>
      <c r="F970" s="127"/>
      <c r="G970" s="124">
        <f>IF(F970=0,0,SUMIF(采购明细!B:B,B970,采购明细!H:H)/SUMIF(采购明细!B:B,B970,采购明细!F:F))</f>
        <v>0</v>
      </c>
      <c r="H970" s="124">
        <f t="shared" si="15"/>
        <v>0</v>
      </c>
      <c r="I970" s="121"/>
      <c r="J970" s="122" t="str">
        <f>IF(I970="","",VLOOKUP(I970,部门列表!A:B,2,0))</f>
        <v/>
      </c>
      <c r="K970" s="128"/>
    </row>
    <row r="971" spans="1:11" ht="13.5">
      <c r="A971" s="126"/>
      <c r="B971" s="121"/>
      <c r="C971" s="122" t="str">
        <f>IF(B971="","",VLOOKUP(B971,型号管理!A:D,2,0))</f>
        <v/>
      </c>
      <c r="D971" s="122" t="str">
        <f>IF(B971="","",VLOOKUP(B971,型号管理!A:D,3,0))</f>
        <v/>
      </c>
      <c r="E971" s="122" t="str">
        <f>IF(B971="","",VLOOKUP(B971,型号管理!A:D,4,0))</f>
        <v/>
      </c>
      <c r="F971" s="127"/>
      <c r="G971" s="124">
        <f>IF(F971=0,0,SUMIF(采购明细!B:B,B971,采购明细!H:H)/SUMIF(采购明细!B:B,B971,采购明细!F:F))</f>
        <v>0</v>
      </c>
      <c r="H971" s="124">
        <f t="shared" si="15"/>
        <v>0</v>
      </c>
      <c r="I971" s="121"/>
      <c r="J971" s="122" t="str">
        <f>IF(I971="","",VLOOKUP(I971,部门列表!A:B,2,0))</f>
        <v/>
      </c>
      <c r="K971" s="128"/>
    </row>
    <row r="972" spans="1:11" ht="13.5">
      <c r="A972" s="126"/>
      <c r="B972" s="121"/>
      <c r="C972" s="122" t="str">
        <f>IF(B972="","",VLOOKUP(B972,型号管理!A:D,2,0))</f>
        <v/>
      </c>
      <c r="D972" s="122" t="str">
        <f>IF(B972="","",VLOOKUP(B972,型号管理!A:D,3,0))</f>
        <v/>
      </c>
      <c r="E972" s="122" t="str">
        <f>IF(B972="","",VLOOKUP(B972,型号管理!A:D,4,0))</f>
        <v/>
      </c>
      <c r="F972" s="127"/>
      <c r="G972" s="124">
        <f>IF(F972=0,0,SUMIF(采购明细!B:B,B972,采购明细!H:H)/SUMIF(采购明细!B:B,B972,采购明细!F:F))</f>
        <v>0</v>
      </c>
      <c r="H972" s="124">
        <f t="shared" si="15"/>
        <v>0</v>
      </c>
      <c r="I972" s="121"/>
      <c r="J972" s="122" t="str">
        <f>IF(I972="","",VLOOKUP(I972,部门列表!A:B,2,0))</f>
        <v/>
      </c>
      <c r="K972" s="128"/>
    </row>
    <row r="973" spans="1:11" ht="13.5">
      <c r="A973" s="126"/>
      <c r="B973" s="121"/>
      <c r="C973" s="122" t="str">
        <f>IF(B973="","",VLOOKUP(B973,型号管理!A:D,2,0))</f>
        <v/>
      </c>
      <c r="D973" s="122" t="str">
        <f>IF(B973="","",VLOOKUP(B973,型号管理!A:D,3,0))</f>
        <v/>
      </c>
      <c r="E973" s="122" t="str">
        <f>IF(B973="","",VLOOKUP(B973,型号管理!A:D,4,0))</f>
        <v/>
      </c>
      <c r="F973" s="127"/>
      <c r="G973" s="124">
        <f>IF(F973=0,0,SUMIF(采购明细!B:B,B973,采购明细!H:H)/SUMIF(采购明细!B:B,B973,采购明细!F:F))</f>
        <v>0</v>
      </c>
      <c r="H973" s="124">
        <f t="shared" si="15"/>
        <v>0</v>
      </c>
      <c r="I973" s="121"/>
      <c r="J973" s="122" t="str">
        <f>IF(I973="","",VLOOKUP(I973,部门列表!A:B,2,0))</f>
        <v/>
      </c>
      <c r="K973" s="128"/>
    </row>
    <row r="974" spans="1:11" ht="13.5">
      <c r="A974" s="126"/>
      <c r="B974" s="121"/>
      <c r="C974" s="122" t="str">
        <f>IF(B974="","",VLOOKUP(B974,型号管理!A:D,2,0))</f>
        <v/>
      </c>
      <c r="D974" s="122" t="str">
        <f>IF(B974="","",VLOOKUP(B974,型号管理!A:D,3,0))</f>
        <v/>
      </c>
      <c r="E974" s="122" t="str">
        <f>IF(B974="","",VLOOKUP(B974,型号管理!A:D,4,0))</f>
        <v/>
      </c>
      <c r="F974" s="127"/>
      <c r="G974" s="124">
        <f>IF(F974=0,0,SUMIF(采购明细!B:B,B974,采购明细!H:H)/SUMIF(采购明细!B:B,B974,采购明细!F:F))</f>
        <v>0</v>
      </c>
      <c r="H974" s="124">
        <f t="shared" si="15"/>
        <v>0</v>
      </c>
      <c r="I974" s="121"/>
      <c r="J974" s="122" t="str">
        <f>IF(I974="","",VLOOKUP(I974,部门列表!A:B,2,0))</f>
        <v/>
      </c>
      <c r="K974" s="128"/>
    </row>
    <row r="975" spans="1:11" ht="13.5">
      <c r="A975" s="126"/>
      <c r="B975" s="121"/>
      <c r="C975" s="122" t="str">
        <f>IF(B975="","",VLOOKUP(B975,型号管理!A:D,2,0))</f>
        <v/>
      </c>
      <c r="D975" s="122" t="str">
        <f>IF(B975="","",VLOOKUP(B975,型号管理!A:D,3,0))</f>
        <v/>
      </c>
      <c r="E975" s="122" t="str">
        <f>IF(B975="","",VLOOKUP(B975,型号管理!A:D,4,0))</f>
        <v/>
      </c>
      <c r="F975" s="127"/>
      <c r="G975" s="124">
        <f>IF(F975=0,0,SUMIF(采购明细!B:B,B975,采购明细!H:H)/SUMIF(采购明细!B:B,B975,采购明细!F:F))</f>
        <v>0</v>
      </c>
      <c r="H975" s="124">
        <f t="shared" si="15"/>
        <v>0</v>
      </c>
      <c r="I975" s="121"/>
      <c r="J975" s="122" t="str">
        <f>IF(I975="","",VLOOKUP(I975,部门列表!A:B,2,0))</f>
        <v/>
      </c>
      <c r="K975" s="128"/>
    </row>
    <row r="976" spans="1:11" ht="13.5">
      <c r="A976" s="126"/>
      <c r="B976" s="121"/>
      <c r="C976" s="122" t="str">
        <f>IF(B976="","",VLOOKUP(B976,型号管理!A:D,2,0))</f>
        <v/>
      </c>
      <c r="D976" s="122" t="str">
        <f>IF(B976="","",VLOOKUP(B976,型号管理!A:D,3,0))</f>
        <v/>
      </c>
      <c r="E976" s="122" t="str">
        <f>IF(B976="","",VLOOKUP(B976,型号管理!A:D,4,0))</f>
        <v/>
      </c>
      <c r="F976" s="127"/>
      <c r="G976" s="124">
        <f>IF(F976=0,0,SUMIF(采购明细!B:B,B976,采购明细!H:H)/SUMIF(采购明细!B:B,B976,采购明细!F:F))</f>
        <v>0</v>
      </c>
      <c r="H976" s="124">
        <f t="shared" si="15"/>
        <v>0</v>
      </c>
      <c r="I976" s="121"/>
      <c r="J976" s="122" t="str">
        <f>IF(I976="","",VLOOKUP(I976,部门列表!A:B,2,0))</f>
        <v/>
      </c>
      <c r="K976" s="128"/>
    </row>
    <row r="977" spans="1:11" ht="13.5">
      <c r="A977" s="126"/>
      <c r="B977" s="121"/>
      <c r="C977" s="122" t="str">
        <f>IF(B977="","",VLOOKUP(B977,型号管理!A:D,2,0))</f>
        <v/>
      </c>
      <c r="D977" s="122" t="str">
        <f>IF(B977="","",VLOOKUP(B977,型号管理!A:D,3,0))</f>
        <v/>
      </c>
      <c r="E977" s="122" t="str">
        <f>IF(B977="","",VLOOKUP(B977,型号管理!A:D,4,0))</f>
        <v/>
      </c>
      <c r="F977" s="127"/>
      <c r="G977" s="124">
        <f>IF(F977=0,0,SUMIF(采购明细!B:B,B977,采购明细!H:H)/SUMIF(采购明细!B:B,B977,采购明细!F:F))</f>
        <v>0</v>
      </c>
      <c r="H977" s="124">
        <f t="shared" si="15"/>
        <v>0</v>
      </c>
      <c r="I977" s="121"/>
      <c r="J977" s="122" t="str">
        <f>IF(I977="","",VLOOKUP(I977,部门列表!A:B,2,0))</f>
        <v/>
      </c>
      <c r="K977" s="128"/>
    </row>
    <row r="978" spans="1:11" ht="13.5">
      <c r="A978" s="126"/>
      <c r="B978" s="121"/>
      <c r="C978" s="122" t="str">
        <f>IF(B978="","",VLOOKUP(B978,型号管理!A:D,2,0))</f>
        <v/>
      </c>
      <c r="D978" s="122" t="str">
        <f>IF(B978="","",VLOOKUP(B978,型号管理!A:D,3,0))</f>
        <v/>
      </c>
      <c r="E978" s="122" t="str">
        <f>IF(B978="","",VLOOKUP(B978,型号管理!A:D,4,0))</f>
        <v/>
      </c>
      <c r="F978" s="127"/>
      <c r="G978" s="124">
        <f>IF(F978=0,0,SUMIF(采购明细!B:B,B978,采购明细!H:H)/SUMIF(采购明细!B:B,B978,采购明细!F:F))</f>
        <v>0</v>
      </c>
      <c r="H978" s="124">
        <f t="shared" si="15"/>
        <v>0</v>
      </c>
      <c r="I978" s="121"/>
      <c r="J978" s="122" t="str">
        <f>IF(I978="","",VLOOKUP(I978,部门列表!A:B,2,0))</f>
        <v/>
      </c>
      <c r="K978" s="128"/>
    </row>
    <row r="979" spans="1:11" ht="13.5">
      <c r="A979" s="126"/>
      <c r="B979" s="121"/>
      <c r="C979" s="122" t="str">
        <f>IF(B979="","",VLOOKUP(B979,型号管理!A:D,2,0))</f>
        <v/>
      </c>
      <c r="D979" s="122" t="str">
        <f>IF(B979="","",VLOOKUP(B979,型号管理!A:D,3,0))</f>
        <v/>
      </c>
      <c r="E979" s="122" t="str">
        <f>IF(B979="","",VLOOKUP(B979,型号管理!A:D,4,0))</f>
        <v/>
      </c>
      <c r="F979" s="127"/>
      <c r="G979" s="124">
        <f>IF(F979=0,0,SUMIF(采购明细!B:B,B979,采购明细!H:H)/SUMIF(采购明细!B:B,B979,采购明细!F:F))</f>
        <v>0</v>
      </c>
      <c r="H979" s="124">
        <f t="shared" si="15"/>
        <v>0</v>
      </c>
      <c r="I979" s="121"/>
      <c r="J979" s="122" t="str">
        <f>IF(I979="","",VLOOKUP(I979,部门列表!A:B,2,0))</f>
        <v/>
      </c>
      <c r="K979" s="128"/>
    </row>
    <row r="980" spans="1:11" ht="13.5">
      <c r="A980" s="126"/>
      <c r="B980" s="121"/>
      <c r="C980" s="122" t="str">
        <f>IF(B980="","",VLOOKUP(B980,型号管理!A:D,2,0))</f>
        <v/>
      </c>
      <c r="D980" s="122" t="str">
        <f>IF(B980="","",VLOOKUP(B980,型号管理!A:D,3,0))</f>
        <v/>
      </c>
      <c r="E980" s="122" t="str">
        <f>IF(B980="","",VLOOKUP(B980,型号管理!A:D,4,0))</f>
        <v/>
      </c>
      <c r="F980" s="127"/>
      <c r="G980" s="124">
        <f>IF(F980=0,0,SUMIF(采购明细!B:B,B980,采购明细!H:H)/SUMIF(采购明细!B:B,B980,采购明细!F:F))</f>
        <v>0</v>
      </c>
      <c r="H980" s="124">
        <f t="shared" si="15"/>
        <v>0</v>
      </c>
      <c r="I980" s="121"/>
      <c r="J980" s="122" t="str">
        <f>IF(I980="","",VLOOKUP(I980,部门列表!A:B,2,0))</f>
        <v/>
      </c>
      <c r="K980" s="128"/>
    </row>
    <row r="981" spans="1:11" ht="13.5">
      <c r="A981" s="126"/>
      <c r="B981" s="121"/>
      <c r="C981" s="122" t="str">
        <f>IF(B981="","",VLOOKUP(B981,型号管理!A:D,2,0))</f>
        <v/>
      </c>
      <c r="D981" s="122" t="str">
        <f>IF(B981="","",VLOOKUP(B981,型号管理!A:D,3,0))</f>
        <v/>
      </c>
      <c r="E981" s="122" t="str">
        <f>IF(B981="","",VLOOKUP(B981,型号管理!A:D,4,0))</f>
        <v/>
      </c>
      <c r="F981" s="127"/>
      <c r="G981" s="124">
        <f>IF(F981=0,0,SUMIF(采购明细!B:B,B981,采购明细!H:H)/SUMIF(采购明细!B:B,B981,采购明细!F:F))</f>
        <v>0</v>
      </c>
      <c r="H981" s="124">
        <f t="shared" si="15"/>
        <v>0</v>
      </c>
      <c r="I981" s="121"/>
      <c r="J981" s="122" t="str">
        <f>IF(I981="","",VLOOKUP(I981,部门列表!A:B,2,0))</f>
        <v/>
      </c>
      <c r="K981" s="128"/>
    </row>
    <row r="982" spans="1:11" ht="13.5">
      <c r="A982" s="126"/>
      <c r="B982" s="121"/>
      <c r="C982" s="122" t="str">
        <f>IF(B982="","",VLOOKUP(B982,型号管理!A:D,2,0))</f>
        <v/>
      </c>
      <c r="D982" s="122" t="str">
        <f>IF(B982="","",VLOOKUP(B982,型号管理!A:D,3,0))</f>
        <v/>
      </c>
      <c r="E982" s="122" t="str">
        <f>IF(B982="","",VLOOKUP(B982,型号管理!A:D,4,0))</f>
        <v/>
      </c>
      <c r="F982" s="127"/>
      <c r="G982" s="124">
        <f>IF(F982=0,0,SUMIF(采购明细!B:B,B982,采购明细!H:H)/SUMIF(采购明细!B:B,B982,采购明细!F:F))</f>
        <v>0</v>
      </c>
      <c r="H982" s="124">
        <f t="shared" si="15"/>
        <v>0</v>
      </c>
      <c r="I982" s="121"/>
      <c r="J982" s="122" t="str">
        <f>IF(I982="","",VLOOKUP(I982,部门列表!A:B,2,0))</f>
        <v/>
      </c>
      <c r="K982" s="128"/>
    </row>
    <row r="983" spans="1:11" ht="13.5">
      <c r="A983" s="126"/>
      <c r="B983" s="121"/>
      <c r="C983" s="122" t="str">
        <f>IF(B983="","",VLOOKUP(B983,型号管理!A:D,2,0))</f>
        <v/>
      </c>
      <c r="D983" s="122" t="str">
        <f>IF(B983="","",VLOOKUP(B983,型号管理!A:D,3,0))</f>
        <v/>
      </c>
      <c r="E983" s="122" t="str">
        <f>IF(B983="","",VLOOKUP(B983,型号管理!A:D,4,0))</f>
        <v/>
      </c>
      <c r="F983" s="127"/>
      <c r="G983" s="124">
        <f>IF(F983=0,0,SUMIF(采购明细!B:B,B983,采购明细!H:H)/SUMIF(采购明细!B:B,B983,采购明细!F:F))</f>
        <v>0</v>
      </c>
      <c r="H983" s="124">
        <f t="shared" si="15"/>
        <v>0</v>
      </c>
      <c r="I983" s="121"/>
      <c r="J983" s="122" t="str">
        <f>IF(I983="","",VLOOKUP(I983,部门列表!A:B,2,0))</f>
        <v/>
      </c>
      <c r="K983" s="128"/>
    </row>
    <row r="984" spans="1:11" ht="13.5">
      <c r="A984" s="126"/>
      <c r="B984" s="121"/>
      <c r="C984" s="122" t="str">
        <f>IF(B984="","",VLOOKUP(B984,型号管理!A:D,2,0))</f>
        <v/>
      </c>
      <c r="D984" s="122" t="str">
        <f>IF(B984="","",VLOOKUP(B984,型号管理!A:D,3,0))</f>
        <v/>
      </c>
      <c r="E984" s="122" t="str">
        <f>IF(B984="","",VLOOKUP(B984,型号管理!A:D,4,0))</f>
        <v/>
      </c>
      <c r="F984" s="127"/>
      <c r="G984" s="124">
        <f>IF(F984=0,0,SUMIF(采购明细!B:B,B984,采购明细!H:H)/SUMIF(采购明细!B:B,B984,采购明细!F:F))</f>
        <v>0</v>
      </c>
      <c r="H984" s="124">
        <f t="shared" si="15"/>
        <v>0</v>
      </c>
      <c r="I984" s="121"/>
      <c r="J984" s="122" t="str">
        <f>IF(I984="","",VLOOKUP(I984,部门列表!A:B,2,0))</f>
        <v/>
      </c>
      <c r="K984" s="128"/>
    </row>
    <row r="985" spans="1:11" ht="13.5">
      <c r="A985" s="126"/>
      <c r="B985" s="121"/>
      <c r="C985" s="122" t="str">
        <f>IF(B985="","",VLOOKUP(B985,型号管理!A:D,2,0))</f>
        <v/>
      </c>
      <c r="D985" s="122" t="str">
        <f>IF(B985="","",VLOOKUP(B985,型号管理!A:D,3,0))</f>
        <v/>
      </c>
      <c r="E985" s="122" t="str">
        <f>IF(B985="","",VLOOKUP(B985,型号管理!A:D,4,0))</f>
        <v/>
      </c>
      <c r="F985" s="127"/>
      <c r="G985" s="124">
        <f>IF(F985=0,0,SUMIF(采购明细!B:B,B985,采购明细!H:H)/SUMIF(采购明细!B:B,B985,采购明细!F:F))</f>
        <v>0</v>
      </c>
      <c r="H985" s="124">
        <f t="shared" si="15"/>
        <v>0</v>
      </c>
      <c r="I985" s="121"/>
      <c r="J985" s="122" t="str">
        <f>IF(I985="","",VLOOKUP(I985,部门列表!A:B,2,0))</f>
        <v/>
      </c>
      <c r="K985" s="128"/>
    </row>
    <row r="986" spans="1:11" ht="13.5">
      <c r="A986" s="126"/>
      <c r="B986" s="121"/>
      <c r="C986" s="122" t="str">
        <f>IF(B986="","",VLOOKUP(B986,型号管理!A:D,2,0))</f>
        <v/>
      </c>
      <c r="D986" s="122" t="str">
        <f>IF(B986="","",VLOOKUP(B986,型号管理!A:D,3,0))</f>
        <v/>
      </c>
      <c r="E986" s="122" t="str">
        <f>IF(B986="","",VLOOKUP(B986,型号管理!A:D,4,0))</f>
        <v/>
      </c>
      <c r="F986" s="127"/>
      <c r="G986" s="124">
        <f>IF(F986=0,0,SUMIF(采购明细!B:B,B986,采购明细!H:H)/SUMIF(采购明细!B:B,B986,采购明细!F:F))</f>
        <v>0</v>
      </c>
      <c r="H986" s="124">
        <f t="shared" si="15"/>
        <v>0</v>
      </c>
      <c r="I986" s="121"/>
      <c r="J986" s="122" t="str">
        <f>IF(I986="","",VLOOKUP(I986,部门列表!A:B,2,0))</f>
        <v/>
      </c>
      <c r="K986" s="128"/>
    </row>
    <row r="987" spans="1:11" ht="13.5">
      <c r="A987" s="126"/>
      <c r="B987" s="121"/>
      <c r="C987" s="122" t="str">
        <f>IF(B987="","",VLOOKUP(B987,型号管理!A:D,2,0))</f>
        <v/>
      </c>
      <c r="D987" s="122" t="str">
        <f>IF(B987="","",VLOOKUP(B987,型号管理!A:D,3,0))</f>
        <v/>
      </c>
      <c r="E987" s="122" t="str">
        <f>IF(B987="","",VLOOKUP(B987,型号管理!A:D,4,0))</f>
        <v/>
      </c>
      <c r="F987" s="127"/>
      <c r="G987" s="124">
        <f>IF(F987=0,0,SUMIF(采购明细!B:B,B987,采购明细!H:H)/SUMIF(采购明细!B:B,B987,采购明细!F:F))</f>
        <v>0</v>
      </c>
      <c r="H987" s="124">
        <f t="shared" si="15"/>
        <v>0</v>
      </c>
      <c r="I987" s="121"/>
      <c r="J987" s="122" t="str">
        <f>IF(I987="","",VLOOKUP(I987,部门列表!A:B,2,0))</f>
        <v/>
      </c>
      <c r="K987" s="128"/>
    </row>
    <row r="988" spans="1:11" ht="13.5">
      <c r="A988" s="126"/>
      <c r="B988" s="121"/>
      <c r="C988" s="122" t="str">
        <f>IF(B988="","",VLOOKUP(B988,型号管理!A:D,2,0))</f>
        <v/>
      </c>
      <c r="D988" s="122" t="str">
        <f>IF(B988="","",VLOOKUP(B988,型号管理!A:D,3,0))</f>
        <v/>
      </c>
      <c r="E988" s="122" t="str">
        <f>IF(B988="","",VLOOKUP(B988,型号管理!A:D,4,0))</f>
        <v/>
      </c>
      <c r="F988" s="127"/>
      <c r="G988" s="124">
        <f>IF(F988=0,0,SUMIF(采购明细!B:B,B988,采购明细!H:H)/SUMIF(采购明细!B:B,B988,采购明细!F:F))</f>
        <v>0</v>
      </c>
      <c r="H988" s="124">
        <f t="shared" si="15"/>
        <v>0</v>
      </c>
      <c r="I988" s="121"/>
      <c r="J988" s="122" t="str">
        <f>IF(I988="","",VLOOKUP(I988,部门列表!A:B,2,0))</f>
        <v/>
      </c>
      <c r="K988" s="128"/>
    </row>
    <row r="989" spans="1:11" ht="13.5">
      <c r="A989" s="126"/>
      <c r="B989" s="121"/>
      <c r="C989" s="122" t="str">
        <f>IF(B989="","",VLOOKUP(B989,型号管理!A:D,2,0))</f>
        <v/>
      </c>
      <c r="D989" s="122" t="str">
        <f>IF(B989="","",VLOOKUP(B989,型号管理!A:D,3,0))</f>
        <v/>
      </c>
      <c r="E989" s="122" t="str">
        <f>IF(B989="","",VLOOKUP(B989,型号管理!A:D,4,0))</f>
        <v/>
      </c>
      <c r="F989" s="127"/>
      <c r="G989" s="124">
        <f>IF(F989=0,0,SUMIF(采购明细!B:B,B989,采购明细!H:H)/SUMIF(采购明细!B:B,B989,采购明细!F:F))</f>
        <v>0</v>
      </c>
      <c r="H989" s="124">
        <f t="shared" si="15"/>
        <v>0</v>
      </c>
      <c r="I989" s="121"/>
      <c r="J989" s="122" t="str">
        <f>IF(I989="","",VLOOKUP(I989,部门列表!A:B,2,0))</f>
        <v/>
      </c>
      <c r="K989" s="128"/>
    </row>
    <row r="990" spans="1:11" ht="13.5">
      <c r="A990" s="126"/>
      <c r="B990" s="121"/>
      <c r="C990" s="122" t="str">
        <f>IF(B990="","",VLOOKUP(B990,型号管理!A:D,2,0))</f>
        <v/>
      </c>
      <c r="D990" s="122" t="str">
        <f>IF(B990="","",VLOOKUP(B990,型号管理!A:D,3,0))</f>
        <v/>
      </c>
      <c r="E990" s="122" t="str">
        <f>IF(B990="","",VLOOKUP(B990,型号管理!A:D,4,0))</f>
        <v/>
      </c>
      <c r="F990" s="127"/>
      <c r="G990" s="124">
        <f>IF(F990=0,0,SUMIF(采购明细!B:B,B990,采购明细!H:H)/SUMIF(采购明细!B:B,B990,采购明细!F:F))</f>
        <v>0</v>
      </c>
      <c r="H990" s="124">
        <f t="shared" si="15"/>
        <v>0</v>
      </c>
      <c r="I990" s="121"/>
      <c r="J990" s="122" t="str">
        <f>IF(I990="","",VLOOKUP(I990,部门列表!A:B,2,0))</f>
        <v/>
      </c>
      <c r="K990" s="128"/>
    </row>
    <row r="991" spans="1:11" ht="13.5">
      <c r="A991" s="126"/>
      <c r="B991" s="121"/>
      <c r="C991" s="122" t="str">
        <f>IF(B991="","",VLOOKUP(B991,型号管理!A:D,2,0))</f>
        <v/>
      </c>
      <c r="D991" s="122" t="str">
        <f>IF(B991="","",VLOOKUP(B991,型号管理!A:D,3,0))</f>
        <v/>
      </c>
      <c r="E991" s="122" t="str">
        <f>IF(B991="","",VLOOKUP(B991,型号管理!A:D,4,0))</f>
        <v/>
      </c>
      <c r="F991" s="127"/>
      <c r="G991" s="124">
        <f>IF(F991=0,0,SUMIF(采购明细!B:B,B991,采购明细!H:H)/SUMIF(采购明细!B:B,B991,采购明细!F:F))</f>
        <v>0</v>
      </c>
      <c r="H991" s="124">
        <f t="shared" si="15"/>
        <v>0</v>
      </c>
      <c r="I991" s="121"/>
      <c r="J991" s="122" t="str">
        <f>IF(I991="","",VLOOKUP(I991,部门列表!A:B,2,0))</f>
        <v/>
      </c>
      <c r="K991" s="128"/>
    </row>
    <row r="992" spans="1:11" ht="13.5">
      <c r="A992" s="126"/>
      <c r="B992" s="121"/>
      <c r="C992" s="122" t="str">
        <f>IF(B992="","",VLOOKUP(B992,型号管理!A:D,2,0))</f>
        <v/>
      </c>
      <c r="D992" s="122" t="str">
        <f>IF(B992="","",VLOOKUP(B992,型号管理!A:D,3,0))</f>
        <v/>
      </c>
      <c r="E992" s="122" t="str">
        <f>IF(B992="","",VLOOKUP(B992,型号管理!A:D,4,0))</f>
        <v/>
      </c>
      <c r="F992" s="127"/>
      <c r="G992" s="124">
        <f>IF(F992=0,0,SUMIF(采购明细!B:B,B992,采购明细!H:H)/SUMIF(采购明细!B:B,B992,采购明细!F:F))</f>
        <v>0</v>
      </c>
      <c r="H992" s="124">
        <f t="shared" si="15"/>
        <v>0</v>
      </c>
      <c r="I992" s="121"/>
      <c r="J992" s="122" t="str">
        <f>IF(I992="","",VLOOKUP(I992,部门列表!A:B,2,0))</f>
        <v/>
      </c>
      <c r="K992" s="128"/>
    </row>
    <row r="993" spans="1:11" ht="13.5">
      <c r="A993" s="126"/>
      <c r="B993" s="121"/>
      <c r="C993" s="122" t="str">
        <f>IF(B993="","",VLOOKUP(B993,型号管理!A:D,2,0))</f>
        <v/>
      </c>
      <c r="D993" s="122" t="str">
        <f>IF(B993="","",VLOOKUP(B993,型号管理!A:D,3,0))</f>
        <v/>
      </c>
      <c r="E993" s="122" t="str">
        <f>IF(B993="","",VLOOKUP(B993,型号管理!A:D,4,0))</f>
        <v/>
      </c>
      <c r="F993" s="127"/>
      <c r="G993" s="124">
        <f>IF(F993=0,0,SUMIF(采购明细!B:B,B993,采购明细!H:H)/SUMIF(采购明细!B:B,B993,采购明细!F:F))</f>
        <v>0</v>
      </c>
      <c r="H993" s="124">
        <f t="shared" si="15"/>
        <v>0</v>
      </c>
      <c r="I993" s="121"/>
      <c r="J993" s="122" t="str">
        <f>IF(I993="","",VLOOKUP(I993,部门列表!A:B,2,0))</f>
        <v/>
      </c>
      <c r="K993" s="128"/>
    </row>
    <row r="994" spans="1:11" ht="13.5">
      <c r="A994" s="126"/>
      <c r="B994" s="121"/>
      <c r="C994" s="122" t="str">
        <f>IF(B994="","",VLOOKUP(B994,型号管理!A:D,2,0))</f>
        <v/>
      </c>
      <c r="D994" s="122" t="str">
        <f>IF(B994="","",VLOOKUP(B994,型号管理!A:D,3,0))</f>
        <v/>
      </c>
      <c r="E994" s="122" t="str">
        <f>IF(B994="","",VLOOKUP(B994,型号管理!A:D,4,0))</f>
        <v/>
      </c>
      <c r="F994" s="127"/>
      <c r="G994" s="124">
        <f>IF(F994=0,0,SUMIF(采购明细!B:B,B994,采购明细!H:H)/SUMIF(采购明细!B:B,B994,采购明细!F:F))</f>
        <v>0</v>
      </c>
      <c r="H994" s="124">
        <f t="shared" si="15"/>
        <v>0</v>
      </c>
      <c r="I994" s="121"/>
      <c r="J994" s="122" t="str">
        <f>IF(I994="","",VLOOKUP(I994,部门列表!A:B,2,0))</f>
        <v/>
      </c>
      <c r="K994" s="128"/>
    </row>
    <row r="995" spans="1:11" ht="13.5">
      <c r="A995" s="126"/>
      <c r="B995" s="121"/>
      <c r="C995" s="122" t="str">
        <f>IF(B995="","",VLOOKUP(B995,型号管理!A:D,2,0))</f>
        <v/>
      </c>
      <c r="D995" s="122" t="str">
        <f>IF(B995="","",VLOOKUP(B995,型号管理!A:D,3,0))</f>
        <v/>
      </c>
      <c r="E995" s="122" t="str">
        <f>IF(B995="","",VLOOKUP(B995,型号管理!A:D,4,0))</f>
        <v/>
      </c>
      <c r="F995" s="127"/>
      <c r="G995" s="124">
        <f>IF(F995=0,0,SUMIF(采购明细!B:B,B995,采购明细!H:H)/SUMIF(采购明细!B:B,B995,采购明细!F:F))</f>
        <v>0</v>
      </c>
      <c r="H995" s="124">
        <f t="shared" si="15"/>
        <v>0</v>
      </c>
      <c r="I995" s="121"/>
      <c r="J995" s="122" t="str">
        <f>IF(I995="","",VLOOKUP(I995,部门列表!A:B,2,0))</f>
        <v/>
      </c>
      <c r="K995" s="128"/>
    </row>
    <row r="996" spans="1:11" ht="13.5">
      <c r="A996" s="126"/>
      <c r="B996" s="121"/>
      <c r="C996" s="122" t="str">
        <f>IF(B996="","",VLOOKUP(B996,型号管理!A:D,2,0))</f>
        <v/>
      </c>
      <c r="D996" s="122" t="str">
        <f>IF(B996="","",VLOOKUP(B996,型号管理!A:D,3,0))</f>
        <v/>
      </c>
      <c r="E996" s="122" t="str">
        <f>IF(B996="","",VLOOKUP(B996,型号管理!A:D,4,0))</f>
        <v/>
      </c>
      <c r="F996" s="127"/>
      <c r="G996" s="124">
        <f>IF(F996=0,0,SUMIF(采购明细!B:B,B996,采购明细!H:H)/SUMIF(采购明细!B:B,B996,采购明细!F:F))</f>
        <v>0</v>
      </c>
      <c r="H996" s="124">
        <f t="shared" si="15"/>
        <v>0</v>
      </c>
      <c r="I996" s="121"/>
      <c r="J996" s="122" t="str">
        <f>IF(I996="","",VLOOKUP(I996,部门列表!A:B,2,0))</f>
        <v/>
      </c>
      <c r="K996" s="128"/>
    </row>
    <row r="997" spans="1:11" ht="13.5">
      <c r="A997" s="126"/>
      <c r="B997" s="121"/>
      <c r="C997" s="122" t="str">
        <f>IF(B997="","",VLOOKUP(B997,型号管理!A:D,2,0))</f>
        <v/>
      </c>
      <c r="D997" s="122" t="str">
        <f>IF(B997="","",VLOOKUP(B997,型号管理!A:D,3,0))</f>
        <v/>
      </c>
      <c r="E997" s="122" t="str">
        <f>IF(B997="","",VLOOKUP(B997,型号管理!A:D,4,0))</f>
        <v/>
      </c>
      <c r="F997" s="127"/>
      <c r="G997" s="124">
        <f>IF(F997=0,0,SUMIF(采购明细!B:B,B997,采购明细!H:H)/SUMIF(采购明细!B:B,B997,采购明细!F:F))</f>
        <v>0</v>
      </c>
      <c r="H997" s="124">
        <f t="shared" si="15"/>
        <v>0</v>
      </c>
      <c r="I997" s="121"/>
      <c r="J997" s="122" t="str">
        <f>IF(I997="","",VLOOKUP(I997,部门列表!A:B,2,0))</f>
        <v/>
      </c>
      <c r="K997" s="128"/>
    </row>
    <row r="998" spans="1:11" ht="13.5">
      <c r="A998" s="126"/>
      <c r="B998" s="121"/>
      <c r="C998" s="122" t="str">
        <f>IF(B998="","",VLOOKUP(B998,型号管理!A:D,2,0))</f>
        <v/>
      </c>
      <c r="D998" s="122" t="str">
        <f>IF(B998="","",VLOOKUP(B998,型号管理!A:D,3,0))</f>
        <v/>
      </c>
      <c r="E998" s="122" t="str">
        <f>IF(B998="","",VLOOKUP(B998,型号管理!A:D,4,0))</f>
        <v/>
      </c>
      <c r="F998" s="127"/>
      <c r="G998" s="124">
        <f>IF(F998=0,0,SUMIF(采购明细!B:B,B998,采购明细!H:H)/SUMIF(采购明细!B:B,B998,采购明细!F:F))</f>
        <v>0</v>
      </c>
      <c r="H998" s="124">
        <f t="shared" si="15"/>
        <v>0</v>
      </c>
      <c r="I998" s="121"/>
      <c r="J998" s="122" t="str">
        <f>IF(I998="","",VLOOKUP(I998,部门列表!A:B,2,0))</f>
        <v/>
      </c>
      <c r="K998" s="128"/>
    </row>
    <row r="999" spans="1:11" ht="13.5">
      <c r="A999" s="126"/>
      <c r="B999" s="121"/>
      <c r="C999" s="122" t="str">
        <f>IF(B999="","",VLOOKUP(B999,型号管理!A:D,2,0))</f>
        <v/>
      </c>
      <c r="D999" s="122" t="str">
        <f>IF(B999="","",VLOOKUP(B999,型号管理!A:D,3,0))</f>
        <v/>
      </c>
      <c r="E999" s="122" t="str">
        <f>IF(B999="","",VLOOKUP(B999,型号管理!A:D,4,0))</f>
        <v/>
      </c>
      <c r="F999" s="127"/>
      <c r="G999" s="124">
        <f>IF(F999=0,0,SUMIF(采购明细!B:B,B999,采购明细!H:H)/SUMIF(采购明细!B:B,B999,采购明细!F:F))</f>
        <v>0</v>
      </c>
      <c r="H999" s="124">
        <f t="shared" si="15"/>
        <v>0</v>
      </c>
      <c r="I999" s="121"/>
      <c r="J999" s="122" t="str">
        <f>IF(I999="","",VLOOKUP(I999,部门列表!A:B,2,0))</f>
        <v/>
      </c>
      <c r="K999" s="128"/>
    </row>
    <row r="1000" spans="1:11" ht="13.5">
      <c r="A1000" s="126"/>
      <c r="B1000" s="121"/>
      <c r="C1000" s="122" t="str">
        <f>IF(B1000="","",VLOOKUP(B1000,型号管理!A:D,2,0))</f>
        <v/>
      </c>
      <c r="D1000" s="122" t="str">
        <f>IF(B1000="","",VLOOKUP(B1000,型号管理!A:D,3,0))</f>
        <v/>
      </c>
      <c r="E1000" s="122" t="str">
        <f>IF(B1000="","",VLOOKUP(B1000,型号管理!A:D,4,0))</f>
        <v/>
      </c>
      <c r="F1000" s="127"/>
      <c r="G1000" s="124">
        <f>IF(F1000=0,0,SUMIF(采购明细!B:B,B1000,采购明细!H:H)/SUMIF(采购明细!B:B,B1000,采购明细!F:F))</f>
        <v>0</v>
      </c>
      <c r="H1000" s="124">
        <f t="shared" si="15"/>
        <v>0</v>
      </c>
      <c r="I1000" s="121"/>
      <c r="J1000" s="122" t="str">
        <f>IF(I1000="","",VLOOKUP(I1000,部门列表!A:B,2,0))</f>
        <v/>
      </c>
      <c r="K1000" s="128"/>
    </row>
  </sheetData>
  <dataValidations count="3">
    <dataValidation type="list" allowBlank="1" showInputMessage="1" showErrorMessage="1" sqref="I2:I1000">
      <formula1>部门列表!$A:$A</formula1>
    </dataValidation>
    <dataValidation type="list" allowBlank="1" showInputMessage="1" showErrorMessage="1" sqref="B2:B1000">
      <formula1>型号管理!$A:$A</formula1>
    </dataValidation>
    <dataValidation type="date" operator="greaterThanOrEqual" allowBlank="1" showInputMessage="1" showErrorMessage="1" error="请输入正确的日期格式，如2019/01/01" sqref="A2:A1000">
      <formula1>1</formula1>
    </dataValidation>
  </dataValidations>
  <pageMargins left="0.699305555555556" right="0.699305555555556" top="0.75" bottom="0.75" header="0.3" footer="0.3"/>
  <pageSetup orientation="portrait" paperSize="9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dimension ref="A1:L204"/>
  <sheetViews>
    <sheetView showGridLines="0" workbookViewId="0" topLeftCell="A1">
      <pane ySplit="4" topLeftCell="A5" activePane="bottomLeft" state="frozen"/>
      <selection pane="topLeft" activeCell="A1" sqref="A1"/>
      <selection pane="bottomLeft" activeCell="A1" sqref="A1:L1"/>
    </sheetView>
  </sheetViews>
  <sheetFormatPr defaultColWidth="9" defaultRowHeight="11.25"/>
  <cols>
    <col min="1" max="1" width="5.6" style="1" customWidth="1"/>
    <col min="2" max="2" width="9.8" style="2" customWidth="1"/>
    <col min="3" max="3" width="29.3" style="2" customWidth="1"/>
    <col min="4" max="4" width="17" style="2" customWidth="1"/>
    <col min="5" max="11" width="9" style="2"/>
    <col min="12" max="12" width="31.1" style="2" customWidth="1"/>
    <col min="13" max="16384" width="9" style="2"/>
  </cols>
  <sheetData>
    <row r="1" spans="1:12" ht="27">
      <c r="A1" s="3" t="s">
        <v>277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2:12" ht="11.25"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1.25">
      <c r="A3" s="4" t="s">
        <v>278</v>
      </c>
      <c r="B3" s="5"/>
      <c r="C3" s="6">
        <v>43467</v>
      </c>
      <c r="D3" s="7" t="s">
        <v>279</v>
      </c>
      <c r="E3" s="104">
        <v>43480</v>
      </c>
      <c r="F3" s="105"/>
      <c r="G3" s="105"/>
      <c r="H3" s="106"/>
      <c r="I3" s="14" t="str">
        <f>IF(AND(C3&lt;&gt;"",E3&lt;&gt;""),"所有物料收发存统计如下","开始和结束日期不能为空！")</f>
        <v>所有物料收发存统计如下</v>
      </c>
      <c r="J3" s="107"/>
      <c r="K3" s="107"/>
      <c r="L3" s="15"/>
    </row>
    <row r="4" spans="1:12" ht="11.25">
      <c r="A4" s="7" t="s">
        <v>280</v>
      </c>
      <c r="B4" s="7" t="s">
        <v>259</v>
      </c>
      <c r="C4" s="7" t="s">
        <v>260</v>
      </c>
      <c r="D4" s="7" t="s">
        <v>5</v>
      </c>
      <c r="E4" s="7" t="s">
        <v>6</v>
      </c>
      <c r="F4" s="7" t="s">
        <v>281</v>
      </c>
      <c r="G4" s="7" t="s">
        <v>282</v>
      </c>
      <c r="H4" s="7" t="s">
        <v>283</v>
      </c>
      <c r="I4" s="7" t="s">
        <v>284</v>
      </c>
      <c r="J4" s="7" t="s">
        <v>285</v>
      </c>
      <c r="K4" s="7" t="s">
        <v>286</v>
      </c>
      <c r="L4" s="7" t="s">
        <v>10</v>
      </c>
    </row>
    <row r="5" spans="1:12" ht="11.25">
      <c r="A5" s="7">
        <v>1</v>
      </c>
      <c r="B5" s="11" t="str">
        <f>IF(型号管理!A2="","",型号管理!A2)</f>
        <v>BG00001</v>
      </c>
      <c r="C5" s="11" t="str">
        <f>IF(B5="","",VLOOKUP(B5,型号管理!A:D,2,0))</f>
        <v>A4打印纸</v>
      </c>
      <c r="D5" s="11" t="str">
        <f>IF(B5="","",VLOOKUP(B5,型号管理!A:D,3,0))</f>
        <v>500张/包 5包/箱</v>
      </c>
      <c r="E5" s="11" t="str">
        <f>IF(B5="","",VLOOKUP(B5,型号管理!A:D,4,0))</f>
        <v>箱</v>
      </c>
      <c r="F5" s="12">
        <f>IF(B5="",0,SUMIFS(采购明细!F:F,采购明细!B:B,B5,采购明细!A:A,"&lt;"&amp;$C$3)-SUMIFS(领用明细!F:F,领用明细!B:B,B5,领用明细!A:A,"&lt;"&amp;$C$3))</f>
        <v>3</v>
      </c>
      <c r="G5" s="12">
        <f>IF(B5="",0,SUMIFS(采购明细!F:F,采购明细!B:B,B5,采购明细!A:A,"&gt;="&amp;$C$3,采购明细!A:A,"&lt;="&amp;$E$3))</f>
        <v>5</v>
      </c>
      <c r="H5" s="12">
        <f>IF(B5="",0,SUMIFS(领用明细!F:F,领用明细!B:B,B5,领用明细!A:A,"&gt;="&amp;$C$3,领用明细!A:A,"&lt;="&amp;$E$3))</f>
        <v>1</v>
      </c>
      <c r="I5" s="12">
        <f>IF(B5="","",F5+G5-H5)</f>
        <v>7</v>
      </c>
      <c r="J5" s="12">
        <f>IF(B5="","",IF(SUMIF(采购明细!B:B,B5,采购明细!F:F)=0,0,SUMIF(采购明细!B:B,B5,采购明细!H:H)/SUMIF(采购明细!B:B,B5,采购明细!F:F)))</f>
        <v>119</v>
      </c>
      <c r="K5" s="12">
        <f t="shared" si="0" ref="K5:K68">IF(B5="","",I5*J5)</f>
        <v>833</v>
      </c>
      <c r="L5" s="108"/>
    </row>
    <row r="6" spans="1:12" ht="11.25">
      <c r="A6" s="7">
        <v>2</v>
      </c>
      <c r="B6" s="11" t="str">
        <f>IF(型号管理!A3="","",型号管理!A3)</f>
        <v>BG00002</v>
      </c>
      <c r="C6" s="11" t="str">
        <f>IF(B6="","",VLOOKUP(B6,型号管理!A:D,2,0))</f>
        <v>A5凭证打印纸</v>
      </c>
      <c r="D6" s="11" t="str">
        <f>IF(B6="","",VLOOKUP(B6,型号管理!A:D,3,0))</f>
        <v>500张/包 10包/箱</v>
      </c>
      <c r="E6" s="11" t="str">
        <f>IF(B6="","",VLOOKUP(B6,型号管理!A:D,4,0))</f>
        <v>箱</v>
      </c>
      <c r="F6" s="12">
        <f>IF(B6="",0,SUMIFS(采购明细!F:F,采购明细!B:B,B6,采购明细!A:A,"&lt;"&amp;$C$3)-SUMIFS(领用明细!F:F,领用明细!B:B,B6,领用明细!A:A,"&lt;"&amp;$C$3))</f>
        <v>0</v>
      </c>
      <c r="G6" s="12">
        <f>IF(B6="",0,SUMIFS(采购明细!F:F,采购明细!B:B,B6,采购明细!A:A,"&gt;="&amp;$C$3,采购明细!A:A,"&lt;="&amp;$E$3))</f>
        <v>10</v>
      </c>
      <c r="H6" s="12">
        <f>IF(B6="",0,SUMIFS(领用明细!F:F,领用明细!B:B,B6,领用明细!A:A,"&gt;="&amp;$C$3,领用明细!A:A,"&lt;="&amp;$E$3))</f>
        <v>4</v>
      </c>
      <c r="I6" s="12">
        <f t="shared" si="1" ref="I6:I69">IF(B6="","",F6+G6-H6)</f>
        <v>6</v>
      </c>
      <c r="J6" s="12">
        <f>IF(B6="","",IF(SUMIF(采购明细!B:B,B6,采购明细!F:F)=0,0,SUMIF(采购明细!B:B,B6,采购明细!H:H)/SUMIF(采购明细!B:B,B6,采购明细!F:F)))</f>
        <v>124</v>
      </c>
      <c r="K6" s="12">
        <f t="shared" si="0"/>
        <v>744</v>
      </c>
      <c r="L6" s="16"/>
    </row>
    <row r="7" spans="1:12" ht="11.25">
      <c r="A7" s="7">
        <v>3</v>
      </c>
      <c r="B7" s="11" t="str">
        <f>IF(型号管理!A4="","",型号管理!A4)</f>
        <v>BG00003</v>
      </c>
      <c r="C7" s="11" t="str">
        <f>IF(B7="","",VLOOKUP(B7,型号管理!A:D,2,0))</f>
        <v>凭证封面封底/封底/包角</v>
      </c>
      <c r="D7" s="11" t="str">
        <f>IF(B7="","",VLOOKUP(B7,型号管理!A:D,3,0))</f>
        <v>适配A5尺寸凭证 40套/包</v>
      </c>
      <c r="E7" s="11" t="str">
        <f>IF(B7="","",VLOOKUP(B7,型号管理!A:D,4,0))</f>
        <v>包</v>
      </c>
      <c r="F7" s="12">
        <f>IF(B7="",0,SUMIFS(采购明细!F:F,采购明细!B:B,B7,采购明细!A:A,"&lt;"&amp;$C$3)-SUMIFS(领用明细!F:F,领用明细!B:B,B7,领用明细!A:A,"&lt;"&amp;$C$3))</f>
        <v>0</v>
      </c>
      <c r="G7" s="12">
        <f>IF(B7="",0,SUMIFS(采购明细!F:F,采购明细!B:B,B7,采购明细!A:A,"&gt;="&amp;$C$3,采购明细!A:A,"&lt;="&amp;$E$3))</f>
        <v>10</v>
      </c>
      <c r="H7" s="12">
        <f>IF(B7="",0,SUMIFS(领用明细!F:F,领用明细!B:B,B7,领用明细!A:A,"&gt;="&amp;$C$3,领用明细!A:A,"&lt;="&amp;$E$3))</f>
        <v>4</v>
      </c>
      <c r="I7" s="12">
        <f t="shared" si="1"/>
        <v>6</v>
      </c>
      <c r="J7" s="12">
        <f>IF(B7="","",IF(SUMIF(采购明细!B:B,B7,采购明细!F:F)=0,0,SUMIF(采购明细!B:B,B7,采购明细!H:H)/SUMIF(采购明细!B:B,B7,采购明细!F:F)))</f>
        <v>15.5</v>
      </c>
      <c r="K7" s="12">
        <f t="shared" si="0"/>
        <v>93</v>
      </c>
      <c r="L7" s="16"/>
    </row>
    <row r="8" spans="1:12" ht="11.25">
      <c r="A8" s="7">
        <v>4</v>
      </c>
      <c r="B8" s="11" t="str">
        <f>IF(型号管理!A5="","",型号管理!A5)</f>
        <v>BG00004</v>
      </c>
      <c r="C8" s="11" t="str">
        <f>IF(B8="","",VLOOKUP(B8,型号管理!A:D,2,0))</f>
        <v>凭证包装盒</v>
      </c>
      <c r="D8" s="11" t="str">
        <f>IF(B8="","",VLOOKUP(B8,型号管理!A:D,3,0))</f>
        <v>适配A5尺寸凭证 10个/包</v>
      </c>
      <c r="E8" s="11" t="str">
        <f>IF(B8="","",VLOOKUP(B8,型号管理!A:D,4,0))</f>
        <v>包</v>
      </c>
      <c r="F8" s="12">
        <f>IF(B8="",0,SUMIFS(采购明细!F:F,采购明细!B:B,B8,采购明细!A:A,"&lt;"&amp;$C$3)-SUMIFS(领用明细!F:F,领用明细!B:B,B8,领用明细!A:A,"&lt;"&amp;$C$3))</f>
        <v>0</v>
      </c>
      <c r="G8" s="12">
        <f>IF(B8="",0,SUMIFS(采购明细!F:F,采购明细!B:B,B8,采购明细!A:A,"&gt;="&amp;$C$3,采购明细!A:A,"&lt;="&amp;$E$3))</f>
        <v>10</v>
      </c>
      <c r="H8" s="12">
        <f>IF(B8="",0,SUMIFS(领用明细!F:F,领用明细!B:B,B8,领用明细!A:A,"&gt;="&amp;$C$3,领用明细!A:A,"&lt;="&amp;$E$3))</f>
        <v>6</v>
      </c>
      <c r="I8" s="12">
        <f t="shared" si="1"/>
        <v>4</v>
      </c>
      <c r="J8" s="12">
        <f>IF(B8="","",IF(SUMIF(采购明细!B:B,B8,采购明细!F:F)=0,0,SUMIF(采购明细!B:B,B8,采购明细!H:H)/SUMIF(采购明细!B:B,B8,采购明细!F:F)))</f>
        <v>23</v>
      </c>
      <c r="K8" s="12">
        <f t="shared" si="0"/>
        <v>92</v>
      </c>
      <c r="L8" s="16"/>
    </row>
    <row r="9" spans="1:12" ht="11.25">
      <c r="A9" s="7">
        <v>5</v>
      </c>
      <c r="B9" s="11" t="str">
        <f>IF(型号管理!A6="","",型号管理!A6)</f>
        <v>BG00005</v>
      </c>
      <c r="C9" s="11" t="str">
        <f>IF(B9="","",VLOOKUP(B9,型号管理!A:D,2,0))</f>
        <v>牛皮纸档案袋</v>
      </c>
      <c r="D9" s="11" t="str">
        <f>IF(B9="","",VLOOKUP(B9,型号管理!A:D,3,0))</f>
        <v>A4尺寸 50个/包</v>
      </c>
      <c r="E9" s="11" t="str">
        <f>IF(B9="","",VLOOKUP(B9,型号管理!A:D,4,0))</f>
        <v>包</v>
      </c>
      <c r="F9" s="12">
        <f>IF(B9="",0,SUMIFS(采购明细!F:F,采购明细!B:B,B9,采购明细!A:A,"&lt;"&amp;$C$3)-SUMIFS(领用明细!F:F,领用明细!B:B,B9,领用明细!A:A,"&lt;"&amp;$C$3))</f>
        <v>0</v>
      </c>
      <c r="G9" s="12">
        <f>IF(B9="",0,SUMIFS(采购明细!F:F,采购明细!B:B,B9,采购明细!A:A,"&gt;="&amp;$C$3,采购明细!A:A,"&lt;="&amp;$E$3))</f>
        <v>10</v>
      </c>
      <c r="H9" s="12">
        <f>IF(B9="",0,SUMIFS(领用明细!F:F,领用明细!B:B,B9,领用明细!A:A,"&gt;="&amp;$C$3,领用明细!A:A,"&lt;="&amp;$E$3))</f>
        <v>8</v>
      </c>
      <c r="I9" s="12">
        <f t="shared" si="1"/>
        <v>2</v>
      </c>
      <c r="J9" s="12">
        <f>IF(B9="","",IF(SUMIF(采购明细!B:B,B9,采购明细!F:F)=0,0,SUMIF(采购明细!B:B,B9,采购明细!H:H)/SUMIF(采购明细!B:B,B9,采购明细!F:F)))</f>
        <v>44</v>
      </c>
      <c r="K9" s="12">
        <f t="shared" si="0"/>
        <v>88</v>
      </c>
      <c r="L9" s="16"/>
    </row>
    <row r="10" spans="1:12" ht="11.25">
      <c r="A10" s="7">
        <v>6</v>
      </c>
      <c r="B10" s="11" t="str">
        <f>IF(型号管理!A7="","",型号管理!A7)</f>
        <v>BG00006</v>
      </c>
      <c r="C10" s="11" t="str">
        <f>IF(B10="","",VLOOKUP(B10,型号管理!A:D,2,0))</f>
        <v>A3打印纸*</v>
      </c>
      <c r="D10" s="11" t="str">
        <f>IF(B10="","",VLOOKUP(B10,型号管理!A:D,3,0))</f>
        <v>500张/包</v>
      </c>
      <c r="E10" s="11" t="str">
        <f>IF(B10="","",VLOOKUP(B10,型号管理!A:D,4,0))</f>
        <v>包</v>
      </c>
      <c r="F10" s="12">
        <f>IF(B10="",0,SUMIFS(采购明细!F:F,采购明细!B:B,B10,采购明细!A:A,"&lt;"&amp;$C$3)-SUMIFS(领用明细!F:F,领用明细!B:B,B10,领用明细!A:A,"&lt;"&amp;$C$3))</f>
        <v>0</v>
      </c>
      <c r="G10" s="12">
        <f>IF(B10="",0,SUMIFS(采购明细!F:F,采购明细!B:B,B10,采购明细!A:A,"&gt;="&amp;$C$3,采购明细!A:A,"&lt;="&amp;$E$3))</f>
        <v>0</v>
      </c>
      <c r="H10" s="12">
        <f>IF(B10="",0,SUMIFS(领用明细!F:F,领用明细!B:B,B10,领用明细!A:A,"&gt;="&amp;$C$3,领用明细!A:A,"&lt;="&amp;$E$3))</f>
        <v>0</v>
      </c>
      <c r="I10" s="12">
        <f t="shared" si="1"/>
        <v>0</v>
      </c>
      <c r="J10" s="12">
        <f>IF(B10="","",IF(SUMIF(采购明细!B:B,B10,采购明细!F:F)=0,0,SUMIF(采购明细!B:B,B10,采购明细!H:H)/SUMIF(采购明细!B:B,B10,采购明细!F:F)))</f>
        <v>0</v>
      </c>
      <c r="K10" s="12">
        <f t="shared" si="0"/>
        <v>0</v>
      </c>
      <c r="L10" s="16"/>
    </row>
    <row r="11" spans="1:12" ht="11.25">
      <c r="A11" s="7">
        <v>7</v>
      </c>
      <c r="B11" s="11" t="str">
        <f>IF(型号管理!A8="","",型号管理!A8)</f>
        <v>BG00007</v>
      </c>
      <c r="C11" s="11" t="str">
        <f>IF(B11="","",VLOOKUP(B11,型号管理!A:D,2,0))</f>
        <v>A4牛皮纸</v>
      </c>
      <c r="D11" s="11" t="str">
        <f>IF(B11="","",VLOOKUP(B11,型号管理!A:D,3,0))</f>
        <v>100张/包</v>
      </c>
      <c r="E11" s="11" t="str">
        <f>IF(B11="","",VLOOKUP(B11,型号管理!A:D,4,0))</f>
        <v>包</v>
      </c>
      <c r="F11" s="12">
        <f>IF(B11="",0,SUMIFS(采购明细!F:F,采购明细!B:B,B11,采购明细!A:A,"&lt;"&amp;$C$3)-SUMIFS(领用明细!F:F,领用明细!B:B,B11,领用明细!A:A,"&lt;"&amp;$C$3))</f>
        <v>0</v>
      </c>
      <c r="G11" s="12">
        <f>IF(B11="",0,SUMIFS(采购明细!F:F,采购明细!B:B,B11,采购明细!A:A,"&gt;="&amp;$C$3,采购明细!A:A,"&lt;="&amp;$E$3))</f>
        <v>0</v>
      </c>
      <c r="H11" s="12">
        <f>IF(B11="",0,SUMIFS(领用明细!F:F,领用明细!B:B,B11,领用明细!A:A,"&gt;="&amp;$C$3,领用明细!A:A,"&lt;="&amp;$E$3))</f>
        <v>0</v>
      </c>
      <c r="I11" s="12">
        <f t="shared" si="1"/>
        <v>0</v>
      </c>
      <c r="J11" s="12">
        <f>IF(B11="","",IF(SUMIF(采购明细!B:B,B11,采购明细!F:F)=0,0,SUMIF(采购明细!B:B,B11,采购明细!H:H)/SUMIF(采购明细!B:B,B11,采购明细!F:F)))</f>
        <v>0</v>
      </c>
      <c r="K11" s="12">
        <f t="shared" si="0"/>
        <v>0</v>
      </c>
      <c r="L11" s="16"/>
    </row>
    <row r="12" spans="1:12" ht="11.25">
      <c r="A12" s="7">
        <v>8</v>
      </c>
      <c r="B12" s="11" t="str">
        <f>IF(型号管理!A9="","",型号管理!A9)</f>
        <v>BG00008</v>
      </c>
      <c r="C12" s="11" t="str">
        <f>IF(B12="","",VLOOKUP(B12,型号管理!A:D,2,0))</f>
        <v>笔记本</v>
      </c>
      <c r="D12" s="11" t="str">
        <f>IF(B12="","",VLOOKUP(B12,型号管理!A:D,3,0))</f>
        <v>A5尺寸 60页/本 10本/包</v>
      </c>
      <c r="E12" s="11" t="str">
        <f>IF(B12="","",VLOOKUP(B12,型号管理!A:D,4,0))</f>
        <v>包</v>
      </c>
      <c r="F12" s="12">
        <f>IF(B12="",0,SUMIFS(采购明细!F:F,采购明细!B:B,B12,采购明细!A:A,"&lt;"&amp;$C$3)-SUMIFS(领用明细!F:F,领用明细!B:B,B12,领用明细!A:A,"&lt;"&amp;$C$3))</f>
        <v>0</v>
      </c>
      <c r="G12" s="12">
        <f>IF(B12="",0,SUMIFS(采购明细!F:F,采购明细!B:B,B12,采购明细!A:A,"&gt;="&amp;$C$3,采购明细!A:A,"&lt;="&amp;$E$3))</f>
        <v>0</v>
      </c>
      <c r="H12" s="12">
        <f>IF(B12="",0,SUMIFS(领用明细!F:F,领用明细!B:B,B12,领用明细!A:A,"&gt;="&amp;$C$3,领用明细!A:A,"&lt;="&amp;$E$3))</f>
        <v>0</v>
      </c>
      <c r="I12" s="12">
        <f t="shared" si="1"/>
        <v>0</v>
      </c>
      <c r="J12" s="12">
        <f>IF(B12="","",IF(SUMIF(采购明细!B:B,B12,采购明细!F:F)=0,0,SUMIF(采购明细!B:B,B12,采购明细!H:H)/SUMIF(采购明细!B:B,B12,采购明细!F:F)))</f>
        <v>0</v>
      </c>
      <c r="K12" s="12">
        <f t="shared" si="0"/>
        <v>0</v>
      </c>
      <c r="L12" s="16"/>
    </row>
    <row r="13" spans="1:12" ht="11.25">
      <c r="A13" s="7">
        <v>9</v>
      </c>
      <c r="B13" s="11" t="str">
        <f>IF(型号管理!A10="","",型号管理!A10)</f>
        <v>BG00009</v>
      </c>
      <c r="C13" s="11" t="str">
        <f>IF(B13="","",VLOOKUP(B13,型号管理!A:D,2,0))</f>
        <v>大号便利贴</v>
      </c>
      <c r="D13" s="11" t="str">
        <f>IF(B13="","",VLOOKUP(B13,型号管理!A:D,3,0))</f>
        <v>76mmm×76mm 100页/本 4本/袋 4色</v>
      </c>
      <c r="E13" s="11" t="str">
        <f>IF(B13="","",VLOOKUP(B13,型号管理!A:D,4,0))</f>
        <v>袋</v>
      </c>
      <c r="F13" s="12">
        <f>IF(B13="",0,SUMIFS(采购明细!F:F,采购明细!B:B,B13,采购明细!A:A,"&lt;"&amp;$C$3)-SUMIFS(领用明细!F:F,领用明细!B:B,B13,领用明细!A:A,"&lt;"&amp;$C$3))</f>
        <v>0</v>
      </c>
      <c r="G13" s="12">
        <f>IF(B13="",0,SUMIFS(采购明细!F:F,采购明细!B:B,B13,采购明细!A:A,"&gt;="&amp;$C$3,采购明细!A:A,"&lt;="&amp;$E$3))</f>
        <v>0</v>
      </c>
      <c r="H13" s="12">
        <f>IF(B13="",0,SUMIFS(领用明细!F:F,领用明细!B:B,B13,领用明细!A:A,"&gt;="&amp;$C$3,领用明细!A:A,"&lt;="&amp;$E$3))</f>
        <v>0</v>
      </c>
      <c r="I13" s="12">
        <f t="shared" si="1"/>
        <v>0</v>
      </c>
      <c r="J13" s="12">
        <f>IF(B13="","",IF(SUMIF(采购明细!B:B,B13,采购明细!F:F)=0,0,SUMIF(采购明细!B:B,B13,采购明细!H:H)/SUMIF(采购明细!B:B,B13,采购明细!F:F)))</f>
        <v>0</v>
      </c>
      <c r="K13" s="12">
        <f t="shared" si="0"/>
        <v>0</v>
      </c>
      <c r="L13" s="16"/>
    </row>
    <row r="14" spans="1:12" ht="11.25">
      <c r="A14" s="7">
        <v>10</v>
      </c>
      <c r="B14" s="11" t="str">
        <f>IF(型号管理!A11="","",型号管理!A11)</f>
        <v>BG00010</v>
      </c>
      <c r="C14" s="11" t="str">
        <f>IF(B14="","",VLOOKUP(B14,型号管理!A:D,2,0))</f>
        <v>小号便利贴</v>
      </c>
      <c r="D14" s="11" t="str">
        <f>IF(B14="","",VLOOKUP(B14,型号管理!A:D,3,0))</f>
        <v>76mm×19mm 100页/本 4本/袋 4色</v>
      </c>
      <c r="E14" s="11" t="str">
        <f>IF(B14="","",VLOOKUP(B14,型号管理!A:D,4,0))</f>
        <v>袋</v>
      </c>
      <c r="F14" s="12">
        <f>IF(B14="",0,SUMIFS(采购明细!F:F,采购明细!B:B,B14,采购明细!A:A,"&lt;"&amp;$C$3)-SUMIFS(领用明细!F:F,领用明细!B:B,B14,领用明细!A:A,"&lt;"&amp;$C$3))</f>
        <v>0</v>
      </c>
      <c r="G14" s="12">
        <f>IF(B14="",0,SUMIFS(采购明细!F:F,采购明细!B:B,B14,采购明细!A:A,"&gt;="&amp;$C$3,采购明细!A:A,"&lt;="&amp;$E$3))</f>
        <v>0</v>
      </c>
      <c r="H14" s="12">
        <f>IF(B14="",0,SUMIFS(领用明细!F:F,领用明细!B:B,B14,领用明细!A:A,"&gt;="&amp;$C$3,领用明细!A:A,"&lt;="&amp;$E$3))</f>
        <v>0</v>
      </c>
      <c r="I14" s="12">
        <f t="shared" si="1"/>
        <v>0</v>
      </c>
      <c r="J14" s="12">
        <f>IF(B14="","",IF(SUMIF(采购明细!B:B,B14,采购明细!F:F)=0,0,SUMIF(采购明细!B:B,B14,采购明细!H:H)/SUMIF(采购明细!B:B,B14,采购明细!F:F)))</f>
        <v>0</v>
      </c>
      <c r="K14" s="12">
        <f t="shared" si="0"/>
        <v>0</v>
      </c>
      <c r="L14" s="16"/>
    </row>
    <row r="15" spans="1:12" ht="11.25">
      <c r="A15" s="7">
        <v>11</v>
      </c>
      <c r="B15" s="11" t="str">
        <f>IF(型号管理!A12="","",型号管理!A12)</f>
        <v>BG00011</v>
      </c>
      <c r="C15" s="11" t="str">
        <f>IF(B15="","",VLOOKUP(B15,型号管理!A:D,2,0))</f>
        <v>针式打印纸</v>
      </c>
      <c r="D15" s="11" t="str">
        <f>IF(B15="","",VLOOKUP(B15,型号管理!A:D,3,0))</f>
        <v>一联二等分 白色 可撕边 1000页/箱</v>
      </c>
      <c r="E15" s="11" t="str">
        <f>IF(B15="","",VLOOKUP(B15,型号管理!A:D,4,0))</f>
        <v>箱</v>
      </c>
      <c r="F15" s="12">
        <f>IF(B15="",0,SUMIFS(采购明细!F:F,采购明细!B:B,B15,采购明细!A:A,"&lt;"&amp;$C$3)-SUMIFS(领用明细!F:F,领用明细!B:B,B15,领用明细!A:A,"&lt;"&amp;$C$3))</f>
        <v>0</v>
      </c>
      <c r="G15" s="12">
        <f>IF(B15="",0,SUMIFS(采购明细!F:F,采购明细!B:B,B15,采购明细!A:A,"&gt;="&amp;$C$3,采购明细!A:A,"&lt;="&amp;$E$3))</f>
        <v>0</v>
      </c>
      <c r="H15" s="12">
        <f>IF(B15="",0,SUMIFS(领用明细!F:F,领用明细!B:B,B15,领用明细!A:A,"&gt;="&amp;$C$3,领用明细!A:A,"&lt;="&amp;$E$3))</f>
        <v>0</v>
      </c>
      <c r="I15" s="12">
        <f t="shared" si="1"/>
        <v>0</v>
      </c>
      <c r="J15" s="12">
        <f>IF(B15="","",IF(SUMIF(采购明细!B:B,B15,采购明细!F:F)=0,0,SUMIF(采购明细!B:B,B15,采购明细!H:H)/SUMIF(采购明细!B:B,B15,采购明细!F:F)))</f>
        <v>0</v>
      </c>
      <c r="K15" s="12">
        <f t="shared" si="0"/>
        <v>0</v>
      </c>
      <c r="L15" s="16"/>
    </row>
    <row r="16" spans="1:12" ht="11.25">
      <c r="A16" s="7">
        <v>12</v>
      </c>
      <c r="B16" s="11" t="str">
        <f>IF(型号管理!A13="","",型号管理!A13)</f>
        <v>BG00012</v>
      </c>
      <c r="C16" s="11" t="str">
        <f>IF(B16="","",VLOOKUP(B16,型号管理!A:D,2,0))</f>
        <v>针式打印纸</v>
      </c>
      <c r="D16" s="11" t="str">
        <f>IF(B16="","",VLOOKUP(B16,型号管理!A:D,3,0))</f>
        <v>二联二等分 彩色 可撕边 1000页/箱</v>
      </c>
      <c r="E16" s="11" t="str">
        <f>IF(B16="","",VLOOKUP(B16,型号管理!A:D,4,0))</f>
        <v>箱</v>
      </c>
      <c r="F16" s="12">
        <f>IF(B16="",0,SUMIFS(采购明细!F:F,采购明细!B:B,B16,采购明细!A:A,"&lt;"&amp;$C$3)-SUMIFS(领用明细!F:F,领用明细!B:B,B16,领用明细!A:A,"&lt;"&amp;$C$3))</f>
        <v>0</v>
      </c>
      <c r="G16" s="12">
        <f>IF(B16="",0,SUMIFS(采购明细!F:F,采购明细!B:B,B16,采购明细!A:A,"&gt;="&amp;$C$3,采购明细!A:A,"&lt;="&amp;$E$3))</f>
        <v>0</v>
      </c>
      <c r="H16" s="12">
        <f>IF(B16="",0,SUMIFS(领用明细!F:F,领用明细!B:B,B16,领用明细!A:A,"&gt;="&amp;$C$3,领用明细!A:A,"&lt;="&amp;$E$3))</f>
        <v>0</v>
      </c>
      <c r="I16" s="12">
        <f t="shared" si="1"/>
        <v>0</v>
      </c>
      <c r="J16" s="12">
        <f>IF(B16="","",IF(SUMIF(采购明细!B:B,B16,采购明细!F:F)=0,0,SUMIF(采购明细!B:B,B16,采购明细!H:H)/SUMIF(采购明细!B:B,B16,采购明细!F:F)))</f>
        <v>0</v>
      </c>
      <c r="K16" s="12">
        <f t="shared" si="0"/>
        <v>0</v>
      </c>
      <c r="L16" s="16"/>
    </row>
    <row r="17" spans="1:12" ht="11.25">
      <c r="A17" s="7">
        <v>13</v>
      </c>
      <c r="B17" s="11" t="str">
        <f>IF(型号管理!A14="","",型号管理!A14)</f>
        <v>BG00013</v>
      </c>
      <c r="C17" s="11" t="str">
        <f>IF(B17="","",VLOOKUP(B17,型号管理!A:D,2,0))</f>
        <v>针式打印纸</v>
      </c>
      <c r="D17" s="11" t="str">
        <f>IF(B17="","",VLOOKUP(B17,型号管理!A:D,3,0))</f>
        <v>三联二等分 彩色 可撕边 1000页/箱</v>
      </c>
      <c r="E17" s="11" t="str">
        <f>IF(B17="","",VLOOKUP(B17,型号管理!A:D,4,0))</f>
        <v>箱</v>
      </c>
      <c r="F17" s="12">
        <f>IF(B17="",0,SUMIFS(采购明细!F:F,采购明细!B:B,B17,采购明细!A:A,"&lt;"&amp;$C$3)-SUMIFS(领用明细!F:F,领用明细!B:B,B17,领用明细!A:A,"&lt;"&amp;$C$3))</f>
        <v>0</v>
      </c>
      <c r="G17" s="12">
        <f>IF(B17="",0,SUMIFS(采购明细!F:F,采购明细!B:B,B17,采购明细!A:A,"&gt;="&amp;$C$3,采购明细!A:A,"&lt;="&amp;$E$3))</f>
        <v>0</v>
      </c>
      <c r="H17" s="12">
        <f>IF(B17="",0,SUMIFS(领用明细!F:F,领用明细!B:B,B17,领用明细!A:A,"&gt;="&amp;$C$3,领用明细!A:A,"&lt;="&amp;$E$3))</f>
        <v>0</v>
      </c>
      <c r="I17" s="12">
        <f t="shared" si="1"/>
        <v>0</v>
      </c>
      <c r="J17" s="12">
        <f>IF(B17="","",IF(SUMIF(采购明细!B:B,B17,采购明细!F:F)=0,0,SUMIF(采购明细!B:B,B17,采购明细!H:H)/SUMIF(采购明细!B:B,B17,采购明细!F:F)))</f>
        <v>0</v>
      </c>
      <c r="K17" s="12">
        <f t="shared" si="0"/>
        <v>0</v>
      </c>
      <c r="L17" s="16"/>
    </row>
    <row r="18" spans="1:12" ht="11.25">
      <c r="A18" s="7">
        <v>14</v>
      </c>
      <c r="B18" s="11" t="str">
        <f>IF(型号管理!A15="","",型号管理!A15)</f>
        <v>BG00014</v>
      </c>
      <c r="C18" s="11" t="str">
        <f>IF(B18="","",VLOOKUP(B18,型号管理!A:D,2,0))</f>
        <v>针式打印纸</v>
      </c>
      <c r="D18" s="11" t="str">
        <f>IF(B18="","",VLOOKUP(B18,型号管理!A:D,3,0))</f>
        <v>四联二等分 彩色 可撕边 1000页/箱</v>
      </c>
      <c r="E18" s="11" t="str">
        <f>IF(B18="","",VLOOKUP(B18,型号管理!A:D,4,0))</f>
        <v>箱</v>
      </c>
      <c r="F18" s="12">
        <f>IF(B18="",0,SUMIFS(采购明细!F:F,采购明细!B:B,B18,采购明细!A:A,"&lt;"&amp;$C$3)-SUMIFS(领用明细!F:F,领用明细!B:B,B18,领用明细!A:A,"&lt;"&amp;$C$3))</f>
        <v>0</v>
      </c>
      <c r="G18" s="12">
        <f>IF(B18="",0,SUMIFS(采购明细!F:F,采购明细!B:B,B18,采购明细!A:A,"&gt;="&amp;$C$3,采购明细!A:A,"&lt;="&amp;$E$3))</f>
        <v>0</v>
      </c>
      <c r="H18" s="12">
        <f>IF(B18="",0,SUMIFS(领用明细!F:F,领用明细!B:B,B18,领用明细!A:A,"&gt;="&amp;$C$3,领用明细!A:A,"&lt;="&amp;$E$3))</f>
        <v>0</v>
      </c>
      <c r="I18" s="12">
        <f t="shared" si="1"/>
        <v>0</v>
      </c>
      <c r="J18" s="12">
        <f>IF(B18="","",IF(SUMIF(采购明细!B:B,B18,采购明细!F:F)=0,0,SUMIF(采购明细!B:B,B18,采购明细!H:H)/SUMIF(采购明细!B:B,B18,采购明细!F:F)))</f>
        <v>0</v>
      </c>
      <c r="K18" s="12">
        <f t="shared" si="0"/>
        <v>0</v>
      </c>
      <c r="L18" s="16"/>
    </row>
    <row r="19" spans="1:12" ht="11.25">
      <c r="A19" s="7">
        <v>15</v>
      </c>
      <c r="B19" s="11" t="str">
        <f>IF(型号管理!A16="","",型号管理!A16)</f>
        <v>BG00015</v>
      </c>
      <c r="C19" s="11" t="str">
        <f>IF(B19="","",VLOOKUP(B19,型号管理!A:D,2,0))</f>
        <v>针式打印纸</v>
      </c>
      <c r="D19" s="11" t="str">
        <f>IF(B19="","",VLOOKUP(B19,型号管理!A:D,3,0))</f>
        <v>五联二等分 彩色 可撕边 1000页/箱</v>
      </c>
      <c r="E19" s="11" t="str">
        <f>IF(B19="","",VLOOKUP(B19,型号管理!A:D,4,0))</f>
        <v>箱</v>
      </c>
      <c r="F19" s="12">
        <f>IF(B19="",0,SUMIFS(采购明细!F:F,采购明细!B:B,B19,采购明细!A:A,"&lt;"&amp;$C$3)-SUMIFS(领用明细!F:F,领用明细!B:B,B19,领用明细!A:A,"&lt;"&amp;$C$3))</f>
        <v>0</v>
      </c>
      <c r="G19" s="12">
        <f>IF(B19="",0,SUMIFS(采购明细!F:F,采购明细!B:B,B19,采购明细!A:A,"&gt;="&amp;$C$3,采购明细!A:A,"&lt;="&amp;$E$3))</f>
        <v>0</v>
      </c>
      <c r="H19" s="12">
        <f>IF(B19="",0,SUMIFS(领用明细!F:F,领用明细!B:B,B19,领用明细!A:A,"&gt;="&amp;$C$3,领用明细!A:A,"&lt;="&amp;$E$3))</f>
        <v>0</v>
      </c>
      <c r="I19" s="12">
        <f t="shared" si="1"/>
        <v>0</v>
      </c>
      <c r="J19" s="12">
        <f>IF(B19="","",IF(SUMIF(采购明细!B:B,B19,采购明细!F:F)=0,0,SUMIF(采购明细!B:B,B19,采购明细!H:H)/SUMIF(采购明细!B:B,B19,采购明细!F:F)))</f>
        <v>0</v>
      </c>
      <c r="K19" s="12">
        <f t="shared" si="0"/>
        <v>0</v>
      </c>
      <c r="L19" s="16"/>
    </row>
    <row r="20" spans="1:12" ht="11.25">
      <c r="A20" s="7">
        <v>16</v>
      </c>
      <c r="B20" s="11" t="str">
        <f>IF(型号管理!A17="","",型号管理!A17)</f>
        <v>BG00016</v>
      </c>
      <c r="C20" s="11" t="str">
        <f>IF(B20="","",VLOOKUP(B20,型号管理!A:D,2,0))</f>
        <v>移动硬盘</v>
      </c>
      <c r="D20" s="11" t="str">
        <f>IF(B20="","",VLOOKUP(B20,型号管理!A:D,3,0))</f>
        <v>西部数据 1TB USB3.0 2.5英寸</v>
      </c>
      <c r="E20" s="11" t="str">
        <f>IF(B20="","",VLOOKUP(B20,型号管理!A:D,4,0))</f>
        <v>个</v>
      </c>
      <c r="F20" s="12">
        <f>IF(B20="",0,SUMIFS(采购明细!F:F,采购明细!B:B,B20,采购明细!A:A,"&lt;"&amp;$C$3)-SUMIFS(领用明细!F:F,领用明细!B:B,B20,领用明细!A:A,"&lt;"&amp;$C$3))</f>
        <v>0</v>
      </c>
      <c r="G20" s="12">
        <f>IF(B20="",0,SUMIFS(采购明细!F:F,采购明细!B:B,B20,采购明细!A:A,"&gt;="&amp;$C$3,采购明细!A:A,"&lt;="&amp;$E$3))</f>
        <v>0</v>
      </c>
      <c r="H20" s="12">
        <f>IF(B20="",0,SUMIFS(领用明细!F:F,领用明细!B:B,B20,领用明细!A:A,"&gt;="&amp;$C$3,领用明细!A:A,"&lt;="&amp;$E$3))</f>
        <v>0</v>
      </c>
      <c r="I20" s="12">
        <f t="shared" si="1"/>
        <v>0</v>
      </c>
      <c r="J20" s="12">
        <f>IF(B20="","",IF(SUMIF(采购明细!B:B,B20,采购明细!F:F)=0,0,SUMIF(采购明细!B:B,B20,采购明细!H:H)/SUMIF(采购明细!B:B,B20,采购明细!F:F)))</f>
        <v>0</v>
      </c>
      <c r="K20" s="12">
        <f t="shared" si="0"/>
        <v>0</v>
      </c>
      <c r="L20" s="16"/>
    </row>
    <row r="21" spans="1:12" ht="11.25">
      <c r="A21" s="7">
        <v>17</v>
      </c>
      <c r="B21" s="11" t="str">
        <f>IF(型号管理!A18="","",型号管理!A18)</f>
        <v>BG00017</v>
      </c>
      <c r="C21" s="11" t="str">
        <f>IF(B21="","",VLOOKUP(B21,型号管理!A:D,2,0))</f>
        <v>移动硬盘</v>
      </c>
      <c r="D21" s="11" t="str">
        <f>IF(B21="","",VLOOKUP(B21,型号管理!A:D,3,0))</f>
        <v>西部数据 2TB USB3.0 2.5英寸</v>
      </c>
      <c r="E21" s="11" t="str">
        <f>IF(B21="","",VLOOKUP(B21,型号管理!A:D,4,0))</f>
        <v>个</v>
      </c>
      <c r="F21" s="12">
        <f>IF(B21="",0,SUMIFS(采购明细!F:F,采购明细!B:B,B21,采购明细!A:A,"&lt;"&amp;$C$3)-SUMIFS(领用明细!F:F,领用明细!B:B,B21,领用明细!A:A,"&lt;"&amp;$C$3))</f>
        <v>0</v>
      </c>
      <c r="G21" s="12">
        <f>IF(B21="",0,SUMIFS(采购明细!F:F,采购明细!B:B,B21,采购明细!A:A,"&gt;="&amp;$C$3,采购明细!A:A,"&lt;="&amp;$E$3))</f>
        <v>0</v>
      </c>
      <c r="H21" s="12">
        <f>IF(B21="",0,SUMIFS(领用明细!F:F,领用明细!B:B,B21,领用明细!A:A,"&gt;="&amp;$C$3,领用明细!A:A,"&lt;="&amp;$E$3))</f>
        <v>0</v>
      </c>
      <c r="I21" s="12">
        <f t="shared" si="1"/>
        <v>0</v>
      </c>
      <c r="J21" s="12">
        <f>IF(B21="","",IF(SUMIF(采购明细!B:B,B21,采购明细!F:F)=0,0,SUMIF(采购明细!B:B,B21,采购明细!H:H)/SUMIF(采购明细!B:B,B21,采购明细!F:F)))</f>
        <v>0</v>
      </c>
      <c r="K21" s="12">
        <f t="shared" si="0"/>
        <v>0</v>
      </c>
      <c r="L21" s="16"/>
    </row>
    <row r="22" spans="1:12" ht="11.25">
      <c r="A22" s="7">
        <v>18</v>
      </c>
      <c r="B22" s="11" t="str">
        <f>IF(型号管理!A19="","",型号管理!A19)</f>
        <v>BG00018</v>
      </c>
      <c r="C22" s="11" t="str">
        <f>IF(B22="","",VLOOKUP(B22,型号管理!A:D,2,0))</f>
        <v>移动硬盘</v>
      </c>
      <c r="D22" s="11" t="str">
        <f>IF(B22="","",VLOOKUP(B22,型号管理!A:D,3,0))</f>
        <v>西部数据 4TB USB3.0 2.5英寸</v>
      </c>
      <c r="E22" s="11" t="str">
        <f>IF(B22="","",VLOOKUP(B22,型号管理!A:D,4,0))</f>
        <v>个</v>
      </c>
      <c r="F22" s="12">
        <f>IF(B22="",0,SUMIFS(采购明细!F:F,采购明细!B:B,B22,采购明细!A:A,"&lt;"&amp;$C$3)-SUMIFS(领用明细!F:F,领用明细!B:B,B22,领用明细!A:A,"&lt;"&amp;$C$3))</f>
        <v>0</v>
      </c>
      <c r="G22" s="12">
        <f>IF(B22="",0,SUMIFS(采购明细!F:F,采购明细!B:B,B22,采购明细!A:A,"&gt;="&amp;$C$3,采购明细!A:A,"&lt;="&amp;$E$3))</f>
        <v>0</v>
      </c>
      <c r="H22" s="12">
        <f>IF(B22="",0,SUMIFS(领用明细!F:F,领用明细!B:B,B22,领用明细!A:A,"&gt;="&amp;$C$3,领用明细!A:A,"&lt;="&amp;$E$3))</f>
        <v>0</v>
      </c>
      <c r="I22" s="12">
        <f t="shared" si="1"/>
        <v>0</v>
      </c>
      <c r="J22" s="12">
        <f>IF(B22="","",IF(SUMIF(采购明细!B:B,B22,采购明细!F:F)=0,0,SUMIF(采购明细!B:B,B22,采购明细!H:H)/SUMIF(采购明细!B:B,B22,采购明细!F:F)))</f>
        <v>0</v>
      </c>
      <c r="K22" s="12">
        <f t="shared" si="0"/>
        <v>0</v>
      </c>
      <c r="L22" s="16"/>
    </row>
    <row r="23" spans="1:12" ht="11.25">
      <c r="A23" s="7">
        <v>19</v>
      </c>
      <c r="B23" s="11" t="str">
        <f>IF(型号管理!A20="","",型号管理!A20)</f>
        <v>BG00019</v>
      </c>
      <c r="C23" s="11" t="str">
        <f>IF(B23="","",VLOOKUP(B23,型号管理!A:D,2,0))</f>
        <v>U盘</v>
      </c>
      <c r="D23" s="11" t="str">
        <f>IF(B23="","",VLOOKUP(B23,型号管理!A:D,3,0))</f>
        <v>闪迪 16G USB3.0 银色 读速130MB/s 金属外壳 内含安全加密软件</v>
      </c>
      <c r="E23" s="11" t="str">
        <f>IF(B23="","",VLOOKUP(B23,型号管理!A:D,4,0))</f>
        <v>个</v>
      </c>
      <c r="F23" s="12">
        <f>IF(B23="",0,SUMIFS(采购明细!F:F,采购明细!B:B,B23,采购明细!A:A,"&lt;"&amp;$C$3)-SUMIFS(领用明细!F:F,领用明细!B:B,B23,领用明细!A:A,"&lt;"&amp;$C$3))</f>
        <v>0</v>
      </c>
      <c r="G23" s="12">
        <f>IF(B23="",0,SUMIFS(采购明细!F:F,采购明细!B:B,B23,采购明细!A:A,"&gt;="&amp;$C$3,采购明细!A:A,"&lt;="&amp;$E$3))</f>
        <v>0</v>
      </c>
      <c r="H23" s="12">
        <f>IF(B23="",0,SUMIFS(领用明细!F:F,领用明细!B:B,B23,领用明细!A:A,"&gt;="&amp;$C$3,领用明细!A:A,"&lt;="&amp;$E$3))</f>
        <v>0</v>
      </c>
      <c r="I23" s="12">
        <f t="shared" si="1"/>
        <v>0</v>
      </c>
      <c r="J23" s="12">
        <f>IF(B23="","",IF(SUMIF(采购明细!B:B,B23,采购明细!F:F)=0,0,SUMIF(采购明细!B:B,B23,采购明细!H:H)/SUMIF(采购明细!B:B,B23,采购明细!F:F)))</f>
        <v>0</v>
      </c>
      <c r="K23" s="12">
        <f t="shared" si="0"/>
        <v>0</v>
      </c>
      <c r="L23" s="16"/>
    </row>
    <row r="24" spans="1:12" ht="11.25">
      <c r="A24" s="7">
        <v>20</v>
      </c>
      <c r="B24" s="11" t="str">
        <f>IF(型号管理!A21="","",型号管理!A21)</f>
        <v>BG00020</v>
      </c>
      <c r="C24" s="11" t="str">
        <f>IF(B24="","",VLOOKUP(B24,型号管理!A:D,2,0))</f>
        <v>U盘</v>
      </c>
      <c r="D24" s="11" t="str">
        <f>IF(B24="","",VLOOKUP(B24,型号管理!A:D,3,0))</f>
        <v>闪迪 32GB USB3.0 银色 读速150MB/s 金属外壳 内含安全加密软件</v>
      </c>
      <c r="E24" s="11" t="str">
        <f>IF(B24="","",VLOOKUP(B24,型号管理!A:D,4,0))</f>
        <v>个</v>
      </c>
      <c r="F24" s="12">
        <f>IF(B24="",0,SUMIFS(采购明细!F:F,采购明细!B:B,B24,采购明细!A:A,"&lt;"&amp;$C$3)-SUMIFS(领用明细!F:F,领用明细!B:B,B24,领用明细!A:A,"&lt;"&amp;$C$3))</f>
        <v>0</v>
      </c>
      <c r="G24" s="12">
        <f>IF(B24="",0,SUMIFS(采购明细!F:F,采购明细!B:B,B24,采购明细!A:A,"&gt;="&amp;$C$3,采购明细!A:A,"&lt;="&amp;$E$3))</f>
        <v>0</v>
      </c>
      <c r="H24" s="12">
        <f>IF(B24="",0,SUMIFS(领用明细!F:F,领用明细!B:B,B24,领用明细!A:A,"&gt;="&amp;$C$3,领用明细!A:A,"&lt;="&amp;$E$3))</f>
        <v>0</v>
      </c>
      <c r="I24" s="12">
        <f t="shared" si="1"/>
        <v>0</v>
      </c>
      <c r="J24" s="12">
        <f>IF(B24="","",IF(SUMIF(采购明细!B:B,B24,采购明细!F:F)=0,0,SUMIF(采购明细!B:B,B24,采购明细!H:H)/SUMIF(采购明细!B:B,B24,采购明细!F:F)))</f>
        <v>0</v>
      </c>
      <c r="K24" s="12">
        <f t="shared" si="0"/>
        <v>0</v>
      </c>
      <c r="L24" s="16"/>
    </row>
    <row r="25" spans="1:12" ht="11.25">
      <c r="A25" s="7">
        <v>21</v>
      </c>
      <c r="B25" s="11" t="str">
        <f>IF(型号管理!A22="","",型号管理!A22)</f>
        <v>BG00021</v>
      </c>
      <c r="C25" s="11" t="str">
        <f>IF(B25="","",VLOOKUP(B25,型号管理!A:D,2,0))</f>
        <v>U盘</v>
      </c>
      <c r="D25" s="11" t="str">
        <f>IF(B25="","",VLOOKUP(B25,型号管理!A:D,3,0))</f>
        <v>闪迪 64GB USB3.0 银色 读速150MB/s 金属外壳 内含安全加密软件</v>
      </c>
      <c r="E25" s="11" t="str">
        <f>IF(B25="","",VLOOKUP(B25,型号管理!A:D,4,0))</f>
        <v>个</v>
      </c>
      <c r="F25" s="12">
        <f>IF(B25="",0,SUMIFS(采购明细!F:F,采购明细!B:B,B25,采购明细!A:A,"&lt;"&amp;$C$3)-SUMIFS(领用明细!F:F,领用明细!B:B,B25,领用明细!A:A,"&lt;"&amp;$C$3))</f>
        <v>0</v>
      </c>
      <c r="G25" s="12">
        <f>IF(B25="",0,SUMIFS(采购明细!F:F,采购明细!B:B,B25,采购明细!A:A,"&gt;="&amp;$C$3,采购明细!A:A,"&lt;="&amp;$E$3))</f>
        <v>0</v>
      </c>
      <c r="H25" s="12">
        <f>IF(B25="",0,SUMIFS(领用明细!F:F,领用明细!B:B,B25,领用明细!A:A,"&gt;="&amp;$C$3,领用明细!A:A,"&lt;="&amp;$E$3))</f>
        <v>0</v>
      </c>
      <c r="I25" s="12">
        <f t="shared" si="1"/>
        <v>0</v>
      </c>
      <c r="J25" s="12">
        <f>IF(B25="","",IF(SUMIF(采购明细!B:B,B25,采购明细!F:F)=0,0,SUMIF(采购明细!B:B,B25,采购明细!H:H)/SUMIF(采购明细!B:B,B25,采购明细!F:F)))</f>
        <v>0</v>
      </c>
      <c r="K25" s="12">
        <f t="shared" si="0"/>
        <v>0</v>
      </c>
      <c r="L25" s="16"/>
    </row>
    <row r="26" spans="1:12" ht="11.25">
      <c r="A26" s="7">
        <v>22</v>
      </c>
      <c r="B26" s="11" t="str">
        <f>IF(型号管理!A23="","",型号管理!A23)</f>
        <v>BG00022</v>
      </c>
      <c r="C26" s="11" t="str">
        <f>IF(B26="","",VLOOKUP(B26,型号管理!A:D,2,0))</f>
        <v>惠普打印复印扫描传真一体机*</v>
      </c>
      <c r="D26" s="11" t="str">
        <f>IF(B26="","",VLOOKUP(B26,型号管理!A:D,3,0))</f>
        <v>M227fdw 自动双面；可无线打印；带输稿器；鼓粉分离式硒鼓，可单独加粉，硒鼓重复利用</v>
      </c>
      <c r="E26" s="11" t="str">
        <f>IF(B26="","",VLOOKUP(B26,型号管理!A:D,4,0))</f>
        <v>台</v>
      </c>
      <c r="F26" s="12">
        <f>IF(B26="",0,SUMIFS(采购明细!F:F,采购明细!B:B,B26,采购明细!A:A,"&lt;"&amp;$C$3)-SUMIFS(领用明细!F:F,领用明细!B:B,B26,领用明细!A:A,"&lt;"&amp;$C$3))</f>
        <v>0</v>
      </c>
      <c r="G26" s="12">
        <f>IF(B26="",0,SUMIFS(采购明细!F:F,采购明细!B:B,B26,采购明细!A:A,"&gt;="&amp;$C$3,采购明细!A:A,"&lt;="&amp;$E$3))</f>
        <v>0</v>
      </c>
      <c r="H26" s="12">
        <f>IF(B26="",0,SUMIFS(领用明细!F:F,领用明细!B:B,B26,领用明细!A:A,"&gt;="&amp;$C$3,领用明细!A:A,"&lt;="&amp;$E$3))</f>
        <v>0</v>
      </c>
      <c r="I26" s="12">
        <f t="shared" si="1"/>
        <v>0</v>
      </c>
      <c r="J26" s="12">
        <f>IF(B26="","",IF(SUMIF(采购明细!B:B,B26,采购明细!F:F)=0,0,SUMIF(采购明细!B:B,B26,采购明细!H:H)/SUMIF(采购明细!B:B,B26,采购明细!F:F)))</f>
        <v>0</v>
      </c>
      <c r="K26" s="12">
        <f t="shared" si="0"/>
        <v>0</v>
      </c>
      <c r="L26" s="16"/>
    </row>
    <row r="27" spans="1:12" ht="11.25">
      <c r="A27" s="7">
        <v>23</v>
      </c>
      <c r="B27" s="11" t="str">
        <f>IF(型号管理!A24="","",型号管理!A24)</f>
        <v>BG00023</v>
      </c>
      <c r="C27" s="11" t="str">
        <f>IF(B27="","",VLOOKUP(B27,型号管理!A:D,2,0))</f>
        <v>惠普M227fdw硒鼓</v>
      </c>
      <c r="D27" s="11" t="str">
        <f>IF(B27="","",VLOOKUP(B27,型号管理!A:D,3,0))</f>
        <v>鼓粉分离式硒鼓，可单独加粉，硒鼓重复利用</v>
      </c>
      <c r="E27" s="11" t="str">
        <f>IF(B27="","",VLOOKUP(B27,型号管理!A:D,4,0))</f>
        <v>支</v>
      </c>
      <c r="F27" s="12">
        <f>IF(B27="",0,SUMIFS(采购明细!F:F,采购明细!B:B,B27,采购明细!A:A,"&lt;"&amp;$C$3)-SUMIFS(领用明细!F:F,领用明细!B:B,B27,领用明细!A:A,"&lt;"&amp;$C$3))</f>
        <v>0</v>
      </c>
      <c r="G27" s="12">
        <f>IF(B27="",0,SUMIFS(采购明细!F:F,采购明细!B:B,B27,采购明细!A:A,"&gt;="&amp;$C$3,采购明细!A:A,"&lt;="&amp;$E$3))</f>
        <v>0</v>
      </c>
      <c r="H27" s="12">
        <f>IF(B27="",0,SUMIFS(领用明细!F:F,领用明细!B:B,B27,领用明细!A:A,"&gt;="&amp;$C$3,领用明细!A:A,"&lt;="&amp;$E$3))</f>
        <v>0</v>
      </c>
      <c r="I27" s="12">
        <f t="shared" si="1"/>
        <v>0</v>
      </c>
      <c r="J27" s="12">
        <f>IF(B27="","",IF(SUMIF(采购明细!B:B,B27,采购明细!F:F)=0,0,SUMIF(采购明细!B:B,B27,采购明细!H:H)/SUMIF(采购明细!B:B,B27,采购明细!F:F)))</f>
        <v>0</v>
      </c>
      <c r="K27" s="12">
        <f t="shared" si="0"/>
        <v>0</v>
      </c>
      <c r="L27" s="16"/>
    </row>
    <row r="28" spans="1:12" ht="11.25">
      <c r="A28" s="7">
        <v>24</v>
      </c>
      <c r="B28" s="11" t="str">
        <f>IF(型号管理!A25="","",型号管理!A25)</f>
        <v>BG00024</v>
      </c>
      <c r="C28" s="11" t="str">
        <f>IF(B28="","",VLOOKUP(B28,型号管理!A:D,2,0))</f>
        <v>打印机碳粉</v>
      </c>
      <c r="D28" s="11" t="str">
        <f>IF(B28="","",VLOOKUP(B28,型号管理!A:D,3,0))</f>
        <v>150g/瓶 打印量2500页/瓶；惠普M227fdw是M226df的升级款，该碳粉适用；该碳粉还适用于惠普hp78A 88A m1136 p1108 M126a M226DW M1216 p1007 p1008 p1106</v>
      </c>
      <c r="E28" s="11" t="str">
        <f>IF(B28="","",VLOOKUP(B28,型号管理!A:D,4,0))</f>
        <v>瓶</v>
      </c>
      <c r="F28" s="12">
        <f>IF(B28="",0,SUMIFS(采购明细!F:F,采购明细!B:B,B28,采购明细!A:A,"&lt;"&amp;$C$3)-SUMIFS(领用明细!F:F,领用明细!B:B,B28,领用明细!A:A,"&lt;"&amp;$C$3))</f>
        <v>0</v>
      </c>
      <c r="G28" s="12">
        <f>IF(B28="",0,SUMIFS(采购明细!F:F,采购明细!B:B,B28,采购明细!A:A,"&gt;="&amp;$C$3,采购明细!A:A,"&lt;="&amp;$E$3))</f>
        <v>0</v>
      </c>
      <c r="H28" s="12">
        <f>IF(B28="",0,SUMIFS(领用明细!F:F,领用明细!B:B,B28,领用明细!A:A,"&gt;="&amp;$C$3,领用明细!A:A,"&lt;="&amp;$E$3))</f>
        <v>0</v>
      </c>
      <c r="I28" s="12">
        <f t="shared" si="1"/>
        <v>0</v>
      </c>
      <c r="J28" s="12">
        <f>IF(B28="","",IF(SUMIF(采购明细!B:B,B28,采购明细!F:F)=0,0,SUMIF(采购明细!B:B,B28,采购明细!H:H)/SUMIF(采购明细!B:B,B28,采购明细!F:F)))</f>
        <v>0</v>
      </c>
      <c r="K28" s="12">
        <f t="shared" si="0"/>
        <v>0</v>
      </c>
      <c r="L28" s="16"/>
    </row>
    <row r="29" spans="1:12" ht="11.25">
      <c r="A29" s="7">
        <v>25</v>
      </c>
      <c r="B29" s="11" t="str">
        <f>IF(型号管理!A26="","",型号管理!A26)</f>
        <v>BG00025</v>
      </c>
      <c r="C29" s="11" t="str">
        <f>IF(B29="","",VLOOKUP(B29,型号管理!A:D,2,0))</f>
        <v>凭证装订机</v>
      </c>
      <c r="D29" s="11" t="str">
        <f>IF(B29="","",VLOOKUP(B29,型号管理!A:D,3,0))</f>
        <v>得力 3880 激光定位自动型</v>
      </c>
      <c r="E29" s="11" t="str">
        <f>IF(B29="","",VLOOKUP(B29,型号管理!A:D,4,0))</f>
        <v>台</v>
      </c>
      <c r="F29" s="12">
        <f>IF(B29="",0,SUMIFS(采购明细!F:F,采购明细!B:B,B29,采购明细!A:A,"&lt;"&amp;$C$3)-SUMIFS(领用明细!F:F,领用明细!B:B,B29,领用明细!A:A,"&lt;"&amp;$C$3))</f>
        <v>0</v>
      </c>
      <c r="G29" s="12">
        <f>IF(B29="",0,SUMIFS(采购明细!F:F,采购明细!B:B,B29,采购明细!A:A,"&gt;="&amp;$C$3,采购明细!A:A,"&lt;="&amp;$E$3))</f>
        <v>0</v>
      </c>
      <c r="H29" s="12">
        <f>IF(B29="",0,SUMIFS(领用明细!F:F,领用明细!B:B,B29,领用明细!A:A,"&gt;="&amp;$C$3,领用明细!A:A,"&lt;="&amp;$E$3))</f>
        <v>0</v>
      </c>
      <c r="I29" s="12">
        <f t="shared" si="1"/>
        <v>0</v>
      </c>
      <c r="J29" s="12">
        <f>IF(B29="","",IF(SUMIF(采购明细!B:B,B29,采购明细!F:F)=0,0,SUMIF(采购明细!B:B,B29,采购明细!H:H)/SUMIF(采购明细!B:B,B29,采购明细!F:F)))</f>
        <v>0</v>
      </c>
      <c r="K29" s="12">
        <f t="shared" si="0"/>
        <v>0</v>
      </c>
      <c r="L29" s="16"/>
    </row>
    <row r="30" spans="1:12" ht="11.25">
      <c r="A30" s="7">
        <v>26</v>
      </c>
      <c r="B30" s="11" t="str">
        <f>IF(型号管理!A27="","",型号管理!A27)</f>
        <v>BG00026</v>
      </c>
      <c r="C30" s="11" t="str">
        <f>IF(B30="","",VLOOKUP(B30,型号管理!A:D,2,0))</f>
        <v>凭证装订铆管</v>
      </c>
      <c r="D30" s="11" t="str">
        <f>IF(B30="","",VLOOKUP(B30,型号管理!A:D,3,0))</f>
        <v>500mm/支 100支/盒</v>
      </c>
      <c r="E30" s="11" t="str">
        <f>IF(B30="","",VLOOKUP(B30,型号管理!A:D,4,0))</f>
        <v>盒</v>
      </c>
      <c r="F30" s="12">
        <f>IF(B30="",0,SUMIFS(采购明细!F:F,采购明细!B:B,B30,采购明细!A:A,"&lt;"&amp;$C$3)-SUMIFS(领用明细!F:F,领用明细!B:B,B30,领用明细!A:A,"&lt;"&amp;$C$3))</f>
        <v>0</v>
      </c>
      <c r="G30" s="12">
        <f>IF(B30="",0,SUMIFS(采购明细!F:F,采购明细!B:B,B30,采购明细!A:A,"&gt;="&amp;$C$3,采购明细!A:A,"&lt;="&amp;$E$3))</f>
        <v>0</v>
      </c>
      <c r="H30" s="12">
        <f>IF(B30="",0,SUMIFS(领用明细!F:F,领用明细!B:B,B30,领用明细!A:A,"&gt;="&amp;$C$3,领用明细!A:A,"&lt;="&amp;$E$3))</f>
        <v>0</v>
      </c>
      <c r="I30" s="12">
        <f t="shared" si="1"/>
        <v>0</v>
      </c>
      <c r="J30" s="12">
        <f>IF(B30="","",IF(SUMIF(采购明细!B:B,B30,采购明细!F:F)=0,0,SUMIF(采购明细!B:B,B30,采购明细!H:H)/SUMIF(采购明细!B:B,B30,采购明细!F:F)))</f>
        <v>0</v>
      </c>
      <c r="K30" s="12">
        <f t="shared" si="0"/>
        <v>0</v>
      </c>
      <c r="L30" s="16"/>
    </row>
    <row r="31" spans="1:12" ht="11.25">
      <c r="A31" s="7">
        <v>27</v>
      </c>
      <c r="B31" s="11" t="str">
        <f>IF(型号管理!A28="","",型号管理!A28)</f>
        <v>BG00027</v>
      </c>
      <c r="C31" s="11" t="str">
        <f>IF(B31="","",VLOOKUP(B31,型号管理!A:D,2,0))</f>
        <v>凭证装订机针头</v>
      </c>
      <c r="D31" s="11" t="str">
        <f>IF(B31="","",VLOOKUP(B31,型号管理!A:D,3,0))</f>
        <v>得力 3880 针头 φ6.0*50mm</v>
      </c>
      <c r="E31" s="11" t="str">
        <f>IF(B31="","",VLOOKUP(B31,型号管理!A:D,4,0))</f>
        <v>个</v>
      </c>
      <c r="F31" s="12">
        <f>IF(B31="",0,SUMIFS(采购明细!F:F,采购明细!B:B,B31,采购明细!A:A,"&lt;"&amp;$C$3)-SUMIFS(领用明细!F:F,领用明细!B:B,B31,领用明细!A:A,"&lt;"&amp;$C$3))</f>
        <v>0</v>
      </c>
      <c r="G31" s="12">
        <f>IF(B31="",0,SUMIFS(采购明细!F:F,采购明细!B:B,B31,采购明细!A:A,"&gt;="&amp;$C$3,采购明细!A:A,"&lt;="&amp;$E$3))</f>
        <v>0</v>
      </c>
      <c r="H31" s="12">
        <f>IF(B31="",0,SUMIFS(领用明细!F:F,领用明细!B:B,B31,领用明细!A:A,"&gt;="&amp;$C$3,领用明细!A:A,"&lt;="&amp;$E$3))</f>
        <v>0</v>
      </c>
      <c r="I31" s="12">
        <f t="shared" si="1"/>
        <v>0</v>
      </c>
      <c r="J31" s="12">
        <f>IF(B31="","",IF(SUMIF(采购明细!B:B,B31,采购明细!F:F)=0,0,SUMIF(采购明细!B:B,B31,采购明细!H:H)/SUMIF(采购明细!B:B,B31,采购明细!F:F)))</f>
        <v>0</v>
      </c>
      <c r="K31" s="12">
        <f t="shared" si="0"/>
        <v>0</v>
      </c>
      <c r="L31" s="16"/>
    </row>
    <row r="32" spans="1:12" ht="11.25">
      <c r="A32" s="7">
        <v>28</v>
      </c>
      <c r="B32" s="11" t="str">
        <f>IF(型号管理!A29="","",型号管理!A29)</f>
        <v>BG00028</v>
      </c>
      <c r="C32" s="11" t="str">
        <f>IF(B32="","",VLOOKUP(B32,型号管理!A:D,2,0))</f>
        <v>验钞机</v>
      </c>
      <c r="D32" s="11" t="str">
        <f>IF(B32="","",VLOOKUP(B32,型号管理!A:D,3,0))</f>
        <v>得力 智能语音 双屏</v>
      </c>
      <c r="E32" s="11" t="str">
        <f>IF(B32="","",VLOOKUP(B32,型号管理!A:D,4,0))</f>
        <v>台</v>
      </c>
      <c r="F32" s="12">
        <f>IF(B32="",0,SUMIFS(采购明细!F:F,采购明细!B:B,B32,采购明细!A:A,"&lt;"&amp;$C$3)-SUMIFS(领用明细!F:F,领用明细!B:B,B32,领用明细!A:A,"&lt;"&amp;$C$3))</f>
        <v>0</v>
      </c>
      <c r="G32" s="12">
        <f>IF(B32="",0,SUMIFS(采购明细!F:F,采购明细!B:B,B32,采购明细!A:A,"&gt;="&amp;$C$3,采购明细!A:A,"&lt;="&amp;$E$3))</f>
        <v>0</v>
      </c>
      <c r="H32" s="12">
        <f>IF(B32="",0,SUMIFS(领用明细!F:F,领用明细!B:B,B32,领用明细!A:A,"&gt;="&amp;$C$3,领用明细!A:A,"&lt;="&amp;$E$3))</f>
        <v>0</v>
      </c>
      <c r="I32" s="12">
        <f t="shared" si="1"/>
        <v>0</v>
      </c>
      <c r="J32" s="12">
        <f>IF(B32="","",IF(SUMIF(采购明细!B:B,B32,采购明细!F:F)=0,0,SUMIF(采购明细!B:B,B32,采购明细!H:H)/SUMIF(采购明细!B:B,B32,采购明细!F:F)))</f>
        <v>0</v>
      </c>
      <c r="K32" s="12">
        <f t="shared" si="0"/>
        <v>0</v>
      </c>
      <c r="L32" s="16"/>
    </row>
    <row r="33" spans="1:12" ht="11.25">
      <c r="A33" s="7">
        <v>29</v>
      </c>
      <c r="B33" s="11" t="str">
        <f>IF(型号管理!A30="","",型号管理!A30)</f>
        <v>BG00029</v>
      </c>
      <c r="C33" s="11" t="str">
        <f>IF(B33="","",VLOOKUP(B33,型号管理!A:D,2,0))</f>
        <v>计算器</v>
      </c>
      <c r="D33" s="11" t="str">
        <f>IF(B33="","",VLOOKUP(B33,型号管理!A:D,3,0))</f>
        <v>得力 双电源 通用宽屏</v>
      </c>
      <c r="E33" s="11" t="str">
        <f>IF(B33="","",VLOOKUP(B33,型号管理!A:D,4,0))</f>
        <v>个</v>
      </c>
      <c r="F33" s="12">
        <f>IF(B33="",0,SUMIFS(采购明细!F:F,采购明细!B:B,B33,采购明细!A:A,"&lt;"&amp;$C$3)-SUMIFS(领用明细!F:F,领用明细!B:B,B33,领用明细!A:A,"&lt;"&amp;$C$3))</f>
        <v>0</v>
      </c>
      <c r="G33" s="12">
        <f>IF(B33="",0,SUMIFS(采购明细!F:F,采购明细!B:B,B33,采购明细!A:A,"&gt;="&amp;$C$3,采购明细!A:A,"&lt;="&amp;$E$3))</f>
        <v>0</v>
      </c>
      <c r="H33" s="12">
        <f>IF(B33="",0,SUMIFS(领用明细!F:F,领用明细!B:B,B33,领用明细!A:A,"&gt;="&amp;$C$3,领用明细!A:A,"&lt;="&amp;$E$3))</f>
        <v>0</v>
      </c>
      <c r="I33" s="12">
        <f t="shared" si="1"/>
        <v>0</v>
      </c>
      <c r="J33" s="12">
        <f>IF(B33="","",IF(SUMIF(采购明细!B:B,B33,采购明细!F:F)=0,0,SUMIF(采购明细!B:B,B33,采购明细!H:H)/SUMIF(采购明细!B:B,B33,采购明细!F:F)))</f>
        <v>0</v>
      </c>
      <c r="K33" s="12">
        <f t="shared" si="0"/>
        <v>0</v>
      </c>
      <c r="L33" s="16"/>
    </row>
    <row r="34" spans="1:12" ht="11.25">
      <c r="A34" s="7">
        <v>30</v>
      </c>
      <c r="B34" s="11" t="str">
        <f>IF(型号管理!A31="","",型号管理!A31)</f>
        <v>BG00030</v>
      </c>
      <c r="C34" s="11" t="str">
        <f>IF(B34="","",VLOOKUP(B34,型号管理!A:D,2,0))</f>
        <v>碎纸机</v>
      </c>
      <c r="D34" s="11" t="str">
        <f>IF(B34="","",VLOOKUP(B34,型号管理!A:D,3,0))</f>
        <v>得力 5级保密，单次碎8张，20升大容量，支持碎纸、碎卡、碎光盘</v>
      </c>
      <c r="E34" s="11" t="str">
        <f>IF(B34="","",VLOOKUP(B34,型号管理!A:D,4,0))</f>
        <v>台</v>
      </c>
      <c r="F34" s="12">
        <f>IF(B34="",0,SUMIFS(采购明细!F:F,采购明细!B:B,B34,采购明细!A:A,"&lt;"&amp;$C$3)-SUMIFS(领用明细!F:F,领用明细!B:B,B34,领用明细!A:A,"&lt;"&amp;$C$3))</f>
        <v>0</v>
      </c>
      <c r="G34" s="12">
        <f>IF(B34="",0,SUMIFS(采购明细!F:F,采购明细!B:B,B34,采购明细!A:A,"&gt;="&amp;$C$3,采购明细!A:A,"&lt;="&amp;$E$3))</f>
        <v>0</v>
      </c>
      <c r="H34" s="12">
        <f>IF(B34="",0,SUMIFS(领用明细!F:F,领用明细!B:B,B34,领用明细!A:A,"&gt;="&amp;$C$3,领用明细!A:A,"&lt;="&amp;$E$3))</f>
        <v>0</v>
      </c>
      <c r="I34" s="12">
        <f t="shared" si="1"/>
        <v>0</v>
      </c>
      <c r="J34" s="12">
        <f>IF(B34="","",IF(SUMIF(采购明细!B:B,B34,采购明细!F:F)=0,0,SUMIF(采购明细!B:B,B34,采购明细!H:H)/SUMIF(采购明细!B:B,B34,采购明细!F:F)))</f>
        <v>0</v>
      </c>
      <c r="K34" s="12">
        <f t="shared" si="0"/>
        <v>0</v>
      </c>
      <c r="L34" s="16"/>
    </row>
    <row r="35" spans="1:12" ht="11.25">
      <c r="A35" s="7">
        <v>31</v>
      </c>
      <c r="B35" s="11" t="str">
        <f>IF(型号管理!A32="","",型号管理!A32)</f>
        <v>BG00031</v>
      </c>
      <c r="C35" s="11" t="str">
        <f>IF(B35="","",VLOOKUP(B35,型号管理!A:D,2,0))</f>
        <v>插板</v>
      </c>
      <c r="D35" s="11" t="str">
        <f>IF(B35="","",VLOOKUP(B35,型号管理!A:D,3,0))</f>
        <v>公牛 6孔位排插 3m长线</v>
      </c>
      <c r="E35" s="11" t="str">
        <f>IF(B35="","",VLOOKUP(B35,型号管理!A:D,4,0))</f>
        <v>个</v>
      </c>
      <c r="F35" s="12">
        <f>IF(B35="",0,SUMIFS(采购明细!F:F,采购明细!B:B,B35,采购明细!A:A,"&lt;"&amp;$C$3)-SUMIFS(领用明细!F:F,领用明细!B:B,B35,领用明细!A:A,"&lt;"&amp;$C$3))</f>
        <v>0</v>
      </c>
      <c r="G35" s="12">
        <f>IF(B35="",0,SUMIFS(采购明细!F:F,采购明细!B:B,B35,采购明细!A:A,"&gt;="&amp;$C$3,采购明细!A:A,"&lt;="&amp;$E$3))</f>
        <v>0</v>
      </c>
      <c r="H35" s="12">
        <f>IF(B35="",0,SUMIFS(领用明细!F:F,领用明细!B:B,B35,领用明细!A:A,"&gt;="&amp;$C$3,领用明细!A:A,"&lt;="&amp;$E$3))</f>
        <v>0</v>
      </c>
      <c r="I35" s="12">
        <f t="shared" si="1"/>
        <v>0</v>
      </c>
      <c r="J35" s="12">
        <f>IF(B35="","",IF(SUMIF(采购明细!B:B,B35,采购明细!F:F)=0,0,SUMIF(采购明细!B:B,B35,采购明细!H:H)/SUMIF(采购明细!B:B,B35,采购明细!F:F)))</f>
        <v>0</v>
      </c>
      <c r="K35" s="12">
        <f t="shared" si="0"/>
        <v>0</v>
      </c>
      <c r="L35" s="16"/>
    </row>
    <row r="36" spans="1:12" ht="11.25">
      <c r="A36" s="7">
        <v>32</v>
      </c>
      <c r="B36" s="11" t="str">
        <f>IF(型号管理!A33="","",型号管理!A33)</f>
        <v>BG00032</v>
      </c>
      <c r="C36" s="11" t="str">
        <f>IF(B36="","",VLOOKUP(B36,型号管理!A:D,2,0))</f>
        <v>针式打印机</v>
      </c>
      <c r="D36" s="11" t="str">
        <f>IF(B36="","",VLOOKUP(B36,型号管理!A:D,3,0))</f>
        <v>得力DE-620K 24针 85列 A4纵向前后进纸 7联打印</v>
      </c>
      <c r="E36" s="11" t="str">
        <f>IF(B36="","",VLOOKUP(B36,型号管理!A:D,4,0))</f>
        <v>台</v>
      </c>
      <c r="F36" s="12">
        <f>IF(B36="",0,SUMIFS(采购明细!F:F,采购明细!B:B,B36,采购明细!A:A,"&lt;"&amp;$C$3)-SUMIFS(领用明细!F:F,领用明细!B:B,B36,领用明细!A:A,"&lt;"&amp;$C$3))</f>
        <v>0</v>
      </c>
      <c r="G36" s="12">
        <f>IF(B36="",0,SUMIFS(采购明细!F:F,采购明细!B:B,B36,采购明细!A:A,"&gt;="&amp;$C$3,采购明细!A:A,"&lt;="&amp;$E$3))</f>
        <v>0</v>
      </c>
      <c r="H36" s="12">
        <f>IF(B36="",0,SUMIFS(领用明细!F:F,领用明细!B:B,B36,领用明细!A:A,"&gt;="&amp;$C$3,领用明细!A:A,"&lt;="&amp;$E$3))</f>
        <v>0</v>
      </c>
      <c r="I36" s="12">
        <f t="shared" si="1"/>
        <v>0</v>
      </c>
      <c r="J36" s="12">
        <f>IF(B36="","",IF(SUMIF(采购明细!B:B,B36,采购明细!F:F)=0,0,SUMIF(采购明细!B:B,B36,采购明细!H:H)/SUMIF(采购明细!B:B,B36,采购明细!F:F)))</f>
        <v>0</v>
      </c>
      <c r="K36" s="12">
        <f t="shared" si="0"/>
        <v>0</v>
      </c>
      <c r="L36" s="16"/>
    </row>
    <row r="37" spans="1:12" ht="11.25">
      <c r="A37" s="7">
        <v>33</v>
      </c>
      <c r="B37" s="11" t="str">
        <f>IF(型号管理!A34="","",型号管理!A34)</f>
        <v>BG00033</v>
      </c>
      <c r="C37" s="11" t="str">
        <f>IF(B37="","",VLOOKUP(B37,型号管理!A:D,2,0))</f>
        <v>色带</v>
      </c>
      <c r="D37" s="11" t="str">
        <f>IF(B37="","",VLOOKUP(B37,型号管理!A:D,3,0))</f>
        <v>黑色 适用得力DE-620K、DE-628K、DL-625K、DL-930K</v>
      </c>
      <c r="E37" s="11" t="str">
        <f>IF(B37="","",VLOOKUP(B37,型号管理!A:D,4,0))</f>
        <v>支</v>
      </c>
      <c r="F37" s="12">
        <f>IF(B37="",0,SUMIFS(采购明细!F:F,采购明细!B:B,B37,采购明细!A:A,"&lt;"&amp;$C$3)-SUMIFS(领用明细!F:F,领用明细!B:B,B37,领用明细!A:A,"&lt;"&amp;$C$3))</f>
        <v>0</v>
      </c>
      <c r="G37" s="12">
        <f>IF(B37="",0,SUMIFS(采购明细!F:F,采购明细!B:B,B37,采购明细!A:A,"&gt;="&amp;$C$3,采购明细!A:A,"&lt;="&amp;$E$3))</f>
        <v>0</v>
      </c>
      <c r="H37" s="12">
        <f>IF(B37="",0,SUMIFS(领用明细!F:F,领用明细!B:B,B37,领用明细!A:A,"&gt;="&amp;$C$3,领用明细!A:A,"&lt;="&amp;$E$3))</f>
        <v>0</v>
      </c>
      <c r="I37" s="12">
        <f t="shared" si="1"/>
        <v>0</v>
      </c>
      <c r="J37" s="12">
        <f>IF(B37="","",IF(SUMIF(采购明细!B:B,B37,采购明细!F:F)=0,0,SUMIF(采购明细!B:B,B37,采购明细!H:H)/SUMIF(采购明细!B:B,B37,采购明细!F:F)))</f>
        <v>0</v>
      </c>
      <c r="K37" s="12">
        <f t="shared" si="0"/>
        <v>0</v>
      </c>
      <c r="L37" s="16"/>
    </row>
    <row r="38" spans="1:12" ht="11.25">
      <c r="A38" s="7">
        <v>34</v>
      </c>
      <c r="B38" s="11" t="str">
        <f>IF(型号管理!A35="","",型号管理!A35)</f>
        <v>BG00034</v>
      </c>
      <c r="C38" s="11" t="str">
        <f>IF(B38="","",VLOOKUP(B38,型号管理!A:D,2,0))</f>
        <v>螺丝刀</v>
      </c>
      <c r="D38" s="11" t="str">
        <f>IF(B38="","",VLOOKUP(B38,型号管理!A:D,3,0))</f>
        <v>赛托 26螺丝批头套装</v>
      </c>
      <c r="E38" s="11" t="str">
        <f>IF(B38="","",VLOOKUP(B38,型号管理!A:D,4,0))</f>
        <v>套</v>
      </c>
      <c r="F38" s="12">
        <f>IF(B38="",0,SUMIFS(采购明细!F:F,采购明细!B:B,B38,采购明细!A:A,"&lt;"&amp;$C$3)-SUMIFS(领用明细!F:F,领用明细!B:B,B38,领用明细!A:A,"&lt;"&amp;$C$3))</f>
        <v>0</v>
      </c>
      <c r="G38" s="12">
        <f>IF(B38="",0,SUMIFS(采购明细!F:F,采购明细!B:B,B38,采购明细!A:A,"&gt;="&amp;$C$3,采购明细!A:A,"&lt;="&amp;$E$3))</f>
        <v>0</v>
      </c>
      <c r="H38" s="12">
        <f>IF(B38="",0,SUMIFS(领用明细!F:F,领用明细!B:B,B38,领用明细!A:A,"&gt;="&amp;$C$3,领用明细!A:A,"&lt;="&amp;$E$3))</f>
        <v>0</v>
      </c>
      <c r="I38" s="12">
        <f t="shared" si="1"/>
        <v>0</v>
      </c>
      <c r="J38" s="12">
        <f>IF(B38="","",IF(SUMIF(采购明细!B:B,B38,采购明细!F:F)=0,0,SUMIF(采购明细!B:B,B38,采购明细!H:H)/SUMIF(采购明细!B:B,B38,采购明细!F:F)))</f>
        <v>0</v>
      </c>
      <c r="K38" s="12">
        <f t="shared" si="0"/>
        <v>0</v>
      </c>
      <c r="L38" s="16"/>
    </row>
    <row r="39" spans="1:12" ht="11.25">
      <c r="A39" s="7">
        <v>35</v>
      </c>
      <c r="B39" s="11" t="str">
        <f>IF(型号管理!A36="","",型号管理!A36)</f>
        <v>BG00035</v>
      </c>
      <c r="C39" s="11" t="str">
        <f>IF(B39="","",VLOOKUP(B39,型号管理!A:D,2,0))</f>
        <v>台灯</v>
      </c>
      <c r="D39" s="11" t="str">
        <f>IF(B39="","",VLOOKUP(B39,型号管理!A:D,3,0))</f>
        <v>小米LED台灯 职能调光 APP控制</v>
      </c>
      <c r="E39" s="11" t="str">
        <f>IF(B39="","",VLOOKUP(B39,型号管理!A:D,4,0))</f>
        <v>个</v>
      </c>
      <c r="F39" s="12">
        <f>IF(B39="",0,SUMIFS(采购明细!F:F,采购明细!B:B,B39,采购明细!A:A,"&lt;"&amp;$C$3)-SUMIFS(领用明细!F:F,领用明细!B:B,B39,领用明细!A:A,"&lt;"&amp;$C$3))</f>
        <v>0</v>
      </c>
      <c r="G39" s="12">
        <f>IF(B39="",0,SUMIFS(采购明细!F:F,采购明细!B:B,B39,采购明细!A:A,"&gt;="&amp;$C$3,采购明细!A:A,"&lt;="&amp;$E$3))</f>
        <v>0</v>
      </c>
      <c r="H39" s="12">
        <f>IF(B39="",0,SUMIFS(领用明细!F:F,领用明细!B:B,B39,领用明细!A:A,"&gt;="&amp;$C$3,领用明细!A:A,"&lt;="&amp;$E$3))</f>
        <v>0</v>
      </c>
      <c r="I39" s="12">
        <f t="shared" si="1"/>
        <v>0</v>
      </c>
      <c r="J39" s="12">
        <f>IF(B39="","",IF(SUMIF(采购明细!B:B,B39,采购明细!F:F)=0,0,SUMIF(采购明细!B:B,B39,采购明细!H:H)/SUMIF(采购明细!B:B,B39,采购明细!F:F)))</f>
        <v>0</v>
      </c>
      <c r="K39" s="12">
        <f t="shared" si="0"/>
        <v>0</v>
      </c>
      <c r="L39" s="16"/>
    </row>
    <row r="40" spans="1:12" ht="11.25">
      <c r="A40" s="7">
        <v>36</v>
      </c>
      <c r="B40" s="11" t="str">
        <f>IF(型号管理!A37="","",型号管理!A37)</f>
        <v>BG00036</v>
      </c>
      <c r="C40" s="11" t="str">
        <f>IF(B40="","",VLOOKUP(B40,型号管理!A:D,2,0))</f>
        <v>台灯</v>
      </c>
      <c r="D40" s="11" t="str">
        <f>IF(B40="","",VLOOKUP(B40,型号管理!A:D,3,0))</f>
        <v>美的 金属长臂LED工作学习台灯</v>
      </c>
      <c r="E40" s="11" t="str">
        <f>IF(B40="","",VLOOKUP(B40,型号管理!A:D,4,0))</f>
        <v>个</v>
      </c>
      <c r="F40" s="12">
        <f>IF(B40="",0,SUMIFS(采购明细!F:F,采购明细!B:B,B40,采购明细!A:A,"&lt;"&amp;$C$3)-SUMIFS(领用明细!F:F,领用明细!B:B,B40,领用明细!A:A,"&lt;"&amp;$C$3))</f>
        <v>0</v>
      </c>
      <c r="G40" s="12">
        <f>IF(B40="",0,SUMIFS(采购明细!F:F,采购明细!B:B,B40,采购明细!A:A,"&gt;="&amp;$C$3,采购明细!A:A,"&lt;="&amp;$E$3))</f>
        <v>0</v>
      </c>
      <c r="H40" s="12">
        <f>IF(B40="",0,SUMIFS(领用明细!F:F,领用明细!B:B,B40,领用明细!A:A,"&gt;="&amp;$C$3,领用明细!A:A,"&lt;="&amp;$E$3))</f>
        <v>0</v>
      </c>
      <c r="I40" s="12">
        <f t="shared" si="1"/>
        <v>0</v>
      </c>
      <c r="J40" s="12">
        <f>IF(B40="","",IF(SUMIF(采购明细!B:B,B40,采购明细!F:F)=0,0,SUMIF(采购明细!B:B,B40,采购明细!H:H)/SUMIF(采购明细!B:B,B40,采购明细!F:F)))</f>
        <v>0</v>
      </c>
      <c r="K40" s="12">
        <f t="shared" si="0"/>
        <v>0</v>
      </c>
      <c r="L40" s="16"/>
    </row>
    <row r="41" spans="1:12" ht="11.25">
      <c r="A41" s="7">
        <v>37</v>
      </c>
      <c r="B41" s="11" t="str">
        <f>IF(型号管理!A38="","",型号管理!A38)</f>
        <v>BG00037</v>
      </c>
      <c r="C41" s="11" t="str">
        <f>IF(B41="","",VLOOKUP(B41,型号管理!A:D,2,0))</f>
        <v>笔记本电脑散热支架</v>
      </c>
      <c r="D41" s="11" t="str">
        <f>IF(B41="","",VLOOKUP(B41,型号管理!A:D,3,0))</f>
        <v>金属材质 5档调节</v>
      </c>
      <c r="E41" s="11" t="str">
        <f>IF(B41="","",VLOOKUP(B41,型号管理!A:D,4,0))</f>
        <v>个</v>
      </c>
      <c r="F41" s="12">
        <f>IF(B41="",0,SUMIFS(采购明细!F:F,采购明细!B:B,B41,采购明细!A:A,"&lt;"&amp;$C$3)-SUMIFS(领用明细!F:F,领用明细!B:B,B41,领用明细!A:A,"&lt;"&amp;$C$3))</f>
        <v>0</v>
      </c>
      <c r="G41" s="12">
        <f>IF(B41="",0,SUMIFS(采购明细!F:F,采购明细!B:B,B41,采购明细!A:A,"&gt;="&amp;$C$3,采购明细!A:A,"&lt;="&amp;$E$3))</f>
        <v>0</v>
      </c>
      <c r="H41" s="12">
        <f>IF(B41="",0,SUMIFS(领用明细!F:F,领用明细!B:B,B41,领用明细!A:A,"&gt;="&amp;$C$3,领用明细!A:A,"&lt;="&amp;$E$3))</f>
        <v>0</v>
      </c>
      <c r="I41" s="12">
        <f t="shared" si="1"/>
        <v>0</v>
      </c>
      <c r="J41" s="12">
        <f>IF(B41="","",IF(SUMIF(采购明细!B:B,B41,采购明细!F:F)=0,0,SUMIF(采购明细!B:B,B41,采购明细!H:H)/SUMIF(采购明细!B:B,B41,采购明细!F:F)))</f>
        <v>0</v>
      </c>
      <c r="K41" s="12">
        <f t="shared" si="0"/>
        <v>0</v>
      </c>
      <c r="L41" s="16"/>
    </row>
    <row r="42" spans="1:12" ht="11.25">
      <c r="A42" s="7">
        <v>38</v>
      </c>
      <c r="B42" s="11" t="str">
        <f>IF(型号管理!A39="","",型号管理!A39)</f>
        <v>BG00038</v>
      </c>
      <c r="C42" s="11" t="str">
        <f>IF(B42="","",VLOOKUP(B42,型号管理!A:D,2,0))</f>
        <v>投影仪</v>
      </c>
      <c r="D42" s="11" t="str">
        <f>IF(B42="","",VLOOKUP(B42,型号管理!A:D,3,0))</f>
        <v>明基 3300流明 HDMI</v>
      </c>
      <c r="E42" s="11" t="str">
        <f>IF(B42="","",VLOOKUP(B42,型号管理!A:D,4,0))</f>
        <v>台</v>
      </c>
      <c r="F42" s="12">
        <f>IF(B42="",0,SUMIFS(采购明细!F:F,采购明细!B:B,B42,采购明细!A:A,"&lt;"&amp;$C$3)-SUMIFS(领用明细!F:F,领用明细!B:B,B42,领用明细!A:A,"&lt;"&amp;$C$3))</f>
        <v>0</v>
      </c>
      <c r="G42" s="12">
        <f>IF(B42="",0,SUMIFS(采购明细!F:F,采购明细!B:B,B42,采购明细!A:A,"&gt;="&amp;$C$3,采购明细!A:A,"&lt;="&amp;$E$3))</f>
        <v>0</v>
      </c>
      <c r="H42" s="12">
        <f>IF(B42="",0,SUMIFS(领用明细!F:F,领用明细!B:B,B42,领用明细!A:A,"&gt;="&amp;$C$3,领用明细!A:A,"&lt;="&amp;$E$3))</f>
        <v>0</v>
      </c>
      <c r="I42" s="12">
        <f t="shared" si="1"/>
        <v>0</v>
      </c>
      <c r="J42" s="12">
        <f>IF(B42="","",IF(SUMIF(采购明细!B:B,B42,采购明细!F:F)=0,0,SUMIF(采购明细!B:B,B42,采购明细!H:H)/SUMIF(采购明细!B:B,B42,采购明细!F:F)))</f>
        <v>0</v>
      </c>
      <c r="K42" s="12">
        <f t="shared" si="0"/>
        <v>0</v>
      </c>
      <c r="L42" s="16"/>
    </row>
    <row r="43" spans="1:12" ht="11.25">
      <c r="A43" s="7">
        <v>39</v>
      </c>
      <c r="B43" s="11" t="str">
        <f>IF(型号管理!A40="","",型号管理!A40)</f>
        <v>BG00039</v>
      </c>
      <c r="C43" s="11" t="str">
        <f>IF(B43="","",VLOOKUP(B43,型号管理!A:D,2,0))</f>
        <v>中性笔</v>
      </c>
      <c r="D43" s="11" t="str">
        <f>IF(B43="","",VLOOKUP(B43,型号管理!A:D,3,0))</f>
        <v>0.5mm 12支/盒 黑色</v>
      </c>
      <c r="E43" s="11" t="str">
        <f>IF(B43="","",VLOOKUP(B43,型号管理!A:D,4,0))</f>
        <v>盒</v>
      </c>
      <c r="F43" s="12">
        <f>IF(B43="",0,SUMIFS(采购明细!F:F,采购明细!B:B,B43,采购明细!A:A,"&lt;"&amp;$C$3)-SUMIFS(领用明细!F:F,领用明细!B:B,B43,领用明细!A:A,"&lt;"&amp;$C$3))</f>
        <v>0</v>
      </c>
      <c r="G43" s="12">
        <f>IF(B43="",0,SUMIFS(采购明细!F:F,采购明细!B:B,B43,采购明细!A:A,"&gt;="&amp;$C$3,采购明细!A:A,"&lt;="&amp;$E$3))</f>
        <v>0</v>
      </c>
      <c r="H43" s="12">
        <f>IF(B43="",0,SUMIFS(领用明细!F:F,领用明细!B:B,B43,领用明细!A:A,"&gt;="&amp;$C$3,领用明细!A:A,"&lt;="&amp;$E$3))</f>
        <v>0</v>
      </c>
      <c r="I43" s="12">
        <f t="shared" si="1"/>
        <v>0</v>
      </c>
      <c r="J43" s="12">
        <f>IF(B43="","",IF(SUMIF(采购明细!B:B,B43,采购明细!F:F)=0,0,SUMIF(采购明细!B:B,B43,采购明细!H:H)/SUMIF(采购明细!B:B,B43,采购明细!F:F)))</f>
        <v>0</v>
      </c>
      <c r="K43" s="12">
        <f t="shared" si="0"/>
        <v>0</v>
      </c>
      <c r="L43" s="16"/>
    </row>
    <row r="44" spans="1:12" ht="11.25">
      <c r="A44" s="7">
        <v>40</v>
      </c>
      <c r="B44" s="11" t="str">
        <f>IF(型号管理!A41="","",型号管理!A41)</f>
        <v>BG00040</v>
      </c>
      <c r="C44" s="11" t="str">
        <f>IF(B44="","",VLOOKUP(B44,型号管理!A:D,2,0))</f>
        <v>中性笔笔芯</v>
      </c>
      <c r="D44" s="11" t="str">
        <f>IF(B44="","",VLOOKUP(B44,型号管理!A:D,3,0))</f>
        <v>0.5mm 20支/盒 黑色</v>
      </c>
      <c r="E44" s="11" t="str">
        <f>IF(B44="","",VLOOKUP(B44,型号管理!A:D,4,0))</f>
        <v>盒</v>
      </c>
      <c r="F44" s="12">
        <f>IF(B44="",0,SUMIFS(采购明细!F:F,采购明细!B:B,B44,采购明细!A:A,"&lt;"&amp;$C$3)-SUMIFS(领用明细!F:F,领用明细!B:B,B44,领用明细!A:A,"&lt;"&amp;$C$3))</f>
        <v>0</v>
      </c>
      <c r="G44" s="12">
        <f>IF(B44="",0,SUMIFS(采购明细!F:F,采购明细!B:B,B44,采购明细!A:A,"&gt;="&amp;$C$3,采购明细!A:A,"&lt;="&amp;$E$3))</f>
        <v>0</v>
      </c>
      <c r="H44" s="12">
        <f>IF(B44="",0,SUMIFS(领用明细!F:F,领用明细!B:B,B44,领用明细!A:A,"&gt;="&amp;$C$3,领用明细!A:A,"&lt;="&amp;$E$3))</f>
        <v>0</v>
      </c>
      <c r="I44" s="12">
        <f t="shared" si="1"/>
        <v>0</v>
      </c>
      <c r="J44" s="12">
        <f>IF(B44="","",IF(SUMIF(采购明细!B:B,B44,采购明细!F:F)=0,0,SUMIF(采购明细!B:B,B44,采购明细!H:H)/SUMIF(采购明细!B:B,B44,采购明细!F:F)))</f>
        <v>0</v>
      </c>
      <c r="K44" s="12">
        <f t="shared" si="0"/>
        <v>0</v>
      </c>
      <c r="L44" s="16"/>
    </row>
    <row r="45" spans="1:12" ht="11.25">
      <c r="A45" s="7">
        <v>41</v>
      </c>
      <c r="B45" s="11" t="str">
        <f>IF(型号管理!A42="","",型号管理!A42)</f>
        <v>BG00041</v>
      </c>
      <c r="C45" s="11" t="str">
        <f>IF(B45="","",VLOOKUP(B45,型号管理!A:D,2,0))</f>
        <v>中性笔笔芯</v>
      </c>
      <c r="D45" s="11" t="str">
        <f>IF(B45="","",VLOOKUP(B45,型号管理!A:D,3,0))</f>
        <v>0.35mm 20支/盒 黑色</v>
      </c>
      <c r="E45" s="11" t="str">
        <f>IF(B45="","",VLOOKUP(B45,型号管理!A:D,4,0))</f>
        <v>盒</v>
      </c>
      <c r="F45" s="12">
        <f>IF(B45="",0,SUMIFS(采购明细!F:F,采购明细!B:B,B45,采购明细!A:A,"&lt;"&amp;$C$3)-SUMIFS(领用明细!F:F,领用明细!B:B,B45,领用明细!A:A,"&lt;"&amp;$C$3))</f>
        <v>0</v>
      </c>
      <c r="G45" s="12">
        <f>IF(B45="",0,SUMIFS(采购明细!F:F,采购明细!B:B,B45,采购明细!A:A,"&gt;="&amp;$C$3,采购明细!A:A,"&lt;="&amp;$E$3))</f>
        <v>0</v>
      </c>
      <c r="H45" s="12">
        <f>IF(B45="",0,SUMIFS(领用明细!F:F,领用明细!B:B,B45,领用明细!A:A,"&gt;="&amp;$C$3,领用明细!A:A,"&lt;="&amp;$E$3))</f>
        <v>0</v>
      </c>
      <c r="I45" s="12">
        <f t="shared" si="1"/>
        <v>0</v>
      </c>
      <c r="J45" s="12">
        <f>IF(B45="","",IF(SUMIF(采购明细!B:B,B45,采购明细!F:F)=0,0,SUMIF(采购明细!B:B,B45,采购明细!H:H)/SUMIF(采购明细!B:B,B45,采购明细!F:F)))</f>
        <v>0</v>
      </c>
      <c r="K45" s="12">
        <f t="shared" si="0"/>
        <v>0</v>
      </c>
      <c r="L45" s="16"/>
    </row>
    <row r="46" spans="1:12" ht="11.25">
      <c r="A46" s="7">
        <v>42</v>
      </c>
      <c r="B46" s="11" t="str">
        <f>IF(型号管理!A43="","",型号管理!A43)</f>
        <v>BG00042</v>
      </c>
      <c r="C46" s="11" t="str">
        <f>IF(B46="","",VLOOKUP(B46,型号管理!A:D,2,0))</f>
        <v>铅笔</v>
      </c>
      <c r="D46" s="11" t="str">
        <f>IF(B46="","",VLOOKUP(B46,型号管理!A:D,3,0))</f>
        <v>2B 原木铅笔 50支/盒</v>
      </c>
      <c r="E46" s="11" t="str">
        <f>IF(B46="","",VLOOKUP(B46,型号管理!A:D,4,0))</f>
        <v>盒</v>
      </c>
      <c r="F46" s="12">
        <f>IF(B46="",0,SUMIFS(采购明细!F:F,采购明细!B:B,B46,采购明细!A:A,"&lt;"&amp;$C$3)-SUMIFS(领用明细!F:F,领用明细!B:B,B46,领用明细!A:A,"&lt;"&amp;$C$3))</f>
        <v>0</v>
      </c>
      <c r="G46" s="12">
        <f>IF(B46="",0,SUMIFS(采购明细!F:F,采购明细!B:B,B46,采购明细!A:A,"&gt;="&amp;$C$3,采购明细!A:A,"&lt;="&amp;$E$3))</f>
        <v>0</v>
      </c>
      <c r="H46" s="12">
        <f>IF(B46="",0,SUMIFS(领用明细!F:F,领用明细!B:B,B46,领用明细!A:A,"&gt;="&amp;$C$3,领用明细!A:A,"&lt;="&amp;$E$3))</f>
        <v>0</v>
      </c>
      <c r="I46" s="12">
        <f t="shared" si="1"/>
        <v>0</v>
      </c>
      <c r="J46" s="12">
        <f>IF(B46="","",IF(SUMIF(采购明细!B:B,B46,采购明细!F:F)=0,0,SUMIF(采购明细!B:B,B46,采购明细!H:H)/SUMIF(采购明细!B:B,B46,采购明细!F:F)))</f>
        <v>0</v>
      </c>
      <c r="K46" s="12">
        <f t="shared" si="0"/>
        <v>0</v>
      </c>
      <c r="L46" s="16"/>
    </row>
    <row r="47" spans="1:12" ht="11.25">
      <c r="A47" s="7">
        <v>43</v>
      </c>
      <c r="B47" s="11" t="str">
        <f>IF(型号管理!A44="","",型号管理!A44)</f>
        <v>BG00043</v>
      </c>
      <c r="C47" s="11" t="str">
        <f>IF(B47="","",VLOOKUP(B47,型号管理!A:D,2,0))</f>
        <v>卷笔刀</v>
      </c>
      <c r="D47" s="11" t="str">
        <f>IF(B47="","",VLOOKUP(B47,型号管理!A:D,3,0))</f>
        <v xml:space="preserve">不折笔芯 金属滚刀 支架固定 轻巧耐用 </v>
      </c>
      <c r="E47" s="11" t="str">
        <f>IF(B47="","",VLOOKUP(B47,型号管理!A:D,4,0))</f>
        <v>个</v>
      </c>
      <c r="F47" s="12">
        <f>IF(B47="",0,SUMIFS(采购明细!F:F,采购明细!B:B,B47,采购明细!A:A,"&lt;"&amp;$C$3)-SUMIFS(领用明细!F:F,领用明细!B:B,B47,领用明细!A:A,"&lt;"&amp;$C$3))</f>
        <v>0</v>
      </c>
      <c r="G47" s="12">
        <f>IF(B47="",0,SUMIFS(采购明细!F:F,采购明细!B:B,B47,采购明细!A:A,"&gt;="&amp;$C$3,采购明细!A:A,"&lt;="&amp;$E$3))</f>
        <v>0</v>
      </c>
      <c r="H47" s="12">
        <f>IF(B47="",0,SUMIFS(领用明细!F:F,领用明细!B:B,B47,领用明细!A:A,"&gt;="&amp;$C$3,领用明细!A:A,"&lt;="&amp;$E$3))</f>
        <v>0</v>
      </c>
      <c r="I47" s="12">
        <f t="shared" si="1"/>
        <v>0</v>
      </c>
      <c r="J47" s="12">
        <f>IF(B47="","",IF(SUMIF(采购明细!B:B,B47,采购明细!F:F)=0,0,SUMIF(采购明细!B:B,B47,采购明细!H:H)/SUMIF(采购明细!B:B,B47,采购明细!F:F)))</f>
        <v>0</v>
      </c>
      <c r="K47" s="12">
        <f t="shared" si="0"/>
        <v>0</v>
      </c>
      <c r="L47" s="16"/>
    </row>
    <row r="48" spans="1:12" ht="11.25">
      <c r="A48" s="7">
        <v>44</v>
      </c>
      <c r="B48" s="11" t="str">
        <f>IF(型号管理!A45="","",型号管理!A45)</f>
        <v>BG00044</v>
      </c>
      <c r="C48" s="11" t="str">
        <f>IF(B48="","",VLOOKUP(B48,型号管理!A:D,2,0))</f>
        <v>橡皮擦</v>
      </c>
      <c r="D48" s="11" t="str">
        <f>IF(B48="","",VLOOKUP(B48,型号管理!A:D,3,0))</f>
        <v>2块/袋 42*26*17mm/块</v>
      </c>
      <c r="E48" s="11" t="str">
        <f>IF(B48="","",VLOOKUP(B48,型号管理!A:D,4,0))</f>
        <v>袋</v>
      </c>
      <c r="F48" s="12">
        <f>IF(B48="",0,SUMIFS(采购明细!F:F,采购明细!B:B,B48,采购明细!A:A,"&lt;"&amp;$C$3)-SUMIFS(领用明细!F:F,领用明细!B:B,B48,领用明细!A:A,"&lt;"&amp;$C$3))</f>
        <v>0</v>
      </c>
      <c r="G48" s="12">
        <f>IF(B48="",0,SUMIFS(采购明细!F:F,采购明细!B:B,B48,采购明细!A:A,"&gt;="&amp;$C$3,采购明细!A:A,"&lt;="&amp;$E$3))</f>
        <v>0</v>
      </c>
      <c r="H48" s="12">
        <f>IF(B48="",0,SUMIFS(领用明细!F:F,领用明细!B:B,B48,领用明细!A:A,"&gt;="&amp;$C$3,领用明细!A:A,"&lt;="&amp;$E$3))</f>
        <v>0</v>
      </c>
      <c r="I48" s="12">
        <f t="shared" si="1"/>
        <v>0</v>
      </c>
      <c r="J48" s="12">
        <f>IF(B48="","",IF(SUMIF(采购明细!B:B,B48,采购明细!F:F)=0,0,SUMIF(采购明细!B:B,B48,采购明细!H:H)/SUMIF(采购明细!B:B,B48,采购明细!F:F)))</f>
        <v>0</v>
      </c>
      <c r="K48" s="12">
        <f t="shared" si="0"/>
        <v>0</v>
      </c>
      <c r="L48" s="16"/>
    </row>
    <row r="49" spans="1:12" ht="11.25">
      <c r="A49" s="7">
        <v>45</v>
      </c>
      <c r="B49" s="11" t="str">
        <f>IF(型号管理!A46="","",型号管理!A46)</f>
        <v>BG00045</v>
      </c>
      <c r="C49" s="11" t="str">
        <f>IF(B49="","",VLOOKUP(B49,型号管理!A:D,2,0))</f>
        <v>记号笔</v>
      </c>
      <c r="D49" s="11" t="str">
        <f>IF(B49="","",VLOOKUP(B49,型号管理!A:D,3,0))</f>
        <v>速干油性大头笔记号笔 10支/盒 7黑2蓝1红</v>
      </c>
      <c r="E49" s="11" t="str">
        <f>IF(B49="","",VLOOKUP(B49,型号管理!A:D,4,0))</f>
        <v>盒</v>
      </c>
      <c r="F49" s="12">
        <f>IF(B49="",0,SUMIFS(采购明细!F:F,采购明细!B:B,B49,采购明细!A:A,"&lt;"&amp;$C$3)-SUMIFS(领用明细!F:F,领用明细!B:B,B49,领用明细!A:A,"&lt;"&amp;$C$3))</f>
        <v>0</v>
      </c>
      <c r="G49" s="12">
        <f>IF(B49="",0,SUMIFS(采购明细!F:F,采购明细!B:B,B49,采购明细!A:A,"&gt;="&amp;$C$3,采购明细!A:A,"&lt;="&amp;$E$3))</f>
        <v>0</v>
      </c>
      <c r="H49" s="12">
        <f>IF(B49="",0,SUMIFS(领用明细!F:F,领用明细!B:B,B49,领用明细!A:A,"&gt;="&amp;$C$3,领用明细!A:A,"&lt;="&amp;$E$3))</f>
        <v>0</v>
      </c>
      <c r="I49" s="12">
        <f t="shared" si="1"/>
        <v>0</v>
      </c>
      <c r="J49" s="12">
        <f>IF(B49="","",IF(SUMIF(采购明细!B:B,B49,采购明细!F:F)=0,0,SUMIF(采购明细!B:B,B49,采购明细!H:H)/SUMIF(采购明细!B:B,B49,采购明细!F:F)))</f>
        <v>0</v>
      </c>
      <c r="K49" s="12">
        <f t="shared" si="0"/>
        <v>0</v>
      </c>
      <c r="L49" s="16"/>
    </row>
    <row r="50" spans="1:12" ht="11.25">
      <c r="A50" s="7">
        <v>46</v>
      </c>
      <c r="B50" s="11" t="str">
        <f>IF(型号管理!A47="","",型号管理!A47)</f>
        <v>BG00046</v>
      </c>
      <c r="C50" s="11" t="str">
        <f>IF(B50="","",VLOOKUP(B50,型号管理!A:D,2,0))</f>
        <v>印台印泥</v>
      </c>
      <c r="D50" s="11" t="str">
        <f>IF(B50="","",VLOOKUP(B50,型号管理!A:D,3,0))</f>
        <v>φ80mm圆形 快干印台 红色</v>
      </c>
      <c r="E50" s="11" t="str">
        <f>IF(B50="","",VLOOKUP(B50,型号管理!A:D,4,0))</f>
        <v>个</v>
      </c>
      <c r="F50" s="12">
        <f>IF(B50="",0,SUMIFS(采购明细!F:F,采购明细!B:B,B50,采购明细!A:A,"&lt;"&amp;$C$3)-SUMIFS(领用明细!F:F,领用明细!B:B,B50,领用明细!A:A,"&lt;"&amp;$C$3))</f>
        <v>0</v>
      </c>
      <c r="G50" s="12">
        <f>IF(B50="",0,SUMIFS(采购明细!F:F,采购明细!B:B,B50,采购明细!A:A,"&gt;="&amp;$C$3,采购明细!A:A,"&lt;="&amp;$E$3))</f>
        <v>0</v>
      </c>
      <c r="H50" s="12">
        <f>IF(B50="",0,SUMIFS(领用明细!F:F,领用明细!B:B,B50,领用明细!A:A,"&gt;="&amp;$C$3,领用明细!A:A,"&lt;="&amp;$E$3))</f>
        <v>0</v>
      </c>
      <c r="I50" s="12">
        <f t="shared" si="1"/>
        <v>0</v>
      </c>
      <c r="J50" s="12">
        <f>IF(B50="","",IF(SUMIF(采购明细!B:B,B50,采购明细!F:F)=0,0,SUMIF(采购明细!B:B,B50,采购明细!H:H)/SUMIF(采购明细!B:B,B50,采购明细!F:F)))</f>
        <v>0</v>
      </c>
      <c r="K50" s="12">
        <f t="shared" si="0"/>
        <v>0</v>
      </c>
      <c r="L50" s="16"/>
    </row>
    <row r="51" spans="1:12" ht="11.25">
      <c r="A51" s="7">
        <v>47</v>
      </c>
      <c r="B51" s="11" t="str">
        <f>IF(型号管理!A48="","",型号管理!A48)</f>
        <v>BG00047</v>
      </c>
      <c r="C51" s="11" t="str">
        <f>IF(B51="","",VLOOKUP(B51,型号管理!A:D,2,0))</f>
        <v>印油</v>
      </c>
      <c r="D51" s="11" t="str">
        <f>IF(B51="","",VLOOKUP(B51,型号管理!A:D,3,0))</f>
        <v>10ml 红色</v>
      </c>
      <c r="E51" s="11" t="str">
        <f>IF(B51="","",VLOOKUP(B51,型号管理!A:D,4,0))</f>
        <v>瓶</v>
      </c>
      <c r="F51" s="12">
        <f>IF(B51="",0,SUMIFS(采购明细!F:F,采购明细!B:B,B51,采购明细!A:A,"&lt;"&amp;$C$3)-SUMIFS(领用明细!F:F,领用明细!B:B,B51,领用明细!A:A,"&lt;"&amp;$C$3))</f>
        <v>0</v>
      </c>
      <c r="G51" s="12">
        <f>IF(B51="",0,SUMIFS(采购明细!F:F,采购明细!B:B,B51,采购明细!A:A,"&gt;="&amp;$C$3,采购明细!A:A,"&lt;="&amp;$E$3))</f>
        <v>0</v>
      </c>
      <c r="H51" s="12">
        <f>IF(B51="",0,SUMIFS(领用明细!F:F,领用明细!B:B,B51,领用明细!A:A,"&gt;="&amp;$C$3,领用明细!A:A,"&lt;="&amp;$E$3))</f>
        <v>0</v>
      </c>
      <c r="I51" s="12">
        <f t="shared" si="1"/>
        <v>0</v>
      </c>
      <c r="J51" s="12">
        <f>IF(B51="","",IF(SUMIF(采购明细!B:B,B51,采购明细!F:F)=0,0,SUMIF(采购明细!B:B,B51,采购明细!H:H)/SUMIF(采购明细!B:B,B51,采购明细!F:F)))</f>
        <v>0</v>
      </c>
      <c r="K51" s="12">
        <f t="shared" si="0"/>
        <v>0</v>
      </c>
      <c r="L51" s="16"/>
    </row>
    <row r="52" spans="1:12" ht="11.25">
      <c r="A52" s="7">
        <v>48</v>
      </c>
      <c r="B52" s="11" t="str">
        <f>IF(型号管理!A49="","",型号管理!A49)</f>
        <v>BG00048</v>
      </c>
      <c r="C52" s="11" t="str">
        <f>IF(B52="","",VLOOKUP(B52,型号管理!A:D,2,0))</f>
        <v>直尺</v>
      </c>
      <c r="D52" s="11" t="str">
        <f>IF(B52="","",VLOOKUP(B52,型号管理!A:D,3,0))</f>
        <v>30cm 塑料透明</v>
      </c>
      <c r="E52" s="11" t="str">
        <f>IF(B52="","",VLOOKUP(B52,型号管理!A:D,4,0))</f>
        <v>把</v>
      </c>
      <c r="F52" s="12">
        <f>IF(B52="",0,SUMIFS(采购明细!F:F,采购明细!B:B,B52,采购明细!A:A,"&lt;"&amp;$C$3)-SUMIFS(领用明细!F:F,领用明细!B:B,B52,领用明细!A:A,"&lt;"&amp;$C$3))</f>
        <v>0</v>
      </c>
      <c r="G52" s="12">
        <f>IF(B52="",0,SUMIFS(采购明细!F:F,采购明细!B:B,B52,采购明细!A:A,"&gt;="&amp;$C$3,采购明细!A:A,"&lt;="&amp;$E$3))</f>
        <v>0</v>
      </c>
      <c r="H52" s="12">
        <f>IF(B52="",0,SUMIFS(领用明细!F:F,领用明细!B:B,B52,领用明细!A:A,"&gt;="&amp;$C$3,领用明细!A:A,"&lt;="&amp;$E$3))</f>
        <v>0</v>
      </c>
      <c r="I52" s="12">
        <f t="shared" si="1"/>
        <v>0</v>
      </c>
      <c r="J52" s="12">
        <f>IF(B52="","",IF(SUMIF(采购明细!B:B,B52,采购明细!F:F)=0,0,SUMIF(采购明细!B:B,B52,采购明细!H:H)/SUMIF(采购明细!B:B,B52,采购明细!F:F)))</f>
        <v>0</v>
      </c>
      <c r="K52" s="12">
        <f t="shared" si="0"/>
        <v>0</v>
      </c>
      <c r="L52" s="16"/>
    </row>
    <row r="53" spans="1:12" ht="11.25">
      <c r="A53" s="7">
        <v>49</v>
      </c>
      <c r="B53" s="11" t="str">
        <f>IF(型号管理!A50="","",型号管理!A50)</f>
        <v>BG00049</v>
      </c>
      <c r="C53" s="11" t="str">
        <f>IF(B53="","",VLOOKUP(B53,型号管理!A:D,2,0))</f>
        <v>订书机起钉器套装</v>
      </c>
      <c r="D53" s="11" t="str">
        <f>IF(B53="","",VLOOKUP(B53,型号管理!A:D,3,0))</f>
        <v>适配12#订书钉</v>
      </c>
      <c r="E53" s="11" t="str">
        <f>IF(B53="","",VLOOKUP(B53,型号管理!A:D,4,0))</f>
        <v>套</v>
      </c>
      <c r="F53" s="12">
        <f>IF(B53="",0,SUMIFS(采购明细!F:F,采购明细!B:B,B53,采购明细!A:A,"&lt;"&amp;$C$3)-SUMIFS(领用明细!F:F,领用明细!B:B,B53,领用明细!A:A,"&lt;"&amp;$C$3))</f>
        <v>0</v>
      </c>
      <c r="G53" s="12">
        <f>IF(B53="",0,SUMIFS(采购明细!F:F,采购明细!B:B,B53,采购明细!A:A,"&gt;="&amp;$C$3,采购明细!A:A,"&lt;="&amp;$E$3))</f>
        <v>0</v>
      </c>
      <c r="H53" s="12">
        <f>IF(B53="",0,SUMIFS(领用明细!F:F,领用明细!B:B,B53,领用明细!A:A,"&gt;="&amp;$C$3,领用明细!A:A,"&lt;="&amp;$E$3))</f>
        <v>0</v>
      </c>
      <c r="I53" s="12">
        <f t="shared" si="1"/>
        <v>0</v>
      </c>
      <c r="J53" s="12">
        <f>IF(B53="","",IF(SUMIF(采购明细!B:B,B53,采购明细!F:F)=0,0,SUMIF(采购明细!B:B,B53,采购明细!H:H)/SUMIF(采购明细!B:B,B53,采购明细!F:F)))</f>
        <v>0</v>
      </c>
      <c r="K53" s="12">
        <f t="shared" si="0"/>
        <v>0</v>
      </c>
      <c r="L53" s="16"/>
    </row>
    <row r="54" spans="1:12" ht="11.25">
      <c r="A54" s="7">
        <v>50</v>
      </c>
      <c r="B54" s="11" t="str">
        <f>IF(型号管理!A51="","",型号管理!A51)</f>
        <v>BG00050</v>
      </c>
      <c r="C54" s="11" t="str">
        <f>IF(B54="","",VLOOKUP(B54,型号管理!A:D,2,0))</f>
        <v>订书钉</v>
      </c>
      <c r="D54" s="11" t="str">
        <f>IF(B54="","",VLOOKUP(B54,型号管理!A:D,3,0))</f>
        <v>12#规格 10盒装/包 可订25页厚度 1000枚/盒</v>
      </c>
      <c r="E54" s="11" t="str">
        <f>IF(B54="","",VLOOKUP(B54,型号管理!A:D,4,0))</f>
        <v>包</v>
      </c>
      <c r="F54" s="12">
        <f>IF(B54="",0,SUMIFS(采购明细!F:F,采购明细!B:B,B54,采购明细!A:A,"&lt;"&amp;$C$3)-SUMIFS(领用明细!F:F,领用明细!B:B,B54,领用明细!A:A,"&lt;"&amp;$C$3))</f>
        <v>0</v>
      </c>
      <c r="G54" s="12">
        <f>IF(B54="",0,SUMIFS(采购明细!F:F,采购明细!B:B,B54,采购明细!A:A,"&gt;="&amp;$C$3,采购明细!A:A,"&lt;="&amp;$E$3))</f>
        <v>0</v>
      </c>
      <c r="H54" s="12">
        <f>IF(B54="",0,SUMIFS(领用明细!F:F,领用明细!B:B,B54,领用明细!A:A,"&gt;="&amp;$C$3,领用明细!A:A,"&lt;="&amp;$E$3))</f>
        <v>0</v>
      </c>
      <c r="I54" s="12">
        <f t="shared" si="1"/>
        <v>0</v>
      </c>
      <c r="J54" s="12">
        <f>IF(B54="","",IF(SUMIF(采购明细!B:B,B54,采购明细!F:F)=0,0,SUMIF(采购明细!B:B,B54,采购明细!H:H)/SUMIF(采购明细!B:B,B54,采购明细!F:F)))</f>
        <v>0</v>
      </c>
      <c r="K54" s="12">
        <f t="shared" si="0"/>
        <v>0</v>
      </c>
      <c r="L54" s="16"/>
    </row>
    <row r="55" spans="1:12" ht="11.25">
      <c r="A55" s="7">
        <v>51</v>
      </c>
      <c r="B55" s="11" t="str">
        <f>IF(型号管理!A52="","",型号管理!A52)</f>
        <v>BG00051</v>
      </c>
      <c r="C55" s="11" t="str">
        <f>IF(B55="","",VLOOKUP(B55,型号管理!A:D,2,0))</f>
        <v>回形针</v>
      </c>
      <c r="D55" s="11" t="str">
        <f>IF(B55="","",VLOOKUP(B55,型号管理!A:D,3,0))</f>
        <v>29mm 镀镍防锈 200枚/筒</v>
      </c>
      <c r="E55" s="11" t="str">
        <f>IF(B55="","",VLOOKUP(B55,型号管理!A:D,4,0))</f>
        <v>筒</v>
      </c>
      <c r="F55" s="12">
        <f>IF(B55="",0,SUMIFS(采购明细!F:F,采购明细!B:B,B55,采购明细!A:A,"&lt;"&amp;$C$3)-SUMIFS(领用明细!F:F,领用明细!B:B,B55,领用明细!A:A,"&lt;"&amp;$C$3))</f>
        <v>0</v>
      </c>
      <c r="G55" s="12">
        <f>IF(B55="",0,SUMIFS(采购明细!F:F,采购明细!B:B,B55,采购明细!A:A,"&gt;="&amp;$C$3,采购明细!A:A,"&lt;="&amp;$E$3))</f>
        <v>0</v>
      </c>
      <c r="H55" s="12">
        <f>IF(B55="",0,SUMIFS(领用明细!F:F,领用明细!B:B,B55,领用明细!A:A,"&gt;="&amp;$C$3,领用明细!A:A,"&lt;="&amp;$E$3))</f>
        <v>0</v>
      </c>
      <c r="I55" s="12">
        <f t="shared" si="1"/>
        <v>0</v>
      </c>
      <c r="J55" s="12">
        <f>IF(B55="","",IF(SUMIF(采购明细!B:B,B55,采购明细!F:F)=0,0,SUMIF(采购明细!B:B,B55,采购明细!H:H)/SUMIF(采购明细!B:B,B55,采购明细!F:F)))</f>
        <v>0</v>
      </c>
      <c r="K55" s="12">
        <f t="shared" si="0"/>
        <v>0</v>
      </c>
      <c r="L55" s="16"/>
    </row>
    <row r="56" spans="1:12" ht="11.25">
      <c r="A56" s="7">
        <v>52</v>
      </c>
      <c r="B56" s="11" t="str">
        <f>IF(型号管理!A53="","",型号管理!A53)</f>
        <v>BG00052</v>
      </c>
      <c r="C56" s="11" t="str">
        <f>IF(B56="","",VLOOKUP(B56,型号管理!A:D,2,0))</f>
        <v>固体胶</v>
      </c>
      <c r="D56" s="11" t="str">
        <f>IF(B56="","",VLOOKUP(B56,型号管理!A:D,3,0))</f>
        <v>36g/支 12支/盒</v>
      </c>
      <c r="E56" s="11" t="str">
        <f>IF(B56="","",VLOOKUP(B56,型号管理!A:D,4,0))</f>
        <v>盒</v>
      </c>
      <c r="F56" s="12">
        <f>IF(B56="",0,SUMIFS(采购明细!F:F,采购明细!B:B,B56,采购明细!A:A,"&lt;"&amp;$C$3)-SUMIFS(领用明细!F:F,领用明细!B:B,B56,领用明细!A:A,"&lt;"&amp;$C$3))</f>
        <v>0</v>
      </c>
      <c r="G56" s="12">
        <f>IF(B56="",0,SUMIFS(采购明细!F:F,采购明细!B:B,B56,采购明细!A:A,"&gt;="&amp;$C$3,采购明细!A:A,"&lt;="&amp;$E$3))</f>
        <v>0</v>
      </c>
      <c r="H56" s="12">
        <f>IF(B56="",0,SUMIFS(领用明细!F:F,领用明细!B:B,B56,领用明细!A:A,"&gt;="&amp;$C$3,领用明细!A:A,"&lt;="&amp;$E$3))</f>
        <v>0</v>
      </c>
      <c r="I56" s="12">
        <f t="shared" si="1"/>
        <v>0</v>
      </c>
      <c r="J56" s="12">
        <f>IF(B56="","",IF(SUMIF(采购明细!B:B,B56,采购明细!F:F)=0,0,SUMIF(采购明细!B:B,B56,采购明细!H:H)/SUMIF(采购明细!B:B,B56,采购明细!F:F)))</f>
        <v>0</v>
      </c>
      <c r="K56" s="12">
        <f t="shared" si="0"/>
        <v>0</v>
      </c>
      <c r="L56" s="16"/>
    </row>
    <row r="57" spans="1:12" ht="11.25">
      <c r="A57" s="7">
        <v>53</v>
      </c>
      <c r="B57" s="11" t="str">
        <f>IF(型号管理!A54="","",型号管理!A54)</f>
        <v>BG00053</v>
      </c>
      <c r="C57" s="11" t="str">
        <f>IF(B57="","",VLOOKUP(B57,型号管理!A:D,2,0))</f>
        <v>液体胶</v>
      </c>
      <c r="D57" s="11" t="str">
        <f>IF(B57="","",VLOOKUP(B57,型号管理!A:D,3,0))</f>
        <v>50ml/支 高粘度</v>
      </c>
      <c r="E57" s="11" t="str">
        <f>IF(B57="","",VLOOKUP(B57,型号管理!A:D,4,0))</f>
        <v>支</v>
      </c>
      <c r="F57" s="12">
        <f>IF(B57="",0,SUMIFS(采购明细!F:F,采购明细!B:B,B57,采购明细!A:A,"&lt;"&amp;$C$3)-SUMIFS(领用明细!F:F,领用明细!B:B,B57,领用明细!A:A,"&lt;"&amp;$C$3))</f>
        <v>0</v>
      </c>
      <c r="G57" s="12">
        <f>IF(B57="",0,SUMIFS(采购明细!F:F,采购明细!B:B,B57,采购明细!A:A,"&gt;="&amp;$C$3,采购明细!A:A,"&lt;="&amp;$E$3))</f>
        <v>0</v>
      </c>
      <c r="H57" s="12">
        <f>IF(B57="",0,SUMIFS(领用明细!F:F,领用明细!B:B,B57,领用明细!A:A,"&gt;="&amp;$C$3,领用明细!A:A,"&lt;="&amp;$E$3))</f>
        <v>0</v>
      </c>
      <c r="I57" s="12">
        <f t="shared" si="1"/>
        <v>0</v>
      </c>
      <c r="J57" s="12">
        <f>IF(B57="","",IF(SUMIF(采购明细!B:B,B57,采购明细!F:F)=0,0,SUMIF(采购明细!B:B,B57,采购明细!H:H)/SUMIF(采购明细!B:B,B57,采购明细!F:F)))</f>
        <v>0</v>
      </c>
      <c r="K57" s="12">
        <f t="shared" si="0"/>
        <v>0</v>
      </c>
      <c r="L57" s="16"/>
    </row>
    <row r="58" spans="1:12" ht="11.25">
      <c r="A58" s="7">
        <v>54</v>
      </c>
      <c r="B58" s="11" t="str">
        <f>IF(型号管理!A55="","",型号管理!A55)</f>
        <v>BG00054</v>
      </c>
      <c r="C58" s="11" t="str">
        <f>IF(B58="","",VLOOKUP(B58,型号管理!A:D,2,0))</f>
        <v>窄透明胶</v>
      </c>
      <c r="D58" s="11" t="str">
        <f>IF(B58="","",VLOOKUP(B58,型号管理!A:D,3,0))</f>
        <v>18mm*18m/卷 4卷/筒</v>
      </c>
      <c r="E58" s="11" t="str">
        <f>IF(B58="","",VLOOKUP(B58,型号管理!A:D,4,0))</f>
        <v>筒</v>
      </c>
      <c r="F58" s="12">
        <f>IF(B58="",0,SUMIFS(采购明细!F:F,采购明细!B:B,B58,采购明细!A:A,"&lt;"&amp;$C$3)-SUMIFS(领用明细!F:F,领用明细!B:B,B58,领用明细!A:A,"&lt;"&amp;$C$3))</f>
        <v>0</v>
      </c>
      <c r="G58" s="12">
        <f>IF(B58="",0,SUMIFS(采购明细!F:F,采购明细!B:B,B58,采购明细!A:A,"&gt;="&amp;$C$3,采购明细!A:A,"&lt;="&amp;$E$3))</f>
        <v>0</v>
      </c>
      <c r="H58" s="12">
        <f>IF(B58="",0,SUMIFS(领用明细!F:F,领用明细!B:B,B58,领用明细!A:A,"&gt;="&amp;$C$3,领用明细!A:A,"&lt;="&amp;$E$3))</f>
        <v>0</v>
      </c>
      <c r="I58" s="12">
        <f t="shared" si="1"/>
        <v>0</v>
      </c>
      <c r="J58" s="12">
        <f>IF(B58="","",IF(SUMIF(采购明细!B:B,B58,采购明细!F:F)=0,0,SUMIF(采购明细!B:B,B58,采购明细!H:H)/SUMIF(采购明细!B:B,B58,采购明细!F:F)))</f>
        <v>0</v>
      </c>
      <c r="K58" s="12">
        <f t="shared" si="0"/>
        <v>0</v>
      </c>
      <c r="L58" s="16"/>
    </row>
    <row r="59" spans="1:12" ht="11.25">
      <c r="A59" s="7">
        <v>55</v>
      </c>
      <c r="B59" s="11" t="str">
        <f>IF(型号管理!A56="","",型号管理!A56)</f>
        <v>BG00055</v>
      </c>
      <c r="C59" s="11" t="str">
        <f>IF(B59="","",VLOOKUP(B59,型号管理!A:D,2,0))</f>
        <v>宽透明胶</v>
      </c>
      <c r="D59" s="11" t="str">
        <f>IF(B59="","",VLOOKUP(B59,型号管理!A:D,3,0))</f>
        <v xml:space="preserve">60mm*91.44m/卷 加厚 </v>
      </c>
      <c r="E59" s="11" t="str">
        <f>IF(B59="","",VLOOKUP(B59,型号管理!A:D,4,0))</f>
        <v>卷</v>
      </c>
      <c r="F59" s="12">
        <f>IF(B59="",0,SUMIFS(采购明细!F:F,采购明细!B:B,B59,采购明细!A:A,"&lt;"&amp;$C$3)-SUMIFS(领用明细!F:F,领用明细!B:B,B59,领用明细!A:A,"&lt;"&amp;$C$3))</f>
        <v>0</v>
      </c>
      <c r="G59" s="12">
        <f>IF(B59="",0,SUMIFS(采购明细!F:F,采购明细!B:B,B59,采购明细!A:A,"&gt;="&amp;$C$3,采购明细!A:A,"&lt;="&amp;$E$3))</f>
        <v>0</v>
      </c>
      <c r="H59" s="12">
        <f>IF(B59="",0,SUMIFS(领用明细!F:F,领用明细!B:B,B59,领用明细!A:A,"&gt;="&amp;$C$3,领用明细!A:A,"&lt;="&amp;$E$3))</f>
        <v>0</v>
      </c>
      <c r="I59" s="12">
        <f t="shared" si="1"/>
        <v>0</v>
      </c>
      <c r="J59" s="12">
        <f>IF(B59="","",IF(SUMIF(采购明细!B:B,B59,采购明细!F:F)=0,0,SUMIF(采购明细!B:B,B59,采购明细!H:H)/SUMIF(采购明细!B:B,B59,采购明细!F:F)))</f>
        <v>0</v>
      </c>
      <c r="K59" s="12">
        <f t="shared" si="0"/>
        <v>0</v>
      </c>
      <c r="L59" s="16"/>
    </row>
    <row r="60" spans="1:12" ht="11.25">
      <c r="A60" s="7">
        <v>56</v>
      </c>
      <c r="B60" s="11" t="str">
        <f>IF(型号管理!A57="","",型号管理!A57)</f>
        <v>BG00056</v>
      </c>
      <c r="C60" s="11" t="str">
        <f>IF(B60="","",VLOOKUP(B60,型号管理!A:D,2,0))</f>
        <v>双面胶</v>
      </c>
      <c r="D60" s="11" t="str">
        <f>IF(B60="","",VLOOKUP(B60,型号管理!A:D,3,0))</f>
        <v>24mm*9.1m/卷 12卷/筒</v>
      </c>
      <c r="E60" s="11" t="str">
        <f>IF(B60="","",VLOOKUP(B60,型号管理!A:D,4,0))</f>
        <v>筒</v>
      </c>
      <c r="F60" s="12">
        <f>IF(B60="",0,SUMIFS(采购明细!F:F,采购明细!B:B,B60,采购明细!A:A,"&lt;"&amp;$C$3)-SUMIFS(领用明细!F:F,领用明细!B:B,B60,领用明细!A:A,"&lt;"&amp;$C$3))</f>
        <v>0</v>
      </c>
      <c r="G60" s="12">
        <f>IF(B60="",0,SUMIFS(采购明细!F:F,采购明细!B:B,B60,采购明细!A:A,"&gt;="&amp;$C$3,采购明细!A:A,"&lt;="&amp;$E$3))</f>
        <v>0</v>
      </c>
      <c r="H60" s="12">
        <f>IF(B60="",0,SUMIFS(领用明细!F:F,领用明细!B:B,B60,领用明细!A:A,"&gt;="&amp;$C$3,领用明细!A:A,"&lt;="&amp;$E$3))</f>
        <v>0</v>
      </c>
      <c r="I60" s="12">
        <f t="shared" si="1"/>
        <v>0</v>
      </c>
      <c r="J60" s="12">
        <f>IF(B60="","",IF(SUMIF(采购明细!B:B,B60,采购明细!F:F)=0,0,SUMIF(采购明细!B:B,B60,采购明细!H:H)/SUMIF(采购明细!B:B,B60,采购明细!F:F)))</f>
        <v>0</v>
      </c>
      <c r="K60" s="12">
        <f t="shared" si="0"/>
        <v>0</v>
      </c>
      <c r="L60" s="16"/>
    </row>
    <row r="61" spans="1:12" ht="11.25">
      <c r="A61" s="7">
        <v>57</v>
      </c>
      <c r="B61" s="11" t="str">
        <f>IF(型号管理!A58="","",型号管理!A58)</f>
        <v>BG00057</v>
      </c>
      <c r="C61" s="11" t="str">
        <f>IF(B61="","",VLOOKUP(B61,型号管理!A:D,2,0))</f>
        <v>剪刀</v>
      </c>
      <c r="D61" s="11" t="str">
        <f>IF(B61="","",VLOOKUP(B61,型号管理!A:D,3,0))</f>
        <v>170mm 中号</v>
      </c>
      <c r="E61" s="11" t="str">
        <f>IF(B61="","",VLOOKUP(B61,型号管理!A:D,4,0))</f>
        <v>把</v>
      </c>
      <c r="F61" s="12">
        <f>IF(B61="",0,SUMIFS(采购明细!F:F,采购明细!B:B,B61,采购明细!A:A,"&lt;"&amp;$C$3)-SUMIFS(领用明细!F:F,领用明细!B:B,B61,领用明细!A:A,"&lt;"&amp;$C$3))</f>
        <v>0</v>
      </c>
      <c r="G61" s="12">
        <f>IF(B61="",0,SUMIFS(采购明细!F:F,采购明细!B:B,B61,采购明细!A:A,"&gt;="&amp;$C$3,采购明细!A:A,"&lt;="&amp;$E$3))</f>
        <v>0</v>
      </c>
      <c r="H61" s="12">
        <f>IF(B61="",0,SUMIFS(领用明细!F:F,领用明细!B:B,B61,领用明细!A:A,"&gt;="&amp;$C$3,领用明细!A:A,"&lt;="&amp;$E$3))</f>
        <v>0</v>
      </c>
      <c r="I61" s="12">
        <f t="shared" si="1"/>
        <v>0</v>
      </c>
      <c r="J61" s="12">
        <f>IF(B61="","",IF(SUMIF(采购明细!B:B,B61,采购明细!F:F)=0,0,SUMIF(采购明细!B:B,B61,采购明细!H:H)/SUMIF(采购明细!B:B,B61,采购明细!F:F)))</f>
        <v>0</v>
      </c>
      <c r="K61" s="12">
        <f t="shared" si="0"/>
        <v>0</v>
      </c>
      <c r="L61" s="16"/>
    </row>
    <row r="62" spans="1:12" ht="11.25">
      <c r="A62" s="7">
        <v>58</v>
      </c>
      <c r="B62" s="11" t="str">
        <f>IF(型号管理!A59="","",型号管理!A59)</f>
        <v>BG00058</v>
      </c>
      <c r="C62" s="11" t="str">
        <f>IF(B62="","",VLOOKUP(B62,型号管理!A:D,2,0))</f>
        <v>橡皮筋</v>
      </c>
      <c r="D62" s="11" t="str">
        <f>IF(B62="","",VLOOKUP(B62,型号管理!A:D,3,0))</f>
        <v xml:space="preserve">100g/盒 </v>
      </c>
      <c r="E62" s="11" t="str">
        <f>IF(B62="","",VLOOKUP(B62,型号管理!A:D,4,0))</f>
        <v>盒</v>
      </c>
      <c r="F62" s="12">
        <f>IF(B62="",0,SUMIFS(采购明细!F:F,采购明细!B:B,B62,采购明细!A:A,"&lt;"&amp;$C$3)-SUMIFS(领用明细!F:F,领用明细!B:B,B62,领用明细!A:A,"&lt;"&amp;$C$3))</f>
        <v>0</v>
      </c>
      <c r="G62" s="12">
        <f>IF(B62="",0,SUMIFS(采购明细!F:F,采购明细!B:B,B62,采购明细!A:A,"&gt;="&amp;$C$3,采购明细!A:A,"&lt;="&amp;$E$3))</f>
        <v>0</v>
      </c>
      <c r="H62" s="12">
        <f>IF(B62="",0,SUMIFS(领用明细!F:F,领用明细!B:B,B62,领用明细!A:A,"&gt;="&amp;$C$3,领用明细!A:A,"&lt;="&amp;$E$3))</f>
        <v>0</v>
      </c>
      <c r="I62" s="12">
        <f t="shared" si="1"/>
        <v>0</v>
      </c>
      <c r="J62" s="12">
        <f>IF(B62="","",IF(SUMIF(采购明细!B:B,B62,采购明细!F:F)=0,0,SUMIF(采购明细!B:B,B62,采购明细!H:H)/SUMIF(采购明细!B:B,B62,采购明细!F:F)))</f>
        <v>0</v>
      </c>
      <c r="K62" s="12">
        <f t="shared" si="0"/>
        <v>0</v>
      </c>
      <c r="L62" s="16"/>
    </row>
    <row r="63" spans="1:12" ht="11.25">
      <c r="A63" s="7">
        <v>59</v>
      </c>
      <c r="B63" s="11" t="str">
        <f>IF(型号管理!A60="","",型号管理!A60)</f>
        <v>BG00059</v>
      </c>
      <c r="C63" s="11" t="str">
        <f>IF(B63="","",VLOOKUP(B63,型号管理!A:D,2,0))</f>
        <v>美工刀</v>
      </c>
      <c r="D63" s="11" t="str">
        <f>IF(B63="","",VLOOKUP(B63,型号管理!A:D,3,0))</f>
        <v>金属外壳 可伸缩</v>
      </c>
      <c r="E63" s="11" t="str">
        <f>IF(B63="","",VLOOKUP(B63,型号管理!A:D,4,0))</f>
        <v>把</v>
      </c>
      <c r="F63" s="12">
        <f>IF(B63="",0,SUMIFS(采购明细!F:F,采购明细!B:B,B63,采购明细!A:A,"&lt;"&amp;$C$3)-SUMIFS(领用明细!F:F,领用明细!B:B,B63,领用明细!A:A,"&lt;"&amp;$C$3))</f>
        <v>0</v>
      </c>
      <c r="G63" s="12">
        <f>IF(B63="",0,SUMIFS(采购明细!F:F,采购明细!B:B,B63,采购明细!A:A,"&gt;="&amp;$C$3,采购明细!A:A,"&lt;="&amp;$E$3))</f>
        <v>0</v>
      </c>
      <c r="H63" s="12">
        <f>IF(B63="",0,SUMIFS(领用明细!F:F,领用明细!B:B,B63,领用明细!A:A,"&gt;="&amp;$C$3,领用明细!A:A,"&lt;="&amp;$E$3))</f>
        <v>0</v>
      </c>
      <c r="I63" s="12">
        <f t="shared" si="1"/>
        <v>0</v>
      </c>
      <c r="J63" s="12">
        <f>IF(B63="","",IF(SUMIF(采购明细!B:B,B63,采购明细!F:F)=0,0,SUMIF(采购明细!B:B,B63,采购明细!H:H)/SUMIF(采购明细!B:B,B63,采购明细!F:F)))</f>
        <v>0</v>
      </c>
      <c r="K63" s="12">
        <f t="shared" si="0"/>
        <v>0</v>
      </c>
      <c r="L63" s="16"/>
    </row>
    <row r="64" spans="1:12" ht="11.25">
      <c r="A64" s="7">
        <v>60</v>
      </c>
      <c r="B64" s="11" t="str">
        <f>IF(型号管理!A61="","",型号管理!A61)</f>
        <v>BG00060</v>
      </c>
      <c r="C64" s="11" t="str">
        <f>IF(B64="","",VLOOKUP(B64,型号管理!A:D,2,0))</f>
        <v>切纸器</v>
      </c>
      <c r="D64" s="11" t="str">
        <f>IF(B64="","",VLOOKUP(B64,型号管理!A:D,3,0))</f>
        <v>钢质底座 可切A4纸</v>
      </c>
      <c r="E64" s="11" t="str">
        <f>IF(B64="","",VLOOKUP(B64,型号管理!A:D,4,0))</f>
        <v>个</v>
      </c>
      <c r="F64" s="12">
        <f>IF(B64="",0,SUMIFS(采购明细!F:F,采购明细!B:B,B64,采购明细!A:A,"&lt;"&amp;$C$3)-SUMIFS(领用明细!F:F,领用明细!B:B,B64,领用明细!A:A,"&lt;"&amp;$C$3))</f>
        <v>0</v>
      </c>
      <c r="G64" s="12">
        <f>IF(B64="",0,SUMIFS(采购明细!F:F,采购明细!B:B,B64,采购明细!A:A,"&gt;="&amp;$C$3,采购明细!A:A,"&lt;="&amp;$E$3))</f>
        <v>0</v>
      </c>
      <c r="H64" s="12">
        <f>IF(B64="",0,SUMIFS(领用明细!F:F,领用明细!B:B,B64,领用明细!A:A,"&gt;="&amp;$C$3,领用明细!A:A,"&lt;="&amp;$E$3))</f>
        <v>0</v>
      </c>
      <c r="I64" s="12">
        <f t="shared" si="1"/>
        <v>0</v>
      </c>
      <c r="J64" s="12">
        <f>IF(B64="","",IF(SUMIF(采购明细!B:B,B64,采购明细!F:F)=0,0,SUMIF(采购明细!B:B,B64,采购明细!H:H)/SUMIF(采购明细!B:B,B64,采购明细!F:F)))</f>
        <v>0</v>
      </c>
      <c r="K64" s="12">
        <f t="shared" si="0"/>
        <v>0</v>
      </c>
      <c r="L64" s="16"/>
    </row>
    <row r="65" spans="1:12" ht="11.25">
      <c r="A65" s="7">
        <v>61</v>
      </c>
      <c r="B65" s="11" t="str">
        <f>IF(型号管理!A62="","",型号管理!A62)</f>
        <v>BG00061</v>
      </c>
      <c r="C65" s="11" t="str">
        <f>IF(B65="","",VLOOKUP(B65,型号管理!A:D,2,0))</f>
        <v>凭证装订夹</v>
      </c>
      <c r="D65" s="11" t="str">
        <f>IF(B65="","",VLOOKUP(B65,型号管理!A:D,3,0))</f>
        <v>145mm山形夹子 4只装</v>
      </c>
      <c r="E65" s="11" t="str">
        <f>IF(B65="","",VLOOKUP(B65,型号管理!A:D,4,0))</f>
        <v>袋</v>
      </c>
      <c r="F65" s="12">
        <f>IF(B65="",0,SUMIFS(采购明细!F:F,采购明细!B:B,B65,采购明细!A:A,"&lt;"&amp;$C$3)-SUMIFS(领用明细!F:F,领用明细!B:B,B65,领用明细!A:A,"&lt;"&amp;$C$3))</f>
        <v>0</v>
      </c>
      <c r="G65" s="12">
        <f>IF(B65="",0,SUMIFS(采购明细!F:F,采购明细!B:B,B65,采购明细!A:A,"&gt;="&amp;$C$3,采购明细!A:A,"&lt;="&amp;$E$3))</f>
        <v>0</v>
      </c>
      <c r="H65" s="12">
        <f>IF(B65="",0,SUMIFS(领用明细!F:F,领用明细!B:B,B65,领用明细!A:A,"&gt;="&amp;$C$3,领用明细!A:A,"&lt;="&amp;$E$3))</f>
        <v>0</v>
      </c>
      <c r="I65" s="12">
        <f t="shared" si="1"/>
        <v>0</v>
      </c>
      <c r="J65" s="12">
        <f>IF(B65="","",IF(SUMIF(采购明细!B:B,B65,采购明细!F:F)=0,0,SUMIF(采购明细!B:B,B65,采购明细!H:H)/SUMIF(采购明细!B:B,B65,采购明细!F:F)))</f>
        <v>0</v>
      </c>
      <c r="K65" s="12">
        <f t="shared" si="0"/>
        <v>0</v>
      </c>
      <c r="L65" s="16"/>
    </row>
    <row r="66" spans="1:12" ht="11.25">
      <c r="A66" s="7">
        <v>62</v>
      </c>
      <c r="B66" s="11" t="str">
        <f>IF(型号管理!A63="","",型号管理!A63)</f>
        <v>BG00062</v>
      </c>
      <c r="C66" s="11" t="str">
        <f>IF(B66="","",VLOOKUP(B66,型号管理!A:D,2,0))</f>
        <v>小号长尾夹</v>
      </c>
      <c r="D66" s="11" t="str">
        <f>IF(B66="","",VLOOKUP(B66,型号管理!A:D,3,0))</f>
        <v>15mm规格 60只装</v>
      </c>
      <c r="E66" s="11" t="str">
        <f>IF(B66="","",VLOOKUP(B66,型号管理!A:D,4,0))</f>
        <v>盒</v>
      </c>
      <c r="F66" s="12">
        <f>IF(B66="",0,SUMIFS(采购明细!F:F,采购明细!B:B,B66,采购明细!A:A,"&lt;"&amp;$C$3)-SUMIFS(领用明细!F:F,领用明细!B:B,B66,领用明细!A:A,"&lt;"&amp;$C$3))</f>
        <v>0</v>
      </c>
      <c r="G66" s="12">
        <f>IF(B66="",0,SUMIFS(采购明细!F:F,采购明细!B:B,B66,采购明细!A:A,"&gt;="&amp;$C$3,采购明细!A:A,"&lt;="&amp;$E$3))</f>
        <v>0</v>
      </c>
      <c r="H66" s="12">
        <f>IF(B66="",0,SUMIFS(领用明细!F:F,领用明细!B:B,B66,领用明细!A:A,"&gt;="&amp;$C$3,领用明细!A:A,"&lt;="&amp;$E$3))</f>
        <v>0</v>
      </c>
      <c r="I66" s="12">
        <f t="shared" si="1"/>
        <v>0</v>
      </c>
      <c r="J66" s="12">
        <f>IF(B66="","",IF(SUMIF(采购明细!B:B,B66,采购明细!F:F)=0,0,SUMIF(采购明细!B:B,B66,采购明细!H:H)/SUMIF(采购明细!B:B,B66,采购明细!F:F)))</f>
        <v>0</v>
      </c>
      <c r="K66" s="12">
        <f t="shared" si="0"/>
        <v>0</v>
      </c>
      <c r="L66" s="16"/>
    </row>
    <row r="67" spans="1:12" ht="11.25">
      <c r="A67" s="7">
        <v>63</v>
      </c>
      <c r="B67" s="11" t="str">
        <f>IF(型号管理!A64="","",型号管理!A64)</f>
        <v>BG00063</v>
      </c>
      <c r="C67" s="11" t="str">
        <f>IF(B67="","",VLOOKUP(B67,型号管理!A:D,2,0))</f>
        <v>中号长尾夹</v>
      </c>
      <c r="D67" s="11" t="str">
        <f>IF(B67="","",VLOOKUP(B67,型号管理!A:D,3,0))</f>
        <v>32mm规格 24只装</v>
      </c>
      <c r="E67" s="11" t="str">
        <f>IF(B67="","",VLOOKUP(B67,型号管理!A:D,4,0))</f>
        <v>盒</v>
      </c>
      <c r="F67" s="12">
        <f>IF(B67="",0,SUMIFS(采购明细!F:F,采购明细!B:B,B67,采购明细!A:A,"&lt;"&amp;$C$3)-SUMIFS(领用明细!F:F,领用明细!B:B,B67,领用明细!A:A,"&lt;"&amp;$C$3))</f>
        <v>0</v>
      </c>
      <c r="G67" s="12">
        <f>IF(B67="",0,SUMIFS(采购明细!F:F,采购明细!B:B,B67,采购明细!A:A,"&gt;="&amp;$C$3,采购明细!A:A,"&lt;="&amp;$E$3))</f>
        <v>0</v>
      </c>
      <c r="H67" s="12">
        <f>IF(B67="",0,SUMIFS(领用明细!F:F,领用明细!B:B,B67,领用明细!A:A,"&gt;="&amp;$C$3,领用明细!A:A,"&lt;="&amp;$E$3))</f>
        <v>0</v>
      </c>
      <c r="I67" s="12">
        <f t="shared" si="1"/>
        <v>0</v>
      </c>
      <c r="J67" s="12">
        <f>IF(B67="","",IF(SUMIF(采购明细!B:B,B67,采购明细!F:F)=0,0,SUMIF(采购明细!B:B,B67,采购明细!H:H)/SUMIF(采购明细!B:B,B67,采购明细!F:F)))</f>
        <v>0</v>
      </c>
      <c r="K67" s="12">
        <f t="shared" si="0"/>
        <v>0</v>
      </c>
      <c r="L67" s="16"/>
    </row>
    <row r="68" spans="1:12" ht="11.25">
      <c r="A68" s="7">
        <v>64</v>
      </c>
      <c r="B68" s="11" t="str">
        <f>IF(型号管理!A65="","",型号管理!A65)</f>
        <v>BG00064</v>
      </c>
      <c r="C68" s="11" t="str">
        <f>IF(B68="","",VLOOKUP(B68,型号管理!A:D,2,0))</f>
        <v>大号长尾夹</v>
      </c>
      <c r="D68" s="11" t="str">
        <f>IF(B68="","",VLOOKUP(B68,型号管理!A:D,3,0))</f>
        <v>50mm规格 12只装</v>
      </c>
      <c r="E68" s="11" t="str">
        <f>IF(B68="","",VLOOKUP(B68,型号管理!A:D,4,0))</f>
        <v>盒</v>
      </c>
      <c r="F68" s="12">
        <f>IF(B68="",0,SUMIFS(采购明细!F:F,采购明细!B:B,B68,采购明细!A:A,"&lt;"&amp;$C$3)-SUMIFS(领用明细!F:F,领用明细!B:B,B68,领用明细!A:A,"&lt;"&amp;$C$3))</f>
        <v>0</v>
      </c>
      <c r="G68" s="12">
        <f>IF(B68="",0,SUMIFS(采购明细!F:F,采购明细!B:B,B68,采购明细!A:A,"&gt;="&amp;$C$3,采购明细!A:A,"&lt;="&amp;$E$3))</f>
        <v>0</v>
      </c>
      <c r="H68" s="12">
        <f>IF(B68="",0,SUMIFS(领用明细!F:F,领用明细!B:B,B68,领用明细!A:A,"&gt;="&amp;$C$3,领用明细!A:A,"&lt;="&amp;$E$3))</f>
        <v>0</v>
      </c>
      <c r="I68" s="12">
        <f t="shared" si="1"/>
        <v>0</v>
      </c>
      <c r="J68" s="12">
        <f>IF(B68="","",IF(SUMIF(采购明细!B:B,B68,采购明细!F:F)=0,0,SUMIF(采购明细!B:B,B68,采购明细!H:H)/SUMIF(采购明细!B:B,B68,采购明细!F:F)))</f>
        <v>0</v>
      </c>
      <c r="K68" s="12">
        <f t="shared" si="0"/>
        <v>0</v>
      </c>
      <c r="L68" s="16"/>
    </row>
    <row r="69" spans="1:12" ht="11.25">
      <c r="A69" s="7">
        <v>65</v>
      </c>
      <c r="B69" s="11" t="str">
        <f>IF(型号管理!A66="","",型号管理!A66)</f>
        <v>BG00065</v>
      </c>
      <c r="C69" s="11" t="str">
        <f>IF(B69="","",VLOOKUP(B69,型号管理!A:D,2,0))</f>
        <v>大号收纳箱*</v>
      </c>
      <c r="D69" s="11" t="str">
        <f>IF(B69="","",VLOOKUP(B69,型号管理!A:D,3,0))</f>
        <v>60L 54*39*32cm 塑料 带轮子</v>
      </c>
      <c r="E69" s="11" t="str">
        <f>IF(B69="","",VLOOKUP(B69,型号管理!A:D,4,0))</f>
        <v>个</v>
      </c>
      <c r="F69" s="12">
        <f>IF(B69="",0,SUMIFS(采购明细!F:F,采购明细!B:B,B69,采购明细!A:A,"&lt;"&amp;$C$3)-SUMIFS(领用明细!F:F,领用明细!B:B,B69,领用明细!A:A,"&lt;"&amp;$C$3))</f>
        <v>0</v>
      </c>
      <c r="G69" s="12">
        <f>IF(B69="",0,SUMIFS(采购明细!F:F,采购明细!B:B,B69,采购明细!A:A,"&gt;="&amp;$C$3,采购明细!A:A,"&lt;="&amp;$E$3))</f>
        <v>0</v>
      </c>
      <c r="H69" s="12">
        <f>IF(B69="",0,SUMIFS(领用明细!F:F,领用明细!B:B,B69,领用明细!A:A,"&gt;="&amp;$C$3,领用明细!A:A,"&lt;="&amp;$E$3))</f>
        <v>0</v>
      </c>
      <c r="I69" s="12">
        <f t="shared" si="1"/>
        <v>0</v>
      </c>
      <c r="J69" s="12">
        <f>IF(B69="","",IF(SUMIF(采购明细!B:B,B69,采购明细!F:F)=0,0,SUMIF(采购明细!B:B,B69,采购明细!H:H)/SUMIF(采购明细!B:B,B69,采购明细!F:F)))</f>
        <v>0</v>
      </c>
      <c r="K69" s="12">
        <f t="shared" si="2" ref="K69:K132">IF(B69="","",I69*J69)</f>
        <v>0</v>
      </c>
      <c r="L69" s="16"/>
    </row>
    <row r="70" spans="1:12" ht="11.25">
      <c r="A70" s="7">
        <v>66</v>
      </c>
      <c r="B70" s="11" t="str">
        <f>IF(型号管理!A67="","",型号管理!A67)</f>
        <v>BG00066</v>
      </c>
      <c r="C70" s="11" t="str">
        <f>IF(B70="","",VLOOKUP(B70,型号管理!A:D,2,0))</f>
        <v>小号收纳箱*</v>
      </c>
      <c r="D70" s="11" t="str">
        <f>IF(B70="","",VLOOKUP(B70,型号管理!A:D,3,0))</f>
        <v>35L 46*34*27cm 塑料 带轮子</v>
      </c>
      <c r="E70" s="11" t="str">
        <f>IF(B70="","",VLOOKUP(B70,型号管理!A:D,4,0))</f>
        <v>个</v>
      </c>
      <c r="F70" s="12">
        <f>IF(B70="",0,SUMIFS(采购明细!F:F,采购明细!B:B,B70,采购明细!A:A,"&lt;"&amp;$C$3)-SUMIFS(领用明细!F:F,领用明细!B:B,B70,领用明细!A:A,"&lt;"&amp;$C$3))</f>
        <v>0</v>
      </c>
      <c r="G70" s="12">
        <f>IF(B70="",0,SUMIFS(采购明细!F:F,采购明细!B:B,B70,采购明细!A:A,"&gt;="&amp;$C$3,采购明细!A:A,"&lt;="&amp;$E$3))</f>
        <v>0</v>
      </c>
      <c r="H70" s="12">
        <f>IF(B70="",0,SUMIFS(领用明细!F:F,领用明细!B:B,B70,领用明细!A:A,"&gt;="&amp;$C$3,领用明细!A:A,"&lt;="&amp;$E$3))</f>
        <v>0</v>
      </c>
      <c r="I70" s="12">
        <f t="shared" si="3" ref="I70:I133">IF(B70="","",F70+G70-H70)</f>
        <v>0</v>
      </c>
      <c r="J70" s="12">
        <f>IF(B70="","",IF(SUMIF(采购明细!B:B,B70,采购明细!F:F)=0,0,SUMIF(采购明细!B:B,B70,采购明细!H:H)/SUMIF(采购明细!B:B,B70,采购明细!F:F)))</f>
        <v>0</v>
      </c>
      <c r="K70" s="12">
        <f t="shared" si="2"/>
        <v>0</v>
      </c>
      <c r="L70" s="16"/>
    </row>
    <row r="71" spans="1:12" ht="11.25">
      <c r="A71" s="7">
        <v>67</v>
      </c>
      <c r="B71" s="11" t="str">
        <f>IF(型号管理!A68="","",型号管理!A68)</f>
        <v>BG00067</v>
      </c>
      <c r="C71" s="11" t="str">
        <f>IF(B71="","",VLOOKUP(B71,型号管理!A:D,2,0))</f>
        <v>三层文件筐</v>
      </c>
      <c r="D71" s="11" t="str">
        <f>IF(B71="","",VLOOKUP(B71,型号管理!A:D,3,0))</f>
        <v>加厚加固 蓝色</v>
      </c>
      <c r="E71" s="11" t="str">
        <f>IF(B71="","",VLOOKUP(B71,型号管理!A:D,4,0))</f>
        <v>个</v>
      </c>
      <c r="F71" s="12">
        <f>IF(B71="",0,SUMIFS(采购明细!F:F,采购明细!B:B,B71,采购明细!A:A,"&lt;"&amp;$C$3)-SUMIFS(领用明细!F:F,领用明细!B:B,B71,领用明细!A:A,"&lt;"&amp;$C$3))</f>
        <v>0</v>
      </c>
      <c r="G71" s="12">
        <f>IF(B71="",0,SUMIFS(采购明细!F:F,采购明细!B:B,B71,采购明细!A:A,"&gt;="&amp;$C$3,采购明细!A:A,"&lt;="&amp;$E$3))</f>
        <v>0</v>
      </c>
      <c r="H71" s="12">
        <f>IF(B71="",0,SUMIFS(领用明细!F:F,领用明细!B:B,B71,领用明细!A:A,"&gt;="&amp;$C$3,领用明细!A:A,"&lt;="&amp;$E$3))</f>
        <v>0</v>
      </c>
      <c r="I71" s="12">
        <f t="shared" si="3"/>
        <v>0</v>
      </c>
      <c r="J71" s="12">
        <f>IF(B71="","",IF(SUMIF(采购明细!B:B,B71,采购明细!F:F)=0,0,SUMIF(采购明细!B:B,B71,采购明细!H:H)/SUMIF(采购明细!B:B,B71,采购明细!F:F)))</f>
        <v>0</v>
      </c>
      <c r="K71" s="12">
        <f t="shared" si="2"/>
        <v>0</v>
      </c>
      <c r="L71" s="16"/>
    </row>
    <row r="72" spans="1:12" ht="11.25">
      <c r="A72" s="7">
        <v>68</v>
      </c>
      <c r="B72" s="11" t="str">
        <f>IF(型号管理!A69="","",型号管理!A69)</f>
        <v>BG00068</v>
      </c>
      <c r="C72" s="11" t="str">
        <f>IF(B72="","",VLOOKUP(B72,型号管理!A:D,2,0))</f>
        <v>四联文件筐</v>
      </c>
      <c r="D72" s="11" t="str">
        <f>IF(B72="","",VLOOKUP(B72,型号管理!A:D,3,0))</f>
        <v>纵向4栏 蓝色</v>
      </c>
      <c r="E72" s="11" t="str">
        <f>IF(B72="","",VLOOKUP(B72,型号管理!A:D,4,0))</f>
        <v>个</v>
      </c>
      <c r="F72" s="12">
        <f>IF(B72="",0,SUMIFS(采购明细!F:F,采购明细!B:B,B72,采购明细!A:A,"&lt;"&amp;$C$3)-SUMIFS(领用明细!F:F,领用明细!B:B,B72,领用明细!A:A,"&lt;"&amp;$C$3))</f>
        <v>0</v>
      </c>
      <c r="G72" s="12">
        <f>IF(B72="",0,SUMIFS(采购明细!F:F,采购明细!B:B,B72,采购明细!A:A,"&gt;="&amp;$C$3,采购明细!A:A,"&lt;="&amp;$E$3))</f>
        <v>0</v>
      </c>
      <c r="H72" s="12">
        <f>IF(B72="",0,SUMIFS(领用明细!F:F,领用明细!B:B,B72,领用明细!A:A,"&gt;="&amp;$C$3,领用明细!A:A,"&lt;="&amp;$E$3))</f>
        <v>0</v>
      </c>
      <c r="I72" s="12">
        <f t="shared" si="3"/>
        <v>0</v>
      </c>
      <c r="J72" s="12">
        <f>IF(B72="","",IF(SUMIF(采购明细!B:B,B72,采购明细!F:F)=0,0,SUMIF(采购明细!B:B,B72,采购明细!H:H)/SUMIF(采购明细!B:B,B72,采购明细!F:F)))</f>
        <v>0</v>
      </c>
      <c r="K72" s="12">
        <f t="shared" si="2"/>
        <v>0</v>
      </c>
      <c r="L72" s="16"/>
    </row>
    <row r="73" spans="1:12" ht="11.25">
      <c r="A73" s="7">
        <v>69</v>
      </c>
      <c r="B73" s="11" t="str">
        <f>IF(型号管理!A70="","",型号管理!A70)</f>
        <v>BG00069</v>
      </c>
      <c r="C73" s="11" t="str">
        <f>IF(B73="","",VLOOKUP(B73,型号管理!A:D,2,0))</f>
        <v>笔筒</v>
      </c>
      <c r="D73" s="11" t="str">
        <f>IF(B73="","",VLOOKUP(B73,型号管理!A:D,3,0))</f>
        <v>金属网纹 圆形 简约黑色</v>
      </c>
      <c r="E73" s="11" t="str">
        <f>IF(B73="","",VLOOKUP(B73,型号管理!A:D,4,0))</f>
        <v>个</v>
      </c>
      <c r="F73" s="12">
        <f>IF(B73="",0,SUMIFS(采购明细!F:F,采购明细!B:B,B73,采购明细!A:A,"&lt;"&amp;$C$3)-SUMIFS(领用明细!F:F,领用明细!B:B,B73,领用明细!A:A,"&lt;"&amp;$C$3))</f>
        <v>0</v>
      </c>
      <c r="G73" s="12">
        <f>IF(B73="",0,SUMIFS(采购明细!F:F,采购明细!B:B,B73,采购明细!A:A,"&gt;="&amp;$C$3,采购明细!A:A,"&lt;="&amp;$E$3))</f>
        <v>0</v>
      </c>
      <c r="H73" s="12">
        <f>IF(B73="",0,SUMIFS(领用明细!F:F,领用明细!B:B,B73,领用明细!A:A,"&gt;="&amp;$C$3,领用明细!A:A,"&lt;="&amp;$E$3))</f>
        <v>0</v>
      </c>
      <c r="I73" s="12">
        <f t="shared" si="3"/>
        <v>0</v>
      </c>
      <c r="J73" s="12">
        <f>IF(B73="","",IF(SUMIF(采购明细!B:B,B73,采购明细!F:F)=0,0,SUMIF(采购明细!B:B,B73,采购明细!H:H)/SUMIF(采购明细!B:B,B73,采购明细!F:F)))</f>
        <v>0</v>
      </c>
      <c r="K73" s="12">
        <f t="shared" si="2"/>
        <v>0</v>
      </c>
      <c r="L73" s="16"/>
    </row>
    <row r="74" spans="1:12" ht="11.25">
      <c r="A74" s="7">
        <v>70</v>
      </c>
      <c r="B74" s="11" t="str">
        <f>IF(型号管理!A71="","",型号管理!A71)</f>
        <v>BG00070</v>
      </c>
      <c r="C74" s="11" t="str">
        <f>IF(B74="","",VLOOKUP(B74,型号管理!A:D,2,0))</f>
        <v>财务凭证柜</v>
      </c>
      <c r="D74" s="11" t="str">
        <f>IF(B74="","",VLOOKUP(B74,型号管理!A:D,3,0))</f>
        <v>钢制 8层隔板可调 平开门 85cm*39cm*180cm</v>
      </c>
      <c r="E74" s="11" t="str">
        <f>IF(B74="","",VLOOKUP(B74,型号管理!A:D,4,0))</f>
        <v>个</v>
      </c>
      <c r="F74" s="12">
        <f>IF(B74="",0,SUMIFS(采购明细!F:F,采购明细!B:B,B74,采购明细!A:A,"&lt;"&amp;$C$3)-SUMIFS(领用明细!F:F,领用明细!B:B,B74,领用明细!A:A,"&lt;"&amp;$C$3))</f>
        <v>0</v>
      </c>
      <c r="G74" s="12">
        <f>IF(B74="",0,SUMIFS(采购明细!F:F,采购明细!B:B,B74,采购明细!A:A,"&gt;="&amp;$C$3,采购明细!A:A,"&lt;="&amp;$E$3))</f>
        <v>0</v>
      </c>
      <c r="H74" s="12">
        <f>IF(B74="",0,SUMIFS(领用明细!F:F,领用明细!B:B,B74,领用明细!A:A,"&gt;="&amp;$C$3,领用明细!A:A,"&lt;="&amp;$E$3))</f>
        <v>0</v>
      </c>
      <c r="I74" s="12">
        <f t="shared" si="3"/>
        <v>0</v>
      </c>
      <c r="J74" s="12">
        <f>IF(B74="","",IF(SUMIF(采购明细!B:B,B74,采购明细!F:F)=0,0,SUMIF(采购明细!B:B,B74,采购明细!H:H)/SUMIF(采购明细!B:B,B74,采购明细!F:F)))</f>
        <v>0</v>
      </c>
      <c r="K74" s="12">
        <f t="shared" si="2"/>
        <v>0</v>
      </c>
      <c r="L74" s="16"/>
    </row>
    <row r="75" spans="1:12" ht="11.25">
      <c r="A75" s="7">
        <v>71</v>
      </c>
      <c r="B75" s="11" t="str">
        <f>IF(型号管理!A72="","",型号管理!A72)</f>
        <v>BG00071</v>
      </c>
      <c r="C75" s="11" t="str">
        <f>IF(B75="","",VLOOKUP(B75,型号管理!A:D,2,0))</f>
        <v>透明文件袋</v>
      </c>
      <c r="D75" s="11" t="str">
        <f>IF(B75="","",VLOOKUP(B75,型号管理!A:D,3,0))</f>
        <v>20只装 A4 透明按扣</v>
      </c>
      <c r="E75" s="11" t="str">
        <f>IF(B75="","",VLOOKUP(B75,型号管理!A:D,4,0))</f>
        <v>包</v>
      </c>
      <c r="F75" s="12">
        <f>IF(B75="",0,SUMIFS(采购明细!F:F,采购明细!B:B,B75,采购明细!A:A,"&lt;"&amp;$C$3)-SUMIFS(领用明细!F:F,领用明细!B:B,B75,领用明细!A:A,"&lt;"&amp;$C$3))</f>
        <v>0</v>
      </c>
      <c r="G75" s="12">
        <f>IF(B75="",0,SUMIFS(采购明细!F:F,采购明细!B:B,B75,采购明细!A:A,"&gt;="&amp;$C$3,采购明细!A:A,"&lt;="&amp;$E$3))</f>
        <v>0</v>
      </c>
      <c r="H75" s="12">
        <f>IF(B75="",0,SUMIFS(领用明细!F:F,领用明细!B:B,B75,领用明细!A:A,"&gt;="&amp;$C$3,领用明细!A:A,"&lt;="&amp;$E$3))</f>
        <v>0</v>
      </c>
      <c r="I75" s="12">
        <f t="shared" si="3"/>
        <v>0</v>
      </c>
      <c r="J75" s="12">
        <f>IF(B75="","",IF(SUMIF(采购明细!B:B,B75,采购明细!F:F)=0,0,SUMIF(采购明细!B:B,B75,采购明细!H:H)/SUMIF(采购明细!B:B,B75,采购明细!F:F)))</f>
        <v>0</v>
      </c>
      <c r="K75" s="12">
        <f t="shared" si="2"/>
        <v>0</v>
      </c>
      <c r="L75" s="16"/>
    </row>
    <row r="76" spans="1:12" ht="11.25">
      <c r="A76" s="7">
        <v>72</v>
      </c>
      <c r="B76" s="11" t="str">
        <f>IF(型号管理!A73="","",型号管理!A73)</f>
        <v>BG00072</v>
      </c>
      <c r="C76" s="11" t="str">
        <f>IF(B76="","",VLOOKUP(B76,型号管理!A:D,2,0))</f>
        <v>双强力文件夹</v>
      </c>
      <c r="D76" s="11" t="str">
        <f>IF(B76="","",VLOOKUP(B76,型号管理!A:D,3,0))</f>
        <v>A4 蓝色</v>
      </c>
      <c r="E76" s="11" t="str">
        <f>IF(B76="","",VLOOKUP(B76,型号管理!A:D,4,0))</f>
        <v>个</v>
      </c>
      <c r="F76" s="12">
        <f>IF(B76="",0,SUMIFS(采购明细!F:F,采购明细!B:B,B76,采购明细!A:A,"&lt;"&amp;$C$3)-SUMIFS(领用明细!F:F,领用明细!B:B,B76,领用明细!A:A,"&lt;"&amp;$C$3))</f>
        <v>0</v>
      </c>
      <c r="G76" s="12">
        <f>IF(B76="",0,SUMIFS(采购明细!F:F,采购明细!B:B,B76,采购明细!A:A,"&gt;="&amp;$C$3,采购明细!A:A,"&lt;="&amp;$E$3))</f>
        <v>0</v>
      </c>
      <c r="H76" s="12">
        <f>IF(B76="",0,SUMIFS(领用明细!F:F,领用明细!B:B,B76,领用明细!A:A,"&gt;="&amp;$C$3,领用明细!A:A,"&lt;="&amp;$E$3))</f>
        <v>0</v>
      </c>
      <c r="I76" s="12">
        <f t="shared" si="3"/>
        <v>0</v>
      </c>
      <c r="J76" s="12">
        <f>IF(B76="","",IF(SUMIF(采购明细!B:B,B76,采购明细!F:F)=0,0,SUMIF(采购明细!B:B,B76,采购明细!H:H)/SUMIF(采购明细!B:B,B76,采购明细!F:F)))</f>
        <v>0</v>
      </c>
      <c r="K76" s="12">
        <f t="shared" si="2"/>
        <v>0</v>
      </c>
      <c r="L76" s="16"/>
    </row>
    <row r="77" spans="1:12" ht="11.25">
      <c r="A77" s="7">
        <v>73</v>
      </c>
      <c r="B77" s="11" t="str">
        <f>IF(型号管理!A74="","",型号管理!A74)</f>
        <v>BG00073</v>
      </c>
      <c r="C77" s="11" t="str">
        <f>IF(B77="","",VLOOKUP(B77,型号管理!A:D,2,0))</f>
        <v>透明抽杆夹</v>
      </c>
      <c r="D77" s="11" t="str">
        <f>IF(B77="","",VLOOKUP(B77,型号管理!A:D,3,0))</f>
        <v>A4 透明 10个装</v>
      </c>
      <c r="E77" s="11" t="str">
        <f>IF(B77="","",VLOOKUP(B77,型号管理!A:D,4,0))</f>
        <v>包</v>
      </c>
      <c r="F77" s="12">
        <f>IF(B77="",0,SUMIFS(采购明细!F:F,采购明细!B:B,B77,采购明细!A:A,"&lt;"&amp;$C$3)-SUMIFS(领用明细!F:F,领用明细!B:B,B77,领用明细!A:A,"&lt;"&amp;$C$3))</f>
        <v>0</v>
      </c>
      <c r="G77" s="12">
        <f>IF(B77="",0,SUMIFS(采购明细!F:F,采购明细!B:B,B77,采购明细!A:A,"&gt;="&amp;$C$3,采购明细!A:A,"&lt;="&amp;$E$3))</f>
        <v>0</v>
      </c>
      <c r="H77" s="12">
        <f>IF(B77="",0,SUMIFS(领用明细!F:F,领用明细!B:B,B77,领用明细!A:A,"&gt;="&amp;$C$3,领用明细!A:A,"&lt;="&amp;$E$3))</f>
        <v>0</v>
      </c>
      <c r="I77" s="12">
        <f t="shared" si="3"/>
        <v>0</v>
      </c>
      <c r="J77" s="12">
        <f>IF(B77="","",IF(SUMIF(采购明细!B:B,B77,采购明细!F:F)=0,0,SUMIF(采购明细!B:B,B77,采购明细!H:H)/SUMIF(采购明细!B:B,B77,采购明细!F:F)))</f>
        <v>0</v>
      </c>
      <c r="K77" s="12">
        <f t="shared" si="2"/>
        <v>0</v>
      </c>
      <c r="L77" s="16"/>
    </row>
    <row r="78" spans="1:12" ht="11.25">
      <c r="A78" s="7">
        <v>74</v>
      </c>
      <c r="B78" s="11" t="str">
        <f>IF(型号管理!A75="","",型号管理!A75)</f>
        <v>BG00074</v>
      </c>
      <c r="C78" s="11" t="str">
        <f>IF(B78="","",VLOOKUP(B78,型号管理!A:D,2,0))</f>
        <v>资料册</v>
      </c>
      <c r="D78" s="11" t="str">
        <f>IF(B78="","",VLOOKUP(B78,型号管理!A:D,3,0))</f>
        <v>60页 A4规格 蓝色</v>
      </c>
      <c r="E78" s="11" t="str">
        <f>IF(B78="","",VLOOKUP(B78,型号管理!A:D,4,0))</f>
        <v>个</v>
      </c>
      <c r="F78" s="12">
        <f>IF(B78="",0,SUMIFS(采购明细!F:F,采购明细!B:B,B78,采购明细!A:A,"&lt;"&amp;$C$3)-SUMIFS(领用明细!F:F,领用明细!B:B,B78,领用明细!A:A,"&lt;"&amp;$C$3))</f>
        <v>0</v>
      </c>
      <c r="G78" s="12">
        <f>IF(B78="",0,SUMIFS(采购明细!F:F,采购明细!B:B,B78,采购明细!A:A,"&gt;="&amp;$C$3,采购明细!A:A,"&lt;="&amp;$E$3))</f>
        <v>0</v>
      </c>
      <c r="H78" s="12">
        <f>IF(B78="",0,SUMIFS(领用明细!F:F,领用明细!B:B,B78,领用明细!A:A,"&gt;="&amp;$C$3,领用明细!A:A,"&lt;="&amp;$E$3))</f>
        <v>0</v>
      </c>
      <c r="I78" s="12">
        <f t="shared" si="3"/>
        <v>0</v>
      </c>
      <c r="J78" s="12">
        <f>IF(B78="","",IF(SUMIF(采购明细!B:B,B78,采购明细!F:F)=0,0,SUMIF(采购明细!B:B,B78,采购明细!H:H)/SUMIF(采购明细!B:B,B78,采购明细!F:F)))</f>
        <v>0</v>
      </c>
      <c r="K78" s="12">
        <f t="shared" si="2"/>
        <v>0</v>
      </c>
      <c r="L78" s="16"/>
    </row>
    <row r="79" spans="1:12" ht="11.25">
      <c r="A79" s="7">
        <v>75</v>
      </c>
      <c r="B79" s="11" t="str">
        <f>IF(型号管理!A76="","",型号管理!A76)</f>
        <v>BG00075</v>
      </c>
      <c r="C79" s="11" t="str">
        <f>IF(B79="","",VLOOKUP(B79,型号管理!A:D,2,0))</f>
        <v>垃圾桶</v>
      </c>
      <c r="D79" s="11" t="str">
        <f>IF(B79="","",VLOOKUP(B79,型号管理!A:D,3,0))</f>
        <v>金属网格 9L</v>
      </c>
      <c r="E79" s="11" t="str">
        <f>IF(B79="","",VLOOKUP(B79,型号管理!A:D,4,0))</f>
        <v>个</v>
      </c>
      <c r="F79" s="12">
        <f>IF(B79="",0,SUMIFS(采购明细!F:F,采购明细!B:B,B79,采购明细!A:A,"&lt;"&amp;$C$3)-SUMIFS(领用明细!F:F,领用明细!B:B,B79,领用明细!A:A,"&lt;"&amp;$C$3))</f>
        <v>0</v>
      </c>
      <c r="G79" s="12">
        <f>IF(B79="",0,SUMIFS(采购明细!F:F,采购明细!B:B,B79,采购明细!A:A,"&gt;="&amp;$C$3,采购明细!A:A,"&lt;="&amp;$E$3))</f>
        <v>0</v>
      </c>
      <c r="H79" s="12">
        <f>IF(B79="",0,SUMIFS(领用明细!F:F,领用明细!B:B,B79,领用明细!A:A,"&gt;="&amp;$C$3,领用明细!A:A,"&lt;="&amp;$E$3))</f>
        <v>0</v>
      </c>
      <c r="I79" s="12">
        <f t="shared" si="3"/>
        <v>0</v>
      </c>
      <c r="J79" s="12">
        <f>IF(B79="","",IF(SUMIF(采购明细!B:B,B79,采购明细!F:F)=0,0,SUMIF(采购明细!B:B,B79,采购明细!H:H)/SUMIF(采购明细!B:B,B79,采购明细!F:F)))</f>
        <v>0</v>
      </c>
      <c r="K79" s="12">
        <f t="shared" si="2"/>
        <v>0</v>
      </c>
      <c r="L79" s="16"/>
    </row>
    <row r="80" spans="1:12" ht="11.25">
      <c r="A80" s="7">
        <v>76</v>
      </c>
      <c r="B80" s="11" t="str">
        <f>IF(型号管理!A77="","",型号管理!A77)</f>
        <v>BG00076</v>
      </c>
      <c r="C80" s="11" t="str">
        <f>IF(B80="","",VLOOKUP(B80,型号管理!A:D,2,0))</f>
        <v>垃圾袋</v>
      </c>
      <c r="D80" s="11" t="str">
        <f>IF(B80="","",VLOOKUP(B80,型号管理!A:D,3,0))</f>
        <v>150只/包 45*50cm</v>
      </c>
      <c r="E80" s="11" t="str">
        <f>IF(B80="","",VLOOKUP(B80,型号管理!A:D,4,0))</f>
        <v>包</v>
      </c>
      <c r="F80" s="12">
        <f>IF(B80="",0,SUMIFS(采购明细!F:F,采购明细!B:B,B80,采购明细!A:A,"&lt;"&amp;$C$3)-SUMIFS(领用明细!F:F,领用明细!B:B,B80,领用明细!A:A,"&lt;"&amp;$C$3))</f>
        <v>0</v>
      </c>
      <c r="G80" s="12">
        <f>IF(B80="",0,SUMIFS(采购明细!F:F,采购明细!B:B,B80,采购明细!A:A,"&gt;="&amp;$C$3,采购明细!A:A,"&lt;="&amp;$E$3))</f>
        <v>0</v>
      </c>
      <c r="H80" s="12">
        <f>IF(B80="",0,SUMIFS(领用明细!F:F,领用明细!B:B,B80,领用明细!A:A,"&gt;="&amp;$C$3,领用明细!A:A,"&lt;="&amp;$E$3))</f>
        <v>0</v>
      </c>
      <c r="I80" s="12">
        <f t="shared" si="3"/>
        <v>0</v>
      </c>
      <c r="J80" s="12">
        <f>IF(B80="","",IF(SUMIF(采购明细!B:B,B80,采购明细!F:F)=0,0,SUMIF(采购明细!B:B,B80,采购明细!H:H)/SUMIF(采购明细!B:B,B80,采购明细!F:F)))</f>
        <v>0</v>
      </c>
      <c r="K80" s="12">
        <f t="shared" si="2"/>
        <v>0</v>
      </c>
      <c r="L80" s="16"/>
    </row>
    <row r="81" spans="1:12" ht="11.25">
      <c r="A81" s="7">
        <v>77</v>
      </c>
      <c r="B81" s="11" t="str">
        <f>IF(型号管理!A78="","",型号管理!A78)</f>
        <v>BG00077</v>
      </c>
      <c r="C81" s="11" t="str">
        <f>IF(B81="","",VLOOKUP(B81,型号管理!A:D,2,0))</f>
        <v>5号电池</v>
      </c>
      <c r="D81" s="11" t="str">
        <f>IF(B81="","",VLOOKUP(B81,型号管理!A:D,3,0))</f>
        <v>4支装</v>
      </c>
      <c r="E81" s="11" t="str">
        <f>IF(B81="","",VLOOKUP(B81,型号管理!A:D,4,0))</f>
        <v>包</v>
      </c>
      <c r="F81" s="12">
        <f>IF(B81="",0,SUMIFS(采购明细!F:F,采购明细!B:B,B81,采购明细!A:A,"&lt;"&amp;$C$3)-SUMIFS(领用明细!F:F,领用明细!B:B,B81,领用明细!A:A,"&lt;"&amp;$C$3))</f>
        <v>0</v>
      </c>
      <c r="G81" s="12">
        <f>IF(B81="",0,SUMIFS(采购明细!F:F,采购明细!B:B,B81,采购明细!A:A,"&gt;="&amp;$C$3,采购明细!A:A,"&lt;="&amp;$E$3))</f>
        <v>0</v>
      </c>
      <c r="H81" s="12">
        <f>IF(B81="",0,SUMIFS(领用明细!F:F,领用明细!B:B,B81,领用明细!A:A,"&gt;="&amp;$C$3,领用明细!A:A,"&lt;="&amp;$E$3))</f>
        <v>0</v>
      </c>
      <c r="I81" s="12">
        <f t="shared" si="3"/>
        <v>0</v>
      </c>
      <c r="J81" s="12">
        <f>IF(B81="","",IF(SUMIF(采购明细!B:B,B81,采购明细!F:F)=0,0,SUMIF(采购明细!B:B,B81,采购明细!H:H)/SUMIF(采购明细!B:B,B81,采购明细!F:F)))</f>
        <v>0</v>
      </c>
      <c r="K81" s="12">
        <f t="shared" si="2"/>
        <v>0</v>
      </c>
      <c r="L81" s="16"/>
    </row>
    <row r="82" spans="1:12" ht="11.25">
      <c r="A82" s="7">
        <v>78</v>
      </c>
      <c r="B82" s="11" t="str">
        <f>IF(型号管理!A79="","",型号管理!A79)</f>
        <v>BG00078</v>
      </c>
      <c r="C82" s="11" t="str">
        <f>IF(B82="","",VLOOKUP(B82,型号管理!A:D,2,0))</f>
        <v>7号电池</v>
      </c>
      <c r="D82" s="11" t="str">
        <f>IF(B82="","",VLOOKUP(B82,型号管理!A:D,3,0))</f>
        <v>4支装</v>
      </c>
      <c r="E82" s="11" t="str">
        <f>IF(B82="","",VLOOKUP(B82,型号管理!A:D,4,0))</f>
        <v>包</v>
      </c>
      <c r="F82" s="12">
        <f>IF(B82="",0,SUMIFS(采购明细!F:F,采购明细!B:B,B82,采购明细!A:A,"&lt;"&amp;$C$3)-SUMIFS(领用明细!F:F,领用明细!B:B,B82,领用明细!A:A,"&lt;"&amp;$C$3))</f>
        <v>0</v>
      </c>
      <c r="G82" s="12">
        <f>IF(B82="",0,SUMIFS(采购明细!F:F,采购明细!B:B,B82,采购明细!A:A,"&gt;="&amp;$C$3,采购明细!A:A,"&lt;="&amp;$E$3))</f>
        <v>0</v>
      </c>
      <c r="H82" s="12">
        <f>IF(B82="",0,SUMIFS(领用明细!F:F,领用明细!B:B,B82,领用明细!A:A,"&gt;="&amp;$C$3,领用明细!A:A,"&lt;="&amp;$E$3))</f>
        <v>0</v>
      </c>
      <c r="I82" s="12">
        <f t="shared" si="3"/>
        <v>0</v>
      </c>
      <c r="J82" s="12">
        <f>IF(B82="","",IF(SUMIF(采购明细!B:B,B82,采购明细!F:F)=0,0,SUMIF(采购明细!B:B,B82,采购明细!H:H)/SUMIF(采购明细!B:B,B82,采购明细!F:F)))</f>
        <v>0</v>
      </c>
      <c r="K82" s="12">
        <f t="shared" si="2"/>
        <v>0</v>
      </c>
      <c r="L82" s="16"/>
    </row>
    <row r="83" spans="1:12" ht="11.25">
      <c r="A83" s="7">
        <v>79</v>
      </c>
      <c r="B83" s="11" t="str">
        <f>IF(型号管理!A80="","",型号管理!A80)</f>
        <v>BG00079</v>
      </c>
      <c r="C83" s="11" t="str">
        <f>IF(B83="","",VLOOKUP(B83,型号管理!A:D,2,0))</f>
        <v>抽纸</v>
      </c>
      <c r="D83" s="11" t="str">
        <f>IF(B83="","",VLOOKUP(B83,型号管理!A:D,3,0))</f>
        <v>洁柔 M号 柔韧3层 120抽 20包 无香</v>
      </c>
      <c r="E83" s="11" t="str">
        <f>IF(B83="","",VLOOKUP(B83,型号管理!A:D,4,0))</f>
        <v>箱</v>
      </c>
      <c r="F83" s="12">
        <f>IF(B83="",0,SUMIFS(采购明细!F:F,采购明细!B:B,B83,采购明细!A:A,"&lt;"&amp;$C$3)-SUMIFS(领用明细!F:F,领用明细!B:B,B83,领用明细!A:A,"&lt;"&amp;$C$3))</f>
        <v>0</v>
      </c>
      <c r="G83" s="12">
        <f>IF(B83="",0,SUMIFS(采购明细!F:F,采购明细!B:B,B83,采购明细!A:A,"&gt;="&amp;$C$3,采购明细!A:A,"&lt;="&amp;$E$3))</f>
        <v>0</v>
      </c>
      <c r="H83" s="12">
        <f>IF(B83="",0,SUMIFS(领用明细!F:F,领用明细!B:B,B83,领用明细!A:A,"&gt;="&amp;$C$3,领用明细!A:A,"&lt;="&amp;$E$3))</f>
        <v>0</v>
      </c>
      <c r="I83" s="12">
        <f t="shared" si="3"/>
        <v>0</v>
      </c>
      <c r="J83" s="12">
        <f>IF(B83="","",IF(SUMIF(采购明细!B:B,B83,采购明细!F:F)=0,0,SUMIF(采购明细!B:B,B83,采购明细!H:H)/SUMIF(采购明细!B:B,B83,采购明细!F:F)))</f>
        <v>0</v>
      </c>
      <c r="K83" s="12">
        <f t="shared" si="2"/>
        <v>0</v>
      </c>
      <c r="L83" s="16"/>
    </row>
    <row r="84" spans="1:12" ht="11.25">
      <c r="A84" s="7">
        <v>80</v>
      </c>
      <c r="B84" s="11" t="str">
        <f>IF(型号管理!A81="","",型号管理!A81)</f>
        <v>BG00080</v>
      </c>
      <c r="C84" s="11" t="str">
        <f>IF(B84="","",VLOOKUP(B84,型号管理!A:D,2,0))</f>
        <v>一次性纸杯</v>
      </c>
      <c r="D84" s="11" t="str">
        <f>IF(B84="","",VLOOKUP(B84,型号管理!A:D,3,0))</f>
        <v>妙洁 100只装 228ml 加厚型</v>
      </c>
      <c r="E84" s="11" t="str">
        <f>IF(B84="","",VLOOKUP(B84,型号管理!A:D,4,0))</f>
        <v>袋</v>
      </c>
      <c r="F84" s="12">
        <f>IF(B84="",0,SUMIFS(采购明细!F:F,采购明细!B:B,B84,采购明细!A:A,"&lt;"&amp;$C$3)-SUMIFS(领用明细!F:F,领用明细!B:B,B84,领用明细!A:A,"&lt;"&amp;$C$3))</f>
        <v>0</v>
      </c>
      <c r="G84" s="12">
        <f>IF(B84="",0,SUMIFS(采购明细!F:F,采购明细!B:B,B84,采购明细!A:A,"&gt;="&amp;$C$3,采购明细!A:A,"&lt;="&amp;$E$3))</f>
        <v>0</v>
      </c>
      <c r="H84" s="12">
        <f>IF(B84="",0,SUMIFS(领用明细!F:F,领用明细!B:B,B84,领用明细!A:A,"&gt;="&amp;$C$3,领用明细!A:A,"&lt;="&amp;$E$3))</f>
        <v>0</v>
      </c>
      <c r="I84" s="12">
        <f t="shared" si="3"/>
        <v>0</v>
      </c>
      <c r="J84" s="12">
        <f>IF(B84="","",IF(SUMIF(采购明细!B:B,B84,采购明细!F:F)=0,0,SUMIF(采购明细!B:B,B84,采购明细!H:H)/SUMIF(采购明细!B:B,B84,采购明细!F:F)))</f>
        <v>0</v>
      </c>
      <c r="K84" s="12">
        <f t="shared" si="2"/>
        <v>0</v>
      </c>
      <c r="L84" s="16"/>
    </row>
    <row r="85" spans="1:12" ht="11.25">
      <c r="A85" s="7">
        <v>81</v>
      </c>
      <c r="B85" s="11" t="str">
        <f>IF(型号管理!A82="","",型号管理!A82)</f>
        <v/>
      </c>
      <c r="C85" s="11" t="str">
        <f>IF(B85="","",VLOOKUP(B85,型号管理!A:D,2,0))</f>
        <v/>
      </c>
      <c r="D85" s="11" t="str">
        <f>IF(B85="","",VLOOKUP(B85,型号管理!A:D,3,0))</f>
        <v/>
      </c>
      <c r="E85" s="11" t="str">
        <f>IF(B85="","",VLOOKUP(B85,型号管理!A:D,4,0))</f>
        <v/>
      </c>
      <c r="F85" s="12">
        <f>IF(B85="",0,SUMIFS(采购明细!F:F,采购明细!B:B,B85,采购明细!A:A,"&lt;"&amp;$C$3)-SUMIFS(领用明细!F:F,领用明细!B:B,B85,领用明细!A:A,"&lt;"&amp;$C$3))</f>
        <v>0</v>
      </c>
      <c r="G85" s="12">
        <f>IF(B85="",0,SUMIFS(采购明细!F:F,采购明细!B:B,B85,采购明细!A:A,"&gt;="&amp;$C$3,采购明细!A:A,"&lt;="&amp;$E$3))</f>
        <v>0</v>
      </c>
      <c r="H85" s="12">
        <f>IF(B85="",0,SUMIFS(领用明细!F:F,领用明细!B:B,B85,领用明细!A:A,"&gt;="&amp;$C$3,领用明细!A:A,"&lt;="&amp;$E$3))</f>
        <v>0</v>
      </c>
      <c r="I85" s="12" t="str">
        <f t="shared" si="3"/>
        <v/>
      </c>
      <c r="J85" s="12" t="str">
        <f>IF(B85="","",IF(SUMIF(采购明细!B:B,B85,采购明细!F:F)=0,0,SUMIF(采购明细!B:B,B85,采购明细!H:H)/SUMIF(采购明细!B:B,B85,采购明细!F:F)))</f>
        <v/>
      </c>
      <c r="K85" s="12" t="str">
        <f t="shared" si="2"/>
        <v/>
      </c>
      <c r="L85" s="16"/>
    </row>
    <row r="86" spans="1:12" ht="11.25">
      <c r="A86" s="7">
        <v>82</v>
      </c>
      <c r="B86" s="11" t="str">
        <f>IF(型号管理!A83="","",型号管理!A83)</f>
        <v/>
      </c>
      <c r="C86" s="11" t="str">
        <f>IF(B86="","",VLOOKUP(B86,型号管理!A:D,2,0))</f>
        <v/>
      </c>
      <c r="D86" s="11" t="str">
        <f>IF(B86="","",VLOOKUP(B86,型号管理!A:D,3,0))</f>
        <v/>
      </c>
      <c r="E86" s="11" t="str">
        <f>IF(B86="","",VLOOKUP(B86,型号管理!A:D,4,0))</f>
        <v/>
      </c>
      <c r="F86" s="12">
        <f>IF(B86="",0,SUMIFS(采购明细!F:F,采购明细!B:B,B86,采购明细!A:A,"&lt;"&amp;$C$3)-SUMIFS(领用明细!F:F,领用明细!B:B,B86,领用明细!A:A,"&lt;"&amp;$C$3))</f>
        <v>0</v>
      </c>
      <c r="G86" s="12">
        <f>IF(B86="",0,SUMIFS(采购明细!F:F,采购明细!B:B,B86,采购明细!A:A,"&gt;="&amp;$C$3,采购明细!A:A,"&lt;="&amp;$E$3))</f>
        <v>0</v>
      </c>
      <c r="H86" s="12">
        <f>IF(B86="",0,SUMIFS(领用明细!F:F,领用明细!B:B,B86,领用明细!A:A,"&gt;="&amp;$C$3,领用明细!A:A,"&lt;="&amp;$E$3))</f>
        <v>0</v>
      </c>
      <c r="I86" s="12" t="str">
        <f t="shared" si="3"/>
        <v/>
      </c>
      <c r="J86" s="12" t="str">
        <f>IF(B86="","",IF(SUMIF(采购明细!B:B,B86,采购明细!F:F)=0,0,SUMIF(采购明细!B:B,B86,采购明细!H:H)/SUMIF(采购明细!B:B,B86,采购明细!F:F)))</f>
        <v/>
      </c>
      <c r="K86" s="12" t="str">
        <f t="shared" si="2"/>
        <v/>
      </c>
      <c r="L86" s="16"/>
    </row>
    <row r="87" spans="1:12" ht="11.25">
      <c r="A87" s="7">
        <v>83</v>
      </c>
      <c r="B87" s="11" t="str">
        <f>IF(型号管理!A84="","",型号管理!A84)</f>
        <v/>
      </c>
      <c r="C87" s="11" t="str">
        <f>IF(B87="","",VLOOKUP(B87,型号管理!A:D,2,0))</f>
        <v/>
      </c>
      <c r="D87" s="11" t="str">
        <f>IF(B87="","",VLOOKUP(B87,型号管理!A:D,3,0))</f>
        <v/>
      </c>
      <c r="E87" s="11" t="str">
        <f>IF(B87="","",VLOOKUP(B87,型号管理!A:D,4,0))</f>
        <v/>
      </c>
      <c r="F87" s="12">
        <f>IF(B87="",0,SUMIFS(采购明细!F:F,采购明细!B:B,B87,采购明细!A:A,"&lt;"&amp;$C$3)-SUMIFS(领用明细!F:F,领用明细!B:B,B87,领用明细!A:A,"&lt;"&amp;$C$3))</f>
        <v>0</v>
      </c>
      <c r="G87" s="12">
        <f>IF(B87="",0,SUMIFS(采购明细!F:F,采购明细!B:B,B87,采购明细!A:A,"&gt;="&amp;$C$3,采购明细!A:A,"&lt;="&amp;$E$3))</f>
        <v>0</v>
      </c>
      <c r="H87" s="12">
        <f>IF(B87="",0,SUMIFS(领用明细!F:F,领用明细!B:B,B87,领用明细!A:A,"&gt;="&amp;$C$3,领用明细!A:A,"&lt;="&amp;$E$3))</f>
        <v>0</v>
      </c>
      <c r="I87" s="12" t="str">
        <f t="shared" si="3"/>
        <v/>
      </c>
      <c r="J87" s="12" t="str">
        <f>IF(B87="","",IF(SUMIF(采购明细!B:B,B87,采购明细!F:F)=0,0,SUMIF(采购明细!B:B,B87,采购明细!H:H)/SUMIF(采购明细!B:B,B87,采购明细!F:F)))</f>
        <v/>
      </c>
      <c r="K87" s="12" t="str">
        <f t="shared" si="2"/>
        <v/>
      </c>
      <c r="L87" s="16"/>
    </row>
    <row r="88" spans="1:12" ht="11.25">
      <c r="A88" s="7">
        <v>84</v>
      </c>
      <c r="B88" s="11" t="str">
        <f>IF(型号管理!A85="","",型号管理!A85)</f>
        <v/>
      </c>
      <c r="C88" s="11" t="str">
        <f>IF(B88="","",VLOOKUP(B88,型号管理!A:D,2,0))</f>
        <v/>
      </c>
      <c r="D88" s="11" t="str">
        <f>IF(B88="","",VLOOKUP(B88,型号管理!A:D,3,0))</f>
        <v/>
      </c>
      <c r="E88" s="11" t="str">
        <f>IF(B88="","",VLOOKUP(B88,型号管理!A:D,4,0))</f>
        <v/>
      </c>
      <c r="F88" s="12">
        <f>IF(B88="",0,SUMIFS(采购明细!F:F,采购明细!B:B,B88,采购明细!A:A,"&lt;"&amp;$C$3)-SUMIFS(领用明细!F:F,领用明细!B:B,B88,领用明细!A:A,"&lt;"&amp;$C$3))</f>
        <v>0</v>
      </c>
      <c r="G88" s="12">
        <f>IF(B88="",0,SUMIFS(采购明细!F:F,采购明细!B:B,B88,采购明细!A:A,"&gt;="&amp;$C$3,采购明细!A:A,"&lt;="&amp;$E$3))</f>
        <v>0</v>
      </c>
      <c r="H88" s="12">
        <f>IF(B88="",0,SUMIFS(领用明细!F:F,领用明细!B:B,B88,领用明细!A:A,"&gt;="&amp;$C$3,领用明细!A:A,"&lt;="&amp;$E$3))</f>
        <v>0</v>
      </c>
      <c r="I88" s="12" t="str">
        <f t="shared" si="3"/>
        <v/>
      </c>
      <c r="J88" s="12" t="str">
        <f>IF(B88="","",IF(SUMIF(采购明细!B:B,B88,采购明细!F:F)=0,0,SUMIF(采购明细!B:B,B88,采购明细!H:H)/SUMIF(采购明细!B:B,B88,采购明细!F:F)))</f>
        <v/>
      </c>
      <c r="K88" s="12" t="str">
        <f t="shared" si="2"/>
        <v/>
      </c>
      <c r="L88" s="16"/>
    </row>
    <row r="89" spans="1:12" ht="11.25">
      <c r="A89" s="7">
        <v>85</v>
      </c>
      <c r="B89" s="11" t="str">
        <f>IF(型号管理!A86="","",型号管理!A86)</f>
        <v/>
      </c>
      <c r="C89" s="11" t="str">
        <f>IF(B89="","",VLOOKUP(B89,型号管理!A:D,2,0))</f>
        <v/>
      </c>
      <c r="D89" s="11" t="str">
        <f>IF(B89="","",VLOOKUP(B89,型号管理!A:D,3,0))</f>
        <v/>
      </c>
      <c r="E89" s="11" t="str">
        <f>IF(B89="","",VLOOKUP(B89,型号管理!A:D,4,0))</f>
        <v/>
      </c>
      <c r="F89" s="12">
        <f>IF(B89="",0,SUMIFS(采购明细!F:F,采购明细!B:B,B89,采购明细!A:A,"&lt;"&amp;$C$3)-SUMIFS(领用明细!F:F,领用明细!B:B,B89,领用明细!A:A,"&lt;"&amp;$C$3))</f>
        <v>0</v>
      </c>
      <c r="G89" s="12">
        <f>IF(B89="",0,SUMIFS(采购明细!F:F,采购明细!B:B,B89,采购明细!A:A,"&gt;="&amp;$C$3,采购明细!A:A,"&lt;="&amp;$E$3))</f>
        <v>0</v>
      </c>
      <c r="H89" s="12">
        <f>IF(B89="",0,SUMIFS(领用明细!F:F,领用明细!B:B,B89,领用明细!A:A,"&gt;="&amp;$C$3,领用明细!A:A,"&lt;="&amp;$E$3))</f>
        <v>0</v>
      </c>
      <c r="I89" s="12" t="str">
        <f t="shared" si="3"/>
        <v/>
      </c>
      <c r="J89" s="12" t="str">
        <f>IF(B89="","",IF(SUMIF(采购明细!B:B,B89,采购明细!F:F)=0,0,SUMIF(采购明细!B:B,B89,采购明细!H:H)/SUMIF(采购明细!B:B,B89,采购明细!F:F)))</f>
        <v/>
      </c>
      <c r="K89" s="12" t="str">
        <f t="shared" si="2"/>
        <v/>
      </c>
      <c r="L89" s="16"/>
    </row>
    <row r="90" spans="1:12" ht="11.25">
      <c r="A90" s="7">
        <v>86</v>
      </c>
      <c r="B90" s="11" t="str">
        <f>IF(型号管理!A87="","",型号管理!A87)</f>
        <v/>
      </c>
      <c r="C90" s="11" t="str">
        <f>IF(B90="","",VLOOKUP(B90,型号管理!A:D,2,0))</f>
        <v/>
      </c>
      <c r="D90" s="11" t="str">
        <f>IF(B90="","",VLOOKUP(B90,型号管理!A:D,3,0))</f>
        <v/>
      </c>
      <c r="E90" s="11" t="str">
        <f>IF(B90="","",VLOOKUP(B90,型号管理!A:D,4,0))</f>
        <v/>
      </c>
      <c r="F90" s="12">
        <f>IF(B90="",0,SUMIFS(采购明细!F:F,采购明细!B:B,B90,采购明细!A:A,"&lt;"&amp;$C$3)-SUMIFS(领用明细!F:F,领用明细!B:B,B90,领用明细!A:A,"&lt;"&amp;$C$3))</f>
        <v>0</v>
      </c>
      <c r="G90" s="12">
        <f>IF(B90="",0,SUMIFS(采购明细!F:F,采购明细!B:B,B90,采购明细!A:A,"&gt;="&amp;$C$3,采购明细!A:A,"&lt;="&amp;$E$3))</f>
        <v>0</v>
      </c>
      <c r="H90" s="12">
        <f>IF(B90="",0,SUMIFS(领用明细!F:F,领用明细!B:B,B90,领用明细!A:A,"&gt;="&amp;$C$3,领用明细!A:A,"&lt;="&amp;$E$3))</f>
        <v>0</v>
      </c>
      <c r="I90" s="12" t="str">
        <f t="shared" si="3"/>
        <v/>
      </c>
      <c r="J90" s="12" t="str">
        <f>IF(B90="","",IF(SUMIF(采购明细!B:B,B90,采购明细!F:F)=0,0,SUMIF(采购明细!B:B,B90,采购明细!H:H)/SUMIF(采购明细!B:B,B90,采购明细!F:F)))</f>
        <v/>
      </c>
      <c r="K90" s="12" t="str">
        <f t="shared" si="2"/>
        <v/>
      </c>
      <c r="L90" s="16"/>
    </row>
    <row r="91" spans="1:12" ht="11.25">
      <c r="A91" s="7">
        <v>87</v>
      </c>
      <c r="B91" s="11" t="str">
        <f>IF(型号管理!A88="","",型号管理!A88)</f>
        <v/>
      </c>
      <c r="C91" s="11" t="str">
        <f>IF(B91="","",VLOOKUP(B91,型号管理!A:D,2,0))</f>
        <v/>
      </c>
      <c r="D91" s="11" t="str">
        <f>IF(B91="","",VLOOKUP(B91,型号管理!A:D,3,0))</f>
        <v/>
      </c>
      <c r="E91" s="11" t="str">
        <f>IF(B91="","",VLOOKUP(B91,型号管理!A:D,4,0))</f>
        <v/>
      </c>
      <c r="F91" s="12">
        <f>IF(B91="",0,SUMIFS(采购明细!F:F,采购明细!B:B,B91,采购明细!A:A,"&lt;"&amp;$C$3)-SUMIFS(领用明细!F:F,领用明细!B:B,B91,领用明细!A:A,"&lt;"&amp;$C$3))</f>
        <v>0</v>
      </c>
      <c r="G91" s="12">
        <f>IF(B91="",0,SUMIFS(采购明细!F:F,采购明细!B:B,B91,采购明细!A:A,"&gt;="&amp;$C$3,采购明细!A:A,"&lt;="&amp;$E$3))</f>
        <v>0</v>
      </c>
      <c r="H91" s="12">
        <f>IF(B91="",0,SUMIFS(领用明细!F:F,领用明细!B:B,B91,领用明细!A:A,"&gt;="&amp;$C$3,领用明细!A:A,"&lt;="&amp;$E$3))</f>
        <v>0</v>
      </c>
      <c r="I91" s="12" t="str">
        <f t="shared" si="3"/>
        <v/>
      </c>
      <c r="J91" s="12" t="str">
        <f>IF(B91="","",IF(SUMIF(采购明细!B:B,B91,采购明细!F:F)=0,0,SUMIF(采购明细!B:B,B91,采购明细!H:H)/SUMIF(采购明细!B:B,B91,采购明细!F:F)))</f>
        <v/>
      </c>
      <c r="K91" s="12" t="str">
        <f t="shared" si="2"/>
        <v/>
      </c>
      <c r="L91" s="16"/>
    </row>
    <row r="92" spans="1:12" ht="11.25">
      <c r="A92" s="7">
        <v>88</v>
      </c>
      <c r="B92" s="11" t="str">
        <f>IF(型号管理!A89="","",型号管理!A89)</f>
        <v/>
      </c>
      <c r="C92" s="11" t="str">
        <f>IF(B92="","",VLOOKUP(B92,型号管理!A:D,2,0))</f>
        <v/>
      </c>
      <c r="D92" s="11" t="str">
        <f>IF(B92="","",VLOOKUP(B92,型号管理!A:D,3,0))</f>
        <v/>
      </c>
      <c r="E92" s="11" t="str">
        <f>IF(B92="","",VLOOKUP(B92,型号管理!A:D,4,0))</f>
        <v/>
      </c>
      <c r="F92" s="12">
        <f>IF(B92="",0,SUMIFS(采购明细!F:F,采购明细!B:B,B92,采购明细!A:A,"&lt;"&amp;$C$3)-SUMIFS(领用明细!F:F,领用明细!B:B,B92,领用明细!A:A,"&lt;"&amp;$C$3))</f>
        <v>0</v>
      </c>
      <c r="G92" s="12">
        <f>IF(B92="",0,SUMIFS(采购明细!F:F,采购明细!B:B,B92,采购明细!A:A,"&gt;="&amp;$C$3,采购明细!A:A,"&lt;="&amp;$E$3))</f>
        <v>0</v>
      </c>
      <c r="H92" s="12">
        <f>IF(B92="",0,SUMIFS(领用明细!F:F,领用明细!B:B,B92,领用明细!A:A,"&gt;="&amp;$C$3,领用明细!A:A,"&lt;="&amp;$E$3))</f>
        <v>0</v>
      </c>
      <c r="I92" s="12" t="str">
        <f t="shared" si="3"/>
        <v/>
      </c>
      <c r="J92" s="12" t="str">
        <f>IF(B92="","",IF(SUMIF(采购明细!B:B,B92,采购明细!F:F)=0,0,SUMIF(采购明细!B:B,B92,采购明细!H:H)/SUMIF(采购明细!B:B,B92,采购明细!F:F)))</f>
        <v/>
      </c>
      <c r="K92" s="12" t="str">
        <f t="shared" si="2"/>
        <v/>
      </c>
      <c r="L92" s="16"/>
    </row>
    <row r="93" spans="1:12" ht="11.25">
      <c r="A93" s="7">
        <v>89</v>
      </c>
      <c r="B93" s="11" t="str">
        <f>IF(型号管理!A90="","",型号管理!A90)</f>
        <v/>
      </c>
      <c r="C93" s="11" t="str">
        <f>IF(B93="","",VLOOKUP(B93,型号管理!A:D,2,0))</f>
        <v/>
      </c>
      <c r="D93" s="11" t="str">
        <f>IF(B93="","",VLOOKUP(B93,型号管理!A:D,3,0))</f>
        <v/>
      </c>
      <c r="E93" s="11" t="str">
        <f>IF(B93="","",VLOOKUP(B93,型号管理!A:D,4,0))</f>
        <v/>
      </c>
      <c r="F93" s="12">
        <f>IF(B93="",0,SUMIFS(采购明细!F:F,采购明细!B:B,B93,采购明细!A:A,"&lt;"&amp;$C$3)-SUMIFS(领用明细!F:F,领用明细!B:B,B93,领用明细!A:A,"&lt;"&amp;$C$3))</f>
        <v>0</v>
      </c>
      <c r="G93" s="12">
        <f>IF(B93="",0,SUMIFS(采购明细!F:F,采购明细!B:B,B93,采购明细!A:A,"&gt;="&amp;$C$3,采购明细!A:A,"&lt;="&amp;$E$3))</f>
        <v>0</v>
      </c>
      <c r="H93" s="12">
        <f>IF(B93="",0,SUMIFS(领用明细!F:F,领用明细!B:B,B93,领用明细!A:A,"&gt;="&amp;$C$3,领用明细!A:A,"&lt;="&amp;$E$3))</f>
        <v>0</v>
      </c>
      <c r="I93" s="12" t="str">
        <f t="shared" si="3"/>
        <v/>
      </c>
      <c r="J93" s="12" t="str">
        <f>IF(B93="","",IF(SUMIF(采购明细!B:B,B93,采购明细!F:F)=0,0,SUMIF(采购明细!B:B,B93,采购明细!H:H)/SUMIF(采购明细!B:B,B93,采购明细!F:F)))</f>
        <v/>
      </c>
      <c r="K93" s="12" t="str">
        <f t="shared" si="2"/>
        <v/>
      </c>
      <c r="L93" s="16"/>
    </row>
    <row r="94" spans="1:12" ht="11.25">
      <c r="A94" s="7">
        <v>90</v>
      </c>
      <c r="B94" s="11" t="str">
        <f>IF(型号管理!A91="","",型号管理!A91)</f>
        <v/>
      </c>
      <c r="C94" s="11" t="str">
        <f>IF(B94="","",VLOOKUP(B94,型号管理!A:D,2,0))</f>
        <v/>
      </c>
      <c r="D94" s="11" t="str">
        <f>IF(B94="","",VLOOKUP(B94,型号管理!A:D,3,0))</f>
        <v/>
      </c>
      <c r="E94" s="11" t="str">
        <f>IF(B94="","",VLOOKUP(B94,型号管理!A:D,4,0))</f>
        <v/>
      </c>
      <c r="F94" s="12">
        <f>IF(B94="",0,SUMIFS(采购明细!F:F,采购明细!B:B,B94,采购明细!A:A,"&lt;"&amp;$C$3)-SUMIFS(领用明细!F:F,领用明细!B:B,B94,领用明细!A:A,"&lt;"&amp;$C$3))</f>
        <v>0</v>
      </c>
      <c r="G94" s="12">
        <f>IF(B94="",0,SUMIFS(采购明细!F:F,采购明细!B:B,B94,采购明细!A:A,"&gt;="&amp;$C$3,采购明细!A:A,"&lt;="&amp;$E$3))</f>
        <v>0</v>
      </c>
      <c r="H94" s="12">
        <f>IF(B94="",0,SUMIFS(领用明细!F:F,领用明细!B:B,B94,领用明细!A:A,"&gt;="&amp;$C$3,领用明细!A:A,"&lt;="&amp;$E$3))</f>
        <v>0</v>
      </c>
      <c r="I94" s="12" t="str">
        <f t="shared" si="3"/>
        <v/>
      </c>
      <c r="J94" s="12" t="str">
        <f>IF(B94="","",IF(SUMIF(采购明细!B:B,B94,采购明细!F:F)=0,0,SUMIF(采购明细!B:B,B94,采购明细!H:H)/SUMIF(采购明细!B:B,B94,采购明细!F:F)))</f>
        <v/>
      </c>
      <c r="K94" s="12" t="str">
        <f t="shared" si="2"/>
        <v/>
      </c>
      <c r="L94" s="16"/>
    </row>
    <row r="95" spans="1:12" ht="11.25">
      <c r="A95" s="7">
        <v>91</v>
      </c>
      <c r="B95" s="11" t="str">
        <f>IF(型号管理!A92="","",型号管理!A92)</f>
        <v/>
      </c>
      <c r="C95" s="11" t="str">
        <f>IF(B95="","",VLOOKUP(B95,型号管理!A:D,2,0))</f>
        <v/>
      </c>
      <c r="D95" s="11" t="str">
        <f>IF(B95="","",VLOOKUP(B95,型号管理!A:D,3,0))</f>
        <v/>
      </c>
      <c r="E95" s="11" t="str">
        <f>IF(B95="","",VLOOKUP(B95,型号管理!A:D,4,0))</f>
        <v/>
      </c>
      <c r="F95" s="12">
        <f>IF(B95="",0,SUMIFS(采购明细!F:F,采购明细!B:B,B95,采购明细!A:A,"&lt;"&amp;$C$3)-SUMIFS(领用明细!F:F,领用明细!B:B,B95,领用明细!A:A,"&lt;"&amp;$C$3))</f>
        <v>0</v>
      </c>
      <c r="G95" s="12">
        <f>IF(B95="",0,SUMIFS(采购明细!F:F,采购明细!B:B,B95,采购明细!A:A,"&gt;="&amp;$C$3,采购明细!A:A,"&lt;="&amp;$E$3))</f>
        <v>0</v>
      </c>
      <c r="H95" s="12">
        <f>IF(B95="",0,SUMIFS(领用明细!F:F,领用明细!B:B,B95,领用明细!A:A,"&gt;="&amp;$C$3,领用明细!A:A,"&lt;="&amp;$E$3))</f>
        <v>0</v>
      </c>
      <c r="I95" s="12" t="str">
        <f t="shared" si="3"/>
        <v/>
      </c>
      <c r="J95" s="12" t="str">
        <f>IF(B95="","",IF(SUMIF(采购明细!B:B,B95,采购明细!F:F)=0,0,SUMIF(采购明细!B:B,B95,采购明细!H:H)/SUMIF(采购明细!B:B,B95,采购明细!F:F)))</f>
        <v/>
      </c>
      <c r="K95" s="12" t="str">
        <f t="shared" si="2"/>
        <v/>
      </c>
      <c r="L95" s="16"/>
    </row>
    <row r="96" spans="1:12" ht="11.25">
      <c r="A96" s="7">
        <v>92</v>
      </c>
      <c r="B96" s="11" t="str">
        <f>IF(型号管理!A93="","",型号管理!A93)</f>
        <v/>
      </c>
      <c r="C96" s="11" t="str">
        <f>IF(B96="","",VLOOKUP(B96,型号管理!A:D,2,0))</f>
        <v/>
      </c>
      <c r="D96" s="11" t="str">
        <f>IF(B96="","",VLOOKUP(B96,型号管理!A:D,3,0))</f>
        <v/>
      </c>
      <c r="E96" s="11" t="str">
        <f>IF(B96="","",VLOOKUP(B96,型号管理!A:D,4,0))</f>
        <v/>
      </c>
      <c r="F96" s="12">
        <f>IF(B96="",0,SUMIFS(采购明细!F:F,采购明细!B:B,B96,采购明细!A:A,"&lt;"&amp;$C$3)-SUMIFS(领用明细!F:F,领用明细!B:B,B96,领用明细!A:A,"&lt;"&amp;$C$3))</f>
        <v>0</v>
      </c>
      <c r="G96" s="12">
        <f>IF(B96="",0,SUMIFS(采购明细!F:F,采购明细!B:B,B96,采购明细!A:A,"&gt;="&amp;$C$3,采购明细!A:A,"&lt;="&amp;$E$3))</f>
        <v>0</v>
      </c>
      <c r="H96" s="12">
        <f>IF(B96="",0,SUMIFS(领用明细!F:F,领用明细!B:B,B96,领用明细!A:A,"&gt;="&amp;$C$3,领用明细!A:A,"&lt;="&amp;$E$3))</f>
        <v>0</v>
      </c>
      <c r="I96" s="12" t="str">
        <f t="shared" si="3"/>
        <v/>
      </c>
      <c r="J96" s="12" t="str">
        <f>IF(B96="","",IF(SUMIF(采购明细!B:B,B96,采购明细!F:F)=0,0,SUMIF(采购明细!B:B,B96,采购明细!H:H)/SUMIF(采购明细!B:B,B96,采购明细!F:F)))</f>
        <v/>
      </c>
      <c r="K96" s="12" t="str">
        <f t="shared" si="2"/>
        <v/>
      </c>
      <c r="L96" s="16"/>
    </row>
    <row r="97" spans="1:12" ht="11.25">
      <c r="A97" s="7">
        <v>93</v>
      </c>
      <c r="B97" s="11" t="str">
        <f>IF(型号管理!A94="","",型号管理!A94)</f>
        <v/>
      </c>
      <c r="C97" s="11" t="str">
        <f>IF(B97="","",VLOOKUP(B97,型号管理!A:D,2,0))</f>
        <v/>
      </c>
      <c r="D97" s="11" t="str">
        <f>IF(B97="","",VLOOKUP(B97,型号管理!A:D,3,0))</f>
        <v/>
      </c>
      <c r="E97" s="11" t="str">
        <f>IF(B97="","",VLOOKUP(B97,型号管理!A:D,4,0))</f>
        <v/>
      </c>
      <c r="F97" s="12">
        <f>IF(B97="",0,SUMIFS(采购明细!F:F,采购明细!B:B,B97,采购明细!A:A,"&lt;"&amp;$C$3)-SUMIFS(领用明细!F:F,领用明细!B:B,B97,领用明细!A:A,"&lt;"&amp;$C$3))</f>
        <v>0</v>
      </c>
      <c r="G97" s="12">
        <f>IF(B97="",0,SUMIFS(采购明细!F:F,采购明细!B:B,B97,采购明细!A:A,"&gt;="&amp;$C$3,采购明细!A:A,"&lt;="&amp;$E$3))</f>
        <v>0</v>
      </c>
      <c r="H97" s="12">
        <f>IF(B97="",0,SUMIFS(领用明细!F:F,领用明细!B:B,B97,领用明细!A:A,"&gt;="&amp;$C$3,领用明细!A:A,"&lt;="&amp;$E$3))</f>
        <v>0</v>
      </c>
      <c r="I97" s="12" t="str">
        <f t="shared" si="3"/>
        <v/>
      </c>
      <c r="J97" s="12" t="str">
        <f>IF(B97="","",IF(SUMIF(采购明细!B:B,B97,采购明细!F:F)=0,0,SUMIF(采购明细!B:B,B97,采购明细!H:H)/SUMIF(采购明细!B:B,B97,采购明细!F:F)))</f>
        <v/>
      </c>
      <c r="K97" s="12" t="str">
        <f t="shared" si="2"/>
        <v/>
      </c>
      <c r="L97" s="16"/>
    </row>
    <row r="98" spans="1:12" ht="11.25">
      <c r="A98" s="7">
        <v>94</v>
      </c>
      <c r="B98" s="11" t="str">
        <f>IF(型号管理!A95="","",型号管理!A95)</f>
        <v/>
      </c>
      <c r="C98" s="11" t="str">
        <f>IF(B98="","",VLOOKUP(B98,型号管理!A:D,2,0))</f>
        <v/>
      </c>
      <c r="D98" s="11" t="str">
        <f>IF(B98="","",VLOOKUP(B98,型号管理!A:D,3,0))</f>
        <v/>
      </c>
      <c r="E98" s="11" t="str">
        <f>IF(B98="","",VLOOKUP(B98,型号管理!A:D,4,0))</f>
        <v/>
      </c>
      <c r="F98" s="12">
        <f>IF(B98="",0,SUMIFS(采购明细!F:F,采购明细!B:B,B98,采购明细!A:A,"&lt;"&amp;$C$3)-SUMIFS(领用明细!F:F,领用明细!B:B,B98,领用明细!A:A,"&lt;"&amp;$C$3))</f>
        <v>0</v>
      </c>
      <c r="G98" s="12">
        <f>IF(B98="",0,SUMIFS(采购明细!F:F,采购明细!B:B,B98,采购明细!A:A,"&gt;="&amp;$C$3,采购明细!A:A,"&lt;="&amp;$E$3))</f>
        <v>0</v>
      </c>
      <c r="H98" s="12">
        <f>IF(B98="",0,SUMIFS(领用明细!F:F,领用明细!B:B,B98,领用明细!A:A,"&gt;="&amp;$C$3,领用明细!A:A,"&lt;="&amp;$E$3))</f>
        <v>0</v>
      </c>
      <c r="I98" s="12" t="str">
        <f t="shared" si="3"/>
        <v/>
      </c>
      <c r="J98" s="12" t="str">
        <f>IF(B98="","",IF(SUMIF(采购明细!B:B,B98,采购明细!F:F)=0,0,SUMIF(采购明细!B:B,B98,采购明细!H:H)/SUMIF(采购明细!B:B,B98,采购明细!F:F)))</f>
        <v/>
      </c>
      <c r="K98" s="12" t="str">
        <f t="shared" si="2"/>
        <v/>
      </c>
      <c r="L98" s="16"/>
    </row>
    <row r="99" spans="1:12" ht="11.25">
      <c r="A99" s="7">
        <v>95</v>
      </c>
      <c r="B99" s="11" t="str">
        <f>IF(型号管理!A96="","",型号管理!A96)</f>
        <v/>
      </c>
      <c r="C99" s="11" t="str">
        <f>IF(B99="","",VLOOKUP(B99,型号管理!A:D,2,0))</f>
        <v/>
      </c>
      <c r="D99" s="11" t="str">
        <f>IF(B99="","",VLOOKUP(B99,型号管理!A:D,3,0))</f>
        <v/>
      </c>
      <c r="E99" s="11" t="str">
        <f>IF(B99="","",VLOOKUP(B99,型号管理!A:D,4,0))</f>
        <v/>
      </c>
      <c r="F99" s="12">
        <f>IF(B99="",0,SUMIFS(采购明细!F:F,采购明细!B:B,B99,采购明细!A:A,"&lt;"&amp;$C$3)-SUMIFS(领用明细!F:F,领用明细!B:B,B99,领用明细!A:A,"&lt;"&amp;$C$3))</f>
        <v>0</v>
      </c>
      <c r="G99" s="12">
        <f>IF(B99="",0,SUMIFS(采购明细!F:F,采购明细!B:B,B99,采购明细!A:A,"&gt;="&amp;$C$3,采购明细!A:A,"&lt;="&amp;$E$3))</f>
        <v>0</v>
      </c>
      <c r="H99" s="12">
        <f>IF(B99="",0,SUMIFS(领用明细!F:F,领用明细!B:B,B99,领用明细!A:A,"&gt;="&amp;$C$3,领用明细!A:A,"&lt;="&amp;$E$3))</f>
        <v>0</v>
      </c>
      <c r="I99" s="12" t="str">
        <f t="shared" si="3"/>
        <v/>
      </c>
      <c r="J99" s="12" t="str">
        <f>IF(B99="","",IF(SUMIF(采购明细!B:B,B99,采购明细!F:F)=0,0,SUMIF(采购明细!B:B,B99,采购明细!H:H)/SUMIF(采购明细!B:B,B99,采购明细!F:F)))</f>
        <v/>
      </c>
      <c r="K99" s="12" t="str">
        <f t="shared" si="2"/>
        <v/>
      </c>
      <c r="L99" s="16"/>
    </row>
    <row r="100" spans="1:12" ht="11.25">
      <c r="A100" s="7">
        <v>96</v>
      </c>
      <c r="B100" s="11" t="str">
        <f>IF(型号管理!A97="","",型号管理!A97)</f>
        <v/>
      </c>
      <c r="C100" s="11" t="str">
        <f>IF(B100="","",VLOOKUP(B100,型号管理!A:D,2,0))</f>
        <v/>
      </c>
      <c r="D100" s="11" t="str">
        <f>IF(B100="","",VLOOKUP(B100,型号管理!A:D,3,0))</f>
        <v/>
      </c>
      <c r="E100" s="11" t="str">
        <f>IF(B100="","",VLOOKUP(B100,型号管理!A:D,4,0))</f>
        <v/>
      </c>
      <c r="F100" s="12">
        <f>IF(B100="",0,SUMIFS(采购明细!F:F,采购明细!B:B,B100,采购明细!A:A,"&lt;"&amp;$C$3)-SUMIFS(领用明细!F:F,领用明细!B:B,B100,领用明细!A:A,"&lt;"&amp;$C$3))</f>
        <v>0</v>
      </c>
      <c r="G100" s="12">
        <f>IF(B100="",0,SUMIFS(采购明细!F:F,采购明细!B:B,B100,采购明细!A:A,"&gt;="&amp;$C$3,采购明细!A:A,"&lt;="&amp;$E$3))</f>
        <v>0</v>
      </c>
      <c r="H100" s="12">
        <f>IF(B100="",0,SUMIFS(领用明细!F:F,领用明细!B:B,B100,领用明细!A:A,"&gt;="&amp;$C$3,领用明细!A:A,"&lt;="&amp;$E$3))</f>
        <v>0</v>
      </c>
      <c r="I100" s="12" t="str">
        <f t="shared" si="3"/>
        <v/>
      </c>
      <c r="J100" s="12" t="str">
        <f>IF(B100="","",IF(SUMIF(采购明细!B:B,B100,采购明细!F:F)=0,0,SUMIF(采购明细!B:B,B100,采购明细!H:H)/SUMIF(采购明细!B:B,B100,采购明细!F:F)))</f>
        <v/>
      </c>
      <c r="K100" s="12" t="str">
        <f t="shared" si="2"/>
        <v/>
      </c>
      <c r="L100" s="16"/>
    </row>
    <row r="101" spans="1:12" ht="11.25">
      <c r="A101" s="7">
        <v>97</v>
      </c>
      <c r="B101" s="11" t="str">
        <f>IF(型号管理!A98="","",型号管理!A98)</f>
        <v/>
      </c>
      <c r="C101" s="11" t="str">
        <f>IF(B101="","",VLOOKUP(B101,型号管理!A:D,2,0))</f>
        <v/>
      </c>
      <c r="D101" s="11" t="str">
        <f>IF(B101="","",VLOOKUP(B101,型号管理!A:D,3,0))</f>
        <v/>
      </c>
      <c r="E101" s="11" t="str">
        <f>IF(B101="","",VLOOKUP(B101,型号管理!A:D,4,0))</f>
        <v/>
      </c>
      <c r="F101" s="12">
        <f>IF(B101="",0,SUMIFS(采购明细!F:F,采购明细!B:B,B101,采购明细!A:A,"&lt;"&amp;$C$3)-SUMIFS(领用明细!F:F,领用明细!B:B,B101,领用明细!A:A,"&lt;"&amp;$C$3))</f>
        <v>0</v>
      </c>
      <c r="G101" s="12">
        <f>IF(B101="",0,SUMIFS(采购明细!F:F,采购明细!B:B,B101,采购明细!A:A,"&gt;="&amp;$C$3,采购明细!A:A,"&lt;="&amp;$E$3))</f>
        <v>0</v>
      </c>
      <c r="H101" s="12">
        <f>IF(B101="",0,SUMIFS(领用明细!F:F,领用明细!B:B,B101,领用明细!A:A,"&gt;="&amp;$C$3,领用明细!A:A,"&lt;="&amp;$E$3))</f>
        <v>0</v>
      </c>
      <c r="I101" s="12" t="str">
        <f t="shared" si="3"/>
        <v/>
      </c>
      <c r="J101" s="12" t="str">
        <f>IF(B101="","",IF(SUMIF(采购明细!B:B,B101,采购明细!F:F)=0,0,SUMIF(采购明细!B:B,B101,采购明细!H:H)/SUMIF(采购明细!B:B,B101,采购明细!F:F)))</f>
        <v/>
      </c>
      <c r="K101" s="12" t="str">
        <f t="shared" si="2"/>
        <v/>
      </c>
      <c r="L101" s="16"/>
    </row>
    <row r="102" spans="1:12" ht="11.25">
      <c r="A102" s="7">
        <v>98</v>
      </c>
      <c r="B102" s="11" t="str">
        <f>IF(型号管理!A99="","",型号管理!A99)</f>
        <v/>
      </c>
      <c r="C102" s="11" t="str">
        <f>IF(B102="","",VLOOKUP(B102,型号管理!A:D,2,0))</f>
        <v/>
      </c>
      <c r="D102" s="11" t="str">
        <f>IF(B102="","",VLOOKUP(B102,型号管理!A:D,3,0))</f>
        <v/>
      </c>
      <c r="E102" s="11" t="str">
        <f>IF(B102="","",VLOOKUP(B102,型号管理!A:D,4,0))</f>
        <v/>
      </c>
      <c r="F102" s="12">
        <f>IF(B102="",0,SUMIFS(采购明细!F:F,采购明细!B:B,B102,采购明细!A:A,"&lt;"&amp;$C$3)-SUMIFS(领用明细!F:F,领用明细!B:B,B102,领用明细!A:A,"&lt;"&amp;$C$3))</f>
        <v>0</v>
      </c>
      <c r="G102" s="12">
        <f>IF(B102="",0,SUMIFS(采购明细!F:F,采购明细!B:B,B102,采购明细!A:A,"&gt;="&amp;$C$3,采购明细!A:A,"&lt;="&amp;$E$3))</f>
        <v>0</v>
      </c>
      <c r="H102" s="12">
        <f>IF(B102="",0,SUMIFS(领用明细!F:F,领用明细!B:B,B102,领用明细!A:A,"&gt;="&amp;$C$3,领用明细!A:A,"&lt;="&amp;$E$3))</f>
        <v>0</v>
      </c>
      <c r="I102" s="12" t="str">
        <f t="shared" si="3"/>
        <v/>
      </c>
      <c r="J102" s="12" t="str">
        <f>IF(B102="","",IF(SUMIF(采购明细!B:B,B102,采购明细!F:F)=0,0,SUMIF(采购明细!B:B,B102,采购明细!H:H)/SUMIF(采购明细!B:B,B102,采购明细!F:F)))</f>
        <v/>
      </c>
      <c r="K102" s="12" t="str">
        <f t="shared" si="2"/>
        <v/>
      </c>
      <c r="L102" s="16"/>
    </row>
    <row r="103" spans="1:12" ht="11.25">
      <c r="A103" s="7">
        <v>99</v>
      </c>
      <c r="B103" s="11" t="str">
        <f>IF(型号管理!A100="","",型号管理!A100)</f>
        <v/>
      </c>
      <c r="C103" s="11" t="str">
        <f>IF(B103="","",VLOOKUP(B103,型号管理!A:D,2,0))</f>
        <v/>
      </c>
      <c r="D103" s="11" t="str">
        <f>IF(B103="","",VLOOKUP(B103,型号管理!A:D,3,0))</f>
        <v/>
      </c>
      <c r="E103" s="11" t="str">
        <f>IF(B103="","",VLOOKUP(B103,型号管理!A:D,4,0))</f>
        <v/>
      </c>
      <c r="F103" s="12">
        <f>IF(B103="",0,SUMIFS(采购明细!F:F,采购明细!B:B,B103,采购明细!A:A,"&lt;"&amp;$C$3)-SUMIFS(领用明细!F:F,领用明细!B:B,B103,领用明细!A:A,"&lt;"&amp;$C$3))</f>
        <v>0</v>
      </c>
      <c r="G103" s="12">
        <f>IF(B103="",0,SUMIFS(采购明细!F:F,采购明细!B:B,B103,采购明细!A:A,"&gt;="&amp;$C$3,采购明细!A:A,"&lt;="&amp;$E$3))</f>
        <v>0</v>
      </c>
      <c r="H103" s="12">
        <f>IF(B103="",0,SUMIFS(领用明细!F:F,领用明细!B:B,B103,领用明细!A:A,"&gt;="&amp;$C$3,领用明细!A:A,"&lt;="&amp;$E$3))</f>
        <v>0</v>
      </c>
      <c r="I103" s="12" t="str">
        <f t="shared" si="3"/>
        <v/>
      </c>
      <c r="J103" s="12" t="str">
        <f>IF(B103="","",IF(SUMIF(采购明细!B:B,B103,采购明细!F:F)=0,0,SUMIF(采购明细!B:B,B103,采购明细!H:H)/SUMIF(采购明细!B:B,B103,采购明细!F:F)))</f>
        <v/>
      </c>
      <c r="K103" s="12" t="str">
        <f t="shared" si="2"/>
        <v/>
      </c>
      <c r="L103" s="16"/>
    </row>
    <row r="104" spans="1:12" ht="11.25">
      <c r="A104" s="7">
        <v>100</v>
      </c>
      <c r="B104" s="11" t="str">
        <f>IF(型号管理!A101="","",型号管理!A101)</f>
        <v/>
      </c>
      <c r="C104" s="11" t="str">
        <f>IF(B104="","",VLOOKUP(B104,型号管理!A:D,2,0))</f>
        <v/>
      </c>
      <c r="D104" s="11" t="str">
        <f>IF(B104="","",VLOOKUP(B104,型号管理!A:D,3,0))</f>
        <v/>
      </c>
      <c r="E104" s="11" t="str">
        <f>IF(B104="","",VLOOKUP(B104,型号管理!A:D,4,0))</f>
        <v/>
      </c>
      <c r="F104" s="12">
        <f>IF(B104="",0,SUMIFS(采购明细!F:F,采购明细!B:B,B104,采购明细!A:A,"&lt;"&amp;$C$3)-SUMIFS(领用明细!F:F,领用明细!B:B,B104,领用明细!A:A,"&lt;"&amp;$C$3))</f>
        <v>0</v>
      </c>
      <c r="G104" s="12">
        <f>IF(B104="",0,SUMIFS(采购明细!F:F,采购明细!B:B,B104,采购明细!A:A,"&gt;="&amp;$C$3,采购明细!A:A,"&lt;="&amp;$E$3))</f>
        <v>0</v>
      </c>
      <c r="H104" s="12">
        <f>IF(B104="",0,SUMIFS(领用明细!F:F,领用明细!B:B,B104,领用明细!A:A,"&gt;="&amp;$C$3,领用明细!A:A,"&lt;="&amp;$E$3))</f>
        <v>0</v>
      </c>
      <c r="I104" s="12" t="str">
        <f t="shared" si="3"/>
        <v/>
      </c>
      <c r="J104" s="12" t="str">
        <f>IF(B104="","",IF(SUMIF(采购明细!B:B,B104,采购明细!F:F)=0,0,SUMIF(采购明细!B:B,B104,采购明细!H:H)/SUMIF(采购明细!B:B,B104,采购明细!F:F)))</f>
        <v/>
      </c>
      <c r="K104" s="12" t="str">
        <f t="shared" si="2"/>
        <v/>
      </c>
      <c r="L104" s="16"/>
    </row>
    <row r="105" spans="1:12" ht="11.25">
      <c r="A105" s="7">
        <v>101</v>
      </c>
      <c r="B105" s="11" t="str">
        <f>IF(型号管理!A102="","",型号管理!A102)</f>
        <v/>
      </c>
      <c r="C105" s="11" t="str">
        <f>IF(B105="","",VLOOKUP(B105,型号管理!A:D,2,0))</f>
        <v/>
      </c>
      <c r="D105" s="11" t="str">
        <f>IF(B105="","",VLOOKUP(B105,型号管理!A:D,3,0))</f>
        <v/>
      </c>
      <c r="E105" s="11" t="str">
        <f>IF(B105="","",VLOOKUP(B105,型号管理!A:D,4,0))</f>
        <v/>
      </c>
      <c r="F105" s="12">
        <f>IF(B105="",0,SUMIFS(采购明细!F:F,采购明细!B:B,B105,采购明细!A:A,"&lt;"&amp;$C$3)-SUMIFS(领用明细!F:F,领用明细!B:B,B105,领用明细!A:A,"&lt;"&amp;$C$3))</f>
        <v>0</v>
      </c>
      <c r="G105" s="12">
        <f>IF(B105="",0,SUMIFS(采购明细!F:F,采购明细!B:B,B105,采购明细!A:A,"&gt;="&amp;$C$3,采购明细!A:A,"&lt;="&amp;$E$3))</f>
        <v>0</v>
      </c>
      <c r="H105" s="12">
        <f>IF(B105="",0,SUMIFS(领用明细!F:F,领用明细!B:B,B105,领用明细!A:A,"&gt;="&amp;$C$3,领用明细!A:A,"&lt;="&amp;$E$3))</f>
        <v>0</v>
      </c>
      <c r="I105" s="12" t="str">
        <f t="shared" si="3"/>
        <v/>
      </c>
      <c r="J105" s="12" t="str">
        <f>IF(B105="","",IF(SUMIF(采购明细!B:B,B105,采购明细!F:F)=0,0,SUMIF(采购明细!B:B,B105,采购明细!H:H)/SUMIF(采购明细!B:B,B105,采购明细!F:F)))</f>
        <v/>
      </c>
      <c r="K105" s="12" t="str">
        <f t="shared" si="2"/>
        <v/>
      </c>
      <c r="L105" s="16"/>
    </row>
    <row r="106" spans="1:12" ht="11.25">
      <c r="A106" s="7">
        <v>102</v>
      </c>
      <c r="B106" s="11" t="str">
        <f>IF(型号管理!A103="","",型号管理!A103)</f>
        <v/>
      </c>
      <c r="C106" s="11" t="str">
        <f>IF(B106="","",VLOOKUP(B106,型号管理!A:D,2,0))</f>
        <v/>
      </c>
      <c r="D106" s="11" t="str">
        <f>IF(B106="","",VLOOKUP(B106,型号管理!A:D,3,0))</f>
        <v/>
      </c>
      <c r="E106" s="11" t="str">
        <f>IF(B106="","",VLOOKUP(B106,型号管理!A:D,4,0))</f>
        <v/>
      </c>
      <c r="F106" s="12">
        <f>IF(B106="",0,SUMIFS(采购明细!F:F,采购明细!B:B,B106,采购明细!A:A,"&lt;"&amp;$C$3)-SUMIFS(领用明细!F:F,领用明细!B:B,B106,领用明细!A:A,"&lt;"&amp;$C$3))</f>
        <v>0</v>
      </c>
      <c r="G106" s="12">
        <f>IF(B106="",0,SUMIFS(采购明细!F:F,采购明细!B:B,B106,采购明细!A:A,"&gt;="&amp;$C$3,采购明细!A:A,"&lt;="&amp;$E$3))</f>
        <v>0</v>
      </c>
      <c r="H106" s="12">
        <f>IF(B106="",0,SUMIFS(领用明细!F:F,领用明细!B:B,B106,领用明细!A:A,"&gt;="&amp;$C$3,领用明细!A:A,"&lt;="&amp;$E$3))</f>
        <v>0</v>
      </c>
      <c r="I106" s="12" t="str">
        <f t="shared" si="3"/>
        <v/>
      </c>
      <c r="J106" s="12" t="str">
        <f>IF(B106="","",IF(SUMIF(采购明细!B:B,B106,采购明细!F:F)=0,0,SUMIF(采购明细!B:B,B106,采购明细!H:H)/SUMIF(采购明细!B:B,B106,采购明细!F:F)))</f>
        <v/>
      </c>
      <c r="K106" s="12" t="str">
        <f t="shared" si="2"/>
        <v/>
      </c>
      <c r="L106" s="16"/>
    </row>
    <row r="107" spans="1:12" ht="11.25">
      <c r="A107" s="7">
        <v>103</v>
      </c>
      <c r="B107" s="11" t="str">
        <f>IF(型号管理!A104="","",型号管理!A104)</f>
        <v/>
      </c>
      <c r="C107" s="11" t="str">
        <f>IF(B107="","",VLOOKUP(B107,型号管理!A:D,2,0))</f>
        <v/>
      </c>
      <c r="D107" s="11" t="str">
        <f>IF(B107="","",VLOOKUP(B107,型号管理!A:D,3,0))</f>
        <v/>
      </c>
      <c r="E107" s="11" t="str">
        <f>IF(B107="","",VLOOKUP(B107,型号管理!A:D,4,0))</f>
        <v/>
      </c>
      <c r="F107" s="12">
        <f>IF(B107="",0,SUMIFS(采购明细!F:F,采购明细!B:B,B107,采购明细!A:A,"&lt;"&amp;$C$3)-SUMIFS(领用明细!F:F,领用明细!B:B,B107,领用明细!A:A,"&lt;"&amp;$C$3))</f>
        <v>0</v>
      </c>
      <c r="G107" s="12">
        <f>IF(B107="",0,SUMIFS(采购明细!F:F,采购明细!B:B,B107,采购明细!A:A,"&gt;="&amp;$C$3,采购明细!A:A,"&lt;="&amp;$E$3))</f>
        <v>0</v>
      </c>
      <c r="H107" s="12">
        <f>IF(B107="",0,SUMIFS(领用明细!F:F,领用明细!B:B,B107,领用明细!A:A,"&gt;="&amp;$C$3,领用明细!A:A,"&lt;="&amp;$E$3))</f>
        <v>0</v>
      </c>
      <c r="I107" s="12" t="str">
        <f t="shared" si="3"/>
        <v/>
      </c>
      <c r="J107" s="12" t="str">
        <f>IF(B107="","",IF(SUMIF(采购明细!B:B,B107,采购明细!F:F)=0,0,SUMIF(采购明细!B:B,B107,采购明细!H:H)/SUMIF(采购明细!B:B,B107,采购明细!F:F)))</f>
        <v/>
      </c>
      <c r="K107" s="12" t="str">
        <f t="shared" si="2"/>
        <v/>
      </c>
      <c r="L107" s="16"/>
    </row>
    <row r="108" spans="1:12" ht="11.25">
      <c r="A108" s="7">
        <v>104</v>
      </c>
      <c r="B108" s="11" t="str">
        <f>IF(型号管理!A105="","",型号管理!A105)</f>
        <v/>
      </c>
      <c r="C108" s="11" t="str">
        <f>IF(B108="","",VLOOKUP(B108,型号管理!A:D,2,0))</f>
        <v/>
      </c>
      <c r="D108" s="11" t="str">
        <f>IF(B108="","",VLOOKUP(B108,型号管理!A:D,3,0))</f>
        <v/>
      </c>
      <c r="E108" s="11" t="str">
        <f>IF(B108="","",VLOOKUP(B108,型号管理!A:D,4,0))</f>
        <v/>
      </c>
      <c r="F108" s="12">
        <f>IF(B108="",0,SUMIFS(采购明细!F:F,采购明细!B:B,B108,采购明细!A:A,"&lt;"&amp;$C$3)-SUMIFS(领用明细!F:F,领用明细!B:B,B108,领用明细!A:A,"&lt;"&amp;$C$3))</f>
        <v>0</v>
      </c>
      <c r="G108" s="12">
        <f>IF(B108="",0,SUMIFS(采购明细!F:F,采购明细!B:B,B108,采购明细!A:A,"&gt;="&amp;$C$3,采购明细!A:A,"&lt;="&amp;$E$3))</f>
        <v>0</v>
      </c>
      <c r="H108" s="12">
        <f>IF(B108="",0,SUMIFS(领用明细!F:F,领用明细!B:B,B108,领用明细!A:A,"&gt;="&amp;$C$3,领用明细!A:A,"&lt;="&amp;$E$3))</f>
        <v>0</v>
      </c>
      <c r="I108" s="12" t="str">
        <f t="shared" si="3"/>
        <v/>
      </c>
      <c r="J108" s="12" t="str">
        <f>IF(B108="","",IF(SUMIF(采购明细!B:B,B108,采购明细!F:F)=0,0,SUMIF(采购明细!B:B,B108,采购明细!H:H)/SUMIF(采购明细!B:B,B108,采购明细!F:F)))</f>
        <v/>
      </c>
      <c r="K108" s="12" t="str">
        <f t="shared" si="2"/>
        <v/>
      </c>
      <c r="L108" s="16"/>
    </row>
    <row r="109" spans="1:12" ht="11.25">
      <c r="A109" s="7">
        <v>105</v>
      </c>
      <c r="B109" s="11" t="str">
        <f>IF(型号管理!A106="","",型号管理!A106)</f>
        <v/>
      </c>
      <c r="C109" s="11" t="str">
        <f>IF(B109="","",VLOOKUP(B109,型号管理!A:D,2,0))</f>
        <v/>
      </c>
      <c r="D109" s="11" t="str">
        <f>IF(B109="","",VLOOKUP(B109,型号管理!A:D,3,0))</f>
        <v/>
      </c>
      <c r="E109" s="11" t="str">
        <f>IF(B109="","",VLOOKUP(B109,型号管理!A:D,4,0))</f>
        <v/>
      </c>
      <c r="F109" s="12">
        <f>IF(B109="",0,SUMIFS(采购明细!F:F,采购明细!B:B,B109,采购明细!A:A,"&lt;"&amp;$C$3)-SUMIFS(领用明细!F:F,领用明细!B:B,B109,领用明细!A:A,"&lt;"&amp;$C$3))</f>
        <v>0</v>
      </c>
      <c r="G109" s="12">
        <f>IF(B109="",0,SUMIFS(采购明细!F:F,采购明细!B:B,B109,采购明细!A:A,"&gt;="&amp;$C$3,采购明细!A:A,"&lt;="&amp;$E$3))</f>
        <v>0</v>
      </c>
      <c r="H109" s="12">
        <f>IF(B109="",0,SUMIFS(领用明细!F:F,领用明细!B:B,B109,领用明细!A:A,"&gt;="&amp;$C$3,领用明细!A:A,"&lt;="&amp;$E$3))</f>
        <v>0</v>
      </c>
      <c r="I109" s="12" t="str">
        <f t="shared" si="3"/>
        <v/>
      </c>
      <c r="J109" s="12" t="str">
        <f>IF(B109="","",IF(SUMIF(采购明细!B:B,B109,采购明细!F:F)=0,0,SUMIF(采购明细!B:B,B109,采购明细!H:H)/SUMIF(采购明细!B:B,B109,采购明细!F:F)))</f>
        <v/>
      </c>
      <c r="K109" s="12" t="str">
        <f t="shared" si="2"/>
        <v/>
      </c>
      <c r="L109" s="16"/>
    </row>
    <row r="110" spans="1:12" ht="11.25">
      <c r="A110" s="7">
        <v>106</v>
      </c>
      <c r="B110" s="11" t="str">
        <f>IF(型号管理!A107="","",型号管理!A107)</f>
        <v/>
      </c>
      <c r="C110" s="11" t="str">
        <f>IF(B110="","",VLOOKUP(B110,型号管理!A:D,2,0))</f>
        <v/>
      </c>
      <c r="D110" s="11" t="str">
        <f>IF(B110="","",VLOOKUP(B110,型号管理!A:D,3,0))</f>
        <v/>
      </c>
      <c r="E110" s="11" t="str">
        <f>IF(B110="","",VLOOKUP(B110,型号管理!A:D,4,0))</f>
        <v/>
      </c>
      <c r="F110" s="12">
        <f>IF(B110="",0,SUMIFS(采购明细!F:F,采购明细!B:B,B110,采购明细!A:A,"&lt;"&amp;$C$3)-SUMIFS(领用明细!F:F,领用明细!B:B,B110,领用明细!A:A,"&lt;"&amp;$C$3))</f>
        <v>0</v>
      </c>
      <c r="G110" s="12">
        <f>IF(B110="",0,SUMIFS(采购明细!F:F,采购明细!B:B,B110,采购明细!A:A,"&gt;="&amp;$C$3,采购明细!A:A,"&lt;="&amp;$E$3))</f>
        <v>0</v>
      </c>
      <c r="H110" s="12">
        <f>IF(B110="",0,SUMIFS(领用明细!F:F,领用明细!B:B,B110,领用明细!A:A,"&gt;="&amp;$C$3,领用明细!A:A,"&lt;="&amp;$E$3))</f>
        <v>0</v>
      </c>
      <c r="I110" s="12" t="str">
        <f t="shared" si="3"/>
        <v/>
      </c>
      <c r="J110" s="12" t="str">
        <f>IF(B110="","",IF(SUMIF(采购明细!B:B,B110,采购明细!F:F)=0,0,SUMIF(采购明细!B:B,B110,采购明细!H:H)/SUMIF(采购明细!B:B,B110,采购明细!F:F)))</f>
        <v/>
      </c>
      <c r="K110" s="12" t="str">
        <f t="shared" si="2"/>
        <v/>
      </c>
      <c r="L110" s="16"/>
    </row>
    <row r="111" spans="1:12" ht="11.25">
      <c r="A111" s="7">
        <v>107</v>
      </c>
      <c r="B111" s="11" t="str">
        <f>IF(型号管理!A108="","",型号管理!A108)</f>
        <v/>
      </c>
      <c r="C111" s="11" t="str">
        <f>IF(B111="","",VLOOKUP(B111,型号管理!A:D,2,0))</f>
        <v/>
      </c>
      <c r="D111" s="11" t="str">
        <f>IF(B111="","",VLOOKUP(B111,型号管理!A:D,3,0))</f>
        <v/>
      </c>
      <c r="E111" s="11" t="str">
        <f>IF(B111="","",VLOOKUP(B111,型号管理!A:D,4,0))</f>
        <v/>
      </c>
      <c r="F111" s="12">
        <f>IF(B111="",0,SUMIFS(采购明细!F:F,采购明细!B:B,B111,采购明细!A:A,"&lt;"&amp;$C$3)-SUMIFS(领用明细!F:F,领用明细!B:B,B111,领用明细!A:A,"&lt;"&amp;$C$3))</f>
        <v>0</v>
      </c>
      <c r="G111" s="12">
        <f>IF(B111="",0,SUMIFS(采购明细!F:F,采购明细!B:B,B111,采购明细!A:A,"&gt;="&amp;$C$3,采购明细!A:A,"&lt;="&amp;$E$3))</f>
        <v>0</v>
      </c>
      <c r="H111" s="12">
        <f>IF(B111="",0,SUMIFS(领用明细!F:F,领用明细!B:B,B111,领用明细!A:A,"&gt;="&amp;$C$3,领用明细!A:A,"&lt;="&amp;$E$3))</f>
        <v>0</v>
      </c>
      <c r="I111" s="12" t="str">
        <f t="shared" si="3"/>
        <v/>
      </c>
      <c r="J111" s="12" t="str">
        <f>IF(B111="","",IF(SUMIF(采购明细!B:B,B111,采购明细!F:F)=0,0,SUMIF(采购明细!B:B,B111,采购明细!H:H)/SUMIF(采购明细!B:B,B111,采购明细!F:F)))</f>
        <v/>
      </c>
      <c r="K111" s="12" t="str">
        <f t="shared" si="2"/>
        <v/>
      </c>
      <c r="L111" s="16"/>
    </row>
    <row r="112" spans="1:12" ht="11.25">
      <c r="A112" s="7">
        <v>108</v>
      </c>
      <c r="B112" s="11" t="str">
        <f>IF(型号管理!A109="","",型号管理!A109)</f>
        <v/>
      </c>
      <c r="C112" s="11" t="str">
        <f>IF(B112="","",VLOOKUP(B112,型号管理!A:D,2,0))</f>
        <v/>
      </c>
      <c r="D112" s="11" t="str">
        <f>IF(B112="","",VLOOKUP(B112,型号管理!A:D,3,0))</f>
        <v/>
      </c>
      <c r="E112" s="11" t="str">
        <f>IF(B112="","",VLOOKUP(B112,型号管理!A:D,4,0))</f>
        <v/>
      </c>
      <c r="F112" s="12">
        <f>IF(B112="",0,SUMIFS(采购明细!F:F,采购明细!B:B,B112,采购明细!A:A,"&lt;"&amp;$C$3)-SUMIFS(领用明细!F:F,领用明细!B:B,B112,领用明细!A:A,"&lt;"&amp;$C$3))</f>
        <v>0</v>
      </c>
      <c r="G112" s="12">
        <f>IF(B112="",0,SUMIFS(采购明细!F:F,采购明细!B:B,B112,采购明细!A:A,"&gt;="&amp;$C$3,采购明细!A:A,"&lt;="&amp;$E$3))</f>
        <v>0</v>
      </c>
      <c r="H112" s="12">
        <f>IF(B112="",0,SUMIFS(领用明细!F:F,领用明细!B:B,B112,领用明细!A:A,"&gt;="&amp;$C$3,领用明细!A:A,"&lt;="&amp;$E$3))</f>
        <v>0</v>
      </c>
      <c r="I112" s="12" t="str">
        <f t="shared" si="3"/>
        <v/>
      </c>
      <c r="J112" s="12" t="str">
        <f>IF(B112="","",IF(SUMIF(采购明细!B:B,B112,采购明细!F:F)=0,0,SUMIF(采购明细!B:B,B112,采购明细!H:H)/SUMIF(采购明细!B:B,B112,采购明细!F:F)))</f>
        <v/>
      </c>
      <c r="K112" s="12" t="str">
        <f t="shared" si="2"/>
        <v/>
      </c>
      <c r="L112" s="16"/>
    </row>
    <row r="113" spans="1:12" ht="11.25">
      <c r="A113" s="7">
        <v>109</v>
      </c>
      <c r="B113" s="11" t="str">
        <f>IF(型号管理!A110="","",型号管理!A110)</f>
        <v/>
      </c>
      <c r="C113" s="11" t="str">
        <f>IF(B113="","",VLOOKUP(B113,型号管理!A:D,2,0))</f>
        <v/>
      </c>
      <c r="D113" s="11" t="str">
        <f>IF(B113="","",VLOOKUP(B113,型号管理!A:D,3,0))</f>
        <v/>
      </c>
      <c r="E113" s="11" t="str">
        <f>IF(B113="","",VLOOKUP(B113,型号管理!A:D,4,0))</f>
        <v/>
      </c>
      <c r="F113" s="12">
        <f>IF(B113="",0,SUMIFS(采购明细!F:F,采购明细!B:B,B113,采购明细!A:A,"&lt;"&amp;$C$3)-SUMIFS(领用明细!F:F,领用明细!B:B,B113,领用明细!A:A,"&lt;"&amp;$C$3))</f>
        <v>0</v>
      </c>
      <c r="G113" s="12">
        <f>IF(B113="",0,SUMIFS(采购明细!F:F,采购明细!B:B,B113,采购明细!A:A,"&gt;="&amp;$C$3,采购明细!A:A,"&lt;="&amp;$E$3))</f>
        <v>0</v>
      </c>
      <c r="H113" s="12">
        <f>IF(B113="",0,SUMIFS(领用明细!F:F,领用明细!B:B,B113,领用明细!A:A,"&gt;="&amp;$C$3,领用明细!A:A,"&lt;="&amp;$E$3))</f>
        <v>0</v>
      </c>
      <c r="I113" s="12" t="str">
        <f t="shared" si="3"/>
        <v/>
      </c>
      <c r="J113" s="12" t="str">
        <f>IF(B113="","",IF(SUMIF(采购明细!B:B,B113,采购明细!F:F)=0,0,SUMIF(采购明细!B:B,B113,采购明细!H:H)/SUMIF(采购明细!B:B,B113,采购明细!F:F)))</f>
        <v/>
      </c>
      <c r="K113" s="12" t="str">
        <f t="shared" si="2"/>
        <v/>
      </c>
      <c r="L113" s="16"/>
    </row>
    <row r="114" spans="1:12" ht="11.25">
      <c r="A114" s="7">
        <v>110</v>
      </c>
      <c r="B114" s="11" t="str">
        <f>IF(型号管理!A111="","",型号管理!A111)</f>
        <v/>
      </c>
      <c r="C114" s="11" t="str">
        <f>IF(B114="","",VLOOKUP(B114,型号管理!A:D,2,0))</f>
        <v/>
      </c>
      <c r="D114" s="11" t="str">
        <f>IF(B114="","",VLOOKUP(B114,型号管理!A:D,3,0))</f>
        <v/>
      </c>
      <c r="E114" s="11" t="str">
        <f>IF(B114="","",VLOOKUP(B114,型号管理!A:D,4,0))</f>
        <v/>
      </c>
      <c r="F114" s="12">
        <f>IF(B114="",0,SUMIFS(采购明细!F:F,采购明细!B:B,B114,采购明细!A:A,"&lt;"&amp;$C$3)-SUMIFS(领用明细!F:F,领用明细!B:B,B114,领用明细!A:A,"&lt;"&amp;$C$3))</f>
        <v>0</v>
      </c>
      <c r="G114" s="12">
        <f>IF(B114="",0,SUMIFS(采购明细!F:F,采购明细!B:B,B114,采购明细!A:A,"&gt;="&amp;$C$3,采购明细!A:A,"&lt;="&amp;$E$3))</f>
        <v>0</v>
      </c>
      <c r="H114" s="12">
        <f>IF(B114="",0,SUMIFS(领用明细!F:F,领用明细!B:B,B114,领用明细!A:A,"&gt;="&amp;$C$3,领用明细!A:A,"&lt;="&amp;$E$3))</f>
        <v>0</v>
      </c>
      <c r="I114" s="12" t="str">
        <f t="shared" si="3"/>
        <v/>
      </c>
      <c r="J114" s="12" t="str">
        <f>IF(B114="","",IF(SUMIF(采购明细!B:B,B114,采购明细!F:F)=0,0,SUMIF(采购明细!B:B,B114,采购明细!H:H)/SUMIF(采购明细!B:B,B114,采购明细!F:F)))</f>
        <v/>
      </c>
      <c r="K114" s="12" t="str">
        <f t="shared" si="2"/>
        <v/>
      </c>
      <c r="L114" s="16"/>
    </row>
    <row r="115" spans="1:12" ht="11.25">
      <c r="A115" s="7">
        <v>111</v>
      </c>
      <c r="B115" s="11" t="str">
        <f>IF(型号管理!A112="","",型号管理!A112)</f>
        <v/>
      </c>
      <c r="C115" s="11" t="str">
        <f>IF(B115="","",VLOOKUP(B115,型号管理!A:D,2,0))</f>
        <v/>
      </c>
      <c r="D115" s="11" t="str">
        <f>IF(B115="","",VLOOKUP(B115,型号管理!A:D,3,0))</f>
        <v/>
      </c>
      <c r="E115" s="11" t="str">
        <f>IF(B115="","",VLOOKUP(B115,型号管理!A:D,4,0))</f>
        <v/>
      </c>
      <c r="F115" s="12">
        <f>IF(B115="",0,SUMIFS(采购明细!F:F,采购明细!B:B,B115,采购明细!A:A,"&lt;"&amp;$C$3)-SUMIFS(领用明细!F:F,领用明细!B:B,B115,领用明细!A:A,"&lt;"&amp;$C$3))</f>
        <v>0</v>
      </c>
      <c r="G115" s="12">
        <f>IF(B115="",0,SUMIFS(采购明细!F:F,采购明细!B:B,B115,采购明细!A:A,"&gt;="&amp;$C$3,采购明细!A:A,"&lt;="&amp;$E$3))</f>
        <v>0</v>
      </c>
      <c r="H115" s="12">
        <f>IF(B115="",0,SUMIFS(领用明细!F:F,领用明细!B:B,B115,领用明细!A:A,"&gt;="&amp;$C$3,领用明细!A:A,"&lt;="&amp;$E$3))</f>
        <v>0</v>
      </c>
      <c r="I115" s="12" t="str">
        <f t="shared" si="3"/>
        <v/>
      </c>
      <c r="J115" s="12" t="str">
        <f>IF(B115="","",IF(SUMIF(采购明细!B:B,B115,采购明细!F:F)=0,0,SUMIF(采购明细!B:B,B115,采购明细!H:H)/SUMIF(采购明细!B:B,B115,采购明细!F:F)))</f>
        <v/>
      </c>
      <c r="K115" s="12" t="str">
        <f t="shared" si="2"/>
        <v/>
      </c>
      <c r="L115" s="16"/>
    </row>
    <row r="116" spans="1:12" ht="11.25">
      <c r="A116" s="7">
        <v>112</v>
      </c>
      <c r="B116" s="11" t="str">
        <f>IF(型号管理!A113="","",型号管理!A113)</f>
        <v/>
      </c>
      <c r="C116" s="11" t="str">
        <f>IF(B116="","",VLOOKUP(B116,型号管理!A:D,2,0))</f>
        <v/>
      </c>
      <c r="D116" s="11" t="str">
        <f>IF(B116="","",VLOOKUP(B116,型号管理!A:D,3,0))</f>
        <v/>
      </c>
      <c r="E116" s="11" t="str">
        <f>IF(B116="","",VLOOKUP(B116,型号管理!A:D,4,0))</f>
        <v/>
      </c>
      <c r="F116" s="12">
        <f>IF(B116="",0,SUMIFS(采购明细!F:F,采购明细!B:B,B116,采购明细!A:A,"&lt;"&amp;$C$3)-SUMIFS(领用明细!F:F,领用明细!B:B,B116,领用明细!A:A,"&lt;"&amp;$C$3))</f>
        <v>0</v>
      </c>
      <c r="G116" s="12">
        <f>IF(B116="",0,SUMIFS(采购明细!F:F,采购明细!B:B,B116,采购明细!A:A,"&gt;="&amp;$C$3,采购明细!A:A,"&lt;="&amp;$E$3))</f>
        <v>0</v>
      </c>
      <c r="H116" s="12">
        <f>IF(B116="",0,SUMIFS(领用明细!F:F,领用明细!B:B,B116,领用明细!A:A,"&gt;="&amp;$C$3,领用明细!A:A,"&lt;="&amp;$E$3))</f>
        <v>0</v>
      </c>
      <c r="I116" s="12" t="str">
        <f t="shared" si="3"/>
        <v/>
      </c>
      <c r="J116" s="12" t="str">
        <f>IF(B116="","",IF(SUMIF(采购明细!B:B,B116,采购明细!F:F)=0,0,SUMIF(采购明细!B:B,B116,采购明细!H:H)/SUMIF(采购明细!B:B,B116,采购明细!F:F)))</f>
        <v/>
      </c>
      <c r="K116" s="12" t="str">
        <f t="shared" si="2"/>
        <v/>
      </c>
      <c r="L116" s="16"/>
    </row>
    <row r="117" spans="1:12" ht="11.25">
      <c r="A117" s="7">
        <v>113</v>
      </c>
      <c r="B117" s="11" t="str">
        <f>IF(型号管理!A114="","",型号管理!A114)</f>
        <v/>
      </c>
      <c r="C117" s="11" t="str">
        <f>IF(B117="","",VLOOKUP(B117,型号管理!A:D,2,0))</f>
        <v/>
      </c>
      <c r="D117" s="11" t="str">
        <f>IF(B117="","",VLOOKUP(B117,型号管理!A:D,3,0))</f>
        <v/>
      </c>
      <c r="E117" s="11" t="str">
        <f>IF(B117="","",VLOOKUP(B117,型号管理!A:D,4,0))</f>
        <v/>
      </c>
      <c r="F117" s="12">
        <f>IF(B117="",0,SUMIFS(采购明细!F:F,采购明细!B:B,B117,采购明细!A:A,"&lt;"&amp;$C$3)-SUMIFS(领用明细!F:F,领用明细!B:B,B117,领用明细!A:A,"&lt;"&amp;$C$3))</f>
        <v>0</v>
      </c>
      <c r="G117" s="12">
        <f>IF(B117="",0,SUMIFS(采购明细!F:F,采购明细!B:B,B117,采购明细!A:A,"&gt;="&amp;$C$3,采购明细!A:A,"&lt;="&amp;$E$3))</f>
        <v>0</v>
      </c>
      <c r="H117" s="12">
        <f>IF(B117="",0,SUMIFS(领用明细!F:F,领用明细!B:B,B117,领用明细!A:A,"&gt;="&amp;$C$3,领用明细!A:A,"&lt;="&amp;$E$3))</f>
        <v>0</v>
      </c>
      <c r="I117" s="12" t="str">
        <f t="shared" si="3"/>
        <v/>
      </c>
      <c r="J117" s="12" t="str">
        <f>IF(B117="","",IF(SUMIF(采购明细!B:B,B117,采购明细!F:F)=0,0,SUMIF(采购明细!B:B,B117,采购明细!H:H)/SUMIF(采购明细!B:B,B117,采购明细!F:F)))</f>
        <v/>
      </c>
      <c r="K117" s="12" t="str">
        <f t="shared" si="2"/>
        <v/>
      </c>
      <c r="L117" s="16"/>
    </row>
    <row r="118" spans="1:12" ht="11.25">
      <c r="A118" s="7">
        <v>114</v>
      </c>
      <c r="B118" s="11" t="str">
        <f>IF(型号管理!A115="","",型号管理!A115)</f>
        <v/>
      </c>
      <c r="C118" s="11" t="str">
        <f>IF(B118="","",VLOOKUP(B118,型号管理!A:D,2,0))</f>
        <v/>
      </c>
      <c r="D118" s="11" t="str">
        <f>IF(B118="","",VLOOKUP(B118,型号管理!A:D,3,0))</f>
        <v/>
      </c>
      <c r="E118" s="11" t="str">
        <f>IF(B118="","",VLOOKUP(B118,型号管理!A:D,4,0))</f>
        <v/>
      </c>
      <c r="F118" s="12">
        <f>IF(B118="",0,SUMIFS(采购明细!F:F,采购明细!B:B,B118,采购明细!A:A,"&lt;"&amp;$C$3)-SUMIFS(领用明细!F:F,领用明细!B:B,B118,领用明细!A:A,"&lt;"&amp;$C$3))</f>
        <v>0</v>
      </c>
      <c r="G118" s="12">
        <f>IF(B118="",0,SUMIFS(采购明细!F:F,采购明细!B:B,B118,采购明细!A:A,"&gt;="&amp;$C$3,采购明细!A:A,"&lt;="&amp;$E$3))</f>
        <v>0</v>
      </c>
      <c r="H118" s="12">
        <f>IF(B118="",0,SUMIFS(领用明细!F:F,领用明细!B:B,B118,领用明细!A:A,"&gt;="&amp;$C$3,领用明细!A:A,"&lt;="&amp;$E$3))</f>
        <v>0</v>
      </c>
      <c r="I118" s="12" t="str">
        <f t="shared" si="3"/>
        <v/>
      </c>
      <c r="J118" s="12" t="str">
        <f>IF(B118="","",IF(SUMIF(采购明细!B:B,B118,采购明细!F:F)=0,0,SUMIF(采购明细!B:B,B118,采购明细!H:H)/SUMIF(采购明细!B:B,B118,采购明细!F:F)))</f>
        <v/>
      </c>
      <c r="K118" s="12" t="str">
        <f t="shared" si="2"/>
        <v/>
      </c>
      <c r="L118" s="16"/>
    </row>
    <row r="119" spans="1:12" ht="11.25">
      <c r="A119" s="7">
        <v>115</v>
      </c>
      <c r="B119" s="11" t="str">
        <f>IF(型号管理!A116="","",型号管理!A116)</f>
        <v/>
      </c>
      <c r="C119" s="11" t="str">
        <f>IF(B119="","",VLOOKUP(B119,型号管理!A:D,2,0))</f>
        <v/>
      </c>
      <c r="D119" s="11" t="str">
        <f>IF(B119="","",VLOOKUP(B119,型号管理!A:D,3,0))</f>
        <v/>
      </c>
      <c r="E119" s="11" t="str">
        <f>IF(B119="","",VLOOKUP(B119,型号管理!A:D,4,0))</f>
        <v/>
      </c>
      <c r="F119" s="12">
        <f>IF(B119="",0,SUMIFS(采购明细!F:F,采购明细!B:B,B119,采购明细!A:A,"&lt;"&amp;$C$3)-SUMIFS(领用明细!F:F,领用明细!B:B,B119,领用明细!A:A,"&lt;"&amp;$C$3))</f>
        <v>0</v>
      </c>
      <c r="G119" s="12">
        <f>IF(B119="",0,SUMIFS(采购明细!F:F,采购明细!B:B,B119,采购明细!A:A,"&gt;="&amp;$C$3,采购明细!A:A,"&lt;="&amp;$E$3))</f>
        <v>0</v>
      </c>
      <c r="H119" s="12">
        <f>IF(B119="",0,SUMIFS(领用明细!F:F,领用明细!B:B,B119,领用明细!A:A,"&gt;="&amp;$C$3,领用明细!A:A,"&lt;="&amp;$E$3))</f>
        <v>0</v>
      </c>
      <c r="I119" s="12" t="str">
        <f t="shared" si="3"/>
        <v/>
      </c>
      <c r="J119" s="12" t="str">
        <f>IF(B119="","",IF(SUMIF(采购明细!B:B,B119,采购明细!F:F)=0,0,SUMIF(采购明细!B:B,B119,采购明细!H:H)/SUMIF(采购明细!B:B,B119,采购明细!F:F)))</f>
        <v/>
      </c>
      <c r="K119" s="12" t="str">
        <f t="shared" si="2"/>
        <v/>
      </c>
      <c r="L119" s="16"/>
    </row>
    <row r="120" spans="1:12" ht="11.25">
      <c r="A120" s="7">
        <v>116</v>
      </c>
      <c r="B120" s="11" t="str">
        <f>IF(型号管理!A117="","",型号管理!A117)</f>
        <v/>
      </c>
      <c r="C120" s="11" t="str">
        <f>IF(B120="","",VLOOKUP(B120,型号管理!A:D,2,0))</f>
        <v/>
      </c>
      <c r="D120" s="11" t="str">
        <f>IF(B120="","",VLOOKUP(B120,型号管理!A:D,3,0))</f>
        <v/>
      </c>
      <c r="E120" s="11" t="str">
        <f>IF(B120="","",VLOOKUP(B120,型号管理!A:D,4,0))</f>
        <v/>
      </c>
      <c r="F120" s="12">
        <f>IF(B120="",0,SUMIFS(采购明细!F:F,采购明细!B:B,B120,采购明细!A:A,"&lt;"&amp;$C$3)-SUMIFS(领用明细!F:F,领用明细!B:B,B120,领用明细!A:A,"&lt;"&amp;$C$3))</f>
        <v>0</v>
      </c>
      <c r="G120" s="12">
        <f>IF(B120="",0,SUMIFS(采购明细!F:F,采购明细!B:B,B120,采购明细!A:A,"&gt;="&amp;$C$3,采购明细!A:A,"&lt;="&amp;$E$3))</f>
        <v>0</v>
      </c>
      <c r="H120" s="12">
        <f>IF(B120="",0,SUMIFS(领用明细!F:F,领用明细!B:B,B120,领用明细!A:A,"&gt;="&amp;$C$3,领用明细!A:A,"&lt;="&amp;$E$3))</f>
        <v>0</v>
      </c>
      <c r="I120" s="12" t="str">
        <f t="shared" si="3"/>
        <v/>
      </c>
      <c r="J120" s="12" t="str">
        <f>IF(B120="","",IF(SUMIF(采购明细!B:B,B120,采购明细!F:F)=0,0,SUMIF(采购明细!B:B,B120,采购明细!H:H)/SUMIF(采购明细!B:B,B120,采购明细!F:F)))</f>
        <v/>
      </c>
      <c r="K120" s="12" t="str">
        <f t="shared" si="2"/>
        <v/>
      </c>
      <c r="L120" s="16"/>
    </row>
    <row r="121" spans="1:12" ht="11.25">
      <c r="A121" s="7">
        <v>117</v>
      </c>
      <c r="B121" s="11" t="str">
        <f>IF(型号管理!A118="","",型号管理!A118)</f>
        <v/>
      </c>
      <c r="C121" s="11" t="str">
        <f>IF(B121="","",VLOOKUP(B121,型号管理!A:D,2,0))</f>
        <v/>
      </c>
      <c r="D121" s="11" t="str">
        <f>IF(B121="","",VLOOKUP(B121,型号管理!A:D,3,0))</f>
        <v/>
      </c>
      <c r="E121" s="11" t="str">
        <f>IF(B121="","",VLOOKUP(B121,型号管理!A:D,4,0))</f>
        <v/>
      </c>
      <c r="F121" s="12">
        <f>IF(B121="",0,SUMIFS(采购明细!F:F,采购明细!B:B,B121,采购明细!A:A,"&lt;"&amp;$C$3)-SUMIFS(领用明细!F:F,领用明细!B:B,B121,领用明细!A:A,"&lt;"&amp;$C$3))</f>
        <v>0</v>
      </c>
      <c r="G121" s="12">
        <f>IF(B121="",0,SUMIFS(采购明细!F:F,采购明细!B:B,B121,采购明细!A:A,"&gt;="&amp;$C$3,采购明细!A:A,"&lt;="&amp;$E$3))</f>
        <v>0</v>
      </c>
      <c r="H121" s="12">
        <f>IF(B121="",0,SUMIFS(领用明细!F:F,领用明细!B:B,B121,领用明细!A:A,"&gt;="&amp;$C$3,领用明细!A:A,"&lt;="&amp;$E$3))</f>
        <v>0</v>
      </c>
      <c r="I121" s="12" t="str">
        <f t="shared" si="3"/>
        <v/>
      </c>
      <c r="J121" s="12" t="str">
        <f>IF(B121="","",IF(SUMIF(采购明细!B:B,B121,采购明细!F:F)=0,0,SUMIF(采购明细!B:B,B121,采购明细!H:H)/SUMIF(采购明细!B:B,B121,采购明细!F:F)))</f>
        <v/>
      </c>
      <c r="K121" s="12" t="str">
        <f t="shared" si="2"/>
        <v/>
      </c>
      <c r="L121" s="16"/>
    </row>
    <row r="122" spans="1:12" ht="11.25">
      <c r="A122" s="7">
        <v>118</v>
      </c>
      <c r="B122" s="11" t="str">
        <f>IF(型号管理!A119="","",型号管理!A119)</f>
        <v/>
      </c>
      <c r="C122" s="11" t="str">
        <f>IF(B122="","",VLOOKUP(B122,型号管理!A:D,2,0))</f>
        <v/>
      </c>
      <c r="D122" s="11" t="str">
        <f>IF(B122="","",VLOOKUP(B122,型号管理!A:D,3,0))</f>
        <v/>
      </c>
      <c r="E122" s="11" t="str">
        <f>IF(B122="","",VLOOKUP(B122,型号管理!A:D,4,0))</f>
        <v/>
      </c>
      <c r="F122" s="12">
        <f>IF(B122="",0,SUMIFS(采购明细!F:F,采购明细!B:B,B122,采购明细!A:A,"&lt;"&amp;$C$3)-SUMIFS(领用明细!F:F,领用明细!B:B,B122,领用明细!A:A,"&lt;"&amp;$C$3))</f>
        <v>0</v>
      </c>
      <c r="G122" s="12">
        <f>IF(B122="",0,SUMIFS(采购明细!F:F,采购明细!B:B,B122,采购明细!A:A,"&gt;="&amp;$C$3,采购明细!A:A,"&lt;="&amp;$E$3))</f>
        <v>0</v>
      </c>
      <c r="H122" s="12">
        <f>IF(B122="",0,SUMIFS(领用明细!F:F,领用明细!B:B,B122,领用明细!A:A,"&gt;="&amp;$C$3,领用明细!A:A,"&lt;="&amp;$E$3))</f>
        <v>0</v>
      </c>
      <c r="I122" s="12" t="str">
        <f t="shared" si="3"/>
        <v/>
      </c>
      <c r="J122" s="12" t="str">
        <f>IF(B122="","",IF(SUMIF(采购明细!B:B,B122,采购明细!F:F)=0,0,SUMIF(采购明细!B:B,B122,采购明细!H:H)/SUMIF(采购明细!B:B,B122,采购明细!F:F)))</f>
        <v/>
      </c>
      <c r="K122" s="12" t="str">
        <f t="shared" si="2"/>
        <v/>
      </c>
      <c r="L122" s="16"/>
    </row>
    <row r="123" spans="1:12" ht="11.25">
      <c r="A123" s="7">
        <v>119</v>
      </c>
      <c r="B123" s="11" t="str">
        <f>IF(型号管理!A120="","",型号管理!A120)</f>
        <v/>
      </c>
      <c r="C123" s="11" t="str">
        <f>IF(B123="","",VLOOKUP(B123,型号管理!A:D,2,0))</f>
        <v/>
      </c>
      <c r="D123" s="11" t="str">
        <f>IF(B123="","",VLOOKUP(B123,型号管理!A:D,3,0))</f>
        <v/>
      </c>
      <c r="E123" s="11" t="str">
        <f>IF(B123="","",VLOOKUP(B123,型号管理!A:D,4,0))</f>
        <v/>
      </c>
      <c r="F123" s="12">
        <f>IF(B123="",0,SUMIFS(采购明细!F:F,采购明细!B:B,B123,采购明细!A:A,"&lt;"&amp;$C$3)-SUMIFS(领用明细!F:F,领用明细!B:B,B123,领用明细!A:A,"&lt;"&amp;$C$3))</f>
        <v>0</v>
      </c>
      <c r="G123" s="12">
        <f>IF(B123="",0,SUMIFS(采购明细!F:F,采购明细!B:B,B123,采购明细!A:A,"&gt;="&amp;$C$3,采购明细!A:A,"&lt;="&amp;$E$3))</f>
        <v>0</v>
      </c>
      <c r="H123" s="12">
        <f>IF(B123="",0,SUMIFS(领用明细!F:F,领用明细!B:B,B123,领用明细!A:A,"&gt;="&amp;$C$3,领用明细!A:A,"&lt;="&amp;$E$3))</f>
        <v>0</v>
      </c>
      <c r="I123" s="12" t="str">
        <f t="shared" si="3"/>
        <v/>
      </c>
      <c r="J123" s="12" t="str">
        <f>IF(B123="","",IF(SUMIF(采购明细!B:B,B123,采购明细!F:F)=0,0,SUMIF(采购明细!B:B,B123,采购明细!H:H)/SUMIF(采购明细!B:B,B123,采购明细!F:F)))</f>
        <v/>
      </c>
      <c r="K123" s="12" t="str">
        <f t="shared" si="2"/>
        <v/>
      </c>
      <c r="L123" s="16"/>
    </row>
    <row r="124" spans="1:12" ht="11.25">
      <c r="A124" s="7">
        <v>120</v>
      </c>
      <c r="B124" s="11" t="str">
        <f>IF(型号管理!A121="","",型号管理!A121)</f>
        <v/>
      </c>
      <c r="C124" s="11" t="str">
        <f>IF(B124="","",VLOOKUP(B124,型号管理!A:D,2,0))</f>
        <v/>
      </c>
      <c r="D124" s="11" t="str">
        <f>IF(B124="","",VLOOKUP(B124,型号管理!A:D,3,0))</f>
        <v/>
      </c>
      <c r="E124" s="11" t="str">
        <f>IF(B124="","",VLOOKUP(B124,型号管理!A:D,4,0))</f>
        <v/>
      </c>
      <c r="F124" s="12">
        <f>IF(B124="",0,SUMIFS(采购明细!F:F,采购明细!B:B,B124,采购明细!A:A,"&lt;"&amp;$C$3)-SUMIFS(领用明细!F:F,领用明细!B:B,B124,领用明细!A:A,"&lt;"&amp;$C$3))</f>
        <v>0</v>
      </c>
      <c r="G124" s="12">
        <f>IF(B124="",0,SUMIFS(采购明细!F:F,采购明细!B:B,B124,采购明细!A:A,"&gt;="&amp;$C$3,采购明细!A:A,"&lt;="&amp;$E$3))</f>
        <v>0</v>
      </c>
      <c r="H124" s="12">
        <f>IF(B124="",0,SUMIFS(领用明细!F:F,领用明细!B:B,B124,领用明细!A:A,"&gt;="&amp;$C$3,领用明细!A:A,"&lt;="&amp;$E$3))</f>
        <v>0</v>
      </c>
      <c r="I124" s="12" t="str">
        <f t="shared" si="3"/>
        <v/>
      </c>
      <c r="J124" s="12" t="str">
        <f>IF(B124="","",IF(SUMIF(采购明细!B:B,B124,采购明细!F:F)=0,0,SUMIF(采购明细!B:B,B124,采购明细!H:H)/SUMIF(采购明细!B:B,B124,采购明细!F:F)))</f>
        <v/>
      </c>
      <c r="K124" s="12" t="str">
        <f t="shared" si="2"/>
        <v/>
      </c>
      <c r="L124" s="16"/>
    </row>
    <row r="125" spans="1:12" ht="11.25">
      <c r="A125" s="7">
        <v>121</v>
      </c>
      <c r="B125" s="11" t="str">
        <f>IF(型号管理!A122="","",型号管理!A122)</f>
        <v/>
      </c>
      <c r="C125" s="11" t="str">
        <f>IF(B125="","",VLOOKUP(B125,型号管理!A:D,2,0))</f>
        <v/>
      </c>
      <c r="D125" s="11" t="str">
        <f>IF(B125="","",VLOOKUP(B125,型号管理!A:D,3,0))</f>
        <v/>
      </c>
      <c r="E125" s="11" t="str">
        <f>IF(B125="","",VLOOKUP(B125,型号管理!A:D,4,0))</f>
        <v/>
      </c>
      <c r="F125" s="12">
        <f>IF(B125="",0,SUMIFS(采购明细!F:F,采购明细!B:B,B125,采购明细!A:A,"&lt;"&amp;$C$3)-SUMIFS(领用明细!F:F,领用明细!B:B,B125,领用明细!A:A,"&lt;"&amp;$C$3))</f>
        <v>0</v>
      </c>
      <c r="G125" s="12">
        <f>IF(B125="",0,SUMIFS(采购明细!F:F,采购明细!B:B,B125,采购明细!A:A,"&gt;="&amp;$C$3,采购明细!A:A,"&lt;="&amp;$E$3))</f>
        <v>0</v>
      </c>
      <c r="H125" s="12">
        <f>IF(B125="",0,SUMIFS(领用明细!F:F,领用明细!B:B,B125,领用明细!A:A,"&gt;="&amp;$C$3,领用明细!A:A,"&lt;="&amp;$E$3))</f>
        <v>0</v>
      </c>
      <c r="I125" s="12" t="str">
        <f t="shared" si="3"/>
        <v/>
      </c>
      <c r="J125" s="12" t="str">
        <f>IF(B125="","",IF(SUMIF(采购明细!B:B,B125,采购明细!F:F)=0,0,SUMIF(采购明细!B:B,B125,采购明细!H:H)/SUMIF(采购明细!B:B,B125,采购明细!F:F)))</f>
        <v/>
      </c>
      <c r="K125" s="12" t="str">
        <f t="shared" si="2"/>
        <v/>
      </c>
      <c r="L125" s="16"/>
    </row>
    <row r="126" spans="1:12" ht="11.25">
      <c r="A126" s="7">
        <v>122</v>
      </c>
      <c r="B126" s="11" t="str">
        <f>IF(型号管理!A123="","",型号管理!A123)</f>
        <v/>
      </c>
      <c r="C126" s="11" t="str">
        <f>IF(B126="","",VLOOKUP(B126,型号管理!A:D,2,0))</f>
        <v/>
      </c>
      <c r="D126" s="11" t="str">
        <f>IF(B126="","",VLOOKUP(B126,型号管理!A:D,3,0))</f>
        <v/>
      </c>
      <c r="E126" s="11" t="str">
        <f>IF(B126="","",VLOOKUP(B126,型号管理!A:D,4,0))</f>
        <v/>
      </c>
      <c r="F126" s="12">
        <f>IF(B126="",0,SUMIFS(采购明细!F:F,采购明细!B:B,B126,采购明细!A:A,"&lt;"&amp;$C$3)-SUMIFS(领用明细!F:F,领用明细!B:B,B126,领用明细!A:A,"&lt;"&amp;$C$3))</f>
        <v>0</v>
      </c>
      <c r="G126" s="12">
        <f>IF(B126="",0,SUMIFS(采购明细!F:F,采购明细!B:B,B126,采购明细!A:A,"&gt;="&amp;$C$3,采购明细!A:A,"&lt;="&amp;$E$3))</f>
        <v>0</v>
      </c>
      <c r="H126" s="12">
        <f>IF(B126="",0,SUMIFS(领用明细!F:F,领用明细!B:B,B126,领用明细!A:A,"&gt;="&amp;$C$3,领用明细!A:A,"&lt;="&amp;$E$3))</f>
        <v>0</v>
      </c>
      <c r="I126" s="12" t="str">
        <f t="shared" si="3"/>
        <v/>
      </c>
      <c r="J126" s="12" t="str">
        <f>IF(B126="","",IF(SUMIF(采购明细!B:B,B126,采购明细!F:F)=0,0,SUMIF(采购明细!B:B,B126,采购明细!H:H)/SUMIF(采购明细!B:B,B126,采购明细!F:F)))</f>
        <v/>
      </c>
      <c r="K126" s="12" t="str">
        <f t="shared" si="2"/>
        <v/>
      </c>
      <c r="L126" s="16"/>
    </row>
    <row r="127" spans="1:12" ht="11.25">
      <c r="A127" s="7">
        <v>123</v>
      </c>
      <c r="B127" s="11" t="str">
        <f>IF(型号管理!A124="","",型号管理!A124)</f>
        <v/>
      </c>
      <c r="C127" s="11" t="str">
        <f>IF(B127="","",VLOOKUP(B127,型号管理!A:D,2,0))</f>
        <v/>
      </c>
      <c r="D127" s="11" t="str">
        <f>IF(B127="","",VLOOKUP(B127,型号管理!A:D,3,0))</f>
        <v/>
      </c>
      <c r="E127" s="11" t="str">
        <f>IF(B127="","",VLOOKUP(B127,型号管理!A:D,4,0))</f>
        <v/>
      </c>
      <c r="F127" s="12">
        <f>IF(B127="",0,SUMIFS(采购明细!F:F,采购明细!B:B,B127,采购明细!A:A,"&lt;"&amp;$C$3)-SUMIFS(领用明细!F:F,领用明细!B:B,B127,领用明细!A:A,"&lt;"&amp;$C$3))</f>
        <v>0</v>
      </c>
      <c r="G127" s="12">
        <f>IF(B127="",0,SUMIFS(采购明细!F:F,采购明细!B:B,B127,采购明细!A:A,"&gt;="&amp;$C$3,采购明细!A:A,"&lt;="&amp;$E$3))</f>
        <v>0</v>
      </c>
      <c r="H127" s="12">
        <f>IF(B127="",0,SUMIFS(领用明细!F:F,领用明细!B:B,B127,领用明细!A:A,"&gt;="&amp;$C$3,领用明细!A:A,"&lt;="&amp;$E$3))</f>
        <v>0</v>
      </c>
      <c r="I127" s="12" t="str">
        <f t="shared" si="3"/>
        <v/>
      </c>
      <c r="J127" s="12" t="str">
        <f>IF(B127="","",IF(SUMIF(采购明细!B:B,B127,采购明细!F:F)=0,0,SUMIF(采购明细!B:B,B127,采购明细!H:H)/SUMIF(采购明细!B:B,B127,采购明细!F:F)))</f>
        <v/>
      </c>
      <c r="K127" s="12" t="str">
        <f t="shared" si="2"/>
        <v/>
      </c>
      <c r="L127" s="16"/>
    </row>
    <row r="128" spans="1:12" ht="11.25">
      <c r="A128" s="7">
        <v>124</v>
      </c>
      <c r="B128" s="11" t="str">
        <f>IF(型号管理!A125="","",型号管理!A125)</f>
        <v/>
      </c>
      <c r="C128" s="11" t="str">
        <f>IF(B128="","",VLOOKUP(B128,型号管理!A:D,2,0))</f>
        <v/>
      </c>
      <c r="D128" s="11" t="str">
        <f>IF(B128="","",VLOOKUP(B128,型号管理!A:D,3,0))</f>
        <v/>
      </c>
      <c r="E128" s="11" t="str">
        <f>IF(B128="","",VLOOKUP(B128,型号管理!A:D,4,0))</f>
        <v/>
      </c>
      <c r="F128" s="12">
        <f>IF(B128="",0,SUMIFS(采购明细!F:F,采购明细!B:B,B128,采购明细!A:A,"&lt;"&amp;$C$3)-SUMIFS(领用明细!F:F,领用明细!B:B,B128,领用明细!A:A,"&lt;"&amp;$C$3))</f>
        <v>0</v>
      </c>
      <c r="G128" s="12">
        <f>IF(B128="",0,SUMIFS(采购明细!F:F,采购明细!B:B,B128,采购明细!A:A,"&gt;="&amp;$C$3,采购明细!A:A,"&lt;="&amp;$E$3))</f>
        <v>0</v>
      </c>
      <c r="H128" s="12">
        <f>IF(B128="",0,SUMIFS(领用明细!F:F,领用明细!B:B,B128,领用明细!A:A,"&gt;="&amp;$C$3,领用明细!A:A,"&lt;="&amp;$E$3))</f>
        <v>0</v>
      </c>
      <c r="I128" s="12" t="str">
        <f t="shared" si="3"/>
        <v/>
      </c>
      <c r="J128" s="12" t="str">
        <f>IF(B128="","",IF(SUMIF(采购明细!B:B,B128,采购明细!F:F)=0,0,SUMIF(采购明细!B:B,B128,采购明细!H:H)/SUMIF(采购明细!B:B,B128,采购明细!F:F)))</f>
        <v/>
      </c>
      <c r="K128" s="12" t="str">
        <f t="shared" si="2"/>
        <v/>
      </c>
      <c r="L128" s="16"/>
    </row>
    <row r="129" spans="1:12" ht="11.25">
      <c r="A129" s="7">
        <v>125</v>
      </c>
      <c r="B129" s="11" t="str">
        <f>IF(型号管理!A126="","",型号管理!A126)</f>
        <v/>
      </c>
      <c r="C129" s="11" t="str">
        <f>IF(B129="","",VLOOKUP(B129,型号管理!A:D,2,0))</f>
        <v/>
      </c>
      <c r="D129" s="11" t="str">
        <f>IF(B129="","",VLOOKUP(B129,型号管理!A:D,3,0))</f>
        <v/>
      </c>
      <c r="E129" s="11" t="str">
        <f>IF(B129="","",VLOOKUP(B129,型号管理!A:D,4,0))</f>
        <v/>
      </c>
      <c r="F129" s="12">
        <f>IF(B129="",0,SUMIFS(采购明细!F:F,采购明细!B:B,B129,采购明细!A:A,"&lt;"&amp;$C$3)-SUMIFS(领用明细!F:F,领用明细!B:B,B129,领用明细!A:A,"&lt;"&amp;$C$3))</f>
        <v>0</v>
      </c>
      <c r="G129" s="12">
        <f>IF(B129="",0,SUMIFS(采购明细!F:F,采购明细!B:B,B129,采购明细!A:A,"&gt;="&amp;$C$3,采购明细!A:A,"&lt;="&amp;$E$3))</f>
        <v>0</v>
      </c>
      <c r="H129" s="12">
        <f>IF(B129="",0,SUMIFS(领用明细!F:F,领用明细!B:B,B129,领用明细!A:A,"&gt;="&amp;$C$3,领用明细!A:A,"&lt;="&amp;$E$3))</f>
        <v>0</v>
      </c>
      <c r="I129" s="12" t="str">
        <f t="shared" si="3"/>
        <v/>
      </c>
      <c r="J129" s="12" t="str">
        <f>IF(B129="","",IF(SUMIF(采购明细!B:B,B129,采购明细!F:F)=0,0,SUMIF(采购明细!B:B,B129,采购明细!H:H)/SUMIF(采购明细!B:B,B129,采购明细!F:F)))</f>
        <v/>
      </c>
      <c r="K129" s="12" t="str">
        <f t="shared" si="2"/>
        <v/>
      </c>
      <c r="L129" s="16"/>
    </row>
    <row r="130" spans="1:12" ht="11.25">
      <c r="A130" s="7">
        <v>126</v>
      </c>
      <c r="B130" s="11" t="str">
        <f>IF(型号管理!A127="","",型号管理!A127)</f>
        <v/>
      </c>
      <c r="C130" s="11" t="str">
        <f>IF(B130="","",VLOOKUP(B130,型号管理!A:D,2,0))</f>
        <v/>
      </c>
      <c r="D130" s="11" t="str">
        <f>IF(B130="","",VLOOKUP(B130,型号管理!A:D,3,0))</f>
        <v/>
      </c>
      <c r="E130" s="11" t="str">
        <f>IF(B130="","",VLOOKUP(B130,型号管理!A:D,4,0))</f>
        <v/>
      </c>
      <c r="F130" s="12">
        <f>IF(B130="",0,SUMIFS(采购明细!F:F,采购明细!B:B,B130,采购明细!A:A,"&lt;"&amp;$C$3)-SUMIFS(领用明细!F:F,领用明细!B:B,B130,领用明细!A:A,"&lt;"&amp;$C$3))</f>
        <v>0</v>
      </c>
      <c r="G130" s="12">
        <f>IF(B130="",0,SUMIFS(采购明细!F:F,采购明细!B:B,B130,采购明细!A:A,"&gt;="&amp;$C$3,采购明细!A:A,"&lt;="&amp;$E$3))</f>
        <v>0</v>
      </c>
      <c r="H130" s="12">
        <f>IF(B130="",0,SUMIFS(领用明细!F:F,领用明细!B:B,B130,领用明细!A:A,"&gt;="&amp;$C$3,领用明细!A:A,"&lt;="&amp;$E$3))</f>
        <v>0</v>
      </c>
      <c r="I130" s="12" t="str">
        <f t="shared" si="3"/>
        <v/>
      </c>
      <c r="J130" s="12" t="str">
        <f>IF(B130="","",IF(SUMIF(采购明细!B:B,B130,采购明细!F:F)=0,0,SUMIF(采购明细!B:B,B130,采购明细!H:H)/SUMIF(采购明细!B:B,B130,采购明细!F:F)))</f>
        <v/>
      </c>
      <c r="K130" s="12" t="str">
        <f t="shared" si="2"/>
        <v/>
      </c>
      <c r="L130" s="16"/>
    </row>
    <row r="131" spans="1:12" ht="11.25">
      <c r="A131" s="7">
        <v>127</v>
      </c>
      <c r="B131" s="11" t="str">
        <f>IF(型号管理!A128="","",型号管理!A128)</f>
        <v/>
      </c>
      <c r="C131" s="11" t="str">
        <f>IF(B131="","",VLOOKUP(B131,型号管理!A:D,2,0))</f>
        <v/>
      </c>
      <c r="D131" s="11" t="str">
        <f>IF(B131="","",VLOOKUP(B131,型号管理!A:D,3,0))</f>
        <v/>
      </c>
      <c r="E131" s="11" t="str">
        <f>IF(B131="","",VLOOKUP(B131,型号管理!A:D,4,0))</f>
        <v/>
      </c>
      <c r="F131" s="12">
        <f>IF(B131="",0,SUMIFS(采购明细!F:F,采购明细!B:B,B131,采购明细!A:A,"&lt;"&amp;$C$3)-SUMIFS(领用明细!F:F,领用明细!B:B,B131,领用明细!A:A,"&lt;"&amp;$C$3))</f>
        <v>0</v>
      </c>
      <c r="G131" s="12">
        <f>IF(B131="",0,SUMIFS(采购明细!F:F,采购明细!B:B,B131,采购明细!A:A,"&gt;="&amp;$C$3,采购明细!A:A,"&lt;="&amp;$E$3))</f>
        <v>0</v>
      </c>
      <c r="H131" s="12">
        <f>IF(B131="",0,SUMIFS(领用明细!F:F,领用明细!B:B,B131,领用明细!A:A,"&gt;="&amp;$C$3,领用明细!A:A,"&lt;="&amp;$E$3))</f>
        <v>0</v>
      </c>
      <c r="I131" s="12" t="str">
        <f t="shared" si="3"/>
        <v/>
      </c>
      <c r="J131" s="12" t="str">
        <f>IF(B131="","",IF(SUMIF(采购明细!B:B,B131,采购明细!F:F)=0,0,SUMIF(采购明细!B:B,B131,采购明细!H:H)/SUMIF(采购明细!B:B,B131,采购明细!F:F)))</f>
        <v/>
      </c>
      <c r="K131" s="12" t="str">
        <f t="shared" si="2"/>
        <v/>
      </c>
      <c r="L131" s="16"/>
    </row>
    <row r="132" spans="1:12" ht="11.25">
      <c r="A132" s="7">
        <v>128</v>
      </c>
      <c r="B132" s="11" t="str">
        <f>IF(型号管理!A129="","",型号管理!A129)</f>
        <v/>
      </c>
      <c r="C132" s="11" t="str">
        <f>IF(B132="","",VLOOKUP(B132,型号管理!A:D,2,0))</f>
        <v/>
      </c>
      <c r="D132" s="11" t="str">
        <f>IF(B132="","",VLOOKUP(B132,型号管理!A:D,3,0))</f>
        <v/>
      </c>
      <c r="E132" s="11" t="str">
        <f>IF(B132="","",VLOOKUP(B132,型号管理!A:D,4,0))</f>
        <v/>
      </c>
      <c r="F132" s="12">
        <f>IF(B132="",0,SUMIFS(采购明细!F:F,采购明细!B:B,B132,采购明细!A:A,"&lt;"&amp;$C$3)-SUMIFS(领用明细!F:F,领用明细!B:B,B132,领用明细!A:A,"&lt;"&amp;$C$3))</f>
        <v>0</v>
      </c>
      <c r="G132" s="12">
        <f>IF(B132="",0,SUMIFS(采购明细!F:F,采购明细!B:B,B132,采购明细!A:A,"&gt;="&amp;$C$3,采购明细!A:A,"&lt;="&amp;$E$3))</f>
        <v>0</v>
      </c>
      <c r="H132" s="12">
        <f>IF(B132="",0,SUMIFS(领用明细!F:F,领用明细!B:B,B132,领用明细!A:A,"&gt;="&amp;$C$3,领用明细!A:A,"&lt;="&amp;$E$3))</f>
        <v>0</v>
      </c>
      <c r="I132" s="12" t="str">
        <f t="shared" si="3"/>
        <v/>
      </c>
      <c r="J132" s="12" t="str">
        <f>IF(B132="","",IF(SUMIF(采购明细!B:B,B132,采购明细!F:F)=0,0,SUMIF(采购明细!B:B,B132,采购明细!H:H)/SUMIF(采购明细!B:B,B132,采购明细!F:F)))</f>
        <v/>
      </c>
      <c r="K132" s="12" t="str">
        <f t="shared" si="2"/>
        <v/>
      </c>
      <c r="L132" s="16"/>
    </row>
    <row r="133" spans="1:12" ht="11.25">
      <c r="A133" s="7">
        <v>129</v>
      </c>
      <c r="B133" s="11" t="str">
        <f>IF(型号管理!A130="","",型号管理!A130)</f>
        <v/>
      </c>
      <c r="C133" s="11" t="str">
        <f>IF(B133="","",VLOOKUP(B133,型号管理!A:D,2,0))</f>
        <v/>
      </c>
      <c r="D133" s="11" t="str">
        <f>IF(B133="","",VLOOKUP(B133,型号管理!A:D,3,0))</f>
        <v/>
      </c>
      <c r="E133" s="11" t="str">
        <f>IF(B133="","",VLOOKUP(B133,型号管理!A:D,4,0))</f>
        <v/>
      </c>
      <c r="F133" s="12">
        <f>IF(B133="",0,SUMIFS(采购明细!F:F,采购明细!B:B,B133,采购明细!A:A,"&lt;"&amp;$C$3)-SUMIFS(领用明细!F:F,领用明细!B:B,B133,领用明细!A:A,"&lt;"&amp;$C$3))</f>
        <v>0</v>
      </c>
      <c r="G133" s="12">
        <f>IF(B133="",0,SUMIFS(采购明细!F:F,采购明细!B:B,B133,采购明细!A:A,"&gt;="&amp;$C$3,采购明细!A:A,"&lt;="&amp;$E$3))</f>
        <v>0</v>
      </c>
      <c r="H133" s="12">
        <f>IF(B133="",0,SUMIFS(领用明细!F:F,领用明细!B:B,B133,领用明细!A:A,"&gt;="&amp;$C$3,领用明细!A:A,"&lt;="&amp;$E$3))</f>
        <v>0</v>
      </c>
      <c r="I133" s="12" t="str">
        <f t="shared" si="3"/>
        <v/>
      </c>
      <c r="J133" s="12" t="str">
        <f>IF(B133="","",IF(SUMIF(采购明细!B:B,B133,采购明细!F:F)=0,0,SUMIF(采购明细!B:B,B133,采购明细!H:H)/SUMIF(采购明细!B:B,B133,采购明细!F:F)))</f>
        <v/>
      </c>
      <c r="K133" s="12" t="str">
        <f t="shared" si="4" ref="K133:K196">IF(B133="","",I133*J133)</f>
        <v/>
      </c>
      <c r="L133" s="16"/>
    </row>
    <row r="134" spans="1:12" ht="11.25">
      <c r="A134" s="7">
        <v>130</v>
      </c>
      <c r="B134" s="11" t="str">
        <f>IF(型号管理!A131="","",型号管理!A131)</f>
        <v/>
      </c>
      <c r="C134" s="11" t="str">
        <f>IF(B134="","",VLOOKUP(B134,型号管理!A:D,2,0))</f>
        <v/>
      </c>
      <c r="D134" s="11" t="str">
        <f>IF(B134="","",VLOOKUP(B134,型号管理!A:D,3,0))</f>
        <v/>
      </c>
      <c r="E134" s="11" t="str">
        <f>IF(B134="","",VLOOKUP(B134,型号管理!A:D,4,0))</f>
        <v/>
      </c>
      <c r="F134" s="12">
        <f>IF(B134="",0,SUMIFS(采购明细!F:F,采购明细!B:B,B134,采购明细!A:A,"&lt;"&amp;$C$3)-SUMIFS(领用明细!F:F,领用明细!B:B,B134,领用明细!A:A,"&lt;"&amp;$C$3))</f>
        <v>0</v>
      </c>
      <c r="G134" s="12">
        <f>IF(B134="",0,SUMIFS(采购明细!F:F,采购明细!B:B,B134,采购明细!A:A,"&gt;="&amp;$C$3,采购明细!A:A,"&lt;="&amp;$E$3))</f>
        <v>0</v>
      </c>
      <c r="H134" s="12">
        <f>IF(B134="",0,SUMIFS(领用明细!F:F,领用明细!B:B,B134,领用明细!A:A,"&gt;="&amp;$C$3,领用明细!A:A,"&lt;="&amp;$E$3))</f>
        <v>0</v>
      </c>
      <c r="I134" s="12" t="str">
        <f t="shared" si="5" ref="I134:I197">IF(B134="","",F134+G134-H134)</f>
        <v/>
      </c>
      <c r="J134" s="12" t="str">
        <f>IF(B134="","",IF(SUMIF(采购明细!B:B,B134,采购明细!F:F)=0,0,SUMIF(采购明细!B:B,B134,采购明细!H:H)/SUMIF(采购明细!B:B,B134,采购明细!F:F)))</f>
        <v/>
      </c>
      <c r="K134" s="12" t="str">
        <f t="shared" si="4"/>
        <v/>
      </c>
      <c r="L134" s="16"/>
    </row>
    <row r="135" spans="1:12" ht="11.25">
      <c r="A135" s="7">
        <v>131</v>
      </c>
      <c r="B135" s="11" t="str">
        <f>IF(型号管理!A132="","",型号管理!A132)</f>
        <v/>
      </c>
      <c r="C135" s="11" t="str">
        <f>IF(B135="","",VLOOKUP(B135,型号管理!A:D,2,0))</f>
        <v/>
      </c>
      <c r="D135" s="11" t="str">
        <f>IF(B135="","",VLOOKUP(B135,型号管理!A:D,3,0))</f>
        <v/>
      </c>
      <c r="E135" s="11" t="str">
        <f>IF(B135="","",VLOOKUP(B135,型号管理!A:D,4,0))</f>
        <v/>
      </c>
      <c r="F135" s="12">
        <f>IF(B135="",0,SUMIFS(采购明细!F:F,采购明细!B:B,B135,采购明细!A:A,"&lt;"&amp;$C$3)-SUMIFS(领用明细!F:F,领用明细!B:B,B135,领用明细!A:A,"&lt;"&amp;$C$3))</f>
        <v>0</v>
      </c>
      <c r="G135" s="12">
        <f>IF(B135="",0,SUMIFS(采购明细!F:F,采购明细!B:B,B135,采购明细!A:A,"&gt;="&amp;$C$3,采购明细!A:A,"&lt;="&amp;$E$3))</f>
        <v>0</v>
      </c>
      <c r="H135" s="12">
        <f>IF(B135="",0,SUMIFS(领用明细!F:F,领用明细!B:B,B135,领用明细!A:A,"&gt;="&amp;$C$3,领用明细!A:A,"&lt;="&amp;$E$3))</f>
        <v>0</v>
      </c>
      <c r="I135" s="12" t="str">
        <f t="shared" si="5"/>
        <v/>
      </c>
      <c r="J135" s="12" t="str">
        <f>IF(B135="","",IF(SUMIF(采购明细!B:B,B135,采购明细!F:F)=0,0,SUMIF(采购明细!B:B,B135,采购明细!H:H)/SUMIF(采购明细!B:B,B135,采购明细!F:F)))</f>
        <v/>
      </c>
      <c r="K135" s="12" t="str">
        <f t="shared" si="4"/>
        <v/>
      </c>
      <c r="L135" s="16"/>
    </row>
    <row r="136" spans="1:12" ht="11.25">
      <c r="A136" s="7">
        <v>132</v>
      </c>
      <c r="B136" s="11" t="str">
        <f>IF(型号管理!A133="","",型号管理!A133)</f>
        <v/>
      </c>
      <c r="C136" s="11" t="str">
        <f>IF(B136="","",VLOOKUP(B136,型号管理!A:D,2,0))</f>
        <v/>
      </c>
      <c r="D136" s="11" t="str">
        <f>IF(B136="","",VLOOKUP(B136,型号管理!A:D,3,0))</f>
        <v/>
      </c>
      <c r="E136" s="11" t="str">
        <f>IF(B136="","",VLOOKUP(B136,型号管理!A:D,4,0))</f>
        <v/>
      </c>
      <c r="F136" s="12">
        <f>IF(B136="",0,SUMIFS(采购明细!F:F,采购明细!B:B,B136,采购明细!A:A,"&lt;"&amp;$C$3)-SUMIFS(领用明细!F:F,领用明细!B:B,B136,领用明细!A:A,"&lt;"&amp;$C$3))</f>
        <v>0</v>
      </c>
      <c r="G136" s="12">
        <f>IF(B136="",0,SUMIFS(采购明细!F:F,采购明细!B:B,B136,采购明细!A:A,"&gt;="&amp;$C$3,采购明细!A:A,"&lt;="&amp;$E$3))</f>
        <v>0</v>
      </c>
      <c r="H136" s="12">
        <f>IF(B136="",0,SUMIFS(领用明细!F:F,领用明细!B:B,B136,领用明细!A:A,"&gt;="&amp;$C$3,领用明细!A:A,"&lt;="&amp;$E$3))</f>
        <v>0</v>
      </c>
      <c r="I136" s="12" t="str">
        <f t="shared" si="5"/>
        <v/>
      </c>
      <c r="J136" s="12" t="str">
        <f>IF(B136="","",IF(SUMIF(采购明细!B:B,B136,采购明细!F:F)=0,0,SUMIF(采购明细!B:B,B136,采购明细!H:H)/SUMIF(采购明细!B:B,B136,采购明细!F:F)))</f>
        <v/>
      </c>
      <c r="K136" s="12" t="str">
        <f t="shared" si="4"/>
        <v/>
      </c>
      <c r="L136" s="16"/>
    </row>
    <row r="137" spans="1:12" ht="11.25">
      <c r="A137" s="7">
        <v>133</v>
      </c>
      <c r="B137" s="11" t="str">
        <f>IF(型号管理!A134="","",型号管理!A134)</f>
        <v/>
      </c>
      <c r="C137" s="11" t="str">
        <f>IF(B137="","",VLOOKUP(B137,型号管理!A:D,2,0))</f>
        <v/>
      </c>
      <c r="D137" s="11" t="str">
        <f>IF(B137="","",VLOOKUP(B137,型号管理!A:D,3,0))</f>
        <v/>
      </c>
      <c r="E137" s="11" t="str">
        <f>IF(B137="","",VLOOKUP(B137,型号管理!A:D,4,0))</f>
        <v/>
      </c>
      <c r="F137" s="12">
        <f>IF(B137="",0,SUMIFS(采购明细!F:F,采购明细!B:B,B137,采购明细!A:A,"&lt;"&amp;$C$3)-SUMIFS(领用明细!F:F,领用明细!B:B,B137,领用明细!A:A,"&lt;"&amp;$C$3))</f>
        <v>0</v>
      </c>
      <c r="G137" s="12">
        <f>IF(B137="",0,SUMIFS(采购明细!F:F,采购明细!B:B,B137,采购明细!A:A,"&gt;="&amp;$C$3,采购明细!A:A,"&lt;="&amp;$E$3))</f>
        <v>0</v>
      </c>
      <c r="H137" s="12">
        <f>IF(B137="",0,SUMIFS(领用明细!F:F,领用明细!B:B,B137,领用明细!A:A,"&gt;="&amp;$C$3,领用明细!A:A,"&lt;="&amp;$E$3))</f>
        <v>0</v>
      </c>
      <c r="I137" s="12" t="str">
        <f t="shared" si="5"/>
        <v/>
      </c>
      <c r="J137" s="12" t="str">
        <f>IF(B137="","",IF(SUMIF(采购明细!B:B,B137,采购明细!F:F)=0,0,SUMIF(采购明细!B:B,B137,采购明细!H:H)/SUMIF(采购明细!B:B,B137,采购明细!F:F)))</f>
        <v/>
      </c>
      <c r="K137" s="12" t="str">
        <f t="shared" si="4"/>
        <v/>
      </c>
      <c r="L137" s="16"/>
    </row>
    <row r="138" spans="1:12" ht="11.25">
      <c r="A138" s="7">
        <v>134</v>
      </c>
      <c r="B138" s="11" t="str">
        <f>IF(型号管理!A135="","",型号管理!A135)</f>
        <v/>
      </c>
      <c r="C138" s="11" t="str">
        <f>IF(B138="","",VLOOKUP(B138,型号管理!A:D,2,0))</f>
        <v/>
      </c>
      <c r="D138" s="11" t="str">
        <f>IF(B138="","",VLOOKUP(B138,型号管理!A:D,3,0))</f>
        <v/>
      </c>
      <c r="E138" s="11" t="str">
        <f>IF(B138="","",VLOOKUP(B138,型号管理!A:D,4,0))</f>
        <v/>
      </c>
      <c r="F138" s="12">
        <f>IF(B138="",0,SUMIFS(采购明细!F:F,采购明细!B:B,B138,采购明细!A:A,"&lt;"&amp;$C$3)-SUMIFS(领用明细!F:F,领用明细!B:B,B138,领用明细!A:A,"&lt;"&amp;$C$3))</f>
        <v>0</v>
      </c>
      <c r="G138" s="12">
        <f>IF(B138="",0,SUMIFS(采购明细!F:F,采购明细!B:B,B138,采购明细!A:A,"&gt;="&amp;$C$3,采购明细!A:A,"&lt;="&amp;$E$3))</f>
        <v>0</v>
      </c>
      <c r="H138" s="12">
        <f>IF(B138="",0,SUMIFS(领用明细!F:F,领用明细!B:B,B138,领用明细!A:A,"&gt;="&amp;$C$3,领用明细!A:A,"&lt;="&amp;$E$3))</f>
        <v>0</v>
      </c>
      <c r="I138" s="12" t="str">
        <f t="shared" si="5"/>
        <v/>
      </c>
      <c r="J138" s="12" t="str">
        <f>IF(B138="","",IF(SUMIF(采购明细!B:B,B138,采购明细!F:F)=0,0,SUMIF(采购明细!B:B,B138,采购明细!H:H)/SUMIF(采购明细!B:B,B138,采购明细!F:F)))</f>
        <v/>
      </c>
      <c r="K138" s="12" t="str">
        <f t="shared" si="4"/>
        <v/>
      </c>
      <c r="L138" s="16"/>
    </row>
    <row r="139" spans="1:12" ht="11.25">
      <c r="A139" s="7">
        <v>135</v>
      </c>
      <c r="B139" s="11" t="str">
        <f>IF(型号管理!A136="","",型号管理!A136)</f>
        <v/>
      </c>
      <c r="C139" s="11" t="str">
        <f>IF(B139="","",VLOOKUP(B139,型号管理!A:D,2,0))</f>
        <v/>
      </c>
      <c r="D139" s="11" t="str">
        <f>IF(B139="","",VLOOKUP(B139,型号管理!A:D,3,0))</f>
        <v/>
      </c>
      <c r="E139" s="11" t="str">
        <f>IF(B139="","",VLOOKUP(B139,型号管理!A:D,4,0))</f>
        <v/>
      </c>
      <c r="F139" s="12">
        <f>IF(B139="",0,SUMIFS(采购明细!F:F,采购明细!B:B,B139,采购明细!A:A,"&lt;"&amp;$C$3)-SUMIFS(领用明细!F:F,领用明细!B:B,B139,领用明细!A:A,"&lt;"&amp;$C$3))</f>
        <v>0</v>
      </c>
      <c r="G139" s="12">
        <f>IF(B139="",0,SUMIFS(采购明细!F:F,采购明细!B:B,B139,采购明细!A:A,"&gt;="&amp;$C$3,采购明细!A:A,"&lt;="&amp;$E$3))</f>
        <v>0</v>
      </c>
      <c r="H139" s="12">
        <f>IF(B139="",0,SUMIFS(领用明细!F:F,领用明细!B:B,B139,领用明细!A:A,"&gt;="&amp;$C$3,领用明细!A:A,"&lt;="&amp;$E$3))</f>
        <v>0</v>
      </c>
      <c r="I139" s="12" t="str">
        <f t="shared" si="5"/>
        <v/>
      </c>
      <c r="J139" s="12" t="str">
        <f>IF(B139="","",IF(SUMIF(采购明细!B:B,B139,采购明细!F:F)=0,0,SUMIF(采购明细!B:B,B139,采购明细!H:H)/SUMIF(采购明细!B:B,B139,采购明细!F:F)))</f>
        <v/>
      </c>
      <c r="K139" s="12" t="str">
        <f t="shared" si="4"/>
        <v/>
      </c>
      <c r="L139" s="16"/>
    </row>
    <row r="140" spans="1:12" ht="11.25">
      <c r="A140" s="7">
        <v>136</v>
      </c>
      <c r="B140" s="11" t="str">
        <f>IF(型号管理!A137="","",型号管理!A137)</f>
        <v/>
      </c>
      <c r="C140" s="11" t="str">
        <f>IF(B140="","",VLOOKUP(B140,型号管理!A:D,2,0))</f>
        <v/>
      </c>
      <c r="D140" s="11" t="str">
        <f>IF(B140="","",VLOOKUP(B140,型号管理!A:D,3,0))</f>
        <v/>
      </c>
      <c r="E140" s="11" t="str">
        <f>IF(B140="","",VLOOKUP(B140,型号管理!A:D,4,0))</f>
        <v/>
      </c>
      <c r="F140" s="12">
        <f>IF(B140="",0,SUMIFS(采购明细!F:F,采购明细!B:B,B140,采购明细!A:A,"&lt;"&amp;$C$3)-SUMIFS(领用明细!F:F,领用明细!B:B,B140,领用明细!A:A,"&lt;"&amp;$C$3))</f>
        <v>0</v>
      </c>
      <c r="G140" s="12">
        <f>IF(B140="",0,SUMIFS(采购明细!F:F,采购明细!B:B,B140,采购明细!A:A,"&gt;="&amp;$C$3,采购明细!A:A,"&lt;="&amp;$E$3))</f>
        <v>0</v>
      </c>
      <c r="H140" s="12">
        <f>IF(B140="",0,SUMIFS(领用明细!F:F,领用明细!B:B,B140,领用明细!A:A,"&gt;="&amp;$C$3,领用明细!A:A,"&lt;="&amp;$E$3))</f>
        <v>0</v>
      </c>
      <c r="I140" s="12" t="str">
        <f t="shared" si="5"/>
        <v/>
      </c>
      <c r="J140" s="12" t="str">
        <f>IF(B140="","",IF(SUMIF(采购明细!B:B,B140,采购明细!F:F)=0,0,SUMIF(采购明细!B:B,B140,采购明细!H:H)/SUMIF(采购明细!B:B,B140,采购明细!F:F)))</f>
        <v/>
      </c>
      <c r="K140" s="12" t="str">
        <f t="shared" si="4"/>
        <v/>
      </c>
      <c r="L140" s="16"/>
    </row>
    <row r="141" spans="1:12" ht="11.25">
      <c r="A141" s="7">
        <v>137</v>
      </c>
      <c r="B141" s="11" t="str">
        <f>IF(型号管理!A138="","",型号管理!A138)</f>
        <v/>
      </c>
      <c r="C141" s="11" t="str">
        <f>IF(B141="","",VLOOKUP(B141,型号管理!A:D,2,0))</f>
        <v/>
      </c>
      <c r="D141" s="11" t="str">
        <f>IF(B141="","",VLOOKUP(B141,型号管理!A:D,3,0))</f>
        <v/>
      </c>
      <c r="E141" s="11" t="str">
        <f>IF(B141="","",VLOOKUP(B141,型号管理!A:D,4,0))</f>
        <v/>
      </c>
      <c r="F141" s="12">
        <f>IF(B141="",0,SUMIFS(采购明细!F:F,采购明细!B:B,B141,采购明细!A:A,"&lt;"&amp;$C$3)-SUMIFS(领用明细!F:F,领用明细!B:B,B141,领用明细!A:A,"&lt;"&amp;$C$3))</f>
        <v>0</v>
      </c>
      <c r="G141" s="12">
        <f>IF(B141="",0,SUMIFS(采购明细!F:F,采购明细!B:B,B141,采购明细!A:A,"&gt;="&amp;$C$3,采购明细!A:A,"&lt;="&amp;$E$3))</f>
        <v>0</v>
      </c>
      <c r="H141" s="12">
        <f>IF(B141="",0,SUMIFS(领用明细!F:F,领用明细!B:B,B141,领用明细!A:A,"&gt;="&amp;$C$3,领用明细!A:A,"&lt;="&amp;$E$3))</f>
        <v>0</v>
      </c>
      <c r="I141" s="12" t="str">
        <f t="shared" si="5"/>
        <v/>
      </c>
      <c r="J141" s="12" t="str">
        <f>IF(B141="","",IF(SUMIF(采购明细!B:B,B141,采购明细!F:F)=0,0,SUMIF(采购明细!B:B,B141,采购明细!H:H)/SUMIF(采购明细!B:B,B141,采购明细!F:F)))</f>
        <v/>
      </c>
      <c r="K141" s="12" t="str">
        <f t="shared" si="4"/>
        <v/>
      </c>
      <c r="L141" s="16"/>
    </row>
    <row r="142" spans="1:12" ht="11.25">
      <c r="A142" s="7">
        <v>138</v>
      </c>
      <c r="B142" s="11" t="str">
        <f>IF(型号管理!A139="","",型号管理!A139)</f>
        <v/>
      </c>
      <c r="C142" s="11" t="str">
        <f>IF(B142="","",VLOOKUP(B142,型号管理!A:D,2,0))</f>
        <v/>
      </c>
      <c r="D142" s="11" t="str">
        <f>IF(B142="","",VLOOKUP(B142,型号管理!A:D,3,0))</f>
        <v/>
      </c>
      <c r="E142" s="11" t="str">
        <f>IF(B142="","",VLOOKUP(B142,型号管理!A:D,4,0))</f>
        <v/>
      </c>
      <c r="F142" s="12">
        <f>IF(B142="",0,SUMIFS(采购明细!F:F,采购明细!B:B,B142,采购明细!A:A,"&lt;"&amp;$C$3)-SUMIFS(领用明细!F:F,领用明细!B:B,B142,领用明细!A:A,"&lt;"&amp;$C$3))</f>
        <v>0</v>
      </c>
      <c r="G142" s="12">
        <f>IF(B142="",0,SUMIFS(采购明细!F:F,采购明细!B:B,B142,采购明细!A:A,"&gt;="&amp;$C$3,采购明细!A:A,"&lt;="&amp;$E$3))</f>
        <v>0</v>
      </c>
      <c r="H142" s="12">
        <f>IF(B142="",0,SUMIFS(领用明细!F:F,领用明细!B:B,B142,领用明细!A:A,"&gt;="&amp;$C$3,领用明细!A:A,"&lt;="&amp;$E$3))</f>
        <v>0</v>
      </c>
      <c r="I142" s="12" t="str">
        <f t="shared" si="5"/>
        <v/>
      </c>
      <c r="J142" s="12" t="str">
        <f>IF(B142="","",IF(SUMIF(采购明细!B:B,B142,采购明细!F:F)=0,0,SUMIF(采购明细!B:B,B142,采购明细!H:H)/SUMIF(采购明细!B:B,B142,采购明细!F:F)))</f>
        <v/>
      </c>
      <c r="K142" s="12" t="str">
        <f t="shared" si="4"/>
        <v/>
      </c>
      <c r="L142" s="16"/>
    </row>
    <row r="143" spans="1:12" ht="11.25">
      <c r="A143" s="7">
        <v>139</v>
      </c>
      <c r="B143" s="11" t="str">
        <f>IF(型号管理!A140="","",型号管理!A140)</f>
        <v/>
      </c>
      <c r="C143" s="11" t="str">
        <f>IF(B143="","",VLOOKUP(B143,型号管理!A:D,2,0))</f>
        <v/>
      </c>
      <c r="D143" s="11" t="str">
        <f>IF(B143="","",VLOOKUP(B143,型号管理!A:D,3,0))</f>
        <v/>
      </c>
      <c r="E143" s="11" t="str">
        <f>IF(B143="","",VLOOKUP(B143,型号管理!A:D,4,0))</f>
        <v/>
      </c>
      <c r="F143" s="12">
        <f>IF(B143="",0,SUMIFS(采购明细!F:F,采购明细!B:B,B143,采购明细!A:A,"&lt;"&amp;$C$3)-SUMIFS(领用明细!F:F,领用明细!B:B,B143,领用明细!A:A,"&lt;"&amp;$C$3))</f>
        <v>0</v>
      </c>
      <c r="G143" s="12">
        <f>IF(B143="",0,SUMIFS(采购明细!F:F,采购明细!B:B,B143,采购明细!A:A,"&gt;="&amp;$C$3,采购明细!A:A,"&lt;="&amp;$E$3))</f>
        <v>0</v>
      </c>
      <c r="H143" s="12">
        <f>IF(B143="",0,SUMIFS(领用明细!F:F,领用明细!B:B,B143,领用明细!A:A,"&gt;="&amp;$C$3,领用明细!A:A,"&lt;="&amp;$E$3))</f>
        <v>0</v>
      </c>
      <c r="I143" s="12" t="str">
        <f t="shared" si="5"/>
        <v/>
      </c>
      <c r="J143" s="12" t="str">
        <f>IF(B143="","",IF(SUMIF(采购明细!B:B,B143,采购明细!F:F)=0,0,SUMIF(采购明细!B:B,B143,采购明细!H:H)/SUMIF(采购明细!B:B,B143,采购明细!F:F)))</f>
        <v/>
      </c>
      <c r="K143" s="12" t="str">
        <f t="shared" si="4"/>
        <v/>
      </c>
      <c r="L143" s="16"/>
    </row>
    <row r="144" spans="1:12" ht="11.25">
      <c r="A144" s="7">
        <v>140</v>
      </c>
      <c r="B144" s="11" t="str">
        <f>IF(型号管理!A141="","",型号管理!A141)</f>
        <v/>
      </c>
      <c r="C144" s="11" t="str">
        <f>IF(B144="","",VLOOKUP(B144,型号管理!A:D,2,0))</f>
        <v/>
      </c>
      <c r="D144" s="11" t="str">
        <f>IF(B144="","",VLOOKUP(B144,型号管理!A:D,3,0))</f>
        <v/>
      </c>
      <c r="E144" s="11" t="str">
        <f>IF(B144="","",VLOOKUP(B144,型号管理!A:D,4,0))</f>
        <v/>
      </c>
      <c r="F144" s="12">
        <f>IF(B144="",0,SUMIFS(采购明细!F:F,采购明细!B:B,B144,采购明细!A:A,"&lt;"&amp;$C$3)-SUMIFS(领用明细!F:F,领用明细!B:B,B144,领用明细!A:A,"&lt;"&amp;$C$3))</f>
        <v>0</v>
      </c>
      <c r="G144" s="12">
        <f>IF(B144="",0,SUMIFS(采购明细!F:F,采购明细!B:B,B144,采购明细!A:A,"&gt;="&amp;$C$3,采购明细!A:A,"&lt;="&amp;$E$3))</f>
        <v>0</v>
      </c>
      <c r="H144" s="12">
        <f>IF(B144="",0,SUMIFS(领用明细!F:F,领用明细!B:B,B144,领用明细!A:A,"&gt;="&amp;$C$3,领用明细!A:A,"&lt;="&amp;$E$3))</f>
        <v>0</v>
      </c>
      <c r="I144" s="12" t="str">
        <f t="shared" si="5"/>
        <v/>
      </c>
      <c r="J144" s="12" t="str">
        <f>IF(B144="","",IF(SUMIF(采购明细!B:B,B144,采购明细!F:F)=0,0,SUMIF(采购明细!B:B,B144,采购明细!H:H)/SUMIF(采购明细!B:B,B144,采购明细!F:F)))</f>
        <v/>
      </c>
      <c r="K144" s="12" t="str">
        <f t="shared" si="4"/>
        <v/>
      </c>
      <c r="L144" s="16"/>
    </row>
    <row r="145" spans="1:12" ht="11.25">
      <c r="A145" s="7">
        <v>141</v>
      </c>
      <c r="B145" s="11" t="str">
        <f>IF(型号管理!A142="","",型号管理!A142)</f>
        <v/>
      </c>
      <c r="C145" s="11" t="str">
        <f>IF(B145="","",VLOOKUP(B145,型号管理!A:D,2,0))</f>
        <v/>
      </c>
      <c r="D145" s="11" t="str">
        <f>IF(B145="","",VLOOKUP(B145,型号管理!A:D,3,0))</f>
        <v/>
      </c>
      <c r="E145" s="11" t="str">
        <f>IF(B145="","",VLOOKUP(B145,型号管理!A:D,4,0))</f>
        <v/>
      </c>
      <c r="F145" s="12">
        <f>IF(B145="",0,SUMIFS(采购明细!F:F,采购明细!B:B,B145,采购明细!A:A,"&lt;"&amp;$C$3)-SUMIFS(领用明细!F:F,领用明细!B:B,B145,领用明细!A:A,"&lt;"&amp;$C$3))</f>
        <v>0</v>
      </c>
      <c r="G145" s="12">
        <f>IF(B145="",0,SUMIFS(采购明细!F:F,采购明细!B:B,B145,采购明细!A:A,"&gt;="&amp;$C$3,采购明细!A:A,"&lt;="&amp;$E$3))</f>
        <v>0</v>
      </c>
      <c r="H145" s="12">
        <f>IF(B145="",0,SUMIFS(领用明细!F:F,领用明细!B:B,B145,领用明细!A:A,"&gt;="&amp;$C$3,领用明细!A:A,"&lt;="&amp;$E$3))</f>
        <v>0</v>
      </c>
      <c r="I145" s="12" t="str">
        <f t="shared" si="5"/>
        <v/>
      </c>
      <c r="J145" s="12" t="str">
        <f>IF(B145="","",IF(SUMIF(采购明细!B:B,B145,采购明细!F:F)=0,0,SUMIF(采购明细!B:B,B145,采购明细!H:H)/SUMIF(采购明细!B:B,B145,采购明细!F:F)))</f>
        <v/>
      </c>
      <c r="K145" s="12" t="str">
        <f t="shared" si="4"/>
        <v/>
      </c>
      <c r="L145" s="16"/>
    </row>
    <row r="146" spans="1:12" ht="11.25">
      <c r="A146" s="7">
        <v>142</v>
      </c>
      <c r="B146" s="11" t="str">
        <f>IF(型号管理!A143="","",型号管理!A143)</f>
        <v/>
      </c>
      <c r="C146" s="11" t="str">
        <f>IF(B146="","",VLOOKUP(B146,型号管理!A:D,2,0))</f>
        <v/>
      </c>
      <c r="D146" s="11" t="str">
        <f>IF(B146="","",VLOOKUP(B146,型号管理!A:D,3,0))</f>
        <v/>
      </c>
      <c r="E146" s="11" t="str">
        <f>IF(B146="","",VLOOKUP(B146,型号管理!A:D,4,0))</f>
        <v/>
      </c>
      <c r="F146" s="12">
        <f>IF(B146="",0,SUMIFS(采购明细!F:F,采购明细!B:B,B146,采购明细!A:A,"&lt;"&amp;$C$3)-SUMIFS(领用明细!F:F,领用明细!B:B,B146,领用明细!A:A,"&lt;"&amp;$C$3))</f>
        <v>0</v>
      </c>
      <c r="G146" s="12">
        <f>IF(B146="",0,SUMIFS(采购明细!F:F,采购明细!B:B,B146,采购明细!A:A,"&gt;="&amp;$C$3,采购明细!A:A,"&lt;="&amp;$E$3))</f>
        <v>0</v>
      </c>
      <c r="H146" s="12">
        <f>IF(B146="",0,SUMIFS(领用明细!F:F,领用明细!B:B,B146,领用明细!A:A,"&gt;="&amp;$C$3,领用明细!A:A,"&lt;="&amp;$E$3))</f>
        <v>0</v>
      </c>
      <c r="I146" s="12" t="str">
        <f t="shared" si="5"/>
        <v/>
      </c>
      <c r="J146" s="12" t="str">
        <f>IF(B146="","",IF(SUMIF(采购明细!B:B,B146,采购明细!F:F)=0,0,SUMIF(采购明细!B:B,B146,采购明细!H:H)/SUMIF(采购明细!B:B,B146,采购明细!F:F)))</f>
        <v/>
      </c>
      <c r="K146" s="12" t="str">
        <f t="shared" si="4"/>
        <v/>
      </c>
      <c r="L146" s="16"/>
    </row>
    <row r="147" spans="1:12" ht="11.25">
      <c r="A147" s="7">
        <v>143</v>
      </c>
      <c r="B147" s="11" t="str">
        <f>IF(型号管理!A144="","",型号管理!A144)</f>
        <v/>
      </c>
      <c r="C147" s="11" t="str">
        <f>IF(B147="","",VLOOKUP(B147,型号管理!A:D,2,0))</f>
        <v/>
      </c>
      <c r="D147" s="11" t="str">
        <f>IF(B147="","",VLOOKUP(B147,型号管理!A:D,3,0))</f>
        <v/>
      </c>
      <c r="E147" s="11" t="str">
        <f>IF(B147="","",VLOOKUP(B147,型号管理!A:D,4,0))</f>
        <v/>
      </c>
      <c r="F147" s="12">
        <f>IF(B147="",0,SUMIFS(采购明细!F:F,采购明细!B:B,B147,采购明细!A:A,"&lt;"&amp;$C$3)-SUMIFS(领用明细!F:F,领用明细!B:B,B147,领用明细!A:A,"&lt;"&amp;$C$3))</f>
        <v>0</v>
      </c>
      <c r="G147" s="12">
        <f>IF(B147="",0,SUMIFS(采购明细!F:F,采购明细!B:B,B147,采购明细!A:A,"&gt;="&amp;$C$3,采购明细!A:A,"&lt;="&amp;$E$3))</f>
        <v>0</v>
      </c>
      <c r="H147" s="12">
        <f>IF(B147="",0,SUMIFS(领用明细!F:F,领用明细!B:B,B147,领用明细!A:A,"&gt;="&amp;$C$3,领用明细!A:A,"&lt;="&amp;$E$3))</f>
        <v>0</v>
      </c>
      <c r="I147" s="12" t="str">
        <f t="shared" si="5"/>
        <v/>
      </c>
      <c r="J147" s="12" t="str">
        <f>IF(B147="","",IF(SUMIF(采购明细!B:B,B147,采购明细!F:F)=0,0,SUMIF(采购明细!B:B,B147,采购明细!H:H)/SUMIF(采购明细!B:B,B147,采购明细!F:F)))</f>
        <v/>
      </c>
      <c r="K147" s="12" t="str">
        <f t="shared" si="4"/>
        <v/>
      </c>
      <c r="L147" s="16"/>
    </row>
    <row r="148" spans="1:12" ht="11.25">
      <c r="A148" s="7">
        <v>144</v>
      </c>
      <c r="B148" s="11" t="str">
        <f>IF(型号管理!A145="","",型号管理!A145)</f>
        <v/>
      </c>
      <c r="C148" s="11" t="str">
        <f>IF(B148="","",VLOOKUP(B148,型号管理!A:D,2,0))</f>
        <v/>
      </c>
      <c r="D148" s="11" t="str">
        <f>IF(B148="","",VLOOKUP(B148,型号管理!A:D,3,0))</f>
        <v/>
      </c>
      <c r="E148" s="11" t="str">
        <f>IF(B148="","",VLOOKUP(B148,型号管理!A:D,4,0))</f>
        <v/>
      </c>
      <c r="F148" s="12">
        <f>IF(B148="",0,SUMIFS(采购明细!F:F,采购明细!B:B,B148,采购明细!A:A,"&lt;"&amp;$C$3)-SUMIFS(领用明细!F:F,领用明细!B:B,B148,领用明细!A:A,"&lt;"&amp;$C$3))</f>
        <v>0</v>
      </c>
      <c r="G148" s="12">
        <f>IF(B148="",0,SUMIFS(采购明细!F:F,采购明细!B:B,B148,采购明细!A:A,"&gt;="&amp;$C$3,采购明细!A:A,"&lt;="&amp;$E$3))</f>
        <v>0</v>
      </c>
      <c r="H148" s="12">
        <f>IF(B148="",0,SUMIFS(领用明细!F:F,领用明细!B:B,B148,领用明细!A:A,"&gt;="&amp;$C$3,领用明细!A:A,"&lt;="&amp;$E$3))</f>
        <v>0</v>
      </c>
      <c r="I148" s="12" t="str">
        <f t="shared" si="5"/>
        <v/>
      </c>
      <c r="J148" s="12" t="str">
        <f>IF(B148="","",IF(SUMIF(采购明细!B:B,B148,采购明细!F:F)=0,0,SUMIF(采购明细!B:B,B148,采购明细!H:H)/SUMIF(采购明细!B:B,B148,采购明细!F:F)))</f>
        <v/>
      </c>
      <c r="K148" s="12" t="str">
        <f t="shared" si="4"/>
        <v/>
      </c>
      <c r="L148" s="16"/>
    </row>
    <row r="149" spans="1:12" ht="11.25">
      <c r="A149" s="7">
        <v>145</v>
      </c>
      <c r="B149" s="11" t="str">
        <f>IF(型号管理!A146="","",型号管理!A146)</f>
        <v/>
      </c>
      <c r="C149" s="11" t="str">
        <f>IF(B149="","",VLOOKUP(B149,型号管理!A:D,2,0))</f>
        <v/>
      </c>
      <c r="D149" s="11" t="str">
        <f>IF(B149="","",VLOOKUP(B149,型号管理!A:D,3,0))</f>
        <v/>
      </c>
      <c r="E149" s="11" t="str">
        <f>IF(B149="","",VLOOKUP(B149,型号管理!A:D,4,0))</f>
        <v/>
      </c>
      <c r="F149" s="12">
        <f>IF(B149="",0,SUMIFS(采购明细!F:F,采购明细!B:B,B149,采购明细!A:A,"&lt;"&amp;$C$3)-SUMIFS(领用明细!F:F,领用明细!B:B,B149,领用明细!A:A,"&lt;"&amp;$C$3))</f>
        <v>0</v>
      </c>
      <c r="G149" s="12">
        <f>IF(B149="",0,SUMIFS(采购明细!F:F,采购明细!B:B,B149,采购明细!A:A,"&gt;="&amp;$C$3,采购明细!A:A,"&lt;="&amp;$E$3))</f>
        <v>0</v>
      </c>
      <c r="H149" s="12">
        <f>IF(B149="",0,SUMIFS(领用明细!F:F,领用明细!B:B,B149,领用明细!A:A,"&gt;="&amp;$C$3,领用明细!A:A,"&lt;="&amp;$E$3))</f>
        <v>0</v>
      </c>
      <c r="I149" s="12" t="str">
        <f t="shared" si="5"/>
        <v/>
      </c>
      <c r="J149" s="12" t="str">
        <f>IF(B149="","",IF(SUMIF(采购明细!B:B,B149,采购明细!F:F)=0,0,SUMIF(采购明细!B:B,B149,采购明细!H:H)/SUMIF(采购明细!B:B,B149,采购明细!F:F)))</f>
        <v/>
      </c>
      <c r="K149" s="12" t="str">
        <f t="shared" si="4"/>
        <v/>
      </c>
      <c r="L149" s="16"/>
    </row>
    <row r="150" spans="1:12" ht="11.25">
      <c r="A150" s="7">
        <v>146</v>
      </c>
      <c r="B150" s="11" t="str">
        <f>IF(型号管理!A147="","",型号管理!A147)</f>
        <v/>
      </c>
      <c r="C150" s="11" t="str">
        <f>IF(B150="","",VLOOKUP(B150,型号管理!A:D,2,0))</f>
        <v/>
      </c>
      <c r="D150" s="11" t="str">
        <f>IF(B150="","",VLOOKUP(B150,型号管理!A:D,3,0))</f>
        <v/>
      </c>
      <c r="E150" s="11" t="str">
        <f>IF(B150="","",VLOOKUP(B150,型号管理!A:D,4,0))</f>
        <v/>
      </c>
      <c r="F150" s="12">
        <f>IF(B150="",0,SUMIFS(采购明细!F:F,采购明细!B:B,B150,采购明细!A:A,"&lt;"&amp;$C$3)-SUMIFS(领用明细!F:F,领用明细!B:B,B150,领用明细!A:A,"&lt;"&amp;$C$3))</f>
        <v>0</v>
      </c>
      <c r="G150" s="12">
        <f>IF(B150="",0,SUMIFS(采购明细!F:F,采购明细!B:B,B150,采购明细!A:A,"&gt;="&amp;$C$3,采购明细!A:A,"&lt;="&amp;$E$3))</f>
        <v>0</v>
      </c>
      <c r="H150" s="12">
        <f>IF(B150="",0,SUMIFS(领用明细!F:F,领用明细!B:B,B150,领用明细!A:A,"&gt;="&amp;$C$3,领用明细!A:A,"&lt;="&amp;$E$3))</f>
        <v>0</v>
      </c>
      <c r="I150" s="12" t="str">
        <f t="shared" si="5"/>
        <v/>
      </c>
      <c r="J150" s="12" t="str">
        <f>IF(B150="","",IF(SUMIF(采购明细!B:B,B150,采购明细!F:F)=0,0,SUMIF(采购明细!B:B,B150,采购明细!H:H)/SUMIF(采购明细!B:B,B150,采购明细!F:F)))</f>
        <v/>
      </c>
      <c r="K150" s="12" t="str">
        <f t="shared" si="4"/>
        <v/>
      </c>
      <c r="L150" s="16"/>
    </row>
    <row r="151" spans="1:12" ht="11.25">
      <c r="A151" s="7">
        <v>147</v>
      </c>
      <c r="B151" s="11" t="str">
        <f>IF(型号管理!A148="","",型号管理!A148)</f>
        <v/>
      </c>
      <c r="C151" s="11" t="str">
        <f>IF(B151="","",VLOOKUP(B151,型号管理!A:D,2,0))</f>
        <v/>
      </c>
      <c r="D151" s="11" t="str">
        <f>IF(B151="","",VLOOKUP(B151,型号管理!A:D,3,0))</f>
        <v/>
      </c>
      <c r="E151" s="11" t="str">
        <f>IF(B151="","",VLOOKUP(B151,型号管理!A:D,4,0))</f>
        <v/>
      </c>
      <c r="F151" s="12">
        <f>IF(B151="",0,SUMIFS(采购明细!F:F,采购明细!B:B,B151,采购明细!A:A,"&lt;"&amp;$C$3)-SUMIFS(领用明细!F:F,领用明细!B:B,B151,领用明细!A:A,"&lt;"&amp;$C$3))</f>
        <v>0</v>
      </c>
      <c r="G151" s="12">
        <f>IF(B151="",0,SUMIFS(采购明细!F:F,采购明细!B:B,B151,采购明细!A:A,"&gt;="&amp;$C$3,采购明细!A:A,"&lt;="&amp;$E$3))</f>
        <v>0</v>
      </c>
      <c r="H151" s="12">
        <f>IF(B151="",0,SUMIFS(领用明细!F:F,领用明细!B:B,B151,领用明细!A:A,"&gt;="&amp;$C$3,领用明细!A:A,"&lt;="&amp;$E$3))</f>
        <v>0</v>
      </c>
      <c r="I151" s="12" t="str">
        <f t="shared" si="5"/>
        <v/>
      </c>
      <c r="J151" s="12" t="str">
        <f>IF(B151="","",IF(SUMIF(采购明细!B:B,B151,采购明细!F:F)=0,0,SUMIF(采购明细!B:B,B151,采购明细!H:H)/SUMIF(采购明细!B:B,B151,采购明细!F:F)))</f>
        <v/>
      </c>
      <c r="K151" s="12" t="str">
        <f t="shared" si="4"/>
        <v/>
      </c>
      <c r="L151" s="16"/>
    </row>
    <row r="152" spans="1:12" ht="11.25">
      <c r="A152" s="7">
        <v>148</v>
      </c>
      <c r="B152" s="11" t="str">
        <f>IF(型号管理!A149="","",型号管理!A149)</f>
        <v/>
      </c>
      <c r="C152" s="11" t="str">
        <f>IF(B152="","",VLOOKUP(B152,型号管理!A:D,2,0))</f>
        <v/>
      </c>
      <c r="D152" s="11" t="str">
        <f>IF(B152="","",VLOOKUP(B152,型号管理!A:D,3,0))</f>
        <v/>
      </c>
      <c r="E152" s="11" t="str">
        <f>IF(B152="","",VLOOKUP(B152,型号管理!A:D,4,0))</f>
        <v/>
      </c>
      <c r="F152" s="12">
        <f>IF(B152="",0,SUMIFS(采购明细!F:F,采购明细!B:B,B152,采购明细!A:A,"&lt;"&amp;$C$3)-SUMIFS(领用明细!F:F,领用明细!B:B,B152,领用明细!A:A,"&lt;"&amp;$C$3))</f>
        <v>0</v>
      </c>
      <c r="G152" s="12">
        <f>IF(B152="",0,SUMIFS(采购明细!F:F,采购明细!B:B,B152,采购明细!A:A,"&gt;="&amp;$C$3,采购明细!A:A,"&lt;="&amp;$E$3))</f>
        <v>0</v>
      </c>
      <c r="H152" s="12">
        <f>IF(B152="",0,SUMIFS(领用明细!F:F,领用明细!B:B,B152,领用明细!A:A,"&gt;="&amp;$C$3,领用明细!A:A,"&lt;="&amp;$E$3))</f>
        <v>0</v>
      </c>
      <c r="I152" s="12" t="str">
        <f t="shared" si="5"/>
        <v/>
      </c>
      <c r="J152" s="12" t="str">
        <f>IF(B152="","",IF(SUMIF(采购明细!B:B,B152,采购明细!F:F)=0,0,SUMIF(采购明细!B:B,B152,采购明细!H:H)/SUMIF(采购明细!B:B,B152,采购明细!F:F)))</f>
        <v/>
      </c>
      <c r="K152" s="12" t="str">
        <f t="shared" si="4"/>
        <v/>
      </c>
      <c r="L152" s="16"/>
    </row>
    <row r="153" spans="1:12" ht="11.25">
      <c r="A153" s="7">
        <v>149</v>
      </c>
      <c r="B153" s="11" t="str">
        <f>IF(型号管理!A150="","",型号管理!A150)</f>
        <v/>
      </c>
      <c r="C153" s="11" t="str">
        <f>IF(B153="","",VLOOKUP(B153,型号管理!A:D,2,0))</f>
        <v/>
      </c>
      <c r="D153" s="11" t="str">
        <f>IF(B153="","",VLOOKUP(B153,型号管理!A:D,3,0))</f>
        <v/>
      </c>
      <c r="E153" s="11" t="str">
        <f>IF(B153="","",VLOOKUP(B153,型号管理!A:D,4,0))</f>
        <v/>
      </c>
      <c r="F153" s="12">
        <f>IF(B153="",0,SUMIFS(采购明细!F:F,采购明细!B:B,B153,采购明细!A:A,"&lt;"&amp;$C$3)-SUMIFS(领用明细!F:F,领用明细!B:B,B153,领用明细!A:A,"&lt;"&amp;$C$3))</f>
        <v>0</v>
      </c>
      <c r="G153" s="12">
        <f>IF(B153="",0,SUMIFS(采购明细!F:F,采购明细!B:B,B153,采购明细!A:A,"&gt;="&amp;$C$3,采购明细!A:A,"&lt;="&amp;$E$3))</f>
        <v>0</v>
      </c>
      <c r="H153" s="12">
        <f>IF(B153="",0,SUMIFS(领用明细!F:F,领用明细!B:B,B153,领用明细!A:A,"&gt;="&amp;$C$3,领用明细!A:A,"&lt;="&amp;$E$3))</f>
        <v>0</v>
      </c>
      <c r="I153" s="12" t="str">
        <f t="shared" si="5"/>
        <v/>
      </c>
      <c r="J153" s="12" t="str">
        <f>IF(B153="","",IF(SUMIF(采购明细!B:B,B153,采购明细!F:F)=0,0,SUMIF(采购明细!B:B,B153,采购明细!H:H)/SUMIF(采购明细!B:B,B153,采购明细!F:F)))</f>
        <v/>
      </c>
      <c r="K153" s="12" t="str">
        <f t="shared" si="4"/>
        <v/>
      </c>
      <c r="L153" s="16"/>
    </row>
    <row r="154" spans="1:12" ht="11.25">
      <c r="A154" s="7">
        <v>150</v>
      </c>
      <c r="B154" s="11" t="str">
        <f>IF(型号管理!A151="","",型号管理!A151)</f>
        <v/>
      </c>
      <c r="C154" s="11" t="str">
        <f>IF(B154="","",VLOOKUP(B154,型号管理!A:D,2,0))</f>
        <v/>
      </c>
      <c r="D154" s="11" t="str">
        <f>IF(B154="","",VLOOKUP(B154,型号管理!A:D,3,0))</f>
        <v/>
      </c>
      <c r="E154" s="11" t="str">
        <f>IF(B154="","",VLOOKUP(B154,型号管理!A:D,4,0))</f>
        <v/>
      </c>
      <c r="F154" s="12">
        <f>IF(B154="",0,SUMIFS(采购明细!F:F,采购明细!B:B,B154,采购明细!A:A,"&lt;"&amp;$C$3)-SUMIFS(领用明细!F:F,领用明细!B:B,B154,领用明细!A:A,"&lt;"&amp;$C$3))</f>
        <v>0</v>
      </c>
      <c r="G154" s="12">
        <f>IF(B154="",0,SUMIFS(采购明细!F:F,采购明细!B:B,B154,采购明细!A:A,"&gt;="&amp;$C$3,采购明细!A:A,"&lt;="&amp;$E$3))</f>
        <v>0</v>
      </c>
      <c r="H154" s="12">
        <f>IF(B154="",0,SUMIFS(领用明细!F:F,领用明细!B:B,B154,领用明细!A:A,"&gt;="&amp;$C$3,领用明细!A:A,"&lt;="&amp;$E$3))</f>
        <v>0</v>
      </c>
      <c r="I154" s="12" t="str">
        <f t="shared" si="5"/>
        <v/>
      </c>
      <c r="J154" s="12" t="str">
        <f>IF(B154="","",IF(SUMIF(采购明细!B:B,B154,采购明细!F:F)=0,0,SUMIF(采购明细!B:B,B154,采购明细!H:H)/SUMIF(采购明细!B:B,B154,采购明细!F:F)))</f>
        <v/>
      </c>
      <c r="K154" s="12" t="str">
        <f t="shared" si="4"/>
        <v/>
      </c>
      <c r="L154" s="16"/>
    </row>
    <row r="155" spans="1:12" ht="11.25">
      <c r="A155" s="7">
        <v>151</v>
      </c>
      <c r="B155" s="11" t="str">
        <f>IF(型号管理!A152="","",型号管理!A152)</f>
        <v/>
      </c>
      <c r="C155" s="11" t="str">
        <f>IF(B155="","",VLOOKUP(B155,型号管理!A:D,2,0))</f>
        <v/>
      </c>
      <c r="D155" s="11" t="str">
        <f>IF(B155="","",VLOOKUP(B155,型号管理!A:D,3,0))</f>
        <v/>
      </c>
      <c r="E155" s="11" t="str">
        <f>IF(B155="","",VLOOKUP(B155,型号管理!A:D,4,0))</f>
        <v/>
      </c>
      <c r="F155" s="12">
        <f>IF(B155="",0,SUMIFS(采购明细!F:F,采购明细!B:B,B155,采购明细!A:A,"&lt;"&amp;$C$3)-SUMIFS(领用明细!F:F,领用明细!B:B,B155,领用明细!A:A,"&lt;"&amp;$C$3))</f>
        <v>0</v>
      </c>
      <c r="G155" s="12">
        <f>IF(B155="",0,SUMIFS(采购明细!F:F,采购明细!B:B,B155,采购明细!A:A,"&gt;="&amp;$C$3,采购明细!A:A,"&lt;="&amp;$E$3))</f>
        <v>0</v>
      </c>
      <c r="H155" s="12">
        <f>IF(B155="",0,SUMIFS(领用明细!F:F,领用明细!B:B,B155,领用明细!A:A,"&gt;="&amp;$C$3,领用明细!A:A,"&lt;="&amp;$E$3))</f>
        <v>0</v>
      </c>
      <c r="I155" s="12" t="str">
        <f t="shared" si="5"/>
        <v/>
      </c>
      <c r="J155" s="12" t="str">
        <f>IF(B155="","",IF(SUMIF(采购明细!B:B,B155,采购明细!F:F)=0,0,SUMIF(采购明细!B:B,B155,采购明细!H:H)/SUMIF(采购明细!B:B,B155,采购明细!F:F)))</f>
        <v/>
      </c>
      <c r="K155" s="12" t="str">
        <f t="shared" si="4"/>
        <v/>
      </c>
      <c r="L155" s="16"/>
    </row>
    <row r="156" spans="1:12" ht="11.25">
      <c r="A156" s="7">
        <v>152</v>
      </c>
      <c r="B156" s="11" t="str">
        <f>IF(型号管理!A153="","",型号管理!A153)</f>
        <v/>
      </c>
      <c r="C156" s="11" t="str">
        <f>IF(B156="","",VLOOKUP(B156,型号管理!A:D,2,0))</f>
        <v/>
      </c>
      <c r="D156" s="11" t="str">
        <f>IF(B156="","",VLOOKUP(B156,型号管理!A:D,3,0))</f>
        <v/>
      </c>
      <c r="E156" s="11" t="str">
        <f>IF(B156="","",VLOOKUP(B156,型号管理!A:D,4,0))</f>
        <v/>
      </c>
      <c r="F156" s="12">
        <f>IF(B156="",0,SUMIFS(采购明细!F:F,采购明细!B:B,B156,采购明细!A:A,"&lt;"&amp;$C$3)-SUMIFS(领用明细!F:F,领用明细!B:B,B156,领用明细!A:A,"&lt;"&amp;$C$3))</f>
        <v>0</v>
      </c>
      <c r="G156" s="12">
        <f>IF(B156="",0,SUMIFS(采购明细!F:F,采购明细!B:B,B156,采购明细!A:A,"&gt;="&amp;$C$3,采购明细!A:A,"&lt;="&amp;$E$3))</f>
        <v>0</v>
      </c>
      <c r="H156" s="12">
        <f>IF(B156="",0,SUMIFS(领用明细!F:F,领用明细!B:B,B156,领用明细!A:A,"&gt;="&amp;$C$3,领用明细!A:A,"&lt;="&amp;$E$3))</f>
        <v>0</v>
      </c>
      <c r="I156" s="12" t="str">
        <f t="shared" si="5"/>
        <v/>
      </c>
      <c r="J156" s="12" t="str">
        <f>IF(B156="","",IF(SUMIF(采购明细!B:B,B156,采购明细!F:F)=0,0,SUMIF(采购明细!B:B,B156,采购明细!H:H)/SUMIF(采购明细!B:B,B156,采购明细!F:F)))</f>
        <v/>
      </c>
      <c r="K156" s="12" t="str">
        <f t="shared" si="4"/>
        <v/>
      </c>
      <c r="L156" s="16"/>
    </row>
    <row r="157" spans="1:12" ht="11.25">
      <c r="A157" s="7">
        <v>153</v>
      </c>
      <c r="B157" s="11" t="str">
        <f>IF(型号管理!A154="","",型号管理!A154)</f>
        <v/>
      </c>
      <c r="C157" s="11" t="str">
        <f>IF(B157="","",VLOOKUP(B157,型号管理!A:D,2,0))</f>
        <v/>
      </c>
      <c r="D157" s="11" t="str">
        <f>IF(B157="","",VLOOKUP(B157,型号管理!A:D,3,0))</f>
        <v/>
      </c>
      <c r="E157" s="11" t="str">
        <f>IF(B157="","",VLOOKUP(B157,型号管理!A:D,4,0))</f>
        <v/>
      </c>
      <c r="F157" s="12">
        <f>IF(B157="",0,SUMIFS(采购明细!F:F,采购明细!B:B,B157,采购明细!A:A,"&lt;"&amp;$C$3)-SUMIFS(领用明细!F:F,领用明细!B:B,B157,领用明细!A:A,"&lt;"&amp;$C$3))</f>
        <v>0</v>
      </c>
      <c r="G157" s="12">
        <f>IF(B157="",0,SUMIFS(采购明细!F:F,采购明细!B:B,B157,采购明细!A:A,"&gt;="&amp;$C$3,采购明细!A:A,"&lt;="&amp;$E$3))</f>
        <v>0</v>
      </c>
      <c r="H157" s="12">
        <f>IF(B157="",0,SUMIFS(领用明细!F:F,领用明细!B:B,B157,领用明细!A:A,"&gt;="&amp;$C$3,领用明细!A:A,"&lt;="&amp;$E$3))</f>
        <v>0</v>
      </c>
      <c r="I157" s="12" t="str">
        <f t="shared" si="5"/>
        <v/>
      </c>
      <c r="J157" s="12" t="str">
        <f>IF(B157="","",IF(SUMIF(采购明细!B:B,B157,采购明细!F:F)=0,0,SUMIF(采购明细!B:B,B157,采购明细!H:H)/SUMIF(采购明细!B:B,B157,采购明细!F:F)))</f>
        <v/>
      </c>
      <c r="K157" s="12" t="str">
        <f t="shared" si="4"/>
        <v/>
      </c>
      <c r="L157" s="16"/>
    </row>
    <row r="158" spans="1:12" ht="11.25">
      <c r="A158" s="7">
        <v>154</v>
      </c>
      <c r="B158" s="11" t="str">
        <f>IF(型号管理!A155="","",型号管理!A155)</f>
        <v/>
      </c>
      <c r="C158" s="11" t="str">
        <f>IF(B158="","",VLOOKUP(B158,型号管理!A:D,2,0))</f>
        <v/>
      </c>
      <c r="D158" s="11" t="str">
        <f>IF(B158="","",VLOOKUP(B158,型号管理!A:D,3,0))</f>
        <v/>
      </c>
      <c r="E158" s="11" t="str">
        <f>IF(B158="","",VLOOKUP(B158,型号管理!A:D,4,0))</f>
        <v/>
      </c>
      <c r="F158" s="12">
        <f>IF(B158="",0,SUMIFS(采购明细!F:F,采购明细!B:B,B158,采购明细!A:A,"&lt;"&amp;$C$3)-SUMIFS(领用明细!F:F,领用明细!B:B,B158,领用明细!A:A,"&lt;"&amp;$C$3))</f>
        <v>0</v>
      </c>
      <c r="G158" s="12">
        <f>IF(B158="",0,SUMIFS(采购明细!F:F,采购明细!B:B,B158,采购明细!A:A,"&gt;="&amp;$C$3,采购明细!A:A,"&lt;="&amp;$E$3))</f>
        <v>0</v>
      </c>
      <c r="H158" s="12">
        <f>IF(B158="",0,SUMIFS(领用明细!F:F,领用明细!B:B,B158,领用明细!A:A,"&gt;="&amp;$C$3,领用明细!A:A,"&lt;="&amp;$E$3))</f>
        <v>0</v>
      </c>
      <c r="I158" s="12" t="str">
        <f t="shared" si="5"/>
        <v/>
      </c>
      <c r="J158" s="12" t="str">
        <f>IF(B158="","",IF(SUMIF(采购明细!B:B,B158,采购明细!F:F)=0,0,SUMIF(采购明细!B:B,B158,采购明细!H:H)/SUMIF(采购明细!B:B,B158,采购明细!F:F)))</f>
        <v/>
      </c>
      <c r="K158" s="12" t="str">
        <f t="shared" si="4"/>
        <v/>
      </c>
      <c r="L158" s="16"/>
    </row>
    <row r="159" spans="1:12" ht="11.25">
      <c r="A159" s="7">
        <v>155</v>
      </c>
      <c r="B159" s="11" t="str">
        <f>IF(型号管理!A156="","",型号管理!A156)</f>
        <v/>
      </c>
      <c r="C159" s="11" t="str">
        <f>IF(B159="","",VLOOKUP(B159,型号管理!A:D,2,0))</f>
        <v/>
      </c>
      <c r="D159" s="11" t="str">
        <f>IF(B159="","",VLOOKUP(B159,型号管理!A:D,3,0))</f>
        <v/>
      </c>
      <c r="E159" s="11" t="str">
        <f>IF(B159="","",VLOOKUP(B159,型号管理!A:D,4,0))</f>
        <v/>
      </c>
      <c r="F159" s="12">
        <f>IF(B159="",0,SUMIFS(采购明细!F:F,采购明细!B:B,B159,采购明细!A:A,"&lt;"&amp;$C$3)-SUMIFS(领用明细!F:F,领用明细!B:B,B159,领用明细!A:A,"&lt;"&amp;$C$3))</f>
        <v>0</v>
      </c>
      <c r="G159" s="12">
        <f>IF(B159="",0,SUMIFS(采购明细!F:F,采购明细!B:B,B159,采购明细!A:A,"&gt;="&amp;$C$3,采购明细!A:A,"&lt;="&amp;$E$3))</f>
        <v>0</v>
      </c>
      <c r="H159" s="12">
        <f>IF(B159="",0,SUMIFS(领用明细!F:F,领用明细!B:B,B159,领用明细!A:A,"&gt;="&amp;$C$3,领用明细!A:A,"&lt;="&amp;$E$3))</f>
        <v>0</v>
      </c>
      <c r="I159" s="12" t="str">
        <f t="shared" si="5"/>
        <v/>
      </c>
      <c r="J159" s="12" t="str">
        <f>IF(B159="","",IF(SUMIF(采购明细!B:B,B159,采购明细!F:F)=0,0,SUMIF(采购明细!B:B,B159,采购明细!H:H)/SUMIF(采购明细!B:B,B159,采购明细!F:F)))</f>
        <v/>
      </c>
      <c r="K159" s="12" t="str">
        <f t="shared" si="4"/>
        <v/>
      </c>
      <c r="L159" s="16"/>
    </row>
    <row r="160" spans="1:12" ht="11.25">
      <c r="A160" s="7">
        <v>156</v>
      </c>
      <c r="B160" s="11" t="str">
        <f>IF(型号管理!A157="","",型号管理!A157)</f>
        <v/>
      </c>
      <c r="C160" s="11" t="str">
        <f>IF(B160="","",VLOOKUP(B160,型号管理!A:D,2,0))</f>
        <v/>
      </c>
      <c r="D160" s="11" t="str">
        <f>IF(B160="","",VLOOKUP(B160,型号管理!A:D,3,0))</f>
        <v/>
      </c>
      <c r="E160" s="11" t="str">
        <f>IF(B160="","",VLOOKUP(B160,型号管理!A:D,4,0))</f>
        <v/>
      </c>
      <c r="F160" s="12">
        <f>IF(B160="",0,SUMIFS(采购明细!F:F,采购明细!B:B,B160,采购明细!A:A,"&lt;"&amp;$C$3)-SUMIFS(领用明细!F:F,领用明细!B:B,B160,领用明细!A:A,"&lt;"&amp;$C$3))</f>
        <v>0</v>
      </c>
      <c r="G160" s="12">
        <f>IF(B160="",0,SUMIFS(采购明细!F:F,采购明细!B:B,B160,采购明细!A:A,"&gt;="&amp;$C$3,采购明细!A:A,"&lt;="&amp;$E$3))</f>
        <v>0</v>
      </c>
      <c r="H160" s="12">
        <f>IF(B160="",0,SUMIFS(领用明细!F:F,领用明细!B:B,B160,领用明细!A:A,"&gt;="&amp;$C$3,领用明细!A:A,"&lt;="&amp;$E$3))</f>
        <v>0</v>
      </c>
      <c r="I160" s="12" t="str">
        <f t="shared" si="5"/>
        <v/>
      </c>
      <c r="J160" s="12" t="str">
        <f>IF(B160="","",IF(SUMIF(采购明细!B:B,B160,采购明细!F:F)=0,0,SUMIF(采购明细!B:B,B160,采购明细!H:H)/SUMIF(采购明细!B:B,B160,采购明细!F:F)))</f>
        <v/>
      </c>
      <c r="K160" s="12" t="str">
        <f t="shared" si="4"/>
        <v/>
      </c>
      <c r="L160" s="16"/>
    </row>
    <row r="161" spans="1:12" ht="11.25">
      <c r="A161" s="7">
        <v>157</v>
      </c>
      <c r="B161" s="11" t="str">
        <f>IF(型号管理!A158="","",型号管理!A158)</f>
        <v/>
      </c>
      <c r="C161" s="11" t="str">
        <f>IF(B161="","",VLOOKUP(B161,型号管理!A:D,2,0))</f>
        <v/>
      </c>
      <c r="D161" s="11" t="str">
        <f>IF(B161="","",VLOOKUP(B161,型号管理!A:D,3,0))</f>
        <v/>
      </c>
      <c r="E161" s="11" t="str">
        <f>IF(B161="","",VLOOKUP(B161,型号管理!A:D,4,0))</f>
        <v/>
      </c>
      <c r="F161" s="12">
        <f>IF(B161="",0,SUMIFS(采购明细!F:F,采购明细!B:B,B161,采购明细!A:A,"&lt;"&amp;$C$3)-SUMIFS(领用明细!F:F,领用明细!B:B,B161,领用明细!A:A,"&lt;"&amp;$C$3))</f>
        <v>0</v>
      </c>
      <c r="G161" s="12">
        <f>IF(B161="",0,SUMIFS(采购明细!F:F,采购明细!B:B,B161,采购明细!A:A,"&gt;="&amp;$C$3,采购明细!A:A,"&lt;="&amp;$E$3))</f>
        <v>0</v>
      </c>
      <c r="H161" s="12">
        <f>IF(B161="",0,SUMIFS(领用明细!F:F,领用明细!B:B,B161,领用明细!A:A,"&gt;="&amp;$C$3,领用明细!A:A,"&lt;="&amp;$E$3))</f>
        <v>0</v>
      </c>
      <c r="I161" s="12" t="str">
        <f t="shared" si="5"/>
        <v/>
      </c>
      <c r="J161" s="12" t="str">
        <f>IF(B161="","",IF(SUMIF(采购明细!B:B,B161,采购明细!F:F)=0,0,SUMIF(采购明细!B:B,B161,采购明细!H:H)/SUMIF(采购明细!B:B,B161,采购明细!F:F)))</f>
        <v/>
      </c>
      <c r="K161" s="12" t="str">
        <f t="shared" si="4"/>
        <v/>
      </c>
      <c r="L161" s="16"/>
    </row>
    <row r="162" spans="1:12" ht="11.25">
      <c r="A162" s="7">
        <v>158</v>
      </c>
      <c r="B162" s="11" t="str">
        <f>IF(型号管理!A159="","",型号管理!A159)</f>
        <v/>
      </c>
      <c r="C162" s="11" t="str">
        <f>IF(B162="","",VLOOKUP(B162,型号管理!A:D,2,0))</f>
        <v/>
      </c>
      <c r="D162" s="11" t="str">
        <f>IF(B162="","",VLOOKUP(B162,型号管理!A:D,3,0))</f>
        <v/>
      </c>
      <c r="E162" s="11" t="str">
        <f>IF(B162="","",VLOOKUP(B162,型号管理!A:D,4,0))</f>
        <v/>
      </c>
      <c r="F162" s="12">
        <f>IF(B162="",0,SUMIFS(采购明细!F:F,采购明细!B:B,B162,采购明细!A:A,"&lt;"&amp;$C$3)-SUMIFS(领用明细!F:F,领用明细!B:B,B162,领用明细!A:A,"&lt;"&amp;$C$3))</f>
        <v>0</v>
      </c>
      <c r="G162" s="12">
        <f>IF(B162="",0,SUMIFS(采购明细!F:F,采购明细!B:B,B162,采购明细!A:A,"&gt;="&amp;$C$3,采购明细!A:A,"&lt;="&amp;$E$3))</f>
        <v>0</v>
      </c>
      <c r="H162" s="12">
        <f>IF(B162="",0,SUMIFS(领用明细!F:F,领用明细!B:B,B162,领用明细!A:A,"&gt;="&amp;$C$3,领用明细!A:A,"&lt;="&amp;$E$3))</f>
        <v>0</v>
      </c>
      <c r="I162" s="12" t="str">
        <f t="shared" si="5"/>
        <v/>
      </c>
      <c r="J162" s="12" t="str">
        <f>IF(B162="","",IF(SUMIF(采购明细!B:B,B162,采购明细!F:F)=0,0,SUMIF(采购明细!B:B,B162,采购明细!H:H)/SUMIF(采购明细!B:B,B162,采购明细!F:F)))</f>
        <v/>
      </c>
      <c r="K162" s="12" t="str">
        <f t="shared" si="4"/>
        <v/>
      </c>
      <c r="L162" s="16"/>
    </row>
    <row r="163" spans="1:12" ht="11.25">
      <c r="A163" s="7">
        <v>159</v>
      </c>
      <c r="B163" s="11" t="str">
        <f>IF(型号管理!A160="","",型号管理!A160)</f>
        <v/>
      </c>
      <c r="C163" s="11" t="str">
        <f>IF(B163="","",VLOOKUP(B163,型号管理!A:D,2,0))</f>
        <v/>
      </c>
      <c r="D163" s="11" t="str">
        <f>IF(B163="","",VLOOKUP(B163,型号管理!A:D,3,0))</f>
        <v/>
      </c>
      <c r="E163" s="11" t="str">
        <f>IF(B163="","",VLOOKUP(B163,型号管理!A:D,4,0))</f>
        <v/>
      </c>
      <c r="F163" s="12">
        <f>IF(B163="",0,SUMIFS(采购明细!F:F,采购明细!B:B,B163,采购明细!A:A,"&lt;"&amp;$C$3)-SUMIFS(领用明细!F:F,领用明细!B:B,B163,领用明细!A:A,"&lt;"&amp;$C$3))</f>
        <v>0</v>
      </c>
      <c r="G163" s="12">
        <f>IF(B163="",0,SUMIFS(采购明细!F:F,采购明细!B:B,B163,采购明细!A:A,"&gt;="&amp;$C$3,采购明细!A:A,"&lt;="&amp;$E$3))</f>
        <v>0</v>
      </c>
      <c r="H163" s="12">
        <f>IF(B163="",0,SUMIFS(领用明细!F:F,领用明细!B:B,B163,领用明细!A:A,"&gt;="&amp;$C$3,领用明细!A:A,"&lt;="&amp;$E$3))</f>
        <v>0</v>
      </c>
      <c r="I163" s="12" t="str">
        <f t="shared" si="5"/>
        <v/>
      </c>
      <c r="J163" s="12" t="str">
        <f>IF(B163="","",IF(SUMIF(采购明细!B:B,B163,采购明细!F:F)=0,0,SUMIF(采购明细!B:B,B163,采购明细!H:H)/SUMIF(采购明细!B:B,B163,采购明细!F:F)))</f>
        <v/>
      </c>
      <c r="K163" s="12" t="str">
        <f t="shared" si="4"/>
        <v/>
      </c>
      <c r="L163" s="16"/>
    </row>
    <row r="164" spans="1:12" ht="11.25">
      <c r="A164" s="7">
        <v>160</v>
      </c>
      <c r="B164" s="11" t="str">
        <f>IF(型号管理!A161="","",型号管理!A161)</f>
        <v/>
      </c>
      <c r="C164" s="11" t="str">
        <f>IF(B164="","",VLOOKUP(B164,型号管理!A:D,2,0))</f>
        <v/>
      </c>
      <c r="D164" s="11" t="str">
        <f>IF(B164="","",VLOOKUP(B164,型号管理!A:D,3,0))</f>
        <v/>
      </c>
      <c r="E164" s="11" t="str">
        <f>IF(B164="","",VLOOKUP(B164,型号管理!A:D,4,0))</f>
        <v/>
      </c>
      <c r="F164" s="12">
        <f>IF(B164="",0,SUMIFS(采购明细!F:F,采购明细!B:B,B164,采购明细!A:A,"&lt;"&amp;$C$3)-SUMIFS(领用明细!F:F,领用明细!B:B,B164,领用明细!A:A,"&lt;"&amp;$C$3))</f>
        <v>0</v>
      </c>
      <c r="G164" s="12">
        <f>IF(B164="",0,SUMIFS(采购明细!F:F,采购明细!B:B,B164,采购明细!A:A,"&gt;="&amp;$C$3,采购明细!A:A,"&lt;="&amp;$E$3))</f>
        <v>0</v>
      </c>
      <c r="H164" s="12">
        <f>IF(B164="",0,SUMIFS(领用明细!F:F,领用明细!B:B,B164,领用明细!A:A,"&gt;="&amp;$C$3,领用明细!A:A,"&lt;="&amp;$E$3))</f>
        <v>0</v>
      </c>
      <c r="I164" s="12" t="str">
        <f t="shared" si="5"/>
        <v/>
      </c>
      <c r="J164" s="12" t="str">
        <f>IF(B164="","",IF(SUMIF(采购明细!B:B,B164,采购明细!F:F)=0,0,SUMIF(采购明细!B:B,B164,采购明细!H:H)/SUMIF(采购明细!B:B,B164,采购明细!F:F)))</f>
        <v/>
      </c>
      <c r="K164" s="12" t="str">
        <f t="shared" si="4"/>
        <v/>
      </c>
      <c r="L164" s="16"/>
    </row>
    <row r="165" spans="1:12" ht="11.25">
      <c r="A165" s="7">
        <v>161</v>
      </c>
      <c r="B165" s="11" t="str">
        <f>IF(型号管理!A162="","",型号管理!A162)</f>
        <v/>
      </c>
      <c r="C165" s="11" t="str">
        <f>IF(B165="","",VLOOKUP(B165,型号管理!A:D,2,0))</f>
        <v/>
      </c>
      <c r="D165" s="11" t="str">
        <f>IF(B165="","",VLOOKUP(B165,型号管理!A:D,3,0))</f>
        <v/>
      </c>
      <c r="E165" s="11" t="str">
        <f>IF(B165="","",VLOOKUP(B165,型号管理!A:D,4,0))</f>
        <v/>
      </c>
      <c r="F165" s="12">
        <f>IF(B165="",0,SUMIFS(采购明细!F:F,采购明细!B:B,B165,采购明细!A:A,"&lt;"&amp;$C$3)-SUMIFS(领用明细!F:F,领用明细!B:B,B165,领用明细!A:A,"&lt;"&amp;$C$3))</f>
        <v>0</v>
      </c>
      <c r="G165" s="12">
        <f>IF(B165="",0,SUMIFS(采购明细!F:F,采购明细!B:B,B165,采购明细!A:A,"&gt;="&amp;$C$3,采购明细!A:A,"&lt;="&amp;$E$3))</f>
        <v>0</v>
      </c>
      <c r="H165" s="12">
        <f>IF(B165="",0,SUMIFS(领用明细!F:F,领用明细!B:B,B165,领用明细!A:A,"&gt;="&amp;$C$3,领用明细!A:A,"&lt;="&amp;$E$3))</f>
        <v>0</v>
      </c>
      <c r="I165" s="12" t="str">
        <f t="shared" si="5"/>
        <v/>
      </c>
      <c r="J165" s="12" t="str">
        <f>IF(B165="","",IF(SUMIF(采购明细!B:B,B165,采购明细!F:F)=0,0,SUMIF(采购明细!B:B,B165,采购明细!H:H)/SUMIF(采购明细!B:B,B165,采购明细!F:F)))</f>
        <v/>
      </c>
      <c r="K165" s="12" t="str">
        <f t="shared" si="4"/>
        <v/>
      </c>
      <c r="L165" s="16"/>
    </row>
    <row r="166" spans="1:12" ht="11.25">
      <c r="A166" s="7">
        <v>162</v>
      </c>
      <c r="B166" s="11" t="str">
        <f>IF(型号管理!A163="","",型号管理!A163)</f>
        <v/>
      </c>
      <c r="C166" s="11" t="str">
        <f>IF(B166="","",VLOOKUP(B166,型号管理!A:D,2,0))</f>
        <v/>
      </c>
      <c r="D166" s="11" t="str">
        <f>IF(B166="","",VLOOKUP(B166,型号管理!A:D,3,0))</f>
        <v/>
      </c>
      <c r="E166" s="11" t="str">
        <f>IF(B166="","",VLOOKUP(B166,型号管理!A:D,4,0))</f>
        <v/>
      </c>
      <c r="F166" s="12">
        <f>IF(B166="",0,SUMIFS(采购明细!F:F,采购明细!B:B,B166,采购明细!A:A,"&lt;"&amp;$C$3)-SUMIFS(领用明细!F:F,领用明细!B:B,B166,领用明细!A:A,"&lt;"&amp;$C$3))</f>
        <v>0</v>
      </c>
      <c r="G166" s="12">
        <f>IF(B166="",0,SUMIFS(采购明细!F:F,采购明细!B:B,B166,采购明细!A:A,"&gt;="&amp;$C$3,采购明细!A:A,"&lt;="&amp;$E$3))</f>
        <v>0</v>
      </c>
      <c r="H166" s="12">
        <f>IF(B166="",0,SUMIFS(领用明细!F:F,领用明细!B:B,B166,领用明细!A:A,"&gt;="&amp;$C$3,领用明细!A:A,"&lt;="&amp;$E$3))</f>
        <v>0</v>
      </c>
      <c r="I166" s="12" t="str">
        <f t="shared" si="5"/>
        <v/>
      </c>
      <c r="J166" s="12" t="str">
        <f>IF(B166="","",IF(SUMIF(采购明细!B:B,B166,采购明细!F:F)=0,0,SUMIF(采购明细!B:B,B166,采购明细!H:H)/SUMIF(采购明细!B:B,B166,采购明细!F:F)))</f>
        <v/>
      </c>
      <c r="K166" s="12" t="str">
        <f t="shared" si="4"/>
        <v/>
      </c>
      <c r="L166" s="16"/>
    </row>
    <row r="167" spans="1:12" ht="11.25">
      <c r="A167" s="7">
        <v>163</v>
      </c>
      <c r="B167" s="11" t="str">
        <f>IF(型号管理!A164="","",型号管理!A164)</f>
        <v/>
      </c>
      <c r="C167" s="11" t="str">
        <f>IF(B167="","",VLOOKUP(B167,型号管理!A:D,2,0))</f>
        <v/>
      </c>
      <c r="D167" s="11" t="str">
        <f>IF(B167="","",VLOOKUP(B167,型号管理!A:D,3,0))</f>
        <v/>
      </c>
      <c r="E167" s="11" t="str">
        <f>IF(B167="","",VLOOKUP(B167,型号管理!A:D,4,0))</f>
        <v/>
      </c>
      <c r="F167" s="12">
        <f>IF(B167="",0,SUMIFS(采购明细!F:F,采购明细!B:B,B167,采购明细!A:A,"&lt;"&amp;$C$3)-SUMIFS(领用明细!F:F,领用明细!B:B,B167,领用明细!A:A,"&lt;"&amp;$C$3))</f>
        <v>0</v>
      </c>
      <c r="G167" s="12">
        <f>IF(B167="",0,SUMIFS(采购明细!F:F,采购明细!B:B,B167,采购明细!A:A,"&gt;="&amp;$C$3,采购明细!A:A,"&lt;="&amp;$E$3))</f>
        <v>0</v>
      </c>
      <c r="H167" s="12">
        <f>IF(B167="",0,SUMIFS(领用明细!F:F,领用明细!B:B,B167,领用明细!A:A,"&gt;="&amp;$C$3,领用明细!A:A,"&lt;="&amp;$E$3))</f>
        <v>0</v>
      </c>
      <c r="I167" s="12" t="str">
        <f t="shared" si="5"/>
        <v/>
      </c>
      <c r="J167" s="12" t="str">
        <f>IF(B167="","",IF(SUMIF(采购明细!B:B,B167,采购明细!F:F)=0,0,SUMIF(采购明细!B:B,B167,采购明细!H:H)/SUMIF(采购明细!B:B,B167,采购明细!F:F)))</f>
        <v/>
      </c>
      <c r="K167" s="12" t="str">
        <f t="shared" si="4"/>
        <v/>
      </c>
      <c r="L167" s="16"/>
    </row>
    <row r="168" spans="1:12" ht="11.25">
      <c r="A168" s="7">
        <v>164</v>
      </c>
      <c r="B168" s="11" t="str">
        <f>IF(型号管理!A165="","",型号管理!A165)</f>
        <v/>
      </c>
      <c r="C168" s="11" t="str">
        <f>IF(B168="","",VLOOKUP(B168,型号管理!A:D,2,0))</f>
        <v/>
      </c>
      <c r="D168" s="11" t="str">
        <f>IF(B168="","",VLOOKUP(B168,型号管理!A:D,3,0))</f>
        <v/>
      </c>
      <c r="E168" s="11" t="str">
        <f>IF(B168="","",VLOOKUP(B168,型号管理!A:D,4,0))</f>
        <v/>
      </c>
      <c r="F168" s="12">
        <f>IF(B168="",0,SUMIFS(采购明细!F:F,采购明细!B:B,B168,采购明细!A:A,"&lt;"&amp;$C$3)-SUMIFS(领用明细!F:F,领用明细!B:B,B168,领用明细!A:A,"&lt;"&amp;$C$3))</f>
        <v>0</v>
      </c>
      <c r="G168" s="12">
        <f>IF(B168="",0,SUMIFS(采购明细!F:F,采购明细!B:B,B168,采购明细!A:A,"&gt;="&amp;$C$3,采购明细!A:A,"&lt;="&amp;$E$3))</f>
        <v>0</v>
      </c>
      <c r="H168" s="12">
        <f>IF(B168="",0,SUMIFS(领用明细!F:F,领用明细!B:B,B168,领用明细!A:A,"&gt;="&amp;$C$3,领用明细!A:A,"&lt;="&amp;$E$3))</f>
        <v>0</v>
      </c>
      <c r="I168" s="12" t="str">
        <f t="shared" si="5"/>
        <v/>
      </c>
      <c r="J168" s="12" t="str">
        <f>IF(B168="","",IF(SUMIF(采购明细!B:B,B168,采购明细!F:F)=0,0,SUMIF(采购明细!B:B,B168,采购明细!H:H)/SUMIF(采购明细!B:B,B168,采购明细!F:F)))</f>
        <v/>
      </c>
      <c r="K168" s="12" t="str">
        <f t="shared" si="4"/>
        <v/>
      </c>
      <c r="L168" s="16"/>
    </row>
    <row r="169" spans="1:12" ht="11.25">
      <c r="A169" s="7">
        <v>165</v>
      </c>
      <c r="B169" s="11" t="str">
        <f>IF(型号管理!A166="","",型号管理!A166)</f>
        <v/>
      </c>
      <c r="C169" s="11" t="str">
        <f>IF(B169="","",VLOOKUP(B169,型号管理!A:D,2,0))</f>
        <v/>
      </c>
      <c r="D169" s="11" t="str">
        <f>IF(B169="","",VLOOKUP(B169,型号管理!A:D,3,0))</f>
        <v/>
      </c>
      <c r="E169" s="11" t="str">
        <f>IF(B169="","",VLOOKUP(B169,型号管理!A:D,4,0))</f>
        <v/>
      </c>
      <c r="F169" s="12">
        <f>IF(B169="",0,SUMIFS(采购明细!F:F,采购明细!B:B,B169,采购明细!A:A,"&lt;"&amp;$C$3)-SUMIFS(领用明细!F:F,领用明细!B:B,B169,领用明细!A:A,"&lt;"&amp;$C$3))</f>
        <v>0</v>
      </c>
      <c r="G169" s="12">
        <f>IF(B169="",0,SUMIFS(采购明细!F:F,采购明细!B:B,B169,采购明细!A:A,"&gt;="&amp;$C$3,采购明细!A:A,"&lt;="&amp;$E$3))</f>
        <v>0</v>
      </c>
      <c r="H169" s="12">
        <f>IF(B169="",0,SUMIFS(领用明细!F:F,领用明细!B:B,B169,领用明细!A:A,"&gt;="&amp;$C$3,领用明细!A:A,"&lt;="&amp;$E$3))</f>
        <v>0</v>
      </c>
      <c r="I169" s="12" t="str">
        <f t="shared" si="5"/>
        <v/>
      </c>
      <c r="J169" s="12" t="str">
        <f>IF(B169="","",IF(SUMIF(采购明细!B:B,B169,采购明细!F:F)=0,0,SUMIF(采购明细!B:B,B169,采购明细!H:H)/SUMIF(采购明细!B:B,B169,采购明细!F:F)))</f>
        <v/>
      </c>
      <c r="K169" s="12" t="str">
        <f t="shared" si="4"/>
        <v/>
      </c>
      <c r="L169" s="16"/>
    </row>
    <row r="170" spans="1:12" ht="11.25">
      <c r="A170" s="7">
        <v>166</v>
      </c>
      <c r="B170" s="11" t="str">
        <f>IF(型号管理!A167="","",型号管理!A167)</f>
        <v/>
      </c>
      <c r="C170" s="11" t="str">
        <f>IF(B170="","",VLOOKUP(B170,型号管理!A:D,2,0))</f>
        <v/>
      </c>
      <c r="D170" s="11" t="str">
        <f>IF(B170="","",VLOOKUP(B170,型号管理!A:D,3,0))</f>
        <v/>
      </c>
      <c r="E170" s="11" t="str">
        <f>IF(B170="","",VLOOKUP(B170,型号管理!A:D,4,0))</f>
        <v/>
      </c>
      <c r="F170" s="12">
        <f>IF(B170="",0,SUMIFS(采购明细!F:F,采购明细!B:B,B170,采购明细!A:A,"&lt;"&amp;$C$3)-SUMIFS(领用明细!F:F,领用明细!B:B,B170,领用明细!A:A,"&lt;"&amp;$C$3))</f>
        <v>0</v>
      </c>
      <c r="G170" s="12">
        <f>IF(B170="",0,SUMIFS(采购明细!F:F,采购明细!B:B,B170,采购明细!A:A,"&gt;="&amp;$C$3,采购明细!A:A,"&lt;="&amp;$E$3))</f>
        <v>0</v>
      </c>
      <c r="H170" s="12">
        <f>IF(B170="",0,SUMIFS(领用明细!F:F,领用明细!B:B,B170,领用明细!A:A,"&gt;="&amp;$C$3,领用明细!A:A,"&lt;="&amp;$E$3))</f>
        <v>0</v>
      </c>
      <c r="I170" s="12" t="str">
        <f t="shared" si="5"/>
        <v/>
      </c>
      <c r="J170" s="12" t="str">
        <f>IF(B170="","",IF(SUMIF(采购明细!B:B,B170,采购明细!F:F)=0,0,SUMIF(采购明细!B:B,B170,采购明细!H:H)/SUMIF(采购明细!B:B,B170,采购明细!F:F)))</f>
        <v/>
      </c>
      <c r="K170" s="12" t="str">
        <f t="shared" si="4"/>
        <v/>
      </c>
      <c r="L170" s="16"/>
    </row>
    <row r="171" spans="1:12" ht="11.25">
      <c r="A171" s="7">
        <v>167</v>
      </c>
      <c r="B171" s="11" t="str">
        <f>IF(型号管理!A168="","",型号管理!A168)</f>
        <v/>
      </c>
      <c r="C171" s="11" t="str">
        <f>IF(B171="","",VLOOKUP(B171,型号管理!A:D,2,0))</f>
        <v/>
      </c>
      <c r="D171" s="11" t="str">
        <f>IF(B171="","",VLOOKUP(B171,型号管理!A:D,3,0))</f>
        <v/>
      </c>
      <c r="E171" s="11" t="str">
        <f>IF(B171="","",VLOOKUP(B171,型号管理!A:D,4,0))</f>
        <v/>
      </c>
      <c r="F171" s="12">
        <f>IF(B171="",0,SUMIFS(采购明细!F:F,采购明细!B:B,B171,采购明细!A:A,"&lt;"&amp;$C$3)-SUMIFS(领用明细!F:F,领用明细!B:B,B171,领用明细!A:A,"&lt;"&amp;$C$3))</f>
        <v>0</v>
      </c>
      <c r="G171" s="12">
        <f>IF(B171="",0,SUMIFS(采购明细!F:F,采购明细!B:B,B171,采购明细!A:A,"&gt;="&amp;$C$3,采购明细!A:A,"&lt;="&amp;$E$3))</f>
        <v>0</v>
      </c>
      <c r="H171" s="12">
        <f>IF(B171="",0,SUMIFS(领用明细!F:F,领用明细!B:B,B171,领用明细!A:A,"&gt;="&amp;$C$3,领用明细!A:A,"&lt;="&amp;$E$3))</f>
        <v>0</v>
      </c>
      <c r="I171" s="12" t="str">
        <f t="shared" si="5"/>
        <v/>
      </c>
      <c r="J171" s="12" t="str">
        <f>IF(B171="","",IF(SUMIF(采购明细!B:B,B171,采购明细!F:F)=0,0,SUMIF(采购明细!B:B,B171,采购明细!H:H)/SUMIF(采购明细!B:B,B171,采购明细!F:F)))</f>
        <v/>
      </c>
      <c r="K171" s="12" t="str">
        <f t="shared" si="4"/>
        <v/>
      </c>
      <c r="L171" s="16"/>
    </row>
    <row r="172" spans="1:12" ht="11.25">
      <c r="A172" s="7">
        <v>168</v>
      </c>
      <c r="B172" s="11" t="str">
        <f>IF(型号管理!A169="","",型号管理!A169)</f>
        <v/>
      </c>
      <c r="C172" s="11" t="str">
        <f>IF(B172="","",VLOOKUP(B172,型号管理!A:D,2,0))</f>
        <v/>
      </c>
      <c r="D172" s="11" t="str">
        <f>IF(B172="","",VLOOKUP(B172,型号管理!A:D,3,0))</f>
        <v/>
      </c>
      <c r="E172" s="11" t="str">
        <f>IF(B172="","",VLOOKUP(B172,型号管理!A:D,4,0))</f>
        <v/>
      </c>
      <c r="F172" s="12">
        <f>IF(B172="",0,SUMIFS(采购明细!F:F,采购明细!B:B,B172,采购明细!A:A,"&lt;"&amp;$C$3)-SUMIFS(领用明细!F:F,领用明细!B:B,B172,领用明细!A:A,"&lt;"&amp;$C$3))</f>
        <v>0</v>
      </c>
      <c r="G172" s="12">
        <f>IF(B172="",0,SUMIFS(采购明细!F:F,采购明细!B:B,B172,采购明细!A:A,"&gt;="&amp;$C$3,采购明细!A:A,"&lt;="&amp;$E$3))</f>
        <v>0</v>
      </c>
      <c r="H172" s="12">
        <f>IF(B172="",0,SUMIFS(领用明细!F:F,领用明细!B:B,B172,领用明细!A:A,"&gt;="&amp;$C$3,领用明细!A:A,"&lt;="&amp;$E$3))</f>
        <v>0</v>
      </c>
      <c r="I172" s="12" t="str">
        <f t="shared" si="5"/>
        <v/>
      </c>
      <c r="J172" s="12" t="str">
        <f>IF(B172="","",IF(SUMIF(采购明细!B:B,B172,采购明细!F:F)=0,0,SUMIF(采购明细!B:B,B172,采购明细!H:H)/SUMIF(采购明细!B:B,B172,采购明细!F:F)))</f>
        <v/>
      </c>
      <c r="K172" s="12" t="str">
        <f t="shared" si="4"/>
        <v/>
      </c>
      <c r="L172" s="16"/>
    </row>
    <row r="173" spans="1:12" ht="11.25">
      <c r="A173" s="7">
        <v>169</v>
      </c>
      <c r="B173" s="11" t="str">
        <f>IF(型号管理!A170="","",型号管理!A170)</f>
        <v/>
      </c>
      <c r="C173" s="11" t="str">
        <f>IF(B173="","",VLOOKUP(B173,型号管理!A:D,2,0))</f>
        <v/>
      </c>
      <c r="D173" s="11" t="str">
        <f>IF(B173="","",VLOOKUP(B173,型号管理!A:D,3,0))</f>
        <v/>
      </c>
      <c r="E173" s="11" t="str">
        <f>IF(B173="","",VLOOKUP(B173,型号管理!A:D,4,0))</f>
        <v/>
      </c>
      <c r="F173" s="12">
        <f>IF(B173="",0,SUMIFS(采购明细!F:F,采购明细!B:B,B173,采购明细!A:A,"&lt;"&amp;$C$3)-SUMIFS(领用明细!F:F,领用明细!B:B,B173,领用明细!A:A,"&lt;"&amp;$C$3))</f>
        <v>0</v>
      </c>
      <c r="G173" s="12">
        <f>IF(B173="",0,SUMIFS(采购明细!F:F,采购明细!B:B,B173,采购明细!A:A,"&gt;="&amp;$C$3,采购明细!A:A,"&lt;="&amp;$E$3))</f>
        <v>0</v>
      </c>
      <c r="H173" s="12">
        <f>IF(B173="",0,SUMIFS(领用明细!F:F,领用明细!B:B,B173,领用明细!A:A,"&gt;="&amp;$C$3,领用明细!A:A,"&lt;="&amp;$E$3))</f>
        <v>0</v>
      </c>
      <c r="I173" s="12" t="str">
        <f t="shared" si="5"/>
        <v/>
      </c>
      <c r="J173" s="12" t="str">
        <f>IF(B173="","",IF(SUMIF(采购明细!B:B,B173,采购明细!F:F)=0,0,SUMIF(采购明细!B:B,B173,采购明细!H:H)/SUMIF(采购明细!B:B,B173,采购明细!F:F)))</f>
        <v/>
      </c>
      <c r="K173" s="12" t="str">
        <f t="shared" si="4"/>
        <v/>
      </c>
      <c r="L173" s="16"/>
    </row>
    <row r="174" spans="1:12" ht="11.25">
      <c r="A174" s="7">
        <v>170</v>
      </c>
      <c r="B174" s="11" t="str">
        <f>IF(型号管理!A171="","",型号管理!A171)</f>
        <v/>
      </c>
      <c r="C174" s="11" t="str">
        <f>IF(B174="","",VLOOKUP(B174,型号管理!A:D,2,0))</f>
        <v/>
      </c>
      <c r="D174" s="11" t="str">
        <f>IF(B174="","",VLOOKUP(B174,型号管理!A:D,3,0))</f>
        <v/>
      </c>
      <c r="E174" s="11" t="str">
        <f>IF(B174="","",VLOOKUP(B174,型号管理!A:D,4,0))</f>
        <v/>
      </c>
      <c r="F174" s="12">
        <f>IF(B174="",0,SUMIFS(采购明细!F:F,采购明细!B:B,B174,采购明细!A:A,"&lt;"&amp;$C$3)-SUMIFS(领用明细!F:F,领用明细!B:B,B174,领用明细!A:A,"&lt;"&amp;$C$3))</f>
        <v>0</v>
      </c>
      <c r="G174" s="12">
        <f>IF(B174="",0,SUMIFS(采购明细!F:F,采购明细!B:B,B174,采购明细!A:A,"&gt;="&amp;$C$3,采购明细!A:A,"&lt;="&amp;$E$3))</f>
        <v>0</v>
      </c>
      <c r="H174" s="12">
        <f>IF(B174="",0,SUMIFS(领用明细!F:F,领用明细!B:B,B174,领用明细!A:A,"&gt;="&amp;$C$3,领用明细!A:A,"&lt;="&amp;$E$3))</f>
        <v>0</v>
      </c>
      <c r="I174" s="12" t="str">
        <f t="shared" si="5"/>
        <v/>
      </c>
      <c r="J174" s="12" t="str">
        <f>IF(B174="","",IF(SUMIF(采购明细!B:B,B174,采购明细!F:F)=0,0,SUMIF(采购明细!B:B,B174,采购明细!H:H)/SUMIF(采购明细!B:B,B174,采购明细!F:F)))</f>
        <v/>
      </c>
      <c r="K174" s="12" t="str">
        <f t="shared" si="4"/>
        <v/>
      </c>
      <c r="L174" s="16"/>
    </row>
    <row r="175" spans="1:12" ht="11.25">
      <c r="A175" s="7">
        <v>171</v>
      </c>
      <c r="B175" s="11" t="str">
        <f>IF(型号管理!A172="","",型号管理!A172)</f>
        <v/>
      </c>
      <c r="C175" s="11" t="str">
        <f>IF(B175="","",VLOOKUP(B175,型号管理!A:D,2,0))</f>
        <v/>
      </c>
      <c r="D175" s="11" t="str">
        <f>IF(B175="","",VLOOKUP(B175,型号管理!A:D,3,0))</f>
        <v/>
      </c>
      <c r="E175" s="11" t="str">
        <f>IF(B175="","",VLOOKUP(B175,型号管理!A:D,4,0))</f>
        <v/>
      </c>
      <c r="F175" s="12">
        <f>IF(B175="",0,SUMIFS(采购明细!F:F,采购明细!B:B,B175,采购明细!A:A,"&lt;"&amp;$C$3)-SUMIFS(领用明细!F:F,领用明细!B:B,B175,领用明细!A:A,"&lt;"&amp;$C$3))</f>
        <v>0</v>
      </c>
      <c r="G175" s="12">
        <f>IF(B175="",0,SUMIFS(采购明细!F:F,采购明细!B:B,B175,采购明细!A:A,"&gt;="&amp;$C$3,采购明细!A:A,"&lt;="&amp;$E$3))</f>
        <v>0</v>
      </c>
      <c r="H175" s="12">
        <f>IF(B175="",0,SUMIFS(领用明细!F:F,领用明细!B:B,B175,领用明细!A:A,"&gt;="&amp;$C$3,领用明细!A:A,"&lt;="&amp;$E$3))</f>
        <v>0</v>
      </c>
      <c r="I175" s="12" t="str">
        <f t="shared" si="5"/>
        <v/>
      </c>
      <c r="J175" s="12" t="str">
        <f>IF(B175="","",IF(SUMIF(采购明细!B:B,B175,采购明细!F:F)=0,0,SUMIF(采购明细!B:B,B175,采购明细!H:H)/SUMIF(采购明细!B:B,B175,采购明细!F:F)))</f>
        <v/>
      </c>
      <c r="K175" s="12" t="str">
        <f t="shared" si="4"/>
        <v/>
      </c>
      <c r="L175" s="16"/>
    </row>
    <row r="176" spans="1:12" ht="11.25">
      <c r="A176" s="7">
        <v>172</v>
      </c>
      <c r="B176" s="11" t="str">
        <f>IF(型号管理!A173="","",型号管理!A173)</f>
        <v/>
      </c>
      <c r="C176" s="11" t="str">
        <f>IF(B176="","",VLOOKUP(B176,型号管理!A:D,2,0))</f>
        <v/>
      </c>
      <c r="D176" s="11" t="str">
        <f>IF(B176="","",VLOOKUP(B176,型号管理!A:D,3,0))</f>
        <v/>
      </c>
      <c r="E176" s="11" t="str">
        <f>IF(B176="","",VLOOKUP(B176,型号管理!A:D,4,0))</f>
        <v/>
      </c>
      <c r="F176" s="12">
        <f>IF(B176="",0,SUMIFS(采购明细!F:F,采购明细!B:B,B176,采购明细!A:A,"&lt;"&amp;$C$3)-SUMIFS(领用明细!F:F,领用明细!B:B,B176,领用明细!A:A,"&lt;"&amp;$C$3))</f>
        <v>0</v>
      </c>
      <c r="G176" s="12">
        <f>IF(B176="",0,SUMIFS(采购明细!F:F,采购明细!B:B,B176,采购明细!A:A,"&gt;="&amp;$C$3,采购明细!A:A,"&lt;="&amp;$E$3))</f>
        <v>0</v>
      </c>
      <c r="H176" s="12">
        <f>IF(B176="",0,SUMIFS(领用明细!F:F,领用明细!B:B,B176,领用明细!A:A,"&gt;="&amp;$C$3,领用明细!A:A,"&lt;="&amp;$E$3))</f>
        <v>0</v>
      </c>
      <c r="I176" s="12" t="str">
        <f t="shared" si="5"/>
        <v/>
      </c>
      <c r="J176" s="12" t="str">
        <f>IF(B176="","",IF(SUMIF(采购明细!B:B,B176,采购明细!F:F)=0,0,SUMIF(采购明细!B:B,B176,采购明细!H:H)/SUMIF(采购明细!B:B,B176,采购明细!F:F)))</f>
        <v/>
      </c>
      <c r="K176" s="12" t="str">
        <f t="shared" si="4"/>
        <v/>
      </c>
      <c r="L176" s="16"/>
    </row>
    <row r="177" spans="1:12" ht="11.25">
      <c r="A177" s="7">
        <v>173</v>
      </c>
      <c r="B177" s="11" t="str">
        <f>IF(型号管理!A174="","",型号管理!A174)</f>
        <v/>
      </c>
      <c r="C177" s="11" t="str">
        <f>IF(B177="","",VLOOKUP(B177,型号管理!A:D,2,0))</f>
        <v/>
      </c>
      <c r="D177" s="11" t="str">
        <f>IF(B177="","",VLOOKUP(B177,型号管理!A:D,3,0))</f>
        <v/>
      </c>
      <c r="E177" s="11" t="str">
        <f>IF(B177="","",VLOOKUP(B177,型号管理!A:D,4,0))</f>
        <v/>
      </c>
      <c r="F177" s="12">
        <f>IF(B177="",0,SUMIFS(采购明细!F:F,采购明细!B:B,B177,采购明细!A:A,"&lt;"&amp;$C$3)-SUMIFS(领用明细!F:F,领用明细!B:B,B177,领用明细!A:A,"&lt;"&amp;$C$3))</f>
        <v>0</v>
      </c>
      <c r="G177" s="12">
        <f>IF(B177="",0,SUMIFS(采购明细!F:F,采购明细!B:B,B177,采购明细!A:A,"&gt;="&amp;$C$3,采购明细!A:A,"&lt;="&amp;$E$3))</f>
        <v>0</v>
      </c>
      <c r="H177" s="12">
        <f>IF(B177="",0,SUMIFS(领用明细!F:F,领用明细!B:B,B177,领用明细!A:A,"&gt;="&amp;$C$3,领用明细!A:A,"&lt;="&amp;$E$3))</f>
        <v>0</v>
      </c>
      <c r="I177" s="12" t="str">
        <f t="shared" si="5"/>
        <v/>
      </c>
      <c r="J177" s="12" t="str">
        <f>IF(B177="","",IF(SUMIF(采购明细!B:B,B177,采购明细!F:F)=0,0,SUMIF(采购明细!B:B,B177,采购明细!H:H)/SUMIF(采购明细!B:B,B177,采购明细!F:F)))</f>
        <v/>
      </c>
      <c r="K177" s="12" t="str">
        <f t="shared" si="4"/>
        <v/>
      </c>
      <c r="L177" s="16"/>
    </row>
    <row r="178" spans="1:12" ht="11.25">
      <c r="A178" s="7">
        <v>174</v>
      </c>
      <c r="B178" s="11" t="str">
        <f>IF(型号管理!A175="","",型号管理!A175)</f>
        <v/>
      </c>
      <c r="C178" s="11" t="str">
        <f>IF(B178="","",VLOOKUP(B178,型号管理!A:D,2,0))</f>
        <v/>
      </c>
      <c r="D178" s="11" t="str">
        <f>IF(B178="","",VLOOKUP(B178,型号管理!A:D,3,0))</f>
        <v/>
      </c>
      <c r="E178" s="11" t="str">
        <f>IF(B178="","",VLOOKUP(B178,型号管理!A:D,4,0))</f>
        <v/>
      </c>
      <c r="F178" s="12">
        <f>IF(B178="",0,SUMIFS(采购明细!F:F,采购明细!B:B,B178,采购明细!A:A,"&lt;"&amp;$C$3)-SUMIFS(领用明细!F:F,领用明细!B:B,B178,领用明细!A:A,"&lt;"&amp;$C$3))</f>
        <v>0</v>
      </c>
      <c r="G178" s="12">
        <f>IF(B178="",0,SUMIFS(采购明细!F:F,采购明细!B:B,B178,采购明细!A:A,"&gt;="&amp;$C$3,采购明细!A:A,"&lt;="&amp;$E$3))</f>
        <v>0</v>
      </c>
      <c r="H178" s="12">
        <f>IF(B178="",0,SUMIFS(领用明细!F:F,领用明细!B:B,B178,领用明细!A:A,"&gt;="&amp;$C$3,领用明细!A:A,"&lt;="&amp;$E$3))</f>
        <v>0</v>
      </c>
      <c r="I178" s="12" t="str">
        <f t="shared" si="5"/>
        <v/>
      </c>
      <c r="J178" s="12" t="str">
        <f>IF(B178="","",IF(SUMIF(采购明细!B:B,B178,采购明细!F:F)=0,0,SUMIF(采购明细!B:B,B178,采购明细!H:H)/SUMIF(采购明细!B:B,B178,采购明细!F:F)))</f>
        <v/>
      </c>
      <c r="K178" s="12" t="str">
        <f t="shared" si="4"/>
        <v/>
      </c>
      <c r="L178" s="16"/>
    </row>
    <row r="179" spans="1:12" ht="11.25">
      <c r="A179" s="7">
        <v>175</v>
      </c>
      <c r="B179" s="11" t="str">
        <f>IF(型号管理!A176="","",型号管理!A176)</f>
        <v/>
      </c>
      <c r="C179" s="11" t="str">
        <f>IF(B179="","",VLOOKUP(B179,型号管理!A:D,2,0))</f>
        <v/>
      </c>
      <c r="D179" s="11" t="str">
        <f>IF(B179="","",VLOOKUP(B179,型号管理!A:D,3,0))</f>
        <v/>
      </c>
      <c r="E179" s="11" t="str">
        <f>IF(B179="","",VLOOKUP(B179,型号管理!A:D,4,0))</f>
        <v/>
      </c>
      <c r="F179" s="12">
        <f>IF(B179="",0,SUMIFS(采购明细!F:F,采购明细!B:B,B179,采购明细!A:A,"&lt;"&amp;$C$3)-SUMIFS(领用明细!F:F,领用明细!B:B,B179,领用明细!A:A,"&lt;"&amp;$C$3))</f>
        <v>0</v>
      </c>
      <c r="G179" s="12">
        <f>IF(B179="",0,SUMIFS(采购明细!F:F,采购明细!B:B,B179,采购明细!A:A,"&gt;="&amp;$C$3,采购明细!A:A,"&lt;="&amp;$E$3))</f>
        <v>0</v>
      </c>
      <c r="H179" s="12">
        <f>IF(B179="",0,SUMIFS(领用明细!F:F,领用明细!B:B,B179,领用明细!A:A,"&gt;="&amp;$C$3,领用明细!A:A,"&lt;="&amp;$E$3))</f>
        <v>0</v>
      </c>
      <c r="I179" s="12" t="str">
        <f t="shared" si="5"/>
        <v/>
      </c>
      <c r="J179" s="12" t="str">
        <f>IF(B179="","",IF(SUMIF(采购明细!B:B,B179,采购明细!F:F)=0,0,SUMIF(采购明细!B:B,B179,采购明细!H:H)/SUMIF(采购明细!B:B,B179,采购明细!F:F)))</f>
        <v/>
      </c>
      <c r="K179" s="12" t="str">
        <f t="shared" si="4"/>
        <v/>
      </c>
      <c r="L179" s="16"/>
    </row>
    <row r="180" spans="1:12" ht="11.25">
      <c r="A180" s="7">
        <v>176</v>
      </c>
      <c r="B180" s="11" t="str">
        <f>IF(型号管理!A177="","",型号管理!A177)</f>
        <v/>
      </c>
      <c r="C180" s="11" t="str">
        <f>IF(B180="","",VLOOKUP(B180,型号管理!A:D,2,0))</f>
        <v/>
      </c>
      <c r="D180" s="11" t="str">
        <f>IF(B180="","",VLOOKUP(B180,型号管理!A:D,3,0))</f>
        <v/>
      </c>
      <c r="E180" s="11" t="str">
        <f>IF(B180="","",VLOOKUP(B180,型号管理!A:D,4,0))</f>
        <v/>
      </c>
      <c r="F180" s="12">
        <f>IF(B180="",0,SUMIFS(采购明细!F:F,采购明细!B:B,B180,采购明细!A:A,"&lt;"&amp;$C$3)-SUMIFS(领用明细!F:F,领用明细!B:B,B180,领用明细!A:A,"&lt;"&amp;$C$3))</f>
        <v>0</v>
      </c>
      <c r="G180" s="12">
        <f>IF(B180="",0,SUMIFS(采购明细!F:F,采购明细!B:B,B180,采购明细!A:A,"&gt;="&amp;$C$3,采购明细!A:A,"&lt;="&amp;$E$3))</f>
        <v>0</v>
      </c>
      <c r="H180" s="12">
        <f>IF(B180="",0,SUMIFS(领用明细!F:F,领用明细!B:B,B180,领用明细!A:A,"&gt;="&amp;$C$3,领用明细!A:A,"&lt;="&amp;$E$3))</f>
        <v>0</v>
      </c>
      <c r="I180" s="12" t="str">
        <f t="shared" si="5"/>
        <v/>
      </c>
      <c r="J180" s="12" t="str">
        <f>IF(B180="","",IF(SUMIF(采购明细!B:B,B180,采购明细!F:F)=0,0,SUMIF(采购明细!B:B,B180,采购明细!H:H)/SUMIF(采购明细!B:B,B180,采购明细!F:F)))</f>
        <v/>
      </c>
      <c r="K180" s="12" t="str">
        <f t="shared" si="4"/>
        <v/>
      </c>
      <c r="L180" s="16"/>
    </row>
    <row r="181" spans="1:12" ht="11.25">
      <c r="A181" s="7">
        <v>177</v>
      </c>
      <c r="B181" s="11" t="str">
        <f>IF(型号管理!A178="","",型号管理!A178)</f>
        <v/>
      </c>
      <c r="C181" s="11" t="str">
        <f>IF(B181="","",VLOOKUP(B181,型号管理!A:D,2,0))</f>
        <v/>
      </c>
      <c r="D181" s="11" t="str">
        <f>IF(B181="","",VLOOKUP(B181,型号管理!A:D,3,0))</f>
        <v/>
      </c>
      <c r="E181" s="11" t="str">
        <f>IF(B181="","",VLOOKUP(B181,型号管理!A:D,4,0))</f>
        <v/>
      </c>
      <c r="F181" s="12">
        <f>IF(B181="",0,SUMIFS(采购明细!F:F,采购明细!B:B,B181,采购明细!A:A,"&lt;"&amp;$C$3)-SUMIFS(领用明细!F:F,领用明细!B:B,B181,领用明细!A:A,"&lt;"&amp;$C$3))</f>
        <v>0</v>
      </c>
      <c r="G181" s="12">
        <f>IF(B181="",0,SUMIFS(采购明细!F:F,采购明细!B:B,B181,采购明细!A:A,"&gt;="&amp;$C$3,采购明细!A:A,"&lt;="&amp;$E$3))</f>
        <v>0</v>
      </c>
      <c r="H181" s="12">
        <f>IF(B181="",0,SUMIFS(领用明细!F:F,领用明细!B:B,B181,领用明细!A:A,"&gt;="&amp;$C$3,领用明细!A:A,"&lt;="&amp;$E$3))</f>
        <v>0</v>
      </c>
      <c r="I181" s="12" t="str">
        <f t="shared" si="5"/>
        <v/>
      </c>
      <c r="J181" s="12" t="str">
        <f>IF(B181="","",IF(SUMIF(采购明细!B:B,B181,采购明细!F:F)=0,0,SUMIF(采购明细!B:B,B181,采购明细!H:H)/SUMIF(采购明细!B:B,B181,采购明细!F:F)))</f>
        <v/>
      </c>
      <c r="K181" s="12" t="str">
        <f t="shared" si="4"/>
        <v/>
      </c>
      <c r="L181" s="16"/>
    </row>
    <row r="182" spans="1:12" ht="11.25">
      <c r="A182" s="7">
        <v>178</v>
      </c>
      <c r="B182" s="11" t="str">
        <f>IF(型号管理!A179="","",型号管理!A179)</f>
        <v/>
      </c>
      <c r="C182" s="11" t="str">
        <f>IF(B182="","",VLOOKUP(B182,型号管理!A:D,2,0))</f>
        <v/>
      </c>
      <c r="D182" s="11" t="str">
        <f>IF(B182="","",VLOOKUP(B182,型号管理!A:D,3,0))</f>
        <v/>
      </c>
      <c r="E182" s="11" t="str">
        <f>IF(B182="","",VLOOKUP(B182,型号管理!A:D,4,0))</f>
        <v/>
      </c>
      <c r="F182" s="12">
        <f>IF(B182="",0,SUMIFS(采购明细!F:F,采购明细!B:B,B182,采购明细!A:A,"&lt;"&amp;$C$3)-SUMIFS(领用明细!F:F,领用明细!B:B,B182,领用明细!A:A,"&lt;"&amp;$C$3))</f>
        <v>0</v>
      </c>
      <c r="G182" s="12">
        <f>IF(B182="",0,SUMIFS(采购明细!F:F,采购明细!B:B,B182,采购明细!A:A,"&gt;="&amp;$C$3,采购明细!A:A,"&lt;="&amp;$E$3))</f>
        <v>0</v>
      </c>
      <c r="H182" s="12">
        <f>IF(B182="",0,SUMIFS(领用明细!F:F,领用明细!B:B,B182,领用明细!A:A,"&gt;="&amp;$C$3,领用明细!A:A,"&lt;="&amp;$E$3))</f>
        <v>0</v>
      </c>
      <c r="I182" s="12" t="str">
        <f t="shared" si="5"/>
        <v/>
      </c>
      <c r="J182" s="12" t="str">
        <f>IF(B182="","",IF(SUMIF(采购明细!B:B,B182,采购明细!F:F)=0,0,SUMIF(采购明细!B:B,B182,采购明细!H:H)/SUMIF(采购明细!B:B,B182,采购明细!F:F)))</f>
        <v/>
      </c>
      <c r="K182" s="12" t="str">
        <f t="shared" si="4"/>
        <v/>
      </c>
      <c r="L182" s="16"/>
    </row>
    <row r="183" spans="1:12" ht="11.25">
      <c r="A183" s="7">
        <v>179</v>
      </c>
      <c r="B183" s="11" t="str">
        <f>IF(型号管理!A180="","",型号管理!A180)</f>
        <v/>
      </c>
      <c r="C183" s="11" t="str">
        <f>IF(B183="","",VLOOKUP(B183,型号管理!A:D,2,0))</f>
        <v/>
      </c>
      <c r="D183" s="11" t="str">
        <f>IF(B183="","",VLOOKUP(B183,型号管理!A:D,3,0))</f>
        <v/>
      </c>
      <c r="E183" s="11" t="str">
        <f>IF(B183="","",VLOOKUP(B183,型号管理!A:D,4,0))</f>
        <v/>
      </c>
      <c r="F183" s="12">
        <f>IF(B183="",0,SUMIFS(采购明细!F:F,采购明细!B:B,B183,采购明细!A:A,"&lt;"&amp;$C$3)-SUMIFS(领用明细!F:F,领用明细!B:B,B183,领用明细!A:A,"&lt;"&amp;$C$3))</f>
        <v>0</v>
      </c>
      <c r="G183" s="12">
        <f>IF(B183="",0,SUMIFS(采购明细!F:F,采购明细!B:B,B183,采购明细!A:A,"&gt;="&amp;$C$3,采购明细!A:A,"&lt;="&amp;$E$3))</f>
        <v>0</v>
      </c>
      <c r="H183" s="12">
        <f>IF(B183="",0,SUMIFS(领用明细!F:F,领用明细!B:B,B183,领用明细!A:A,"&gt;="&amp;$C$3,领用明细!A:A,"&lt;="&amp;$E$3))</f>
        <v>0</v>
      </c>
      <c r="I183" s="12" t="str">
        <f t="shared" si="5"/>
        <v/>
      </c>
      <c r="J183" s="12" t="str">
        <f>IF(B183="","",IF(SUMIF(采购明细!B:B,B183,采购明细!F:F)=0,0,SUMIF(采购明细!B:B,B183,采购明细!H:H)/SUMIF(采购明细!B:B,B183,采购明细!F:F)))</f>
        <v/>
      </c>
      <c r="K183" s="12" t="str">
        <f t="shared" si="4"/>
        <v/>
      </c>
      <c r="L183" s="16"/>
    </row>
    <row r="184" spans="1:12" ht="11.25">
      <c r="A184" s="7">
        <v>180</v>
      </c>
      <c r="B184" s="11" t="str">
        <f>IF(型号管理!A181="","",型号管理!A181)</f>
        <v/>
      </c>
      <c r="C184" s="11" t="str">
        <f>IF(B184="","",VLOOKUP(B184,型号管理!A:D,2,0))</f>
        <v/>
      </c>
      <c r="D184" s="11" t="str">
        <f>IF(B184="","",VLOOKUP(B184,型号管理!A:D,3,0))</f>
        <v/>
      </c>
      <c r="E184" s="11" t="str">
        <f>IF(B184="","",VLOOKUP(B184,型号管理!A:D,4,0))</f>
        <v/>
      </c>
      <c r="F184" s="12">
        <f>IF(B184="",0,SUMIFS(采购明细!F:F,采购明细!B:B,B184,采购明细!A:A,"&lt;"&amp;$C$3)-SUMIFS(领用明细!F:F,领用明细!B:B,B184,领用明细!A:A,"&lt;"&amp;$C$3))</f>
        <v>0</v>
      </c>
      <c r="G184" s="12">
        <f>IF(B184="",0,SUMIFS(采购明细!F:F,采购明细!B:B,B184,采购明细!A:A,"&gt;="&amp;$C$3,采购明细!A:A,"&lt;="&amp;$E$3))</f>
        <v>0</v>
      </c>
      <c r="H184" s="12">
        <f>IF(B184="",0,SUMIFS(领用明细!F:F,领用明细!B:B,B184,领用明细!A:A,"&gt;="&amp;$C$3,领用明细!A:A,"&lt;="&amp;$E$3))</f>
        <v>0</v>
      </c>
      <c r="I184" s="12" t="str">
        <f t="shared" si="5"/>
        <v/>
      </c>
      <c r="J184" s="12" t="str">
        <f>IF(B184="","",IF(SUMIF(采购明细!B:B,B184,采购明细!F:F)=0,0,SUMIF(采购明细!B:B,B184,采购明细!H:H)/SUMIF(采购明细!B:B,B184,采购明细!F:F)))</f>
        <v/>
      </c>
      <c r="K184" s="12" t="str">
        <f t="shared" si="4"/>
        <v/>
      </c>
      <c r="L184" s="16"/>
    </row>
    <row r="185" spans="1:12" ht="11.25">
      <c r="A185" s="7">
        <v>181</v>
      </c>
      <c r="B185" s="11" t="str">
        <f>IF(型号管理!A182="","",型号管理!A182)</f>
        <v/>
      </c>
      <c r="C185" s="11" t="str">
        <f>IF(B185="","",VLOOKUP(B185,型号管理!A:D,2,0))</f>
        <v/>
      </c>
      <c r="D185" s="11" t="str">
        <f>IF(B185="","",VLOOKUP(B185,型号管理!A:D,3,0))</f>
        <v/>
      </c>
      <c r="E185" s="11" t="str">
        <f>IF(B185="","",VLOOKUP(B185,型号管理!A:D,4,0))</f>
        <v/>
      </c>
      <c r="F185" s="12">
        <f>IF(B185="",0,SUMIFS(采购明细!F:F,采购明细!B:B,B185,采购明细!A:A,"&lt;"&amp;$C$3)-SUMIFS(领用明细!F:F,领用明细!B:B,B185,领用明细!A:A,"&lt;"&amp;$C$3))</f>
        <v>0</v>
      </c>
      <c r="G185" s="12">
        <f>IF(B185="",0,SUMIFS(采购明细!F:F,采购明细!B:B,B185,采购明细!A:A,"&gt;="&amp;$C$3,采购明细!A:A,"&lt;="&amp;$E$3))</f>
        <v>0</v>
      </c>
      <c r="H185" s="12">
        <f>IF(B185="",0,SUMIFS(领用明细!F:F,领用明细!B:B,B185,领用明细!A:A,"&gt;="&amp;$C$3,领用明细!A:A,"&lt;="&amp;$E$3))</f>
        <v>0</v>
      </c>
      <c r="I185" s="12" t="str">
        <f t="shared" si="5"/>
        <v/>
      </c>
      <c r="J185" s="12" t="str">
        <f>IF(B185="","",IF(SUMIF(采购明细!B:B,B185,采购明细!F:F)=0,0,SUMIF(采购明细!B:B,B185,采购明细!H:H)/SUMIF(采购明细!B:B,B185,采购明细!F:F)))</f>
        <v/>
      </c>
      <c r="K185" s="12" t="str">
        <f t="shared" si="4"/>
        <v/>
      </c>
      <c r="L185" s="16"/>
    </row>
    <row r="186" spans="1:12" ht="11.25">
      <c r="A186" s="7">
        <v>182</v>
      </c>
      <c r="B186" s="11" t="str">
        <f>IF(型号管理!A183="","",型号管理!A183)</f>
        <v/>
      </c>
      <c r="C186" s="11" t="str">
        <f>IF(B186="","",VLOOKUP(B186,型号管理!A:D,2,0))</f>
        <v/>
      </c>
      <c r="D186" s="11" t="str">
        <f>IF(B186="","",VLOOKUP(B186,型号管理!A:D,3,0))</f>
        <v/>
      </c>
      <c r="E186" s="11" t="str">
        <f>IF(B186="","",VLOOKUP(B186,型号管理!A:D,4,0))</f>
        <v/>
      </c>
      <c r="F186" s="12">
        <f>IF(B186="",0,SUMIFS(采购明细!F:F,采购明细!B:B,B186,采购明细!A:A,"&lt;"&amp;$C$3)-SUMIFS(领用明细!F:F,领用明细!B:B,B186,领用明细!A:A,"&lt;"&amp;$C$3))</f>
        <v>0</v>
      </c>
      <c r="G186" s="12">
        <f>IF(B186="",0,SUMIFS(采购明细!F:F,采购明细!B:B,B186,采购明细!A:A,"&gt;="&amp;$C$3,采购明细!A:A,"&lt;="&amp;$E$3))</f>
        <v>0</v>
      </c>
      <c r="H186" s="12">
        <f>IF(B186="",0,SUMIFS(领用明细!F:F,领用明细!B:B,B186,领用明细!A:A,"&gt;="&amp;$C$3,领用明细!A:A,"&lt;="&amp;$E$3))</f>
        <v>0</v>
      </c>
      <c r="I186" s="12" t="str">
        <f t="shared" si="5"/>
        <v/>
      </c>
      <c r="J186" s="12" t="str">
        <f>IF(B186="","",IF(SUMIF(采购明细!B:B,B186,采购明细!F:F)=0,0,SUMIF(采购明细!B:B,B186,采购明细!H:H)/SUMIF(采购明细!B:B,B186,采购明细!F:F)))</f>
        <v/>
      </c>
      <c r="K186" s="12" t="str">
        <f t="shared" si="4"/>
        <v/>
      </c>
      <c r="L186" s="16"/>
    </row>
    <row r="187" spans="1:12" ht="11.25">
      <c r="A187" s="7">
        <v>183</v>
      </c>
      <c r="B187" s="11" t="str">
        <f>IF(型号管理!A184="","",型号管理!A184)</f>
        <v/>
      </c>
      <c r="C187" s="11" t="str">
        <f>IF(B187="","",VLOOKUP(B187,型号管理!A:D,2,0))</f>
        <v/>
      </c>
      <c r="D187" s="11" t="str">
        <f>IF(B187="","",VLOOKUP(B187,型号管理!A:D,3,0))</f>
        <v/>
      </c>
      <c r="E187" s="11" t="str">
        <f>IF(B187="","",VLOOKUP(B187,型号管理!A:D,4,0))</f>
        <v/>
      </c>
      <c r="F187" s="12">
        <f>IF(B187="",0,SUMIFS(采购明细!F:F,采购明细!B:B,B187,采购明细!A:A,"&lt;"&amp;$C$3)-SUMIFS(领用明细!F:F,领用明细!B:B,B187,领用明细!A:A,"&lt;"&amp;$C$3))</f>
        <v>0</v>
      </c>
      <c r="G187" s="12">
        <f>IF(B187="",0,SUMIFS(采购明细!F:F,采购明细!B:B,B187,采购明细!A:A,"&gt;="&amp;$C$3,采购明细!A:A,"&lt;="&amp;$E$3))</f>
        <v>0</v>
      </c>
      <c r="H187" s="12">
        <f>IF(B187="",0,SUMIFS(领用明细!F:F,领用明细!B:B,B187,领用明细!A:A,"&gt;="&amp;$C$3,领用明细!A:A,"&lt;="&amp;$E$3))</f>
        <v>0</v>
      </c>
      <c r="I187" s="12" t="str">
        <f t="shared" si="5"/>
        <v/>
      </c>
      <c r="J187" s="12" t="str">
        <f>IF(B187="","",IF(SUMIF(采购明细!B:B,B187,采购明细!F:F)=0,0,SUMIF(采购明细!B:B,B187,采购明细!H:H)/SUMIF(采购明细!B:B,B187,采购明细!F:F)))</f>
        <v/>
      </c>
      <c r="K187" s="12" t="str">
        <f t="shared" si="4"/>
        <v/>
      </c>
      <c r="L187" s="16"/>
    </row>
    <row r="188" spans="1:12" ht="11.25">
      <c r="A188" s="7">
        <v>184</v>
      </c>
      <c r="B188" s="11" t="str">
        <f>IF(型号管理!A185="","",型号管理!A185)</f>
        <v/>
      </c>
      <c r="C188" s="11" t="str">
        <f>IF(B188="","",VLOOKUP(B188,型号管理!A:D,2,0))</f>
        <v/>
      </c>
      <c r="D188" s="11" t="str">
        <f>IF(B188="","",VLOOKUP(B188,型号管理!A:D,3,0))</f>
        <v/>
      </c>
      <c r="E188" s="11" t="str">
        <f>IF(B188="","",VLOOKUP(B188,型号管理!A:D,4,0))</f>
        <v/>
      </c>
      <c r="F188" s="12">
        <f>IF(B188="",0,SUMIFS(采购明细!F:F,采购明细!B:B,B188,采购明细!A:A,"&lt;"&amp;$C$3)-SUMIFS(领用明细!F:F,领用明细!B:B,B188,领用明细!A:A,"&lt;"&amp;$C$3))</f>
        <v>0</v>
      </c>
      <c r="G188" s="12">
        <f>IF(B188="",0,SUMIFS(采购明细!F:F,采购明细!B:B,B188,采购明细!A:A,"&gt;="&amp;$C$3,采购明细!A:A,"&lt;="&amp;$E$3))</f>
        <v>0</v>
      </c>
      <c r="H188" s="12">
        <f>IF(B188="",0,SUMIFS(领用明细!F:F,领用明细!B:B,B188,领用明细!A:A,"&gt;="&amp;$C$3,领用明细!A:A,"&lt;="&amp;$E$3))</f>
        <v>0</v>
      </c>
      <c r="I188" s="12" t="str">
        <f t="shared" si="5"/>
        <v/>
      </c>
      <c r="J188" s="12" t="str">
        <f>IF(B188="","",IF(SUMIF(采购明细!B:B,B188,采购明细!F:F)=0,0,SUMIF(采购明细!B:B,B188,采购明细!H:H)/SUMIF(采购明细!B:B,B188,采购明细!F:F)))</f>
        <v/>
      </c>
      <c r="K188" s="12" t="str">
        <f t="shared" si="4"/>
        <v/>
      </c>
      <c r="L188" s="16"/>
    </row>
    <row r="189" spans="1:12" ht="11.25">
      <c r="A189" s="7">
        <v>185</v>
      </c>
      <c r="B189" s="11" t="str">
        <f>IF(型号管理!A186="","",型号管理!A186)</f>
        <v/>
      </c>
      <c r="C189" s="11" t="str">
        <f>IF(B189="","",VLOOKUP(B189,型号管理!A:D,2,0))</f>
        <v/>
      </c>
      <c r="D189" s="11" t="str">
        <f>IF(B189="","",VLOOKUP(B189,型号管理!A:D,3,0))</f>
        <v/>
      </c>
      <c r="E189" s="11" t="str">
        <f>IF(B189="","",VLOOKUP(B189,型号管理!A:D,4,0))</f>
        <v/>
      </c>
      <c r="F189" s="12">
        <f>IF(B189="",0,SUMIFS(采购明细!F:F,采购明细!B:B,B189,采购明细!A:A,"&lt;"&amp;$C$3)-SUMIFS(领用明细!F:F,领用明细!B:B,B189,领用明细!A:A,"&lt;"&amp;$C$3))</f>
        <v>0</v>
      </c>
      <c r="G189" s="12">
        <f>IF(B189="",0,SUMIFS(采购明细!F:F,采购明细!B:B,B189,采购明细!A:A,"&gt;="&amp;$C$3,采购明细!A:A,"&lt;="&amp;$E$3))</f>
        <v>0</v>
      </c>
      <c r="H189" s="12">
        <f>IF(B189="",0,SUMIFS(领用明细!F:F,领用明细!B:B,B189,领用明细!A:A,"&gt;="&amp;$C$3,领用明细!A:A,"&lt;="&amp;$E$3))</f>
        <v>0</v>
      </c>
      <c r="I189" s="12" t="str">
        <f t="shared" si="5"/>
        <v/>
      </c>
      <c r="J189" s="12" t="str">
        <f>IF(B189="","",IF(SUMIF(采购明细!B:B,B189,采购明细!F:F)=0,0,SUMIF(采购明细!B:B,B189,采购明细!H:H)/SUMIF(采购明细!B:B,B189,采购明细!F:F)))</f>
        <v/>
      </c>
      <c r="K189" s="12" t="str">
        <f t="shared" si="4"/>
        <v/>
      </c>
      <c r="L189" s="16"/>
    </row>
    <row r="190" spans="1:12" ht="11.25">
      <c r="A190" s="7">
        <v>186</v>
      </c>
      <c r="B190" s="11" t="str">
        <f>IF(型号管理!A187="","",型号管理!A187)</f>
        <v/>
      </c>
      <c r="C190" s="11" t="str">
        <f>IF(B190="","",VLOOKUP(B190,型号管理!A:D,2,0))</f>
        <v/>
      </c>
      <c r="D190" s="11" t="str">
        <f>IF(B190="","",VLOOKUP(B190,型号管理!A:D,3,0))</f>
        <v/>
      </c>
      <c r="E190" s="11" t="str">
        <f>IF(B190="","",VLOOKUP(B190,型号管理!A:D,4,0))</f>
        <v/>
      </c>
      <c r="F190" s="12">
        <f>IF(B190="",0,SUMIFS(采购明细!F:F,采购明细!B:B,B190,采购明细!A:A,"&lt;"&amp;$C$3)-SUMIFS(领用明细!F:F,领用明细!B:B,B190,领用明细!A:A,"&lt;"&amp;$C$3))</f>
        <v>0</v>
      </c>
      <c r="G190" s="12">
        <f>IF(B190="",0,SUMIFS(采购明细!F:F,采购明细!B:B,B190,采购明细!A:A,"&gt;="&amp;$C$3,采购明细!A:A,"&lt;="&amp;$E$3))</f>
        <v>0</v>
      </c>
      <c r="H190" s="12">
        <f>IF(B190="",0,SUMIFS(领用明细!F:F,领用明细!B:B,B190,领用明细!A:A,"&gt;="&amp;$C$3,领用明细!A:A,"&lt;="&amp;$E$3))</f>
        <v>0</v>
      </c>
      <c r="I190" s="12" t="str">
        <f t="shared" si="5"/>
        <v/>
      </c>
      <c r="J190" s="12" t="str">
        <f>IF(B190="","",IF(SUMIF(采购明细!B:B,B190,采购明细!F:F)=0,0,SUMIF(采购明细!B:B,B190,采购明细!H:H)/SUMIF(采购明细!B:B,B190,采购明细!F:F)))</f>
        <v/>
      </c>
      <c r="K190" s="12" t="str">
        <f t="shared" si="4"/>
        <v/>
      </c>
      <c r="L190" s="16"/>
    </row>
    <row r="191" spans="1:12" ht="11.25">
      <c r="A191" s="7">
        <v>187</v>
      </c>
      <c r="B191" s="11" t="str">
        <f>IF(型号管理!A188="","",型号管理!A188)</f>
        <v/>
      </c>
      <c r="C191" s="11" t="str">
        <f>IF(B191="","",VLOOKUP(B191,型号管理!A:D,2,0))</f>
        <v/>
      </c>
      <c r="D191" s="11" t="str">
        <f>IF(B191="","",VLOOKUP(B191,型号管理!A:D,3,0))</f>
        <v/>
      </c>
      <c r="E191" s="11" t="str">
        <f>IF(B191="","",VLOOKUP(B191,型号管理!A:D,4,0))</f>
        <v/>
      </c>
      <c r="F191" s="12">
        <f>IF(B191="",0,SUMIFS(采购明细!F:F,采购明细!B:B,B191,采购明细!A:A,"&lt;"&amp;$C$3)-SUMIFS(领用明细!F:F,领用明细!B:B,B191,领用明细!A:A,"&lt;"&amp;$C$3))</f>
        <v>0</v>
      </c>
      <c r="G191" s="12">
        <f>IF(B191="",0,SUMIFS(采购明细!F:F,采购明细!B:B,B191,采购明细!A:A,"&gt;="&amp;$C$3,采购明细!A:A,"&lt;="&amp;$E$3))</f>
        <v>0</v>
      </c>
      <c r="H191" s="12">
        <f>IF(B191="",0,SUMIFS(领用明细!F:F,领用明细!B:B,B191,领用明细!A:A,"&gt;="&amp;$C$3,领用明细!A:A,"&lt;="&amp;$E$3))</f>
        <v>0</v>
      </c>
      <c r="I191" s="12" t="str">
        <f t="shared" si="5"/>
        <v/>
      </c>
      <c r="J191" s="12" t="str">
        <f>IF(B191="","",IF(SUMIF(采购明细!B:B,B191,采购明细!F:F)=0,0,SUMIF(采购明细!B:B,B191,采购明细!H:H)/SUMIF(采购明细!B:B,B191,采购明细!F:F)))</f>
        <v/>
      </c>
      <c r="K191" s="12" t="str">
        <f t="shared" si="4"/>
        <v/>
      </c>
      <c r="L191" s="16"/>
    </row>
    <row r="192" spans="1:12" ht="11.25">
      <c r="A192" s="7">
        <v>188</v>
      </c>
      <c r="B192" s="11" t="str">
        <f>IF(型号管理!A189="","",型号管理!A189)</f>
        <v/>
      </c>
      <c r="C192" s="11" t="str">
        <f>IF(B192="","",VLOOKUP(B192,型号管理!A:D,2,0))</f>
        <v/>
      </c>
      <c r="D192" s="11" t="str">
        <f>IF(B192="","",VLOOKUP(B192,型号管理!A:D,3,0))</f>
        <v/>
      </c>
      <c r="E192" s="11" t="str">
        <f>IF(B192="","",VLOOKUP(B192,型号管理!A:D,4,0))</f>
        <v/>
      </c>
      <c r="F192" s="12">
        <f>IF(B192="",0,SUMIFS(采购明细!F:F,采购明细!B:B,B192,采购明细!A:A,"&lt;"&amp;$C$3)-SUMIFS(领用明细!F:F,领用明细!B:B,B192,领用明细!A:A,"&lt;"&amp;$C$3))</f>
        <v>0</v>
      </c>
      <c r="G192" s="12">
        <f>IF(B192="",0,SUMIFS(采购明细!F:F,采购明细!B:B,B192,采购明细!A:A,"&gt;="&amp;$C$3,采购明细!A:A,"&lt;="&amp;$E$3))</f>
        <v>0</v>
      </c>
      <c r="H192" s="12">
        <f>IF(B192="",0,SUMIFS(领用明细!F:F,领用明细!B:B,B192,领用明细!A:A,"&gt;="&amp;$C$3,领用明细!A:A,"&lt;="&amp;$E$3))</f>
        <v>0</v>
      </c>
      <c r="I192" s="12" t="str">
        <f t="shared" si="5"/>
        <v/>
      </c>
      <c r="J192" s="12" t="str">
        <f>IF(B192="","",IF(SUMIF(采购明细!B:B,B192,采购明细!F:F)=0,0,SUMIF(采购明细!B:B,B192,采购明细!H:H)/SUMIF(采购明细!B:B,B192,采购明细!F:F)))</f>
        <v/>
      </c>
      <c r="K192" s="12" t="str">
        <f t="shared" si="4"/>
        <v/>
      </c>
      <c r="L192" s="16"/>
    </row>
    <row r="193" spans="1:12" ht="11.25">
      <c r="A193" s="7">
        <v>189</v>
      </c>
      <c r="B193" s="11" t="str">
        <f>IF(型号管理!A190="","",型号管理!A190)</f>
        <v/>
      </c>
      <c r="C193" s="11" t="str">
        <f>IF(B193="","",VLOOKUP(B193,型号管理!A:D,2,0))</f>
        <v/>
      </c>
      <c r="D193" s="11" t="str">
        <f>IF(B193="","",VLOOKUP(B193,型号管理!A:D,3,0))</f>
        <v/>
      </c>
      <c r="E193" s="11" t="str">
        <f>IF(B193="","",VLOOKUP(B193,型号管理!A:D,4,0))</f>
        <v/>
      </c>
      <c r="F193" s="12">
        <f>IF(B193="",0,SUMIFS(采购明细!F:F,采购明细!B:B,B193,采购明细!A:A,"&lt;"&amp;$C$3)-SUMIFS(领用明细!F:F,领用明细!B:B,B193,领用明细!A:A,"&lt;"&amp;$C$3))</f>
        <v>0</v>
      </c>
      <c r="G193" s="12">
        <f>IF(B193="",0,SUMIFS(采购明细!F:F,采购明细!B:B,B193,采购明细!A:A,"&gt;="&amp;$C$3,采购明细!A:A,"&lt;="&amp;$E$3))</f>
        <v>0</v>
      </c>
      <c r="H193" s="12">
        <f>IF(B193="",0,SUMIFS(领用明细!F:F,领用明细!B:B,B193,领用明细!A:A,"&gt;="&amp;$C$3,领用明细!A:A,"&lt;="&amp;$E$3))</f>
        <v>0</v>
      </c>
      <c r="I193" s="12" t="str">
        <f t="shared" si="5"/>
        <v/>
      </c>
      <c r="J193" s="12" t="str">
        <f>IF(B193="","",IF(SUMIF(采购明细!B:B,B193,采购明细!F:F)=0,0,SUMIF(采购明细!B:B,B193,采购明细!H:H)/SUMIF(采购明细!B:B,B193,采购明细!F:F)))</f>
        <v/>
      </c>
      <c r="K193" s="12" t="str">
        <f t="shared" si="4"/>
        <v/>
      </c>
      <c r="L193" s="16"/>
    </row>
    <row r="194" spans="1:12" ht="11.25">
      <c r="A194" s="7">
        <v>190</v>
      </c>
      <c r="B194" s="11" t="str">
        <f>IF(型号管理!A191="","",型号管理!A191)</f>
        <v/>
      </c>
      <c r="C194" s="11" t="str">
        <f>IF(B194="","",VLOOKUP(B194,型号管理!A:D,2,0))</f>
        <v/>
      </c>
      <c r="D194" s="11" t="str">
        <f>IF(B194="","",VLOOKUP(B194,型号管理!A:D,3,0))</f>
        <v/>
      </c>
      <c r="E194" s="11" t="str">
        <f>IF(B194="","",VLOOKUP(B194,型号管理!A:D,4,0))</f>
        <v/>
      </c>
      <c r="F194" s="12">
        <f>IF(B194="",0,SUMIFS(采购明细!F:F,采购明细!B:B,B194,采购明细!A:A,"&lt;"&amp;$C$3)-SUMIFS(领用明细!F:F,领用明细!B:B,B194,领用明细!A:A,"&lt;"&amp;$C$3))</f>
        <v>0</v>
      </c>
      <c r="G194" s="12">
        <f>IF(B194="",0,SUMIFS(采购明细!F:F,采购明细!B:B,B194,采购明细!A:A,"&gt;="&amp;$C$3,采购明细!A:A,"&lt;="&amp;$E$3))</f>
        <v>0</v>
      </c>
      <c r="H194" s="12">
        <f>IF(B194="",0,SUMIFS(领用明细!F:F,领用明细!B:B,B194,领用明细!A:A,"&gt;="&amp;$C$3,领用明细!A:A,"&lt;="&amp;$E$3))</f>
        <v>0</v>
      </c>
      <c r="I194" s="12" t="str">
        <f t="shared" si="5"/>
        <v/>
      </c>
      <c r="J194" s="12" t="str">
        <f>IF(B194="","",IF(SUMIF(采购明细!B:B,B194,采购明细!F:F)=0,0,SUMIF(采购明细!B:B,B194,采购明细!H:H)/SUMIF(采购明细!B:B,B194,采购明细!F:F)))</f>
        <v/>
      </c>
      <c r="K194" s="12" t="str">
        <f t="shared" si="4"/>
        <v/>
      </c>
      <c r="L194" s="16"/>
    </row>
    <row r="195" spans="1:12" ht="11.25">
      <c r="A195" s="7">
        <v>191</v>
      </c>
      <c r="B195" s="11" t="str">
        <f>IF(型号管理!A192="","",型号管理!A192)</f>
        <v/>
      </c>
      <c r="C195" s="11" t="str">
        <f>IF(B195="","",VLOOKUP(B195,型号管理!A:D,2,0))</f>
        <v/>
      </c>
      <c r="D195" s="11" t="str">
        <f>IF(B195="","",VLOOKUP(B195,型号管理!A:D,3,0))</f>
        <v/>
      </c>
      <c r="E195" s="11" t="str">
        <f>IF(B195="","",VLOOKUP(B195,型号管理!A:D,4,0))</f>
        <v/>
      </c>
      <c r="F195" s="12">
        <f>IF(B195="",0,SUMIFS(采购明细!F:F,采购明细!B:B,B195,采购明细!A:A,"&lt;"&amp;$C$3)-SUMIFS(领用明细!F:F,领用明细!B:B,B195,领用明细!A:A,"&lt;"&amp;$C$3))</f>
        <v>0</v>
      </c>
      <c r="G195" s="12">
        <f>IF(B195="",0,SUMIFS(采购明细!F:F,采购明细!B:B,B195,采购明细!A:A,"&gt;="&amp;$C$3,采购明细!A:A,"&lt;="&amp;$E$3))</f>
        <v>0</v>
      </c>
      <c r="H195" s="12">
        <f>IF(B195="",0,SUMIFS(领用明细!F:F,领用明细!B:B,B195,领用明细!A:A,"&gt;="&amp;$C$3,领用明细!A:A,"&lt;="&amp;$E$3))</f>
        <v>0</v>
      </c>
      <c r="I195" s="12" t="str">
        <f t="shared" si="5"/>
        <v/>
      </c>
      <c r="J195" s="12" t="str">
        <f>IF(B195="","",IF(SUMIF(采购明细!B:B,B195,采购明细!F:F)=0,0,SUMIF(采购明细!B:B,B195,采购明细!H:H)/SUMIF(采购明细!B:B,B195,采购明细!F:F)))</f>
        <v/>
      </c>
      <c r="K195" s="12" t="str">
        <f t="shared" si="4"/>
        <v/>
      </c>
      <c r="L195" s="16"/>
    </row>
    <row r="196" spans="1:12" ht="11.25">
      <c r="A196" s="7">
        <v>192</v>
      </c>
      <c r="B196" s="11" t="str">
        <f>IF(型号管理!A193="","",型号管理!A193)</f>
        <v/>
      </c>
      <c r="C196" s="11" t="str">
        <f>IF(B196="","",VLOOKUP(B196,型号管理!A:D,2,0))</f>
        <v/>
      </c>
      <c r="D196" s="11" t="str">
        <f>IF(B196="","",VLOOKUP(B196,型号管理!A:D,3,0))</f>
        <v/>
      </c>
      <c r="E196" s="11" t="str">
        <f>IF(B196="","",VLOOKUP(B196,型号管理!A:D,4,0))</f>
        <v/>
      </c>
      <c r="F196" s="12">
        <f>IF(B196="",0,SUMIFS(采购明细!F:F,采购明细!B:B,B196,采购明细!A:A,"&lt;"&amp;$C$3)-SUMIFS(领用明细!F:F,领用明细!B:B,B196,领用明细!A:A,"&lt;"&amp;$C$3))</f>
        <v>0</v>
      </c>
      <c r="G196" s="12">
        <f>IF(B196="",0,SUMIFS(采购明细!F:F,采购明细!B:B,B196,采购明细!A:A,"&gt;="&amp;$C$3,采购明细!A:A,"&lt;="&amp;$E$3))</f>
        <v>0</v>
      </c>
      <c r="H196" s="12">
        <f>IF(B196="",0,SUMIFS(领用明细!F:F,领用明细!B:B,B196,领用明细!A:A,"&gt;="&amp;$C$3,领用明细!A:A,"&lt;="&amp;$E$3))</f>
        <v>0</v>
      </c>
      <c r="I196" s="12" t="str">
        <f t="shared" si="5"/>
        <v/>
      </c>
      <c r="J196" s="12" t="str">
        <f>IF(B196="","",IF(SUMIF(采购明细!B:B,B196,采购明细!F:F)=0,0,SUMIF(采购明细!B:B,B196,采购明细!H:H)/SUMIF(采购明细!B:B,B196,采购明细!F:F)))</f>
        <v/>
      </c>
      <c r="K196" s="12" t="str">
        <f t="shared" si="4"/>
        <v/>
      </c>
      <c r="L196" s="16"/>
    </row>
    <row r="197" spans="1:12" ht="11.25">
      <c r="A197" s="7">
        <v>193</v>
      </c>
      <c r="B197" s="11" t="str">
        <f>IF(型号管理!A194="","",型号管理!A194)</f>
        <v/>
      </c>
      <c r="C197" s="11" t="str">
        <f>IF(B197="","",VLOOKUP(B197,型号管理!A:D,2,0))</f>
        <v/>
      </c>
      <c r="D197" s="11" t="str">
        <f>IF(B197="","",VLOOKUP(B197,型号管理!A:D,3,0))</f>
        <v/>
      </c>
      <c r="E197" s="11" t="str">
        <f>IF(B197="","",VLOOKUP(B197,型号管理!A:D,4,0))</f>
        <v/>
      </c>
      <c r="F197" s="12">
        <f>IF(B197="",0,SUMIFS(采购明细!F:F,采购明细!B:B,B197,采购明细!A:A,"&lt;"&amp;$C$3)-SUMIFS(领用明细!F:F,领用明细!B:B,B197,领用明细!A:A,"&lt;"&amp;$C$3))</f>
        <v>0</v>
      </c>
      <c r="G197" s="12">
        <f>IF(B197="",0,SUMIFS(采购明细!F:F,采购明细!B:B,B197,采购明细!A:A,"&gt;="&amp;$C$3,采购明细!A:A,"&lt;="&amp;$E$3))</f>
        <v>0</v>
      </c>
      <c r="H197" s="12">
        <f>IF(B197="",0,SUMIFS(领用明细!F:F,领用明细!B:B,B197,领用明细!A:A,"&gt;="&amp;$C$3,领用明细!A:A,"&lt;="&amp;$E$3))</f>
        <v>0</v>
      </c>
      <c r="I197" s="12" t="str">
        <f t="shared" si="5"/>
        <v/>
      </c>
      <c r="J197" s="12" t="str">
        <f>IF(B197="","",IF(SUMIF(采购明细!B:B,B197,采购明细!F:F)=0,0,SUMIF(采购明细!B:B,B197,采购明细!H:H)/SUMIF(采购明细!B:B,B197,采购明细!F:F)))</f>
        <v/>
      </c>
      <c r="K197" s="12" t="str">
        <f t="shared" si="6" ref="K197:K204">IF(B197="","",I197*J197)</f>
        <v/>
      </c>
      <c r="L197" s="16"/>
    </row>
    <row r="198" spans="1:12" ht="11.25">
      <c r="A198" s="7">
        <v>194</v>
      </c>
      <c r="B198" s="11" t="str">
        <f>IF(型号管理!A195="","",型号管理!A195)</f>
        <v/>
      </c>
      <c r="C198" s="11" t="str">
        <f>IF(B198="","",VLOOKUP(B198,型号管理!A:D,2,0))</f>
        <v/>
      </c>
      <c r="D198" s="11" t="str">
        <f>IF(B198="","",VLOOKUP(B198,型号管理!A:D,3,0))</f>
        <v/>
      </c>
      <c r="E198" s="11" t="str">
        <f>IF(B198="","",VLOOKUP(B198,型号管理!A:D,4,0))</f>
        <v/>
      </c>
      <c r="F198" s="12">
        <f>IF(B198="",0,SUMIFS(采购明细!F:F,采购明细!B:B,B198,采购明细!A:A,"&lt;"&amp;$C$3)-SUMIFS(领用明细!F:F,领用明细!B:B,B198,领用明细!A:A,"&lt;"&amp;$C$3))</f>
        <v>0</v>
      </c>
      <c r="G198" s="12">
        <f>IF(B198="",0,SUMIFS(采购明细!F:F,采购明细!B:B,B198,采购明细!A:A,"&gt;="&amp;$C$3,采购明细!A:A,"&lt;="&amp;$E$3))</f>
        <v>0</v>
      </c>
      <c r="H198" s="12">
        <f>IF(B198="",0,SUMIFS(领用明细!F:F,领用明细!B:B,B198,领用明细!A:A,"&gt;="&amp;$C$3,领用明细!A:A,"&lt;="&amp;$E$3))</f>
        <v>0</v>
      </c>
      <c r="I198" s="12" t="str">
        <f t="shared" si="7" ref="I198:I204">IF(B198="","",F198+G198-H198)</f>
        <v/>
      </c>
      <c r="J198" s="12" t="str">
        <f>IF(B198="","",IF(SUMIF(采购明细!B:B,B198,采购明细!F:F)=0,0,SUMIF(采购明细!B:B,B198,采购明细!H:H)/SUMIF(采购明细!B:B,B198,采购明细!F:F)))</f>
        <v/>
      </c>
      <c r="K198" s="12" t="str">
        <f t="shared" si="6"/>
        <v/>
      </c>
      <c r="L198" s="16"/>
    </row>
    <row r="199" spans="1:12" ht="11.25">
      <c r="A199" s="7">
        <v>195</v>
      </c>
      <c r="B199" s="11" t="str">
        <f>IF(型号管理!A196="","",型号管理!A196)</f>
        <v/>
      </c>
      <c r="C199" s="11" t="str">
        <f>IF(B199="","",VLOOKUP(B199,型号管理!A:D,2,0))</f>
        <v/>
      </c>
      <c r="D199" s="11" t="str">
        <f>IF(B199="","",VLOOKUP(B199,型号管理!A:D,3,0))</f>
        <v/>
      </c>
      <c r="E199" s="11" t="str">
        <f>IF(B199="","",VLOOKUP(B199,型号管理!A:D,4,0))</f>
        <v/>
      </c>
      <c r="F199" s="12">
        <f>IF(B199="",0,SUMIFS(采购明细!F:F,采购明细!B:B,B199,采购明细!A:A,"&lt;"&amp;$C$3)-SUMIFS(领用明细!F:F,领用明细!B:B,B199,领用明细!A:A,"&lt;"&amp;$C$3))</f>
        <v>0</v>
      </c>
      <c r="G199" s="12">
        <f>IF(B199="",0,SUMIFS(采购明细!F:F,采购明细!B:B,B199,采购明细!A:A,"&gt;="&amp;$C$3,采购明细!A:A,"&lt;="&amp;$E$3))</f>
        <v>0</v>
      </c>
      <c r="H199" s="12">
        <f>IF(B199="",0,SUMIFS(领用明细!F:F,领用明细!B:B,B199,领用明细!A:A,"&gt;="&amp;$C$3,领用明细!A:A,"&lt;="&amp;$E$3))</f>
        <v>0</v>
      </c>
      <c r="I199" s="12" t="str">
        <f t="shared" si="7"/>
        <v/>
      </c>
      <c r="J199" s="12" t="str">
        <f>IF(B199="","",IF(SUMIF(采购明细!B:B,B199,采购明细!F:F)=0,0,SUMIF(采购明细!B:B,B199,采购明细!H:H)/SUMIF(采购明细!B:B,B199,采购明细!F:F)))</f>
        <v/>
      </c>
      <c r="K199" s="12" t="str">
        <f t="shared" si="6"/>
        <v/>
      </c>
      <c r="L199" s="16"/>
    </row>
    <row r="200" spans="1:12" ht="11.25">
      <c r="A200" s="7">
        <v>196</v>
      </c>
      <c r="B200" s="11" t="str">
        <f>IF(型号管理!A197="","",型号管理!A197)</f>
        <v/>
      </c>
      <c r="C200" s="11" t="str">
        <f>IF(B200="","",VLOOKUP(B200,型号管理!A:D,2,0))</f>
        <v/>
      </c>
      <c r="D200" s="11" t="str">
        <f>IF(B200="","",VLOOKUP(B200,型号管理!A:D,3,0))</f>
        <v/>
      </c>
      <c r="E200" s="11" t="str">
        <f>IF(B200="","",VLOOKUP(B200,型号管理!A:D,4,0))</f>
        <v/>
      </c>
      <c r="F200" s="12">
        <f>IF(B200="",0,SUMIFS(采购明细!F:F,采购明细!B:B,B200,采购明细!A:A,"&lt;"&amp;$C$3)-SUMIFS(领用明细!F:F,领用明细!B:B,B200,领用明细!A:A,"&lt;"&amp;$C$3))</f>
        <v>0</v>
      </c>
      <c r="G200" s="12">
        <f>IF(B200="",0,SUMIFS(采购明细!F:F,采购明细!B:B,B200,采购明细!A:A,"&gt;="&amp;$C$3,采购明细!A:A,"&lt;="&amp;$E$3))</f>
        <v>0</v>
      </c>
      <c r="H200" s="12">
        <f>IF(B200="",0,SUMIFS(领用明细!F:F,领用明细!B:B,B200,领用明细!A:A,"&gt;="&amp;$C$3,领用明细!A:A,"&lt;="&amp;$E$3))</f>
        <v>0</v>
      </c>
      <c r="I200" s="12" t="str">
        <f t="shared" si="7"/>
        <v/>
      </c>
      <c r="J200" s="12" t="str">
        <f>IF(B200="","",IF(SUMIF(采购明细!B:B,B200,采购明细!F:F)=0,0,SUMIF(采购明细!B:B,B200,采购明细!H:H)/SUMIF(采购明细!B:B,B200,采购明细!F:F)))</f>
        <v/>
      </c>
      <c r="K200" s="12" t="str">
        <f t="shared" si="6"/>
        <v/>
      </c>
      <c r="L200" s="16"/>
    </row>
    <row r="201" spans="1:12" ht="11.25">
      <c r="A201" s="7">
        <v>197</v>
      </c>
      <c r="B201" s="11" t="str">
        <f>IF(型号管理!A198="","",型号管理!A198)</f>
        <v/>
      </c>
      <c r="C201" s="11" t="str">
        <f>IF(B201="","",VLOOKUP(B201,型号管理!A:D,2,0))</f>
        <v/>
      </c>
      <c r="D201" s="11" t="str">
        <f>IF(B201="","",VLOOKUP(B201,型号管理!A:D,3,0))</f>
        <v/>
      </c>
      <c r="E201" s="11" t="str">
        <f>IF(B201="","",VLOOKUP(B201,型号管理!A:D,4,0))</f>
        <v/>
      </c>
      <c r="F201" s="12">
        <f>IF(B201="",0,SUMIFS(采购明细!F:F,采购明细!B:B,B201,采购明细!A:A,"&lt;"&amp;$C$3)-SUMIFS(领用明细!F:F,领用明细!B:B,B201,领用明细!A:A,"&lt;"&amp;$C$3))</f>
        <v>0</v>
      </c>
      <c r="G201" s="12">
        <f>IF(B201="",0,SUMIFS(采购明细!F:F,采购明细!B:B,B201,采购明细!A:A,"&gt;="&amp;$C$3,采购明细!A:A,"&lt;="&amp;$E$3))</f>
        <v>0</v>
      </c>
      <c r="H201" s="12">
        <f>IF(B201="",0,SUMIFS(领用明细!F:F,领用明细!B:B,B201,领用明细!A:A,"&gt;="&amp;$C$3,领用明细!A:A,"&lt;="&amp;$E$3))</f>
        <v>0</v>
      </c>
      <c r="I201" s="12" t="str">
        <f t="shared" si="7"/>
        <v/>
      </c>
      <c r="J201" s="12" t="str">
        <f>IF(B201="","",IF(SUMIF(采购明细!B:B,B201,采购明细!F:F)=0,0,SUMIF(采购明细!B:B,B201,采购明细!H:H)/SUMIF(采购明细!B:B,B201,采购明细!F:F)))</f>
        <v/>
      </c>
      <c r="K201" s="12" t="str">
        <f t="shared" si="6"/>
        <v/>
      </c>
      <c r="L201" s="16"/>
    </row>
    <row r="202" spans="1:12" ht="11.25">
      <c r="A202" s="7">
        <v>198</v>
      </c>
      <c r="B202" s="11" t="str">
        <f>IF(型号管理!A199="","",型号管理!A199)</f>
        <v/>
      </c>
      <c r="C202" s="11" t="str">
        <f>IF(B202="","",VLOOKUP(B202,型号管理!A:D,2,0))</f>
        <v/>
      </c>
      <c r="D202" s="11" t="str">
        <f>IF(B202="","",VLOOKUP(B202,型号管理!A:D,3,0))</f>
        <v/>
      </c>
      <c r="E202" s="11" t="str">
        <f>IF(B202="","",VLOOKUP(B202,型号管理!A:D,4,0))</f>
        <v/>
      </c>
      <c r="F202" s="12">
        <f>IF(B202="",0,SUMIFS(采购明细!F:F,采购明细!B:B,B202,采购明细!A:A,"&lt;"&amp;$C$3)-SUMIFS(领用明细!F:F,领用明细!B:B,B202,领用明细!A:A,"&lt;"&amp;$C$3))</f>
        <v>0</v>
      </c>
      <c r="G202" s="12">
        <f>IF(B202="",0,SUMIFS(采购明细!F:F,采购明细!B:B,B202,采购明细!A:A,"&gt;="&amp;$C$3,采购明细!A:A,"&lt;="&amp;$E$3))</f>
        <v>0</v>
      </c>
      <c r="H202" s="12">
        <f>IF(B202="",0,SUMIFS(领用明细!F:F,领用明细!B:B,B202,领用明细!A:A,"&gt;="&amp;$C$3,领用明细!A:A,"&lt;="&amp;$E$3))</f>
        <v>0</v>
      </c>
      <c r="I202" s="12" t="str">
        <f t="shared" si="7"/>
        <v/>
      </c>
      <c r="J202" s="12" t="str">
        <f>IF(B202="","",IF(SUMIF(采购明细!B:B,B202,采购明细!F:F)=0,0,SUMIF(采购明细!B:B,B202,采购明细!H:H)/SUMIF(采购明细!B:B,B202,采购明细!F:F)))</f>
        <v/>
      </c>
      <c r="K202" s="12" t="str">
        <f t="shared" si="6"/>
        <v/>
      </c>
      <c r="L202" s="16"/>
    </row>
    <row r="203" spans="1:12" ht="11.25">
      <c r="A203" s="7">
        <v>199</v>
      </c>
      <c r="B203" s="11" t="str">
        <f>IF(型号管理!A200="","",型号管理!A200)</f>
        <v/>
      </c>
      <c r="C203" s="11" t="str">
        <f>IF(B203="","",VLOOKUP(B203,型号管理!A:D,2,0))</f>
        <v/>
      </c>
      <c r="D203" s="11" t="str">
        <f>IF(B203="","",VLOOKUP(B203,型号管理!A:D,3,0))</f>
        <v/>
      </c>
      <c r="E203" s="11" t="str">
        <f>IF(B203="","",VLOOKUP(B203,型号管理!A:D,4,0))</f>
        <v/>
      </c>
      <c r="F203" s="12">
        <f>IF(B203="",0,SUMIFS(采购明细!F:F,采购明细!B:B,B203,采购明细!A:A,"&lt;"&amp;$C$3)-SUMIFS(领用明细!F:F,领用明细!B:B,B203,领用明细!A:A,"&lt;"&amp;$C$3))</f>
        <v>0</v>
      </c>
      <c r="G203" s="12">
        <f>IF(B203="",0,SUMIFS(采购明细!F:F,采购明细!B:B,B203,采购明细!A:A,"&gt;="&amp;$C$3,采购明细!A:A,"&lt;="&amp;$E$3))</f>
        <v>0</v>
      </c>
      <c r="H203" s="12">
        <f>IF(B203="",0,SUMIFS(领用明细!F:F,领用明细!B:B,B203,领用明细!A:A,"&gt;="&amp;$C$3,领用明细!A:A,"&lt;="&amp;$E$3))</f>
        <v>0</v>
      </c>
      <c r="I203" s="12" t="str">
        <f t="shared" si="7"/>
        <v/>
      </c>
      <c r="J203" s="12" t="str">
        <f>IF(B203="","",IF(SUMIF(采购明细!B:B,B203,采购明细!F:F)=0,0,SUMIF(采购明细!B:B,B203,采购明细!H:H)/SUMIF(采购明细!B:B,B203,采购明细!F:F)))</f>
        <v/>
      </c>
      <c r="K203" s="12" t="str">
        <f t="shared" si="6"/>
        <v/>
      </c>
      <c r="L203" s="16"/>
    </row>
    <row r="204" spans="1:12" ht="11.25">
      <c r="A204" s="7">
        <v>200</v>
      </c>
      <c r="B204" s="11" t="str">
        <f>IF(型号管理!A201="","",型号管理!A201)</f>
        <v/>
      </c>
      <c r="C204" s="11" t="str">
        <f>IF(B204="","",VLOOKUP(B204,型号管理!A:D,2,0))</f>
        <v/>
      </c>
      <c r="D204" s="11" t="str">
        <f>IF(B204="","",VLOOKUP(B204,型号管理!A:D,3,0))</f>
        <v/>
      </c>
      <c r="E204" s="11" t="str">
        <f>IF(B204="","",VLOOKUP(B204,型号管理!A:D,4,0))</f>
        <v/>
      </c>
      <c r="F204" s="12">
        <f>IF(B204="",0,SUMIFS(采购明细!F:F,采购明细!B:B,B204,采购明细!A:A,"&lt;"&amp;$C$3)-SUMIFS(领用明细!F:F,领用明细!B:B,B204,领用明细!A:A,"&lt;"&amp;$C$3))</f>
        <v>0</v>
      </c>
      <c r="G204" s="12">
        <f>IF(B204="",0,SUMIFS(采购明细!F:F,采购明细!B:B,B204,采购明细!A:A,"&gt;="&amp;$C$3,采购明细!A:A,"&lt;="&amp;$E$3))</f>
        <v>0</v>
      </c>
      <c r="H204" s="12">
        <f>IF(B204="",0,SUMIFS(领用明细!F:F,领用明细!B:B,B204,领用明细!A:A,"&gt;="&amp;$C$3,领用明细!A:A,"&lt;="&amp;$E$3))</f>
        <v>0</v>
      </c>
      <c r="I204" s="12" t="str">
        <f t="shared" si="7"/>
        <v/>
      </c>
      <c r="J204" s="12" t="str">
        <f>IF(B204="","",IF(SUMIF(采购明细!B:B,B204,采购明细!F:F)=0,0,SUMIF(采购明细!B:B,B204,采购明细!H:H)/SUMIF(采购明细!B:B,B204,采购明细!F:F)))</f>
        <v/>
      </c>
      <c r="K204" s="12" t="str">
        <f t="shared" si="6"/>
        <v/>
      </c>
      <c r="L204" s="16"/>
    </row>
  </sheetData>
  <mergeCells count="4">
    <mergeCell ref="A1:L1"/>
    <mergeCell ref="A3:B3"/>
    <mergeCell ref="E3:H3"/>
    <mergeCell ref="I3:L3"/>
  </mergeCells>
  <conditionalFormatting sqref="I3:L3">
    <cfRule type="containsText" priority="1" dxfId="0" operator="containsText" text="开始和结束">
      <formula>NOT(ISERROR(SEARCH("开始和结束",I3)))</formula>
    </cfRule>
  </conditionalFormatting>
  <dataValidations count="1">
    <dataValidation type="date" operator="greaterThanOrEqual" allowBlank="1" showInputMessage="1" showErrorMessage="1" error="请输入正确的日期格式，如2019/01/01" sqref="C3 E3:H3">
      <formula1>1</formula1>
    </dataValidation>
  </dataValidations>
  <pageMargins left="0.699305555555556" right="0.699305555555556" top="0.75" bottom="0.75" header="0.3" footer="0.3"/>
  <pageSetup orientation="portrait" paperSize="9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dimension ref="A1:D101"/>
  <sheetViews>
    <sheetView showGridLines="0" workbookViewId="0" topLeftCell="A1">
      <pane ySplit="1" topLeftCell="A2" activePane="bottomLeft" state="frozen"/>
      <selection pane="topLeft" activeCell="A1" sqref="A1"/>
      <selection pane="bottomLeft" activeCell="A1" sqref="A1"/>
    </sheetView>
  </sheetViews>
  <sheetFormatPr defaultColWidth="9" defaultRowHeight="13.5" outlineLevelCol="3"/>
  <cols>
    <col min="1" max="1" width="10.5" style="97" customWidth="1"/>
    <col min="2" max="2" width="22.9" style="24" customWidth="1"/>
    <col min="3" max="3" width="12.3" style="24" customWidth="1"/>
    <col min="4" max="4" width="45.1" style="24" customWidth="1"/>
    <col min="5" max="16380" width="9" style="24"/>
  </cols>
  <sheetData>
    <row r="1" spans="1:4" s="1" customFormat="1" ht="21" customHeight="1">
      <c r="A1" s="98" t="s">
        <v>287</v>
      </c>
      <c r="B1" s="7" t="s">
        <v>288</v>
      </c>
      <c r="C1" s="7" t="s">
        <v>289</v>
      </c>
      <c r="D1" s="7" t="s">
        <v>10</v>
      </c>
    </row>
    <row r="2" spans="1:4" ht="13.5">
      <c r="A2" s="99" t="s">
        <v>267</v>
      </c>
      <c r="B2" s="100" t="s">
        <v>290</v>
      </c>
      <c r="C2" s="100" t="s">
        <v>291</v>
      </c>
      <c r="D2" s="101"/>
    </row>
    <row r="3" spans="1:4" ht="13.5">
      <c r="A3" s="99" t="s">
        <v>268</v>
      </c>
      <c r="B3" s="100" t="s">
        <v>292</v>
      </c>
      <c r="C3" s="100" t="s">
        <v>291</v>
      </c>
      <c r="D3" s="102"/>
    </row>
    <row r="4" spans="1:4" ht="13.5">
      <c r="A4" s="99" t="s">
        <v>269</v>
      </c>
      <c r="B4" s="100" t="s">
        <v>293</v>
      </c>
      <c r="C4" s="100" t="s">
        <v>294</v>
      </c>
      <c r="D4" s="102"/>
    </row>
    <row r="5" spans="1:4" ht="13.5">
      <c r="A5" s="99" t="s">
        <v>270</v>
      </c>
      <c r="B5" s="24" t="s">
        <v>295</v>
      </c>
      <c r="C5" s="100" t="s">
        <v>296</v>
      </c>
      <c r="D5" s="102"/>
    </row>
    <row r="6" spans="1:4" ht="13.5">
      <c r="A6" s="99" t="s">
        <v>271</v>
      </c>
      <c r="B6" s="100" t="s">
        <v>297</v>
      </c>
      <c r="C6" s="100" t="s">
        <v>298</v>
      </c>
      <c r="D6" s="102"/>
    </row>
    <row r="7" spans="1:4" ht="13.5">
      <c r="A7" s="99" t="s">
        <v>272</v>
      </c>
      <c r="B7" s="100" t="s">
        <v>299</v>
      </c>
      <c r="C7" s="100" t="s">
        <v>294</v>
      </c>
      <c r="D7" s="102"/>
    </row>
    <row r="8" spans="1:4" ht="13.5">
      <c r="A8" s="99" t="s">
        <v>273</v>
      </c>
      <c r="B8" s="100" t="s">
        <v>300</v>
      </c>
      <c r="C8" s="100" t="s">
        <v>291</v>
      </c>
      <c r="D8" s="102"/>
    </row>
    <row r="9" spans="1:4" ht="13.5">
      <c r="A9" s="99" t="s">
        <v>274</v>
      </c>
      <c r="B9" s="100" t="s">
        <v>301</v>
      </c>
      <c r="C9" s="100" t="s">
        <v>291</v>
      </c>
      <c r="D9" s="102"/>
    </row>
    <row r="10" spans="1:4" ht="13.5">
      <c r="A10" s="99" t="s">
        <v>275</v>
      </c>
      <c r="B10" s="100" t="s">
        <v>302</v>
      </c>
      <c r="C10" s="100" t="s">
        <v>291</v>
      </c>
      <c r="D10" s="102"/>
    </row>
    <row r="11" spans="1:4" ht="13.5">
      <c r="A11" s="99" t="s">
        <v>276</v>
      </c>
      <c r="B11" s="100" t="s">
        <v>303</v>
      </c>
      <c r="C11" s="100" t="s">
        <v>291</v>
      </c>
      <c r="D11" s="102"/>
    </row>
    <row r="12" spans="1:4" ht="13.5">
      <c r="A12" s="99"/>
      <c r="B12" s="100"/>
      <c r="C12" s="100"/>
      <c r="D12" s="102"/>
    </row>
    <row r="13" spans="1:4" ht="13.5">
      <c r="A13" s="99"/>
      <c r="B13" s="103"/>
      <c r="C13" s="103"/>
      <c r="D13" s="102"/>
    </row>
    <row r="14" spans="1:4" ht="13.5">
      <c r="A14" s="99"/>
      <c r="B14" s="103"/>
      <c r="C14" s="103"/>
      <c r="D14" s="102"/>
    </row>
    <row r="15" spans="1:4" ht="13.5">
      <c r="A15" s="99"/>
      <c r="B15" s="103"/>
      <c r="C15" s="103"/>
      <c r="D15" s="102"/>
    </row>
    <row r="16" spans="1:4" ht="13.5">
      <c r="A16" s="99"/>
      <c r="B16" s="103"/>
      <c r="C16" s="103"/>
      <c r="D16" s="102"/>
    </row>
    <row r="17" spans="1:4" ht="13.5">
      <c r="A17" s="99"/>
      <c r="B17" s="103"/>
      <c r="C17" s="103"/>
      <c r="D17" s="102"/>
    </row>
    <row r="18" spans="1:4" ht="13.5">
      <c r="A18" s="99"/>
      <c r="B18" s="103"/>
      <c r="C18" s="103"/>
      <c r="D18" s="102"/>
    </row>
    <row r="19" spans="1:4" ht="13.5">
      <c r="A19" s="99"/>
      <c r="B19" s="103"/>
      <c r="C19" s="103"/>
      <c r="D19" s="102"/>
    </row>
    <row r="20" spans="1:4" ht="13.5">
      <c r="A20" s="99"/>
      <c r="B20" s="103"/>
      <c r="C20" s="103"/>
      <c r="D20" s="102"/>
    </row>
    <row r="21" spans="1:4" ht="13.5">
      <c r="A21" s="99"/>
      <c r="B21" s="103"/>
      <c r="C21" s="103"/>
      <c r="D21" s="102"/>
    </row>
    <row r="22" spans="1:4" ht="13.5">
      <c r="A22" s="99"/>
      <c r="B22" s="103"/>
      <c r="C22" s="103"/>
      <c r="D22" s="102"/>
    </row>
    <row r="23" spans="1:4" ht="13.5">
      <c r="A23" s="99"/>
      <c r="B23" s="103"/>
      <c r="C23" s="103"/>
      <c r="D23" s="102"/>
    </row>
    <row r="24" spans="1:4" ht="13.5">
      <c r="A24" s="99"/>
      <c r="B24" s="103"/>
      <c r="C24" s="103"/>
      <c r="D24" s="102"/>
    </row>
    <row r="25" spans="1:4" ht="13.5">
      <c r="A25" s="99"/>
      <c r="B25" s="103"/>
      <c r="C25" s="103"/>
      <c r="D25" s="102"/>
    </row>
    <row r="26" spans="1:4" ht="13.5">
      <c r="A26" s="99"/>
      <c r="B26" s="103"/>
      <c r="C26" s="103"/>
      <c r="D26" s="102"/>
    </row>
    <row r="27" spans="1:4" ht="13.5">
      <c r="A27" s="99"/>
      <c r="B27" s="103"/>
      <c r="C27" s="103"/>
      <c r="D27" s="102"/>
    </row>
    <row r="28" spans="1:4" ht="13.5">
      <c r="A28" s="99"/>
      <c r="B28" s="103"/>
      <c r="C28" s="103"/>
      <c r="D28" s="102"/>
    </row>
    <row r="29" spans="1:4" ht="13.5">
      <c r="A29" s="99"/>
      <c r="B29" s="103"/>
      <c r="C29" s="103"/>
      <c r="D29" s="102"/>
    </row>
    <row r="30" spans="1:4" ht="13.5">
      <c r="A30" s="99"/>
      <c r="B30" s="103"/>
      <c r="C30" s="103"/>
      <c r="D30" s="102"/>
    </row>
    <row r="31" spans="1:4" ht="13.5">
      <c r="A31" s="99"/>
      <c r="B31" s="103"/>
      <c r="C31" s="103"/>
      <c r="D31" s="102"/>
    </row>
    <row r="32" spans="1:4" ht="13.5">
      <c r="A32" s="99"/>
      <c r="B32" s="103"/>
      <c r="C32" s="103"/>
      <c r="D32" s="102"/>
    </row>
    <row r="33" spans="1:4" ht="13.5">
      <c r="A33" s="99"/>
      <c r="B33" s="103"/>
      <c r="C33" s="103"/>
      <c r="D33" s="102"/>
    </row>
    <row r="34" spans="1:4" ht="13.5">
      <c r="A34" s="99"/>
      <c r="B34" s="103"/>
      <c r="C34" s="103"/>
      <c r="D34" s="102"/>
    </row>
    <row r="35" spans="1:4" ht="13.5">
      <c r="A35" s="99"/>
      <c r="B35" s="103"/>
      <c r="C35" s="103"/>
      <c r="D35" s="102"/>
    </row>
    <row r="36" spans="1:4" ht="13.5">
      <c r="A36" s="99"/>
      <c r="B36" s="103"/>
      <c r="C36" s="103"/>
      <c r="D36" s="102"/>
    </row>
    <row r="37" spans="1:4" ht="13.5">
      <c r="A37" s="99"/>
      <c r="B37" s="103"/>
      <c r="C37" s="103"/>
      <c r="D37" s="102"/>
    </row>
    <row r="38" spans="1:4" ht="13.5">
      <c r="A38" s="99"/>
      <c r="B38" s="103"/>
      <c r="C38" s="103"/>
      <c r="D38" s="102"/>
    </row>
    <row r="39" spans="1:4" ht="13.5">
      <c r="A39" s="99"/>
      <c r="B39" s="103"/>
      <c r="C39" s="103"/>
      <c r="D39" s="102"/>
    </row>
    <row r="40" spans="1:4" ht="13.5">
      <c r="A40" s="99"/>
      <c r="B40" s="103"/>
      <c r="C40" s="103"/>
      <c r="D40" s="102"/>
    </row>
    <row r="41" spans="1:4" ht="13.5">
      <c r="A41" s="99"/>
      <c r="B41" s="103"/>
      <c r="C41" s="103"/>
      <c r="D41" s="102"/>
    </row>
    <row r="42" spans="1:4" ht="13.5">
      <c r="A42" s="99"/>
      <c r="B42" s="103"/>
      <c r="C42" s="103"/>
      <c r="D42" s="102"/>
    </row>
    <row r="43" spans="1:4" ht="13.5">
      <c r="A43" s="99"/>
      <c r="B43" s="103"/>
      <c r="C43" s="103"/>
      <c r="D43" s="102"/>
    </row>
    <row r="44" spans="1:4" ht="13.5">
      <c r="A44" s="99"/>
      <c r="B44" s="103"/>
      <c r="C44" s="103"/>
      <c r="D44" s="102"/>
    </row>
    <row r="45" spans="1:4" ht="13.5">
      <c r="A45" s="99"/>
      <c r="B45" s="103"/>
      <c r="C45" s="103"/>
      <c r="D45" s="102"/>
    </row>
    <row r="46" spans="1:4" ht="13.5">
      <c r="A46" s="99"/>
      <c r="B46" s="103"/>
      <c r="C46" s="103"/>
      <c r="D46" s="102"/>
    </row>
    <row r="47" spans="1:4" ht="13.5">
      <c r="A47" s="99"/>
      <c r="B47" s="103"/>
      <c r="C47" s="103"/>
      <c r="D47" s="102"/>
    </row>
    <row r="48" spans="1:4" ht="13.5">
      <c r="A48" s="99"/>
      <c r="B48" s="103"/>
      <c r="C48" s="103"/>
      <c r="D48" s="102"/>
    </row>
    <row r="49" spans="1:4" ht="13.5">
      <c r="A49" s="99"/>
      <c r="B49" s="103"/>
      <c r="C49" s="103"/>
      <c r="D49" s="102"/>
    </row>
    <row r="50" spans="1:4" ht="13.5">
      <c r="A50" s="99"/>
      <c r="B50" s="103"/>
      <c r="C50" s="103"/>
      <c r="D50" s="102"/>
    </row>
    <row r="51" spans="1:4" ht="13.5">
      <c r="A51" s="99"/>
      <c r="B51" s="103"/>
      <c r="C51" s="103"/>
      <c r="D51" s="102"/>
    </row>
    <row r="52" spans="1:4" ht="13.5">
      <c r="A52" s="99"/>
      <c r="B52" s="103"/>
      <c r="C52" s="103"/>
      <c r="D52" s="102"/>
    </row>
    <row r="53" spans="1:4" ht="13.5">
      <c r="A53" s="99"/>
      <c r="B53" s="103"/>
      <c r="C53" s="103"/>
      <c r="D53" s="102"/>
    </row>
    <row r="54" spans="1:4" ht="13.5">
      <c r="A54" s="99"/>
      <c r="B54" s="103"/>
      <c r="C54" s="103"/>
      <c r="D54" s="102"/>
    </row>
    <row r="55" spans="1:4" ht="13.5">
      <c r="A55" s="99"/>
      <c r="B55" s="103"/>
      <c r="C55" s="103"/>
      <c r="D55" s="102"/>
    </row>
    <row r="56" spans="1:4" ht="13.5">
      <c r="A56" s="99"/>
      <c r="B56" s="103"/>
      <c r="C56" s="103"/>
      <c r="D56" s="102"/>
    </row>
    <row r="57" spans="1:4" ht="13.5">
      <c r="A57" s="99"/>
      <c r="B57" s="103"/>
      <c r="C57" s="103"/>
      <c r="D57" s="102"/>
    </row>
    <row r="58" spans="1:4" ht="13.5">
      <c r="A58" s="99"/>
      <c r="B58" s="103"/>
      <c r="C58" s="103"/>
      <c r="D58" s="102"/>
    </row>
    <row r="59" spans="1:4" ht="13.5">
      <c r="A59" s="99"/>
      <c r="B59" s="103"/>
      <c r="C59" s="103"/>
      <c r="D59" s="102"/>
    </row>
    <row r="60" spans="1:4" ht="13.5">
      <c r="A60" s="99"/>
      <c r="B60" s="103"/>
      <c r="C60" s="103"/>
      <c r="D60" s="102"/>
    </row>
    <row r="61" spans="1:4" ht="13.5">
      <c r="A61" s="99"/>
      <c r="B61" s="103"/>
      <c r="C61" s="103"/>
      <c r="D61" s="102"/>
    </row>
    <row r="62" spans="1:4" ht="13.5">
      <c r="A62" s="99"/>
      <c r="B62" s="103"/>
      <c r="C62" s="103"/>
      <c r="D62" s="102"/>
    </row>
    <row r="63" spans="1:4" ht="13.5">
      <c r="A63" s="99"/>
      <c r="B63" s="103"/>
      <c r="C63" s="103"/>
      <c r="D63" s="102"/>
    </row>
    <row r="64" spans="1:4" ht="13.5">
      <c r="A64" s="99"/>
      <c r="B64" s="103"/>
      <c r="C64" s="103"/>
      <c r="D64" s="102"/>
    </row>
    <row r="65" spans="1:4" ht="13.5">
      <c r="A65" s="99"/>
      <c r="B65" s="103"/>
      <c r="C65" s="103"/>
      <c r="D65" s="102"/>
    </row>
    <row r="66" spans="1:4" ht="13.5">
      <c r="A66" s="99"/>
      <c r="B66" s="103"/>
      <c r="C66" s="103"/>
      <c r="D66" s="102"/>
    </row>
    <row r="67" spans="1:4" ht="13.5">
      <c r="A67" s="99"/>
      <c r="B67" s="103"/>
      <c r="C67" s="103"/>
      <c r="D67" s="102"/>
    </row>
    <row r="68" spans="1:4" ht="13.5">
      <c r="A68" s="99"/>
      <c r="B68" s="103"/>
      <c r="C68" s="103"/>
      <c r="D68" s="102"/>
    </row>
    <row r="69" spans="1:4" ht="13.5">
      <c r="A69" s="99"/>
      <c r="B69" s="103"/>
      <c r="C69" s="103"/>
      <c r="D69" s="102"/>
    </row>
    <row r="70" spans="1:4" ht="13.5">
      <c r="A70" s="99"/>
      <c r="B70" s="103"/>
      <c r="C70" s="103"/>
      <c r="D70" s="102"/>
    </row>
    <row r="71" spans="1:4" ht="13.5">
      <c r="A71" s="99"/>
      <c r="B71" s="103"/>
      <c r="C71" s="103"/>
      <c r="D71" s="102"/>
    </row>
    <row r="72" spans="1:4" ht="13.5">
      <c r="A72" s="99"/>
      <c r="B72" s="103"/>
      <c r="C72" s="103"/>
      <c r="D72" s="102"/>
    </row>
    <row r="73" spans="1:4" ht="13.5">
      <c r="A73" s="99"/>
      <c r="B73" s="103"/>
      <c r="C73" s="103"/>
      <c r="D73" s="102"/>
    </row>
    <row r="74" spans="1:4" ht="13.5">
      <c r="A74" s="99"/>
      <c r="B74" s="103"/>
      <c r="C74" s="103"/>
      <c r="D74" s="102"/>
    </row>
    <row r="75" spans="1:4" ht="13.5">
      <c r="A75" s="99"/>
      <c r="B75" s="103"/>
      <c r="C75" s="103"/>
      <c r="D75" s="102"/>
    </row>
    <row r="76" spans="1:4" ht="13.5">
      <c r="A76" s="99"/>
      <c r="B76" s="103"/>
      <c r="C76" s="103"/>
      <c r="D76" s="102"/>
    </row>
    <row r="77" spans="1:4" ht="13.5">
      <c r="A77" s="99"/>
      <c r="B77" s="103"/>
      <c r="C77" s="103"/>
      <c r="D77" s="102"/>
    </row>
    <row r="78" spans="1:4" ht="13.5">
      <c r="A78" s="99"/>
      <c r="B78" s="103"/>
      <c r="C78" s="103"/>
      <c r="D78" s="102"/>
    </row>
    <row r="79" spans="1:4" ht="13.5">
      <c r="A79" s="99"/>
      <c r="B79" s="103"/>
      <c r="C79" s="103"/>
      <c r="D79" s="102"/>
    </row>
    <row r="80" spans="1:4" ht="13.5">
      <c r="A80" s="99"/>
      <c r="B80" s="103"/>
      <c r="C80" s="103"/>
      <c r="D80" s="102"/>
    </row>
    <row r="81" spans="1:4" ht="13.5">
      <c r="A81" s="99"/>
      <c r="B81" s="103"/>
      <c r="C81" s="103"/>
      <c r="D81" s="102"/>
    </row>
    <row r="82" spans="1:4" ht="13.5">
      <c r="A82" s="99"/>
      <c r="B82" s="103"/>
      <c r="C82" s="103"/>
      <c r="D82" s="102"/>
    </row>
    <row r="83" spans="1:4" ht="13.5">
      <c r="A83" s="99"/>
      <c r="B83" s="103"/>
      <c r="C83" s="103"/>
      <c r="D83" s="102"/>
    </row>
    <row r="84" spans="1:4" ht="13.5">
      <c r="A84" s="99"/>
      <c r="B84" s="103"/>
      <c r="C84" s="103"/>
      <c r="D84" s="102"/>
    </row>
    <row r="85" spans="1:4" ht="13.5">
      <c r="A85" s="99"/>
      <c r="B85" s="103"/>
      <c r="C85" s="103"/>
      <c r="D85" s="102"/>
    </row>
    <row r="86" spans="1:4" ht="13.5">
      <c r="A86" s="99"/>
      <c r="B86" s="103"/>
      <c r="C86" s="103"/>
      <c r="D86" s="102"/>
    </row>
    <row r="87" spans="1:4" ht="13.5">
      <c r="A87" s="99"/>
      <c r="B87" s="103"/>
      <c r="C87" s="103"/>
      <c r="D87" s="102"/>
    </row>
    <row r="88" spans="1:4" ht="13.5">
      <c r="A88" s="99"/>
      <c r="B88" s="103"/>
      <c r="C88" s="103"/>
      <c r="D88" s="102"/>
    </row>
    <row r="89" spans="1:4" ht="13.5">
      <c r="A89" s="99"/>
      <c r="B89" s="103"/>
      <c r="C89" s="103"/>
      <c r="D89" s="102"/>
    </row>
    <row r="90" spans="1:4" ht="13.5">
      <c r="A90" s="99"/>
      <c r="B90" s="103"/>
      <c r="C90" s="103"/>
      <c r="D90" s="102"/>
    </row>
    <row r="91" spans="1:4" ht="13.5">
      <c r="A91" s="99"/>
      <c r="B91" s="103"/>
      <c r="C91" s="103"/>
      <c r="D91" s="102"/>
    </row>
    <row r="92" spans="1:4" ht="13.5">
      <c r="A92" s="99"/>
      <c r="B92" s="103"/>
      <c r="C92" s="103"/>
      <c r="D92" s="102"/>
    </row>
    <row r="93" spans="1:4" ht="13.5">
      <c r="A93" s="99"/>
      <c r="B93" s="103"/>
      <c r="C93" s="103"/>
      <c r="D93" s="102"/>
    </row>
    <row r="94" spans="1:4" ht="13.5">
      <c r="A94" s="99"/>
      <c r="B94" s="103"/>
      <c r="C94" s="103"/>
      <c r="D94" s="102"/>
    </row>
    <row r="95" spans="1:4" ht="13.5">
      <c r="A95" s="99"/>
      <c r="B95" s="103"/>
      <c r="C95" s="103"/>
      <c r="D95" s="102"/>
    </row>
    <row r="96" spans="1:4" ht="13.5">
      <c r="A96" s="99"/>
      <c r="B96" s="103"/>
      <c r="C96" s="103"/>
      <c r="D96" s="102"/>
    </row>
    <row r="97" spans="1:4" ht="13.5">
      <c r="A97" s="99"/>
      <c r="B97" s="103"/>
      <c r="C97" s="103"/>
      <c r="D97" s="102"/>
    </row>
    <row r="98" spans="1:4" ht="13.5">
      <c r="A98" s="99"/>
      <c r="B98" s="103"/>
      <c r="C98" s="103"/>
      <c r="D98" s="102"/>
    </row>
    <row r="99" spans="1:4" ht="13.5">
      <c r="A99" s="99"/>
      <c r="B99" s="103"/>
      <c r="C99" s="103"/>
      <c r="D99" s="102"/>
    </row>
    <row r="100" spans="1:4" ht="13.5">
      <c r="A100" s="99"/>
      <c r="B100" s="103"/>
      <c r="C100" s="103"/>
      <c r="D100" s="102"/>
    </row>
    <row r="101" spans="1:4" ht="13.5">
      <c r="A101" s="99"/>
      <c r="B101" s="103"/>
      <c r="C101" s="103"/>
      <c r="D101" s="102"/>
    </row>
  </sheetData>
  <sheetProtection formatCells="0" formatColumns="0" formatRows="0" insertHyperlinks="0" sort="0" autoFilter="0" pivotTables="0"/>
  <pageMargins left="0.699305555555556" right="0.699305555555556" top="0.75" bottom="0.75" header="0.3" footer="0.3"/>
  <pageSetup orientation="portrait"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dimension ref="A1:E105"/>
  <sheetViews>
    <sheetView showGridLines="0" workbookViewId="0" topLeftCell="A1">
      <pane ySplit="5" topLeftCell="A6" activePane="bottomLeft" state="frozen"/>
      <selection pane="topLeft" activeCell="A1" sqref="A1"/>
      <selection pane="bottomLeft" activeCell="H41" sqref="H41"/>
    </sheetView>
  </sheetViews>
  <sheetFormatPr defaultColWidth="9" defaultRowHeight="13.5" outlineLevelCol="4"/>
  <cols>
    <col min="1" max="1" width="7.6" style="1" customWidth="1"/>
    <col min="2" max="2" width="7.5" style="2" customWidth="1"/>
    <col min="3" max="3" width="23.4" style="2" customWidth="1"/>
    <col min="4" max="4" width="10.3" style="2" customWidth="1"/>
    <col min="5" max="5" width="25.3" style="2" customWidth="1"/>
    <col min="6" max="16380" width="9" style="2"/>
  </cols>
  <sheetData>
    <row r="1" spans="1:5" s="2" customFormat="1" ht="27">
      <c r="A1" s="3" t="s">
        <v>304</v>
      </c>
      <c r="B1" s="3"/>
      <c r="C1" s="3"/>
      <c r="D1" s="3"/>
      <c r="E1" s="3"/>
    </row>
    <row r="2" spans="1:5" s="2" customFormat="1" ht="11.25">
      <c r="A2" s="1"/>
      <c r="B2" s="1"/>
      <c r="C2" s="1"/>
      <c r="D2" s="1"/>
      <c r="E2" s="1"/>
    </row>
    <row r="3" spans="1:5" s="2" customFormat="1" ht="11.25">
      <c r="A3" s="7" t="s">
        <v>278</v>
      </c>
      <c r="B3" s="7"/>
      <c r="C3" s="6">
        <v>43466</v>
      </c>
      <c r="D3" s="7" t="s">
        <v>279</v>
      </c>
      <c r="E3" s="6">
        <v>43496</v>
      </c>
    </row>
    <row r="4" spans="1:5" s="2" customFormat="1" ht="11.25">
      <c r="A4" s="23" t="str">
        <f>IF(AND(C3&lt;&gt;"",E3&lt;&gt;""),"所有部门本期办公费用分摊如下","开始和结束日期不能为空！")</f>
        <v>所有部门本期办公费用分摊如下</v>
      </c>
      <c r="B4" s="23"/>
      <c r="C4" s="23"/>
      <c r="D4" s="23"/>
      <c r="E4" s="23"/>
    </row>
    <row r="5" spans="1:5" s="2" customFormat="1" ht="11.25">
      <c r="A5" s="7" t="s">
        <v>280</v>
      </c>
      <c r="B5" s="7" t="s">
        <v>287</v>
      </c>
      <c r="C5" s="7" t="s">
        <v>288</v>
      </c>
      <c r="D5" s="7" t="s">
        <v>305</v>
      </c>
      <c r="E5" s="7" t="s">
        <v>10</v>
      </c>
    </row>
    <row r="6" spans="1:5" s="2" customFormat="1" ht="11.25">
      <c r="A6" s="7">
        <v>1</v>
      </c>
      <c r="B6" s="11" t="str">
        <f>IF(部门列表!A2="","",部门列表!A2)</f>
        <v>BM001</v>
      </c>
      <c r="C6" s="11" t="str">
        <f>IF(B6="","",VLOOKUP(B6,部门列表!A:B,2,0))</f>
        <v>采购部</v>
      </c>
      <c r="D6" s="12">
        <f>IF(B6="",0,SUMIFS(领用明细!H:H,领用明细!I:I,B6,领用明细!A:A,"&gt;="&amp;$C$3,领用明细!A:A,"&lt;="&amp;部门耗费!$E$3))</f>
        <v>238</v>
      </c>
      <c r="E6" s="16"/>
    </row>
    <row r="7" spans="1:5" s="2" customFormat="1" ht="11.25">
      <c r="A7" s="7">
        <v>2</v>
      </c>
      <c r="B7" s="11" t="str">
        <f>IF(部门列表!A3="","",部门列表!A3)</f>
        <v>BM002</v>
      </c>
      <c r="C7" s="11" t="str">
        <f>IF(B7="","",VLOOKUP(B7,部门列表!A:B,2,0))</f>
        <v>仓储部</v>
      </c>
      <c r="D7" s="12">
        <f>IF(B7="",0,SUMIFS(领用明细!H:H,领用明细!I:I,B7,领用明细!A:A,"&gt;="&amp;$C$3,领用明细!A:A,"&lt;="&amp;部门耗费!$E$3))</f>
        <v>248</v>
      </c>
      <c r="E7" s="16"/>
    </row>
    <row r="8" spans="1:5" s="2" customFormat="1" ht="11.25">
      <c r="A8" s="7">
        <v>3</v>
      </c>
      <c r="B8" s="11" t="str">
        <f>IF(部门列表!A4="","",部门列表!A4)</f>
        <v>BM003</v>
      </c>
      <c r="C8" s="11" t="str">
        <f>IF(B8="","",VLOOKUP(B8,部门列表!A:B,2,0))</f>
        <v>物流部</v>
      </c>
      <c r="D8" s="12">
        <f>IF(B8="",0,SUMIFS(领用明细!H:H,领用明细!I:I,B8,领用明细!A:A,"&gt;="&amp;$C$3,领用明细!A:A,"&lt;="&amp;部门耗费!$E$3))</f>
        <v>15.5</v>
      </c>
      <c r="E8" s="16"/>
    </row>
    <row r="9" spans="1:5" s="2" customFormat="1" ht="11.25">
      <c r="A9" s="7">
        <v>4</v>
      </c>
      <c r="B9" s="11" t="str">
        <f>IF(部门列表!A5="","",部门列表!A5)</f>
        <v>BM004</v>
      </c>
      <c r="C9" s="11" t="str">
        <f>IF(B9="","",VLOOKUP(B9,部门列表!A:B,2,0))</f>
        <v>研发部</v>
      </c>
      <c r="D9" s="12">
        <f>IF(B9="",0,SUMIFS(领用明细!H:H,领用明细!I:I,B9,领用明细!A:A,"&gt;="&amp;$C$3,领用明细!A:A,"&lt;="&amp;部门耗费!$E$3))</f>
        <v>46</v>
      </c>
      <c r="E9" s="16"/>
    </row>
    <row r="10" spans="1:5" s="2" customFormat="1" ht="11.25">
      <c r="A10" s="7">
        <v>5</v>
      </c>
      <c r="B10" s="11" t="str">
        <f>IF(部门列表!A6="","",部门列表!A6)</f>
        <v>BM005</v>
      </c>
      <c r="C10" s="11" t="str">
        <f>IF(B10="","",VLOOKUP(B10,部门列表!A:B,2,0))</f>
        <v>生产部</v>
      </c>
      <c r="D10" s="12">
        <f>IF(B10="",0,SUMIFS(领用明细!H:H,领用明细!I:I,B10,领用明细!A:A,"&gt;="&amp;$C$3,领用明细!A:A,"&lt;="&amp;部门耗费!$E$3))</f>
        <v>132</v>
      </c>
      <c r="E10" s="16"/>
    </row>
    <row r="11" spans="1:5" s="2" customFormat="1" ht="11.25">
      <c r="A11" s="7">
        <v>6</v>
      </c>
      <c r="B11" s="11" t="str">
        <f>IF(部门列表!A7="","",部门列表!A7)</f>
        <v>BM006</v>
      </c>
      <c r="C11" s="11" t="str">
        <f>IF(B11="","",VLOOKUP(B11,部门列表!A:B,2,0))</f>
        <v>销售部</v>
      </c>
      <c r="D11" s="12">
        <f>IF(B11="",0,SUMIFS(领用明细!H:H,领用明细!I:I,B11,领用明细!A:A,"&gt;="&amp;$C$3,领用明细!A:A,"&lt;="&amp;部门耗费!$E$3))</f>
        <v>119</v>
      </c>
      <c r="E11" s="16"/>
    </row>
    <row r="12" spans="1:5" s="2" customFormat="1" ht="11.25">
      <c r="A12" s="7">
        <v>7</v>
      </c>
      <c r="B12" s="11" t="str">
        <f>IF(部门列表!A8="","",部门列表!A8)</f>
        <v>BM007</v>
      </c>
      <c r="C12" s="11" t="str">
        <f>IF(B12="","",VLOOKUP(B12,部门列表!A:B,2,0))</f>
        <v>财务部</v>
      </c>
      <c r="D12" s="12">
        <f>IF(B12="",0,SUMIFS(领用明细!H:H,领用明细!I:I,B12,领用明细!A:A,"&gt;="&amp;$C$3,领用明细!A:A,"&lt;="&amp;部门耗费!$E$3))</f>
        <v>248</v>
      </c>
      <c r="E12" s="16"/>
    </row>
    <row r="13" spans="1:5" s="2" customFormat="1" ht="11.25">
      <c r="A13" s="7">
        <v>8</v>
      </c>
      <c r="B13" s="11" t="str">
        <f>IF(部门列表!A9="","",部门列表!A9)</f>
        <v>BM008</v>
      </c>
      <c r="C13" s="11" t="str">
        <f>IF(B13="","",VLOOKUP(B13,部门列表!A:B,2,0))</f>
        <v>人事部</v>
      </c>
      <c r="D13" s="12">
        <f>IF(B13="",0,SUMIFS(领用明细!H:H,领用明细!I:I,B13,领用明细!A:A,"&gt;="&amp;$C$3,领用明细!A:A,"&lt;="&amp;部门耗费!$E$3))</f>
        <v>46.5</v>
      </c>
      <c r="E13" s="16"/>
    </row>
    <row r="14" spans="1:5" s="2" customFormat="1" ht="11.25">
      <c r="A14" s="7">
        <v>9</v>
      </c>
      <c r="B14" s="11" t="str">
        <f>IF(部门列表!A10="","",部门列表!A10)</f>
        <v>BM009</v>
      </c>
      <c r="C14" s="11" t="str">
        <f>IF(B14="","",VLOOKUP(B14,部门列表!A:B,2,0))</f>
        <v>行政部</v>
      </c>
      <c r="D14" s="12">
        <f>IF(B14="",0,SUMIFS(领用明细!H:H,领用明细!I:I,B14,领用明细!A:A,"&gt;="&amp;$C$3,领用明细!A:A,"&lt;="&amp;部门耗费!$E$3))</f>
        <v>92</v>
      </c>
      <c r="E14" s="16"/>
    </row>
    <row r="15" spans="1:5" s="2" customFormat="1" ht="11.25">
      <c r="A15" s="7">
        <v>10</v>
      </c>
      <c r="B15" s="11" t="str">
        <f>IF(部门列表!A11="","",部门列表!A11)</f>
        <v>BM010</v>
      </c>
      <c r="C15" s="11" t="str">
        <f>IF(B15="","",VLOOKUP(B15,部门列表!A:B,2,0))</f>
        <v>总经办</v>
      </c>
      <c r="D15" s="12">
        <f>IF(B15="",0,SUMIFS(领用明细!H:H,领用明细!I:I,B15,领用明细!A:A,"&gt;="&amp;$C$3,领用明细!A:A,"&lt;="&amp;部门耗费!$E$3))</f>
        <v>220</v>
      </c>
      <c r="E15" s="16"/>
    </row>
    <row r="16" spans="1:5" s="2" customFormat="1" ht="11.25">
      <c r="A16" s="7">
        <v>11</v>
      </c>
      <c r="B16" s="11" t="str">
        <f>IF(部门列表!A12="","",部门列表!A12)</f>
        <v/>
      </c>
      <c r="C16" s="11" t="str">
        <f>IF(B16="","",VLOOKUP(B16,部门列表!A:B,2,0))</f>
        <v/>
      </c>
      <c r="D16" s="12">
        <f>IF(B16="",0,SUMIFS(领用明细!H:H,领用明细!I:I,B16,领用明细!A:A,"&gt;="&amp;$C$3,领用明细!A:A,"&lt;="&amp;部门耗费!$E$3))</f>
        <v>0</v>
      </c>
      <c r="E16" s="16"/>
    </row>
    <row r="17" spans="1:5" s="2" customFormat="1" ht="11.25">
      <c r="A17" s="7">
        <v>12</v>
      </c>
      <c r="B17" s="11" t="str">
        <f>IF(部门列表!A13="","",部门列表!A13)</f>
        <v/>
      </c>
      <c r="C17" s="11" t="str">
        <f>IF(B17="","",VLOOKUP(B17,部门列表!A:B,2,0))</f>
        <v/>
      </c>
      <c r="D17" s="12">
        <f>IF(B17="",0,SUMIFS(领用明细!H:H,领用明细!I:I,B17,领用明细!A:A,"&gt;="&amp;$C$3,领用明细!A:A,"&lt;="&amp;部门耗费!$E$3))</f>
        <v>0</v>
      </c>
      <c r="E17" s="16"/>
    </row>
    <row r="18" spans="1:5" s="2" customFormat="1" ht="11.25">
      <c r="A18" s="7">
        <v>13</v>
      </c>
      <c r="B18" s="11" t="str">
        <f>IF(部门列表!A14="","",部门列表!A14)</f>
        <v/>
      </c>
      <c r="C18" s="11" t="str">
        <f>IF(B18="","",VLOOKUP(B18,部门列表!A:B,2,0))</f>
        <v/>
      </c>
      <c r="D18" s="12">
        <f>IF(B18="",0,SUMIFS(领用明细!H:H,领用明细!I:I,B18,领用明细!A:A,"&gt;="&amp;$C$3,领用明细!A:A,"&lt;="&amp;部门耗费!$E$3))</f>
        <v>0</v>
      </c>
      <c r="E18" s="16"/>
    </row>
    <row r="19" spans="1:5" s="2" customFormat="1" ht="11.25">
      <c r="A19" s="7">
        <v>14</v>
      </c>
      <c r="B19" s="11" t="str">
        <f>IF(部门列表!A15="","",部门列表!A15)</f>
        <v/>
      </c>
      <c r="C19" s="11" t="str">
        <f>IF(B19="","",VLOOKUP(B19,部门列表!A:B,2,0))</f>
        <v/>
      </c>
      <c r="D19" s="12">
        <f>IF(B19="",0,SUMIFS(领用明细!H:H,领用明细!I:I,B19,领用明细!A:A,"&gt;="&amp;$C$3,领用明细!A:A,"&lt;="&amp;部门耗费!$E$3))</f>
        <v>0</v>
      </c>
      <c r="E19" s="16"/>
    </row>
    <row r="20" spans="1:5" s="2" customFormat="1" ht="11.25">
      <c r="A20" s="7">
        <v>15</v>
      </c>
      <c r="B20" s="11" t="str">
        <f>IF(部门列表!A16="","",部门列表!A16)</f>
        <v/>
      </c>
      <c r="C20" s="11" t="str">
        <f>IF(B20="","",VLOOKUP(B20,部门列表!A:B,2,0))</f>
        <v/>
      </c>
      <c r="D20" s="12">
        <f>IF(B20="",0,SUMIFS(领用明细!H:H,领用明细!I:I,B20,领用明细!A:A,"&gt;="&amp;$C$3,领用明细!A:A,"&lt;="&amp;部门耗费!$E$3))</f>
        <v>0</v>
      </c>
      <c r="E20" s="16"/>
    </row>
    <row r="21" spans="1:5" s="2" customFormat="1" ht="11.25">
      <c r="A21" s="7">
        <v>16</v>
      </c>
      <c r="B21" s="11" t="str">
        <f>IF(部门列表!A17="","",部门列表!A17)</f>
        <v/>
      </c>
      <c r="C21" s="11" t="str">
        <f>IF(B21="","",VLOOKUP(B21,部门列表!A:B,2,0))</f>
        <v/>
      </c>
      <c r="D21" s="12">
        <f>IF(B21="",0,SUMIFS(领用明细!H:H,领用明细!I:I,B21,领用明细!A:A,"&gt;="&amp;$C$3,领用明细!A:A,"&lt;="&amp;部门耗费!$E$3))</f>
        <v>0</v>
      </c>
      <c r="E21" s="16"/>
    </row>
    <row r="22" spans="1:5" s="2" customFormat="1" ht="11.25">
      <c r="A22" s="7">
        <v>17</v>
      </c>
      <c r="B22" s="11" t="str">
        <f>IF(部门列表!A18="","",部门列表!A18)</f>
        <v/>
      </c>
      <c r="C22" s="11" t="str">
        <f>IF(B22="","",VLOOKUP(B22,部门列表!A:B,2,0))</f>
        <v/>
      </c>
      <c r="D22" s="12">
        <f>IF(B22="",0,SUMIFS(领用明细!H:H,领用明细!I:I,B22,领用明细!A:A,"&gt;="&amp;$C$3,领用明细!A:A,"&lt;="&amp;部门耗费!$E$3))</f>
        <v>0</v>
      </c>
      <c r="E22" s="16"/>
    </row>
    <row r="23" spans="1:5" s="2" customFormat="1" ht="11.25">
      <c r="A23" s="7">
        <v>18</v>
      </c>
      <c r="B23" s="11" t="str">
        <f>IF(部门列表!A19="","",部门列表!A19)</f>
        <v/>
      </c>
      <c r="C23" s="11" t="str">
        <f>IF(B23="","",VLOOKUP(B23,部门列表!A:B,2,0))</f>
        <v/>
      </c>
      <c r="D23" s="12">
        <f>IF(B23="",0,SUMIFS(领用明细!H:H,领用明细!I:I,B23,领用明细!A:A,"&gt;="&amp;$C$3,领用明细!A:A,"&lt;="&amp;部门耗费!$E$3))</f>
        <v>0</v>
      </c>
      <c r="E23" s="16"/>
    </row>
    <row r="24" spans="1:5" s="2" customFormat="1" ht="11.25">
      <c r="A24" s="7">
        <v>19</v>
      </c>
      <c r="B24" s="11" t="str">
        <f>IF(部门列表!A20="","",部门列表!A20)</f>
        <v/>
      </c>
      <c r="C24" s="11" t="str">
        <f>IF(B24="","",VLOOKUP(B24,部门列表!A:B,2,0))</f>
        <v/>
      </c>
      <c r="D24" s="12">
        <f>IF(B24="",0,SUMIFS(领用明细!H:H,领用明细!I:I,B24,领用明细!A:A,"&gt;="&amp;$C$3,领用明细!A:A,"&lt;="&amp;部门耗费!$E$3))</f>
        <v>0</v>
      </c>
      <c r="E24" s="16"/>
    </row>
    <row r="25" spans="1:5" s="2" customFormat="1" ht="11.25">
      <c r="A25" s="7">
        <v>20</v>
      </c>
      <c r="B25" s="11" t="str">
        <f>IF(部门列表!A21="","",部门列表!A21)</f>
        <v/>
      </c>
      <c r="C25" s="11" t="str">
        <f>IF(B25="","",VLOOKUP(B25,部门列表!A:B,2,0))</f>
        <v/>
      </c>
      <c r="D25" s="12">
        <f>IF(B25="",0,SUMIFS(领用明细!H:H,领用明细!I:I,B25,领用明细!A:A,"&gt;="&amp;$C$3,领用明细!A:A,"&lt;="&amp;部门耗费!$E$3))</f>
        <v>0</v>
      </c>
      <c r="E25" s="16"/>
    </row>
    <row r="26" spans="1:5" s="2" customFormat="1" ht="11.25">
      <c r="A26" s="7">
        <v>21</v>
      </c>
      <c r="B26" s="11" t="str">
        <f>IF(部门列表!A22="","",部门列表!A22)</f>
        <v/>
      </c>
      <c r="C26" s="11" t="str">
        <f>IF(B26="","",VLOOKUP(B26,部门列表!A:B,2,0))</f>
        <v/>
      </c>
      <c r="D26" s="12">
        <f>IF(B26="",0,SUMIFS(领用明细!H:H,领用明细!I:I,B26,领用明细!A:A,"&gt;="&amp;$C$3,领用明细!A:A,"&lt;="&amp;部门耗费!$E$3))</f>
        <v>0</v>
      </c>
      <c r="E26" s="16"/>
    </row>
    <row r="27" spans="1:5" s="2" customFormat="1" ht="11.25">
      <c r="A27" s="7">
        <v>22</v>
      </c>
      <c r="B27" s="11" t="str">
        <f>IF(部门列表!A23="","",部门列表!A23)</f>
        <v/>
      </c>
      <c r="C27" s="11" t="str">
        <f>IF(B27="","",VLOOKUP(B27,部门列表!A:B,2,0))</f>
        <v/>
      </c>
      <c r="D27" s="12">
        <f>IF(B27="",0,SUMIFS(领用明细!H:H,领用明细!I:I,B27,领用明细!A:A,"&gt;="&amp;$C$3,领用明细!A:A,"&lt;="&amp;部门耗费!$E$3))</f>
        <v>0</v>
      </c>
      <c r="E27" s="16"/>
    </row>
    <row r="28" spans="1:5" s="2" customFormat="1" ht="11.25">
      <c r="A28" s="7">
        <v>23</v>
      </c>
      <c r="B28" s="11" t="str">
        <f>IF(部门列表!A24="","",部门列表!A24)</f>
        <v/>
      </c>
      <c r="C28" s="11" t="str">
        <f>IF(B28="","",VLOOKUP(B28,部门列表!A:B,2,0))</f>
        <v/>
      </c>
      <c r="D28" s="12">
        <f>IF(B28="",0,SUMIFS(领用明细!H:H,领用明细!I:I,B28,领用明细!A:A,"&gt;="&amp;$C$3,领用明细!A:A,"&lt;="&amp;部门耗费!$E$3))</f>
        <v>0</v>
      </c>
      <c r="E28" s="16"/>
    </row>
    <row r="29" spans="1:5" s="2" customFormat="1" ht="11.25">
      <c r="A29" s="7">
        <v>24</v>
      </c>
      <c r="B29" s="11" t="str">
        <f>IF(部门列表!A25="","",部门列表!A25)</f>
        <v/>
      </c>
      <c r="C29" s="11" t="str">
        <f>IF(B29="","",VLOOKUP(B29,部门列表!A:B,2,0))</f>
        <v/>
      </c>
      <c r="D29" s="12">
        <f>IF(B29="",0,SUMIFS(领用明细!H:H,领用明细!I:I,B29,领用明细!A:A,"&gt;="&amp;$C$3,领用明细!A:A,"&lt;="&amp;部门耗费!$E$3))</f>
        <v>0</v>
      </c>
      <c r="E29" s="16"/>
    </row>
    <row r="30" spans="1:5" s="2" customFormat="1" ht="11.25">
      <c r="A30" s="7">
        <v>25</v>
      </c>
      <c r="B30" s="11" t="str">
        <f>IF(部门列表!A26="","",部门列表!A26)</f>
        <v/>
      </c>
      <c r="C30" s="11" t="str">
        <f>IF(B30="","",VLOOKUP(B30,部门列表!A:B,2,0))</f>
        <v/>
      </c>
      <c r="D30" s="12">
        <f>IF(B30="",0,SUMIFS(领用明细!H:H,领用明细!I:I,B30,领用明细!A:A,"&gt;="&amp;$C$3,领用明细!A:A,"&lt;="&amp;部门耗费!$E$3))</f>
        <v>0</v>
      </c>
      <c r="E30" s="16"/>
    </row>
    <row r="31" spans="1:5" s="2" customFormat="1" ht="11.25">
      <c r="A31" s="7">
        <v>26</v>
      </c>
      <c r="B31" s="11" t="str">
        <f>IF(部门列表!A27="","",部门列表!A27)</f>
        <v/>
      </c>
      <c r="C31" s="11" t="str">
        <f>IF(B31="","",VLOOKUP(B31,部门列表!A:B,2,0))</f>
        <v/>
      </c>
      <c r="D31" s="12">
        <f>IF(B31="",0,SUMIFS(领用明细!H:H,领用明细!I:I,B31,领用明细!A:A,"&gt;="&amp;$C$3,领用明细!A:A,"&lt;="&amp;部门耗费!$E$3))</f>
        <v>0</v>
      </c>
      <c r="E31" s="16"/>
    </row>
    <row r="32" spans="1:5" s="2" customFormat="1" ht="11.25">
      <c r="A32" s="7">
        <v>27</v>
      </c>
      <c r="B32" s="11" t="str">
        <f>IF(部门列表!A28="","",部门列表!A28)</f>
        <v/>
      </c>
      <c r="C32" s="11" t="str">
        <f>IF(B32="","",VLOOKUP(B32,部门列表!A:B,2,0))</f>
        <v/>
      </c>
      <c r="D32" s="12">
        <f>IF(B32="",0,SUMIFS(领用明细!H:H,领用明细!I:I,B32,领用明细!A:A,"&gt;="&amp;$C$3,领用明细!A:A,"&lt;="&amp;部门耗费!$E$3))</f>
        <v>0</v>
      </c>
      <c r="E32" s="16"/>
    </row>
    <row r="33" spans="1:5" s="2" customFormat="1" ht="11.25">
      <c r="A33" s="7">
        <v>28</v>
      </c>
      <c r="B33" s="11" t="str">
        <f>IF(部门列表!A29="","",部门列表!A29)</f>
        <v/>
      </c>
      <c r="C33" s="11" t="str">
        <f>IF(B33="","",VLOOKUP(B33,部门列表!A:B,2,0))</f>
        <v/>
      </c>
      <c r="D33" s="12">
        <f>IF(B33="",0,SUMIFS(领用明细!H:H,领用明细!I:I,B33,领用明细!A:A,"&gt;="&amp;$C$3,领用明细!A:A,"&lt;="&amp;部门耗费!$E$3))</f>
        <v>0</v>
      </c>
      <c r="E33" s="16"/>
    </row>
    <row r="34" spans="1:5" s="2" customFormat="1" ht="11.25">
      <c r="A34" s="7">
        <v>29</v>
      </c>
      <c r="B34" s="11" t="str">
        <f>IF(部门列表!A30="","",部门列表!A30)</f>
        <v/>
      </c>
      <c r="C34" s="11" t="str">
        <f>IF(B34="","",VLOOKUP(B34,部门列表!A:B,2,0))</f>
        <v/>
      </c>
      <c r="D34" s="12">
        <f>IF(B34="",0,SUMIFS(领用明细!H:H,领用明细!I:I,B34,领用明细!A:A,"&gt;="&amp;$C$3,领用明细!A:A,"&lt;="&amp;部门耗费!$E$3))</f>
        <v>0</v>
      </c>
      <c r="E34" s="16"/>
    </row>
    <row r="35" spans="1:5" s="2" customFormat="1" ht="11.25">
      <c r="A35" s="7">
        <v>30</v>
      </c>
      <c r="B35" s="11" t="str">
        <f>IF(部门列表!A31="","",部门列表!A31)</f>
        <v/>
      </c>
      <c r="C35" s="11" t="str">
        <f>IF(B35="","",VLOOKUP(B35,部门列表!A:B,2,0))</f>
        <v/>
      </c>
      <c r="D35" s="12">
        <f>IF(B35="",0,SUMIFS(领用明细!H:H,领用明细!I:I,B35,领用明细!A:A,"&gt;="&amp;$C$3,领用明细!A:A,"&lt;="&amp;部门耗费!$E$3))</f>
        <v>0</v>
      </c>
      <c r="E35" s="16"/>
    </row>
    <row r="36" spans="1:5" s="2" customFormat="1" ht="11.25">
      <c r="A36" s="7">
        <v>31</v>
      </c>
      <c r="B36" s="11" t="str">
        <f>IF(部门列表!A32="","",部门列表!A32)</f>
        <v/>
      </c>
      <c r="C36" s="11" t="str">
        <f>IF(B36="","",VLOOKUP(B36,部门列表!A:B,2,0))</f>
        <v/>
      </c>
      <c r="D36" s="12">
        <f>IF(B36="",0,SUMIFS(领用明细!H:H,领用明细!I:I,B36,领用明细!A:A,"&gt;="&amp;$C$3,领用明细!A:A,"&lt;="&amp;部门耗费!$E$3))</f>
        <v>0</v>
      </c>
      <c r="E36" s="16"/>
    </row>
    <row r="37" spans="1:5" s="2" customFormat="1" ht="11.25">
      <c r="A37" s="7">
        <v>32</v>
      </c>
      <c r="B37" s="11" t="str">
        <f>IF(部门列表!A33="","",部门列表!A33)</f>
        <v/>
      </c>
      <c r="C37" s="11" t="str">
        <f>IF(B37="","",VLOOKUP(B37,部门列表!A:B,2,0))</f>
        <v/>
      </c>
      <c r="D37" s="12">
        <f>IF(B37="",0,SUMIFS(领用明细!H:H,领用明细!I:I,B37,领用明细!A:A,"&gt;="&amp;$C$3,领用明细!A:A,"&lt;="&amp;部门耗费!$E$3))</f>
        <v>0</v>
      </c>
      <c r="E37" s="16"/>
    </row>
    <row r="38" spans="1:5" s="2" customFormat="1" ht="11.25">
      <c r="A38" s="7">
        <v>33</v>
      </c>
      <c r="B38" s="11" t="str">
        <f>IF(部门列表!A34="","",部门列表!A34)</f>
        <v/>
      </c>
      <c r="C38" s="11" t="str">
        <f>IF(B38="","",VLOOKUP(B38,部门列表!A:B,2,0))</f>
        <v/>
      </c>
      <c r="D38" s="12">
        <f>IF(B38="",0,SUMIFS(领用明细!H:H,领用明细!I:I,B38,领用明细!A:A,"&gt;="&amp;$C$3,领用明细!A:A,"&lt;="&amp;部门耗费!$E$3))</f>
        <v>0</v>
      </c>
      <c r="E38" s="16"/>
    </row>
    <row r="39" spans="1:5" s="2" customFormat="1" ht="11.25">
      <c r="A39" s="7">
        <v>34</v>
      </c>
      <c r="B39" s="11" t="str">
        <f>IF(部门列表!A35="","",部门列表!A35)</f>
        <v/>
      </c>
      <c r="C39" s="11" t="str">
        <f>IF(B39="","",VLOOKUP(B39,部门列表!A:B,2,0))</f>
        <v/>
      </c>
      <c r="D39" s="12">
        <f>IF(B39="",0,SUMIFS(领用明细!H:H,领用明细!I:I,B39,领用明细!A:A,"&gt;="&amp;$C$3,领用明细!A:A,"&lt;="&amp;部门耗费!$E$3))</f>
        <v>0</v>
      </c>
      <c r="E39" s="16"/>
    </row>
    <row r="40" spans="1:5" s="2" customFormat="1" ht="11.25">
      <c r="A40" s="7">
        <v>35</v>
      </c>
      <c r="B40" s="11" t="str">
        <f>IF(部门列表!A36="","",部门列表!A36)</f>
        <v/>
      </c>
      <c r="C40" s="11" t="str">
        <f>IF(B40="","",VLOOKUP(B40,部门列表!A:B,2,0))</f>
        <v/>
      </c>
      <c r="D40" s="12">
        <f>IF(B40="",0,SUMIFS(领用明细!H:H,领用明细!I:I,B40,领用明细!A:A,"&gt;="&amp;$C$3,领用明细!A:A,"&lt;="&amp;部门耗费!$E$3))</f>
        <v>0</v>
      </c>
      <c r="E40" s="16"/>
    </row>
    <row r="41" spans="1:5" s="2" customFormat="1" ht="11.25">
      <c r="A41" s="7">
        <v>36</v>
      </c>
      <c r="B41" s="11" t="str">
        <f>IF(部门列表!A37="","",部门列表!A37)</f>
        <v/>
      </c>
      <c r="C41" s="11" t="str">
        <f>IF(B41="","",VLOOKUP(B41,部门列表!A:B,2,0))</f>
        <v/>
      </c>
      <c r="D41" s="12">
        <f>IF(B41="",0,SUMIFS(领用明细!H:H,领用明细!I:I,B41,领用明细!A:A,"&gt;="&amp;$C$3,领用明细!A:A,"&lt;="&amp;部门耗费!$E$3))</f>
        <v>0</v>
      </c>
      <c r="E41" s="16"/>
    </row>
    <row r="42" spans="1:5" s="2" customFormat="1" ht="11.25">
      <c r="A42" s="7">
        <v>37</v>
      </c>
      <c r="B42" s="11" t="str">
        <f>IF(部门列表!A38="","",部门列表!A38)</f>
        <v/>
      </c>
      <c r="C42" s="11" t="str">
        <f>IF(B42="","",VLOOKUP(B42,部门列表!A:B,2,0))</f>
        <v/>
      </c>
      <c r="D42" s="12">
        <f>IF(B42="",0,SUMIFS(领用明细!H:H,领用明细!I:I,B42,领用明细!A:A,"&gt;="&amp;$C$3,领用明细!A:A,"&lt;="&amp;部门耗费!$E$3))</f>
        <v>0</v>
      </c>
      <c r="E42" s="16"/>
    </row>
    <row r="43" spans="1:5" s="2" customFormat="1" ht="11.25">
      <c r="A43" s="7">
        <v>38</v>
      </c>
      <c r="B43" s="11" t="str">
        <f>IF(部门列表!A39="","",部门列表!A39)</f>
        <v/>
      </c>
      <c r="C43" s="11" t="str">
        <f>IF(B43="","",VLOOKUP(B43,部门列表!A:B,2,0))</f>
        <v/>
      </c>
      <c r="D43" s="12">
        <f>IF(B43="",0,SUMIFS(领用明细!H:H,领用明细!I:I,B43,领用明细!A:A,"&gt;="&amp;$C$3,领用明细!A:A,"&lt;="&amp;部门耗费!$E$3))</f>
        <v>0</v>
      </c>
      <c r="E43" s="16"/>
    </row>
    <row r="44" spans="1:5" s="2" customFormat="1" ht="11.25">
      <c r="A44" s="7">
        <v>39</v>
      </c>
      <c r="B44" s="11" t="str">
        <f>IF(部门列表!A40="","",部门列表!A40)</f>
        <v/>
      </c>
      <c r="C44" s="11" t="str">
        <f>IF(B44="","",VLOOKUP(B44,部门列表!A:B,2,0))</f>
        <v/>
      </c>
      <c r="D44" s="12">
        <f>IF(B44="",0,SUMIFS(领用明细!H:H,领用明细!I:I,B44,领用明细!A:A,"&gt;="&amp;$C$3,领用明细!A:A,"&lt;="&amp;部门耗费!$E$3))</f>
        <v>0</v>
      </c>
      <c r="E44" s="16"/>
    </row>
    <row r="45" spans="1:5" s="2" customFormat="1" ht="11.25">
      <c r="A45" s="7">
        <v>40</v>
      </c>
      <c r="B45" s="11" t="str">
        <f>IF(部门列表!A41="","",部门列表!A41)</f>
        <v/>
      </c>
      <c r="C45" s="11" t="str">
        <f>IF(B45="","",VLOOKUP(B45,部门列表!A:B,2,0))</f>
        <v/>
      </c>
      <c r="D45" s="12">
        <f>IF(B45="",0,SUMIFS(领用明细!H:H,领用明细!I:I,B45,领用明细!A:A,"&gt;="&amp;$C$3,领用明细!A:A,"&lt;="&amp;部门耗费!$E$3))</f>
        <v>0</v>
      </c>
      <c r="E45" s="16"/>
    </row>
    <row r="46" spans="1:5" s="2" customFormat="1" ht="11.25">
      <c r="A46" s="7">
        <v>41</v>
      </c>
      <c r="B46" s="11" t="str">
        <f>IF(部门列表!A42="","",部门列表!A42)</f>
        <v/>
      </c>
      <c r="C46" s="11" t="str">
        <f>IF(B46="","",VLOOKUP(B46,部门列表!A:B,2,0))</f>
        <v/>
      </c>
      <c r="D46" s="12">
        <f>IF(B46="",0,SUMIFS(领用明细!H:H,领用明细!I:I,B46,领用明细!A:A,"&gt;="&amp;$C$3,领用明细!A:A,"&lt;="&amp;部门耗费!$E$3))</f>
        <v>0</v>
      </c>
      <c r="E46" s="16"/>
    </row>
    <row r="47" spans="1:5" s="2" customFormat="1" ht="11.25">
      <c r="A47" s="7">
        <v>42</v>
      </c>
      <c r="B47" s="11" t="str">
        <f>IF(部门列表!A43="","",部门列表!A43)</f>
        <v/>
      </c>
      <c r="C47" s="11" t="str">
        <f>IF(B47="","",VLOOKUP(B47,部门列表!A:B,2,0))</f>
        <v/>
      </c>
      <c r="D47" s="12">
        <f>IF(B47="",0,SUMIFS(领用明细!H:H,领用明细!I:I,B47,领用明细!A:A,"&gt;="&amp;$C$3,领用明细!A:A,"&lt;="&amp;部门耗费!$E$3))</f>
        <v>0</v>
      </c>
      <c r="E47" s="16"/>
    </row>
    <row r="48" spans="1:5" s="2" customFormat="1" ht="11.25">
      <c r="A48" s="7">
        <v>43</v>
      </c>
      <c r="B48" s="11" t="str">
        <f>IF(部门列表!A44="","",部门列表!A44)</f>
        <v/>
      </c>
      <c r="C48" s="11" t="str">
        <f>IF(B48="","",VLOOKUP(B48,部门列表!A:B,2,0))</f>
        <v/>
      </c>
      <c r="D48" s="12">
        <f>IF(B48="",0,SUMIFS(领用明细!H:H,领用明细!I:I,B48,领用明细!A:A,"&gt;="&amp;$C$3,领用明细!A:A,"&lt;="&amp;部门耗费!$E$3))</f>
        <v>0</v>
      </c>
      <c r="E48" s="16"/>
    </row>
    <row r="49" spans="1:5" s="2" customFormat="1" ht="11.25">
      <c r="A49" s="7">
        <v>44</v>
      </c>
      <c r="B49" s="11" t="str">
        <f>IF(部门列表!A45="","",部门列表!A45)</f>
        <v/>
      </c>
      <c r="C49" s="11" t="str">
        <f>IF(B49="","",VLOOKUP(B49,部门列表!A:B,2,0))</f>
        <v/>
      </c>
      <c r="D49" s="12">
        <f>IF(B49="",0,SUMIFS(领用明细!H:H,领用明细!I:I,B49,领用明细!A:A,"&gt;="&amp;$C$3,领用明细!A:A,"&lt;="&amp;部门耗费!$E$3))</f>
        <v>0</v>
      </c>
      <c r="E49" s="16"/>
    </row>
    <row r="50" spans="1:5" s="2" customFormat="1" ht="11.25">
      <c r="A50" s="7">
        <v>45</v>
      </c>
      <c r="B50" s="11" t="str">
        <f>IF(部门列表!A46="","",部门列表!A46)</f>
        <v/>
      </c>
      <c r="C50" s="11" t="str">
        <f>IF(B50="","",VLOOKUP(B50,部门列表!A:B,2,0))</f>
        <v/>
      </c>
      <c r="D50" s="12">
        <f>IF(B50="",0,SUMIFS(领用明细!H:H,领用明细!I:I,B50,领用明细!A:A,"&gt;="&amp;$C$3,领用明细!A:A,"&lt;="&amp;部门耗费!$E$3))</f>
        <v>0</v>
      </c>
      <c r="E50" s="16"/>
    </row>
    <row r="51" spans="1:5" s="2" customFormat="1" ht="11.25">
      <c r="A51" s="7">
        <v>46</v>
      </c>
      <c r="B51" s="11" t="str">
        <f>IF(部门列表!A47="","",部门列表!A47)</f>
        <v/>
      </c>
      <c r="C51" s="11" t="str">
        <f>IF(B51="","",VLOOKUP(B51,部门列表!A:B,2,0))</f>
        <v/>
      </c>
      <c r="D51" s="12">
        <f>IF(B51="",0,SUMIFS(领用明细!H:H,领用明细!I:I,B51,领用明细!A:A,"&gt;="&amp;$C$3,领用明细!A:A,"&lt;="&amp;部门耗费!$E$3))</f>
        <v>0</v>
      </c>
      <c r="E51" s="16"/>
    </row>
    <row r="52" spans="1:5" s="2" customFormat="1" ht="11.25">
      <c r="A52" s="7">
        <v>47</v>
      </c>
      <c r="B52" s="11" t="str">
        <f>IF(部门列表!A48="","",部门列表!A48)</f>
        <v/>
      </c>
      <c r="C52" s="11" t="str">
        <f>IF(B52="","",VLOOKUP(B52,部门列表!A:B,2,0))</f>
        <v/>
      </c>
      <c r="D52" s="12">
        <f>IF(B52="",0,SUMIFS(领用明细!H:H,领用明细!I:I,B52,领用明细!A:A,"&gt;="&amp;$C$3,领用明细!A:A,"&lt;="&amp;部门耗费!$E$3))</f>
        <v>0</v>
      </c>
      <c r="E52" s="16"/>
    </row>
    <row r="53" spans="1:5" s="2" customFormat="1" ht="11.25">
      <c r="A53" s="7">
        <v>48</v>
      </c>
      <c r="B53" s="11" t="str">
        <f>IF(部门列表!A49="","",部门列表!A49)</f>
        <v/>
      </c>
      <c r="C53" s="11" t="str">
        <f>IF(B53="","",VLOOKUP(B53,部门列表!A:B,2,0))</f>
        <v/>
      </c>
      <c r="D53" s="12">
        <f>IF(B53="",0,SUMIFS(领用明细!H:H,领用明细!I:I,B53,领用明细!A:A,"&gt;="&amp;$C$3,领用明细!A:A,"&lt;="&amp;部门耗费!$E$3))</f>
        <v>0</v>
      </c>
      <c r="E53" s="16"/>
    </row>
    <row r="54" spans="1:5" s="2" customFormat="1" ht="11.25">
      <c r="A54" s="7">
        <v>49</v>
      </c>
      <c r="B54" s="11" t="str">
        <f>IF(部门列表!A50="","",部门列表!A50)</f>
        <v/>
      </c>
      <c r="C54" s="11" t="str">
        <f>IF(B54="","",VLOOKUP(B54,部门列表!A:B,2,0))</f>
        <v/>
      </c>
      <c r="D54" s="12">
        <f>IF(B54="",0,SUMIFS(领用明细!H:H,领用明细!I:I,B54,领用明细!A:A,"&gt;="&amp;$C$3,领用明细!A:A,"&lt;="&amp;部门耗费!$E$3))</f>
        <v>0</v>
      </c>
      <c r="E54" s="16"/>
    </row>
    <row r="55" spans="1:5" s="2" customFormat="1" ht="11.25">
      <c r="A55" s="7">
        <v>50</v>
      </c>
      <c r="B55" s="11" t="str">
        <f>IF(部门列表!A51="","",部门列表!A51)</f>
        <v/>
      </c>
      <c r="C55" s="11" t="str">
        <f>IF(B55="","",VLOOKUP(B55,部门列表!A:B,2,0))</f>
        <v/>
      </c>
      <c r="D55" s="12">
        <f>IF(B55="",0,SUMIFS(领用明细!H:H,领用明细!I:I,B55,领用明细!A:A,"&gt;="&amp;$C$3,领用明细!A:A,"&lt;="&amp;部门耗费!$E$3))</f>
        <v>0</v>
      </c>
      <c r="E55" s="16"/>
    </row>
    <row r="56" spans="1:5" s="2" customFormat="1" ht="11.25">
      <c r="A56" s="7">
        <v>51</v>
      </c>
      <c r="B56" s="11" t="str">
        <f>IF(部门列表!A52="","",部门列表!A52)</f>
        <v/>
      </c>
      <c r="C56" s="11" t="str">
        <f>IF(B56="","",VLOOKUP(B56,部门列表!A:B,2,0))</f>
        <v/>
      </c>
      <c r="D56" s="12">
        <f>IF(B56="",0,SUMIFS(领用明细!H:H,领用明细!I:I,B56,领用明细!A:A,"&gt;="&amp;$C$3,领用明细!A:A,"&lt;="&amp;部门耗费!$E$3))</f>
        <v>0</v>
      </c>
      <c r="E56" s="16"/>
    </row>
    <row r="57" spans="1:5" s="2" customFormat="1" ht="11.25">
      <c r="A57" s="7">
        <v>52</v>
      </c>
      <c r="B57" s="11" t="str">
        <f>IF(部门列表!A53="","",部门列表!A53)</f>
        <v/>
      </c>
      <c r="C57" s="11" t="str">
        <f>IF(B57="","",VLOOKUP(B57,部门列表!A:B,2,0))</f>
        <v/>
      </c>
      <c r="D57" s="12">
        <f>IF(B57="",0,SUMIFS(领用明细!H:H,领用明细!I:I,B57,领用明细!A:A,"&gt;="&amp;$C$3,领用明细!A:A,"&lt;="&amp;部门耗费!$E$3))</f>
        <v>0</v>
      </c>
      <c r="E57" s="16"/>
    </row>
    <row r="58" spans="1:5" s="2" customFormat="1" ht="11.25">
      <c r="A58" s="7">
        <v>53</v>
      </c>
      <c r="B58" s="11" t="str">
        <f>IF(部门列表!A54="","",部门列表!A54)</f>
        <v/>
      </c>
      <c r="C58" s="11" t="str">
        <f>IF(B58="","",VLOOKUP(B58,部门列表!A:B,2,0))</f>
        <v/>
      </c>
      <c r="D58" s="12">
        <f>IF(B58="",0,SUMIFS(领用明细!H:H,领用明细!I:I,B58,领用明细!A:A,"&gt;="&amp;$C$3,领用明细!A:A,"&lt;="&amp;部门耗费!$E$3))</f>
        <v>0</v>
      </c>
      <c r="E58" s="16"/>
    </row>
    <row r="59" spans="1:5" s="2" customFormat="1" ht="11.25">
      <c r="A59" s="7">
        <v>54</v>
      </c>
      <c r="B59" s="11" t="str">
        <f>IF(部门列表!A55="","",部门列表!A55)</f>
        <v/>
      </c>
      <c r="C59" s="11" t="str">
        <f>IF(B59="","",VLOOKUP(B59,部门列表!A:B,2,0))</f>
        <v/>
      </c>
      <c r="D59" s="12">
        <f>IF(B59="",0,SUMIFS(领用明细!H:H,领用明细!I:I,B59,领用明细!A:A,"&gt;="&amp;$C$3,领用明细!A:A,"&lt;="&amp;部门耗费!$E$3))</f>
        <v>0</v>
      </c>
      <c r="E59" s="16"/>
    </row>
    <row r="60" spans="1:5" s="2" customFormat="1" ht="11.25">
      <c r="A60" s="7">
        <v>55</v>
      </c>
      <c r="B60" s="11" t="str">
        <f>IF(部门列表!A56="","",部门列表!A56)</f>
        <v/>
      </c>
      <c r="C60" s="11" t="str">
        <f>IF(B60="","",VLOOKUP(B60,部门列表!A:B,2,0))</f>
        <v/>
      </c>
      <c r="D60" s="12">
        <f>IF(B60="",0,SUMIFS(领用明细!H:H,领用明细!I:I,B60,领用明细!A:A,"&gt;="&amp;$C$3,领用明细!A:A,"&lt;="&amp;部门耗费!$E$3))</f>
        <v>0</v>
      </c>
      <c r="E60" s="16"/>
    </row>
    <row r="61" spans="1:5" s="2" customFormat="1" ht="11.25">
      <c r="A61" s="7">
        <v>56</v>
      </c>
      <c r="B61" s="11" t="str">
        <f>IF(部门列表!A57="","",部门列表!A57)</f>
        <v/>
      </c>
      <c r="C61" s="11" t="str">
        <f>IF(B61="","",VLOOKUP(B61,部门列表!A:B,2,0))</f>
        <v/>
      </c>
      <c r="D61" s="12">
        <f>IF(B61="",0,SUMIFS(领用明细!H:H,领用明细!I:I,B61,领用明细!A:A,"&gt;="&amp;$C$3,领用明细!A:A,"&lt;="&amp;部门耗费!$E$3))</f>
        <v>0</v>
      </c>
      <c r="E61" s="16"/>
    </row>
    <row r="62" spans="1:5" s="2" customFormat="1" ht="11.25">
      <c r="A62" s="7">
        <v>57</v>
      </c>
      <c r="B62" s="11" t="str">
        <f>IF(部门列表!A58="","",部门列表!A58)</f>
        <v/>
      </c>
      <c r="C62" s="11" t="str">
        <f>IF(B62="","",VLOOKUP(B62,部门列表!A:B,2,0))</f>
        <v/>
      </c>
      <c r="D62" s="12">
        <f>IF(B62="",0,SUMIFS(领用明细!H:H,领用明细!I:I,B62,领用明细!A:A,"&gt;="&amp;$C$3,领用明细!A:A,"&lt;="&amp;部门耗费!$E$3))</f>
        <v>0</v>
      </c>
      <c r="E62" s="16"/>
    </row>
    <row r="63" spans="1:5" s="2" customFormat="1" ht="11.25">
      <c r="A63" s="7">
        <v>58</v>
      </c>
      <c r="B63" s="11" t="str">
        <f>IF(部门列表!A59="","",部门列表!A59)</f>
        <v/>
      </c>
      <c r="C63" s="11" t="str">
        <f>IF(B63="","",VLOOKUP(B63,部门列表!A:B,2,0))</f>
        <v/>
      </c>
      <c r="D63" s="12">
        <f>IF(B63="",0,SUMIFS(领用明细!H:H,领用明细!I:I,B63,领用明细!A:A,"&gt;="&amp;$C$3,领用明细!A:A,"&lt;="&amp;部门耗费!$E$3))</f>
        <v>0</v>
      </c>
      <c r="E63" s="16"/>
    </row>
    <row r="64" spans="1:5" s="2" customFormat="1" ht="11.25">
      <c r="A64" s="7">
        <v>59</v>
      </c>
      <c r="B64" s="11" t="str">
        <f>IF(部门列表!A60="","",部门列表!A60)</f>
        <v/>
      </c>
      <c r="C64" s="11" t="str">
        <f>IF(B64="","",VLOOKUP(B64,部门列表!A:B,2,0))</f>
        <v/>
      </c>
      <c r="D64" s="12">
        <f>IF(B64="",0,SUMIFS(领用明细!H:H,领用明细!I:I,B64,领用明细!A:A,"&gt;="&amp;$C$3,领用明细!A:A,"&lt;="&amp;部门耗费!$E$3))</f>
        <v>0</v>
      </c>
      <c r="E64" s="16"/>
    </row>
    <row r="65" spans="1:5" s="2" customFormat="1" ht="11.25">
      <c r="A65" s="7">
        <v>60</v>
      </c>
      <c r="B65" s="11" t="str">
        <f>IF(部门列表!A61="","",部门列表!A61)</f>
        <v/>
      </c>
      <c r="C65" s="11" t="str">
        <f>IF(B65="","",VLOOKUP(B65,部门列表!A:B,2,0))</f>
        <v/>
      </c>
      <c r="D65" s="12">
        <f>IF(B65="",0,SUMIFS(领用明细!H:H,领用明细!I:I,B65,领用明细!A:A,"&gt;="&amp;$C$3,领用明细!A:A,"&lt;="&amp;部门耗费!$E$3))</f>
        <v>0</v>
      </c>
      <c r="E65" s="16"/>
    </row>
    <row r="66" spans="1:5" s="2" customFormat="1" ht="11.25">
      <c r="A66" s="7">
        <v>61</v>
      </c>
      <c r="B66" s="11" t="str">
        <f>IF(部门列表!A62="","",部门列表!A62)</f>
        <v/>
      </c>
      <c r="C66" s="11" t="str">
        <f>IF(B66="","",VLOOKUP(B66,部门列表!A:B,2,0))</f>
        <v/>
      </c>
      <c r="D66" s="12">
        <f>IF(B66="",0,SUMIFS(领用明细!H:H,领用明细!I:I,B66,领用明细!A:A,"&gt;="&amp;$C$3,领用明细!A:A,"&lt;="&amp;部门耗费!$E$3))</f>
        <v>0</v>
      </c>
      <c r="E66" s="16"/>
    </row>
    <row r="67" spans="1:5" s="2" customFormat="1" ht="11.25">
      <c r="A67" s="7">
        <v>62</v>
      </c>
      <c r="B67" s="11" t="str">
        <f>IF(部门列表!A63="","",部门列表!A63)</f>
        <v/>
      </c>
      <c r="C67" s="11" t="str">
        <f>IF(B67="","",VLOOKUP(B67,部门列表!A:B,2,0))</f>
        <v/>
      </c>
      <c r="D67" s="12">
        <f>IF(B67="",0,SUMIFS(领用明细!H:H,领用明细!I:I,B67,领用明细!A:A,"&gt;="&amp;$C$3,领用明细!A:A,"&lt;="&amp;部门耗费!$E$3))</f>
        <v>0</v>
      </c>
      <c r="E67" s="16"/>
    </row>
    <row r="68" spans="1:5" s="2" customFormat="1" ht="11.25">
      <c r="A68" s="7">
        <v>63</v>
      </c>
      <c r="B68" s="11" t="str">
        <f>IF(部门列表!A64="","",部门列表!A64)</f>
        <v/>
      </c>
      <c r="C68" s="11" t="str">
        <f>IF(B68="","",VLOOKUP(B68,部门列表!A:B,2,0))</f>
        <v/>
      </c>
      <c r="D68" s="12">
        <f>IF(B68="",0,SUMIFS(领用明细!H:H,领用明细!I:I,B68,领用明细!A:A,"&gt;="&amp;$C$3,领用明细!A:A,"&lt;="&amp;部门耗费!$E$3))</f>
        <v>0</v>
      </c>
      <c r="E68" s="16"/>
    </row>
    <row r="69" spans="1:5" s="2" customFormat="1" ht="11.25">
      <c r="A69" s="7">
        <v>64</v>
      </c>
      <c r="B69" s="11" t="str">
        <f>IF(部门列表!A65="","",部门列表!A65)</f>
        <v/>
      </c>
      <c r="C69" s="11" t="str">
        <f>IF(B69="","",VLOOKUP(B69,部门列表!A:B,2,0))</f>
        <v/>
      </c>
      <c r="D69" s="12">
        <f>IF(B69="",0,SUMIFS(领用明细!H:H,领用明细!I:I,B69,领用明细!A:A,"&gt;="&amp;$C$3,领用明细!A:A,"&lt;="&amp;部门耗费!$E$3))</f>
        <v>0</v>
      </c>
      <c r="E69" s="16"/>
    </row>
    <row r="70" spans="1:5" s="2" customFormat="1" ht="11.25">
      <c r="A70" s="7">
        <v>65</v>
      </c>
      <c r="B70" s="11" t="str">
        <f>IF(部门列表!A66="","",部门列表!A66)</f>
        <v/>
      </c>
      <c r="C70" s="11" t="str">
        <f>IF(B70="","",VLOOKUP(B70,部门列表!A:B,2,0))</f>
        <v/>
      </c>
      <c r="D70" s="12">
        <f>IF(B70="",0,SUMIFS(领用明细!H:H,领用明细!I:I,B70,领用明细!A:A,"&gt;="&amp;$C$3,领用明细!A:A,"&lt;="&amp;部门耗费!$E$3))</f>
        <v>0</v>
      </c>
      <c r="E70" s="16"/>
    </row>
    <row r="71" spans="1:5" s="2" customFormat="1" ht="11.25">
      <c r="A71" s="7">
        <v>66</v>
      </c>
      <c r="B71" s="11" t="str">
        <f>IF(部门列表!A67="","",部门列表!A67)</f>
        <v/>
      </c>
      <c r="C71" s="11" t="str">
        <f>IF(B71="","",VLOOKUP(B71,部门列表!A:B,2,0))</f>
        <v/>
      </c>
      <c r="D71" s="12">
        <f>IF(B71="",0,SUMIFS(领用明细!H:H,领用明细!I:I,B71,领用明细!A:A,"&gt;="&amp;$C$3,领用明细!A:A,"&lt;="&amp;部门耗费!$E$3))</f>
        <v>0</v>
      </c>
      <c r="E71" s="16"/>
    </row>
    <row r="72" spans="1:5" s="2" customFormat="1" ht="11.25">
      <c r="A72" s="7">
        <v>67</v>
      </c>
      <c r="B72" s="11" t="str">
        <f>IF(部门列表!A68="","",部门列表!A68)</f>
        <v/>
      </c>
      <c r="C72" s="11" t="str">
        <f>IF(B72="","",VLOOKUP(B72,部门列表!A:B,2,0))</f>
        <v/>
      </c>
      <c r="D72" s="12">
        <f>IF(B72="",0,SUMIFS(领用明细!H:H,领用明细!I:I,B72,领用明细!A:A,"&gt;="&amp;$C$3,领用明细!A:A,"&lt;="&amp;部门耗费!$E$3))</f>
        <v>0</v>
      </c>
      <c r="E72" s="16"/>
    </row>
    <row r="73" spans="1:5" s="2" customFormat="1" ht="11.25">
      <c r="A73" s="7">
        <v>68</v>
      </c>
      <c r="B73" s="11" t="str">
        <f>IF(部门列表!A69="","",部门列表!A69)</f>
        <v/>
      </c>
      <c r="C73" s="11" t="str">
        <f>IF(B73="","",VLOOKUP(B73,部门列表!A:B,2,0))</f>
        <v/>
      </c>
      <c r="D73" s="12">
        <f>IF(B73="",0,SUMIFS(领用明细!H:H,领用明细!I:I,B73,领用明细!A:A,"&gt;="&amp;$C$3,领用明细!A:A,"&lt;="&amp;部门耗费!$E$3))</f>
        <v>0</v>
      </c>
      <c r="E73" s="16"/>
    </row>
    <row r="74" spans="1:5" s="2" customFormat="1" ht="11.25">
      <c r="A74" s="7">
        <v>69</v>
      </c>
      <c r="B74" s="11" t="str">
        <f>IF(部门列表!A70="","",部门列表!A70)</f>
        <v/>
      </c>
      <c r="C74" s="11" t="str">
        <f>IF(B74="","",VLOOKUP(B74,部门列表!A:B,2,0))</f>
        <v/>
      </c>
      <c r="D74" s="12">
        <f>IF(B74="",0,SUMIFS(领用明细!H:H,领用明细!I:I,B74,领用明细!A:A,"&gt;="&amp;$C$3,领用明细!A:A,"&lt;="&amp;部门耗费!$E$3))</f>
        <v>0</v>
      </c>
      <c r="E74" s="16"/>
    </row>
    <row r="75" spans="1:5" s="2" customFormat="1" ht="11.25">
      <c r="A75" s="7">
        <v>70</v>
      </c>
      <c r="B75" s="11" t="str">
        <f>IF(部门列表!A71="","",部门列表!A71)</f>
        <v/>
      </c>
      <c r="C75" s="11" t="str">
        <f>IF(B75="","",VLOOKUP(B75,部门列表!A:B,2,0))</f>
        <v/>
      </c>
      <c r="D75" s="12">
        <f>IF(B75="",0,SUMIFS(领用明细!H:H,领用明细!I:I,B75,领用明细!A:A,"&gt;="&amp;$C$3,领用明细!A:A,"&lt;="&amp;部门耗费!$E$3))</f>
        <v>0</v>
      </c>
      <c r="E75" s="16"/>
    </row>
    <row r="76" spans="1:5" s="2" customFormat="1" ht="11.25">
      <c r="A76" s="7">
        <v>71</v>
      </c>
      <c r="B76" s="11" t="str">
        <f>IF(部门列表!A72="","",部门列表!A72)</f>
        <v/>
      </c>
      <c r="C76" s="11" t="str">
        <f>IF(B76="","",VLOOKUP(B76,部门列表!A:B,2,0))</f>
        <v/>
      </c>
      <c r="D76" s="12">
        <f>IF(B76="",0,SUMIFS(领用明细!H:H,领用明细!I:I,B76,领用明细!A:A,"&gt;="&amp;$C$3,领用明细!A:A,"&lt;="&amp;部门耗费!$E$3))</f>
        <v>0</v>
      </c>
      <c r="E76" s="16"/>
    </row>
    <row r="77" spans="1:5" s="2" customFormat="1" ht="11.25">
      <c r="A77" s="7">
        <v>72</v>
      </c>
      <c r="B77" s="11" t="str">
        <f>IF(部门列表!A73="","",部门列表!A73)</f>
        <v/>
      </c>
      <c r="C77" s="11" t="str">
        <f>IF(B77="","",VLOOKUP(B77,部门列表!A:B,2,0))</f>
        <v/>
      </c>
      <c r="D77" s="12">
        <f>IF(B77="",0,SUMIFS(领用明细!H:H,领用明细!I:I,B77,领用明细!A:A,"&gt;="&amp;$C$3,领用明细!A:A,"&lt;="&amp;部门耗费!$E$3))</f>
        <v>0</v>
      </c>
      <c r="E77" s="16"/>
    </row>
    <row r="78" spans="1:5" s="2" customFormat="1" ht="11.25">
      <c r="A78" s="7">
        <v>73</v>
      </c>
      <c r="B78" s="11" t="str">
        <f>IF(部门列表!A74="","",部门列表!A74)</f>
        <v/>
      </c>
      <c r="C78" s="11" t="str">
        <f>IF(B78="","",VLOOKUP(B78,部门列表!A:B,2,0))</f>
        <v/>
      </c>
      <c r="D78" s="12">
        <f>IF(B78="",0,SUMIFS(领用明细!H:H,领用明细!I:I,B78,领用明细!A:A,"&gt;="&amp;$C$3,领用明细!A:A,"&lt;="&amp;部门耗费!$E$3))</f>
        <v>0</v>
      </c>
      <c r="E78" s="16"/>
    </row>
    <row r="79" spans="1:5" s="2" customFormat="1" ht="11.25">
      <c r="A79" s="7">
        <v>74</v>
      </c>
      <c r="B79" s="11" t="str">
        <f>IF(部门列表!A75="","",部门列表!A75)</f>
        <v/>
      </c>
      <c r="C79" s="11" t="str">
        <f>IF(B79="","",VLOOKUP(B79,部门列表!A:B,2,0))</f>
        <v/>
      </c>
      <c r="D79" s="12">
        <f>IF(B79="",0,SUMIFS(领用明细!H:H,领用明细!I:I,B79,领用明细!A:A,"&gt;="&amp;$C$3,领用明细!A:A,"&lt;="&amp;部门耗费!$E$3))</f>
        <v>0</v>
      </c>
      <c r="E79" s="16"/>
    </row>
    <row r="80" spans="1:5" s="2" customFormat="1" ht="11.25">
      <c r="A80" s="7">
        <v>75</v>
      </c>
      <c r="B80" s="11" t="str">
        <f>IF(部门列表!A76="","",部门列表!A76)</f>
        <v/>
      </c>
      <c r="C80" s="11" t="str">
        <f>IF(B80="","",VLOOKUP(B80,部门列表!A:B,2,0))</f>
        <v/>
      </c>
      <c r="D80" s="12">
        <f>IF(B80="",0,SUMIFS(领用明细!H:H,领用明细!I:I,B80,领用明细!A:A,"&gt;="&amp;$C$3,领用明细!A:A,"&lt;="&amp;部门耗费!$E$3))</f>
        <v>0</v>
      </c>
      <c r="E80" s="16"/>
    </row>
    <row r="81" spans="1:5" s="2" customFormat="1" ht="11.25">
      <c r="A81" s="7">
        <v>76</v>
      </c>
      <c r="B81" s="11" t="str">
        <f>IF(部门列表!A77="","",部门列表!A77)</f>
        <v/>
      </c>
      <c r="C81" s="11" t="str">
        <f>IF(B81="","",VLOOKUP(B81,部门列表!A:B,2,0))</f>
        <v/>
      </c>
      <c r="D81" s="12">
        <f>IF(B81="",0,SUMIFS(领用明细!H:H,领用明细!I:I,B81,领用明细!A:A,"&gt;="&amp;$C$3,领用明细!A:A,"&lt;="&amp;部门耗费!$E$3))</f>
        <v>0</v>
      </c>
      <c r="E81" s="16"/>
    </row>
    <row r="82" spans="1:5" s="2" customFormat="1" ht="11.25">
      <c r="A82" s="7">
        <v>77</v>
      </c>
      <c r="B82" s="11" t="str">
        <f>IF(部门列表!A78="","",部门列表!A78)</f>
        <v/>
      </c>
      <c r="C82" s="11" t="str">
        <f>IF(B82="","",VLOOKUP(B82,部门列表!A:B,2,0))</f>
        <v/>
      </c>
      <c r="D82" s="12">
        <f>IF(B82="",0,SUMIFS(领用明细!H:H,领用明细!I:I,B82,领用明细!A:A,"&gt;="&amp;$C$3,领用明细!A:A,"&lt;="&amp;部门耗费!$E$3))</f>
        <v>0</v>
      </c>
      <c r="E82" s="16"/>
    </row>
    <row r="83" spans="1:5" s="2" customFormat="1" ht="11.25">
      <c r="A83" s="7">
        <v>78</v>
      </c>
      <c r="B83" s="11" t="str">
        <f>IF(部门列表!A79="","",部门列表!A79)</f>
        <v/>
      </c>
      <c r="C83" s="11" t="str">
        <f>IF(B83="","",VLOOKUP(B83,部门列表!A:B,2,0))</f>
        <v/>
      </c>
      <c r="D83" s="12">
        <f>IF(B83="",0,SUMIFS(领用明细!H:H,领用明细!I:I,B83,领用明细!A:A,"&gt;="&amp;$C$3,领用明细!A:A,"&lt;="&amp;部门耗费!$E$3))</f>
        <v>0</v>
      </c>
      <c r="E83" s="16"/>
    </row>
    <row r="84" spans="1:5" s="2" customFormat="1" ht="11.25">
      <c r="A84" s="7">
        <v>79</v>
      </c>
      <c r="B84" s="11" t="str">
        <f>IF(部门列表!A80="","",部门列表!A80)</f>
        <v/>
      </c>
      <c r="C84" s="11" t="str">
        <f>IF(B84="","",VLOOKUP(B84,部门列表!A:B,2,0))</f>
        <v/>
      </c>
      <c r="D84" s="12">
        <f>IF(B84="",0,SUMIFS(领用明细!H:H,领用明细!I:I,B84,领用明细!A:A,"&gt;="&amp;$C$3,领用明细!A:A,"&lt;="&amp;部门耗费!$E$3))</f>
        <v>0</v>
      </c>
      <c r="E84" s="16"/>
    </row>
    <row r="85" spans="1:5" s="2" customFormat="1" ht="11.25">
      <c r="A85" s="7">
        <v>80</v>
      </c>
      <c r="B85" s="11" t="str">
        <f>IF(部门列表!A81="","",部门列表!A81)</f>
        <v/>
      </c>
      <c r="C85" s="11" t="str">
        <f>IF(B85="","",VLOOKUP(B85,部门列表!A:B,2,0))</f>
        <v/>
      </c>
      <c r="D85" s="12">
        <f>IF(B85="",0,SUMIFS(领用明细!H:H,领用明细!I:I,B85,领用明细!A:A,"&gt;="&amp;$C$3,领用明细!A:A,"&lt;="&amp;部门耗费!$E$3))</f>
        <v>0</v>
      </c>
      <c r="E85" s="16"/>
    </row>
    <row r="86" spans="1:5" s="2" customFormat="1" ht="11.25">
      <c r="A86" s="7">
        <v>81</v>
      </c>
      <c r="B86" s="11" t="str">
        <f>IF(部门列表!A82="","",部门列表!A82)</f>
        <v/>
      </c>
      <c r="C86" s="11" t="str">
        <f>IF(B86="","",VLOOKUP(B86,部门列表!A:B,2,0))</f>
        <v/>
      </c>
      <c r="D86" s="12">
        <f>IF(B86="",0,SUMIFS(领用明细!H:H,领用明细!I:I,B86,领用明细!A:A,"&gt;="&amp;$C$3,领用明细!A:A,"&lt;="&amp;部门耗费!$E$3))</f>
        <v>0</v>
      </c>
      <c r="E86" s="16"/>
    </row>
    <row r="87" spans="1:5" s="2" customFormat="1" ht="11.25">
      <c r="A87" s="7">
        <v>82</v>
      </c>
      <c r="B87" s="11" t="str">
        <f>IF(部门列表!A83="","",部门列表!A83)</f>
        <v/>
      </c>
      <c r="C87" s="11" t="str">
        <f>IF(B87="","",VLOOKUP(B87,部门列表!A:B,2,0))</f>
        <v/>
      </c>
      <c r="D87" s="12">
        <f>IF(B87="",0,SUMIFS(领用明细!H:H,领用明细!I:I,B87,领用明细!A:A,"&gt;="&amp;$C$3,领用明细!A:A,"&lt;="&amp;部门耗费!$E$3))</f>
        <v>0</v>
      </c>
      <c r="E87" s="16"/>
    </row>
    <row r="88" spans="1:5" s="2" customFormat="1" ht="11.25">
      <c r="A88" s="7">
        <v>83</v>
      </c>
      <c r="B88" s="11" t="str">
        <f>IF(部门列表!A84="","",部门列表!A84)</f>
        <v/>
      </c>
      <c r="C88" s="11" t="str">
        <f>IF(B88="","",VLOOKUP(B88,部门列表!A:B,2,0))</f>
        <v/>
      </c>
      <c r="D88" s="12">
        <f>IF(B88="",0,SUMIFS(领用明细!H:H,领用明细!I:I,B88,领用明细!A:A,"&gt;="&amp;$C$3,领用明细!A:A,"&lt;="&amp;部门耗费!$E$3))</f>
        <v>0</v>
      </c>
      <c r="E88" s="16"/>
    </row>
    <row r="89" spans="1:5" s="2" customFormat="1" ht="11.25">
      <c r="A89" s="7">
        <v>84</v>
      </c>
      <c r="B89" s="11" t="str">
        <f>IF(部门列表!A85="","",部门列表!A85)</f>
        <v/>
      </c>
      <c r="C89" s="11" t="str">
        <f>IF(B89="","",VLOOKUP(B89,部门列表!A:B,2,0))</f>
        <v/>
      </c>
      <c r="D89" s="12">
        <f>IF(B89="",0,SUMIFS(领用明细!H:H,领用明细!I:I,B89,领用明细!A:A,"&gt;="&amp;$C$3,领用明细!A:A,"&lt;="&amp;部门耗费!$E$3))</f>
        <v>0</v>
      </c>
      <c r="E89" s="16"/>
    </row>
    <row r="90" spans="1:5" s="2" customFormat="1" ht="11.25">
      <c r="A90" s="7">
        <v>85</v>
      </c>
      <c r="B90" s="11" t="str">
        <f>IF(部门列表!A86="","",部门列表!A86)</f>
        <v/>
      </c>
      <c r="C90" s="11" t="str">
        <f>IF(B90="","",VLOOKUP(B90,部门列表!A:B,2,0))</f>
        <v/>
      </c>
      <c r="D90" s="12">
        <f>IF(B90="",0,SUMIFS(领用明细!H:H,领用明细!I:I,B90,领用明细!A:A,"&gt;="&amp;$C$3,领用明细!A:A,"&lt;="&amp;部门耗费!$E$3))</f>
        <v>0</v>
      </c>
      <c r="E90" s="16"/>
    </row>
    <row r="91" spans="1:5" s="2" customFormat="1" ht="11.25">
      <c r="A91" s="7">
        <v>86</v>
      </c>
      <c r="B91" s="11" t="str">
        <f>IF(部门列表!A87="","",部门列表!A87)</f>
        <v/>
      </c>
      <c r="C91" s="11" t="str">
        <f>IF(B91="","",VLOOKUP(B91,部门列表!A:B,2,0))</f>
        <v/>
      </c>
      <c r="D91" s="12">
        <f>IF(B91="",0,SUMIFS(领用明细!H:H,领用明细!I:I,B91,领用明细!A:A,"&gt;="&amp;$C$3,领用明细!A:A,"&lt;="&amp;部门耗费!$E$3))</f>
        <v>0</v>
      </c>
      <c r="E91" s="16"/>
    </row>
    <row r="92" spans="1:5" s="2" customFormat="1" ht="11.25">
      <c r="A92" s="7">
        <v>87</v>
      </c>
      <c r="B92" s="11" t="str">
        <f>IF(部门列表!A88="","",部门列表!A88)</f>
        <v/>
      </c>
      <c r="C92" s="11" t="str">
        <f>IF(B92="","",VLOOKUP(B92,部门列表!A:B,2,0))</f>
        <v/>
      </c>
      <c r="D92" s="12">
        <f>IF(B92="",0,SUMIFS(领用明细!H:H,领用明细!I:I,B92,领用明细!A:A,"&gt;="&amp;$C$3,领用明细!A:A,"&lt;="&amp;部门耗费!$E$3))</f>
        <v>0</v>
      </c>
      <c r="E92" s="16"/>
    </row>
    <row r="93" spans="1:5" s="2" customFormat="1" ht="11.25">
      <c r="A93" s="7">
        <v>88</v>
      </c>
      <c r="B93" s="11" t="str">
        <f>IF(部门列表!A89="","",部门列表!A89)</f>
        <v/>
      </c>
      <c r="C93" s="11" t="str">
        <f>IF(B93="","",VLOOKUP(B93,部门列表!A:B,2,0))</f>
        <v/>
      </c>
      <c r="D93" s="12">
        <f>IF(B93="",0,SUMIFS(领用明细!H:H,领用明细!I:I,B93,领用明细!A:A,"&gt;="&amp;$C$3,领用明细!A:A,"&lt;="&amp;部门耗费!$E$3))</f>
        <v>0</v>
      </c>
      <c r="E93" s="16"/>
    </row>
    <row r="94" spans="1:5" s="2" customFormat="1" ht="11.25">
      <c r="A94" s="7">
        <v>89</v>
      </c>
      <c r="B94" s="11" t="str">
        <f>IF(部门列表!A90="","",部门列表!A90)</f>
        <v/>
      </c>
      <c r="C94" s="11" t="str">
        <f>IF(B94="","",VLOOKUP(B94,部门列表!A:B,2,0))</f>
        <v/>
      </c>
      <c r="D94" s="12">
        <f>IF(B94="",0,SUMIFS(领用明细!H:H,领用明细!I:I,B94,领用明细!A:A,"&gt;="&amp;$C$3,领用明细!A:A,"&lt;="&amp;部门耗费!$E$3))</f>
        <v>0</v>
      </c>
      <c r="E94" s="16"/>
    </row>
    <row r="95" spans="1:5" s="2" customFormat="1" ht="11.25">
      <c r="A95" s="7">
        <v>90</v>
      </c>
      <c r="B95" s="11" t="str">
        <f>IF(部门列表!A91="","",部门列表!A91)</f>
        <v/>
      </c>
      <c r="C95" s="11" t="str">
        <f>IF(B95="","",VLOOKUP(B95,部门列表!A:B,2,0))</f>
        <v/>
      </c>
      <c r="D95" s="12">
        <f>IF(B95="",0,SUMIFS(领用明细!H:H,领用明细!I:I,B95,领用明细!A:A,"&gt;="&amp;$C$3,领用明细!A:A,"&lt;="&amp;部门耗费!$E$3))</f>
        <v>0</v>
      </c>
      <c r="E95" s="16"/>
    </row>
    <row r="96" spans="1:5" s="2" customFormat="1" ht="11.25">
      <c r="A96" s="7">
        <v>91</v>
      </c>
      <c r="B96" s="11" t="str">
        <f>IF(部门列表!A92="","",部门列表!A92)</f>
        <v/>
      </c>
      <c r="C96" s="11" t="str">
        <f>IF(B96="","",VLOOKUP(B96,部门列表!A:B,2,0))</f>
        <v/>
      </c>
      <c r="D96" s="12">
        <f>IF(B96="",0,SUMIFS(领用明细!H:H,领用明细!I:I,B96,领用明细!A:A,"&gt;="&amp;$C$3,领用明细!A:A,"&lt;="&amp;部门耗费!$E$3))</f>
        <v>0</v>
      </c>
      <c r="E96" s="16"/>
    </row>
    <row r="97" spans="1:5" s="2" customFormat="1" ht="11.25">
      <c r="A97" s="7">
        <v>92</v>
      </c>
      <c r="B97" s="11" t="str">
        <f>IF(部门列表!A93="","",部门列表!A93)</f>
        <v/>
      </c>
      <c r="C97" s="11" t="str">
        <f>IF(B97="","",VLOOKUP(B97,部门列表!A:B,2,0))</f>
        <v/>
      </c>
      <c r="D97" s="12">
        <f>IF(B97="",0,SUMIFS(领用明细!H:H,领用明细!I:I,B97,领用明细!A:A,"&gt;="&amp;$C$3,领用明细!A:A,"&lt;="&amp;部门耗费!$E$3))</f>
        <v>0</v>
      </c>
      <c r="E97" s="16"/>
    </row>
    <row r="98" spans="1:5" s="2" customFormat="1" ht="11.25">
      <c r="A98" s="7">
        <v>93</v>
      </c>
      <c r="B98" s="11" t="str">
        <f>IF(部门列表!A94="","",部门列表!A94)</f>
        <v/>
      </c>
      <c r="C98" s="11" t="str">
        <f>IF(B98="","",VLOOKUP(B98,部门列表!A:B,2,0))</f>
        <v/>
      </c>
      <c r="D98" s="12">
        <f>IF(B98="",0,SUMIFS(领用明细!H:H,领用明细!I:I,B98,领用明细!A:A,"&gt;="&amp;$C$3,领用明细!A:A,"&lt;="&amp;部门耗费!$E$3))</f>
        <v>0</v>
      </c>
      <c r="E98" s="16"/>
    </row>
    <row r="99" spans="1:5" s="2" customFormat="1" ht="11.25">
      <c r="A99" s="7">
        <v>94</v>
      </c>
      <c r="B99" s="11" t="str">
        <f>IF(部门列表!A95="","",部门列表!A95)</f>
        <v/>
      </c>
      <c r="C99" s="11" t="str">
        <f>IF(B99="","",VLOOKUP(B99,部门列表!A:B,2,0))</f>
        <v/>
      </c>
      <c r="D99" s="12">
        <f>IF(B99="",0,SUMIFS(领用明细!H:H,领用明细!I:I,B99,领用明细!A:A,"&gt;="&amp;$C$3,领用明细!A:A,"&lt;="&amp;部门耗费!$E$3))</f>
        <v>0</v>
      </c>
      <c r="E99" s="16"/>
    </row>
    <row r="100" spans="1:5" s="2" customFormat="1" ht="11.25">
      <c r="A100" s="7">
        <v>95</v>
      </c>
      <c r="B100" s="11" t="str">
        <f>IF(部门列表!A96="","",部门列表!A96)</f>
        <v/>
      </c>
      <c r="C100" s="11" t="str">
        <f>IF(B100="","",VLOOKUP(B100,部门列表!A:B,2,0))</f>
        <v/>
      </c>
      <c r="D100" s="12">
        <f>IF(B100="",0,SUMIFS(领用明细!H:H,领用明细!I:I,B100,领用明细!A:A,"&gt;="&amp;$C$3,领用明细!A:A,"&lt;="&amp;部门耗费!$E$3))</f>
        <v>0</v>
      </c>
      <c r="E100" s="16"/>
    </row>
    <row r="101" spans="1:5" s="2" customFormat="1" ht="11.25">
      <c r="A101" s="7">
        <v>96</v>
      </c>
      <c r="B101" s="11" t="str">
        <f>IF(部门列表!A97="","",部门列表!A97)</f>
        <v/>
      </c>
      <c r="C101" s="11" t="str">
        <f>IF(B101="","",VLOOKUP(B101,部门列表!A:B,2,0))</f>
        <v/>
      </c>
      <c r="D101" s="12">
        <f>IF(B101="",0,SUMIFS(领用明细!H:H,领用明细!I:I,B101,领用明细!A:A,"&gt;="&amp;$C$3,领用明细!A:A,"&lt;="&amp;部门耗费!$E$3))</f>
        <v>0</v>
      </c>
      <c r="E101" s="16"/>
    </row>
    <row r="102" spans="1:5" s="2" customFormat="1" ht="11.25">
      <c r="A102" s="7">
        <v>97</v>
      </c>
      <c r="B102" s="11" t="str">
        <f>IF(部门列表!A98="","",部门列表!A98)</f>
        <v/>
      </c>
      <c r="C102" s="11" t="str">
        <f>IF(B102="","",VLOOKUP(B102,部门列表!A:B,2,0))</f>
        <v/>
      </c>
      <c r="D102" s="12">
        <f>IF(B102="",0,SUMIFS(领用明细!H:H,领用明细!I:I,B102,领用明细!A:A,"&gt;="&amp;$C$3,领用明细!A:A,"&lt;="&amp;部门耗费!$E$3))</f>
        <v>0</v>
      </c>
      <c r="E102" s="16"/>
    </row>
    <row r="103" spans="1:5" s="2" customFormat="1" ht="11.25">
      <c r="A103" s="7">
        <v>98</v>
      </c>
      <c r="B103" s="11" t="str">
        <f>IF(部门列表!A99="","",部门列表!A99)</f>
        <v/>
      </c>
      <c r="C103" s="11" t="str">
        <f>IF(B103="","",VLOOKUP(B103,部门列表!A:B,2,0))</f>
        <v/>
      </c>
      <c r="D103" s="12">
        <f>IF(B103="",0,SUMIFS(领用明细!H:H,领用明细!I:I,B103,领用明细!A:A,"&gt;="&amp;$C$3,领用明细!A:A,"&lt;="&amp;部门耗费!$E$3))</f>
        <v>0</v>
      </c>
      <c r="E103" s="16"/>
    </row>
    <row r="104" spans="1:5" s="2" customFormat="1" ht="11.25">
      <c r="A104" s="7">
        <v>99</v>
      </c>
      <c r="B104" s="11" t="str">
        <f>IF(部门列表!A100="","",部门列表!A100)</f>
        <v/>
      </c>
      <c r="C104" s="11" t="str">
        <f>IF(B104="","",VLOOKUP(B104,部门列表!A:B,2,0))</f>
        <v/>
      </c>
      <c r="D104" s="12">
        <f>IF(B104="",0,SUMIFS(领用明细!H:H,领用明细!I:I,B104,领用明细!A:A,"&gt;="&amp;$C$3,领用明细!A:A,"&lt;="&amp;部门耗费!$E$3))</f>
        <v>0</v>
      </c>
      <c r="E104" s="16"/>
    </row>
    <row r="105" spans="1:5" s="2" customFormat="1" ht="11.25">
      <c r="A105" s="7">
        <v>100</v>
      </c>
      <c r="B105" s="11" t="str">
        <f>IF(部门列表!A101="","",部门列表!A101)</f>
        <v/>
      </c>
      <c r="C105" s="11" t="str">
        <f>IF(B105="","",VLOOKUP(B105,部门列表!A:B,2,0))</f>
        <v/>
      </c>
      <c r="D105" s="12">
        <f>IF(B105="",0,SUMIFS(领用明细!H:H,领用明细!I:I,B105,领用明细!A:A,"&gt;="&amp;$C$3,领用明细!A:A,"&lt;="&amp;部门耗费!$E$3))</f>
        <v>0</v>
      </c>
      <c r="E105" s="16"/>
    </row>
  </sheetData>
  <mergeCells count="3">
    <mergeCell ref="A1:E1"/>
    <mergeCell ref="A3:B3"/>
    <mergeCell ref="A4:E4"/>
  </mergeCells>
  <conditionalFormatting sqref="A4:E4">
    <cfRule type="containsText" priority="1" dxfId="0" operator="containsText" text="开始和结束">
      <formula>NOT(ISERROR(SEARCH("开始和结束",A4)))</formula>
    </cfRule>
  </conditionalFormatting>
  <dataValidations count="1">
    <dataValidation type="date" operator="greaterThanOrEqual" allowBlank="1" showInputMessage="1" showErrorMessage="1" error="请输入正确的日期格式，如2019/01/01" sqref="C3 E3">
      <formula1>1</formula1>
    </dataValidation>
  </dataValidations>
  <pageMargins left="0.75" right="0.75" top="1" bottom="1" header="0.511805555555556" footer="0.511805555555556"/>
  <pageSetup orientation="portrait" paperSize="9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sheetPr>
    <pageSetUpPr fitToPage="1"/>
  </sheetPr>
  <dimension ref="A1:K35"/>
  <sheetViews>
    <sheetView showGridLines="0" workbookViewId="0" topLeftCell="A1">
      <selection pane="topLeft" activeCell="Q9" sqref="Q9"/>
    </sheetView>
  </sheetViews>
  <sheetFormatPr defaultColWidth="9" defaultRowHeight="13.5"/>
  <cols>
    <col min="1" max="1" width="7.1" style="17" customWidth="1"/>
    <col min="2" max="2" width="9.6" style="63" customWidth="1"/>
    <col min="3" max="3" width="10.6" style="63" customWidth="1"/>
    <col min="4" max="4" width="16.3" style="63" customWidth="1"/>
    <col min="5" max="8" width="9" style="63"/>
    <col min="9" max="9" width="15.6" style="63" customWidth="1"/>
    <col min="10" max="10" width="17.5" style="63" customWidth="1"/>
    <col min="11" max="11" width="20.6" style="63" customWidth="1"/>
    <col min="12" max="12" width="5.8" style="63" customWidth="1"/>
    <col min="13" max="16384" width="9" style="63"/>
  </cols>
  <sheetData>
    <row r="1" spans="1:11" ht="27">
      <c r="A1" s="3" t="s">
        <v>306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3" spans="1:11" s="17" customFormat="1" ht="13.5">
      <c r="A3" s="19" t="s">
        <v>307</v>
      </c>
      <c r="B3" s="64"/>
      <c r="C3" s="65"/>
      <c r="D3" s="19" t="s">
        <v>308</v>
      </c>
      <c r="E3" s="64"/>
      <c r="F3" s="65"/>
      <c r="G3" s="19" t="s">
        <v>309</v>
      </c>
      <c r="H3" s="64"/>
      <c r="I3" s="65"/>
      <c r="J3" s="19" t="s">
        <v>310</v>
      </c>
      <c r="K3" s="20"/>
    </row>
    <row r="4" spans="1:11" s="17" customFormat="1" ht="27">
      <c r="A4" s="19" t="s">
        <v>280</v>
      </c>
      <c r="B4" s="19" t="s">
        <v>3</v>
      </c>
      <c r="C4" s="19" t="s">
        <v>4</v>
      </c>
      <c r="D4" s="19" t="s">
        <v>5</v>
      </c>
      <c r="E4" s="19" t="s">
        <v>6</v>
      </c>
      <c r="F4" s="19" t="s">
        <v>311</v>
      </c>
      <c r="G4" s="19" t="s">
        <v>8</v>
      </c>
      <c r="H4" s="19" t="s">
        <v>312</v>
      </c>
      <c r="I4" s="88" t="s">
        <v>313</v>
      </c>
      <c r="J4" s="19" t="s">
        <v>10</v>
      </c>
      <c r="K4" s="19"/>
    </row>
    <row r="5" spans="1:11" ht="13.5">
      <c r="A5" s="20">
        <v>1</v>
      </c>
      <c r="B5" s="66"/>
      <c r="C5" s="66"/>
      <c r="D5" s="66"/>
      <c r="E5" s="66"/>
      <c r="F5" s="67"/>
      <c r="G5" s="67"/>
      <c r="H5" s="68">
        <f>F5*G5</f>
        <v>0</v>
      </c>
      <c r="I5" s="66"/>
      <c r="J5" s="20"/>
      <c r="K5" s="20"/>
    </row>
    <row r="6" spans="1:11" ht="13.5">
      <c r="A6" s="20">
        <v>2</v>
      </c>
      <c r="B6" s="66"/>
      <c r="C6" s="66"/>
      <c r="D6" s="66"/>
      <c r="E6" s="66"/>
      <c r="F6" s="67"/>
      <c r="G6" s="67"/>
      <c r="H6" s="68">
        <f t="shared" si="0" ref="H6:H24">F6*G6</f>
        <v>0</v>
      </c>
      <c r="I6" s="66"/>
      <c r="J6" s="20"/>
      <c r="K6" s="20"/>
    </row>
    <row r="7" spans="1:11" ht="13.5">
      <c r="A7" s="20">
        <v>3</v>
      </c>
      <c r="B7" s="66"/>
      <c r="C7" s="66"/>
      <c r="D7" s="66"/>
      <c r="E7" s="66"/>
      <c r="F7" s="67"/>
      <c r="G7" s="67"/>
      <c r="H7" s="68">
        <f t="shared" si="0"/>
        <v>0</v>
      </c>
      <c r="I7" s="66"/>
      <c r="J7" s="20"/>
      <c r="K7" s="20"/>
    </row>
    <row r="8" spans="1:11" ht="13.5">
      <c r="A8" s="20">
        <v>4</v>
      </c>
      <c r="B8" s="66"/>
      <c r="C8" s="66"/>
      <c r="D8" s="66"/>
      <c r="E8" s="66"/>
      <c r="F8" s="67"/>
      <c r="G8" s="67"/>
      <c r="H8" s="68">
        <f t="shared" si="0"/>
        <v>0</v>
      </c>
      <c r="I8" s="66"/>
      <c r="J8" s="20"/>
      <c r="K8" s="20"/>
    </row>
    <row r="9" spans="1:11" ht="13.5">
      <c r="A9" s="20">
        <v>5</v>
      </c>
      <c r="B9" s="66"/>
      <c r="C9" s="66"/>
      <c r="D9" s="66"/>
      <c r="E9" s="66"/>
      <c r="F9" s="67"/>
      <c r="G9" s="67"/>
      <c r="H9" s="68">
        <f t="shared" si="0"/>
        <v>0</v>
      </c>
      <c r="I9" s="66"/>
      <c r="J9" s="20"/>
      <c r="K9" s="20"/>
    </row>
    <row r="10" spans="1:11" ht="13.5">
      <c r="A10" s="20">
        <v>6</v>
      </c>
      <c r="B10" s="66"/>
      <c r="C10" s="66"/>
      <c r="D10" s="66"/>
      <c r="E10" s="66"/>
      <c r="F10" s="67"/>
      <c r="G10" s="67"/>
      <c r="H10" s="68">
        <f t="shared" si="0"/>
        <v>0</v>
      </c>
      <c r="I10" s="66"/>
      <c r="J10" s="20"/>
      <c r="K10" s="20"/>
    </row>
    <row r="11" spans="1:11" ht="13.5">
      <c r="A11" s="20">
        <v>7</v>
      </c>
      <c r="B11" s="66"/>
      <c r="C11" s="66"/>
      <c r="D11" s="66"/>
      <c r="E11" s="66"/>
      <c r="F11" s="67"/>
      <c r="G11" s="67"/>
      <c r="H11" s="68">
        <f t="shared" si="0"/>
        <v>0</v>
      </c>
      <c r="I11" s="66"/>
      <c r="J11" s="20"/>
      <c r="K11" s="20"/>
    </row>
    <row r="12" spans="1:11" ht="13.5">
      <c r="A12" s="20">
        <v>8</v>
      </c>
      <c r="B12" s="66"/>
      <c r="C12" s="66"/>
      <c r="D12" s="66"/>
      <c r="E12" s="66"/>
      <c r="F12" s="67"/>
      <c r="G12" s="67"/>
      <c r="H12" s="68">
        <f t="shared" si="0"/>
        <v>0</v>
      </c>
      <c r="I12" s="66"/>
      <c r="J12" s="20"/>
      <c r="K12" s="20"/>
    </row>
    <row r="13" spans="1:11" ht="13.5">
      <c r="A13" s="20">
        <v>9</v>
      </c>
      <c r="B13" s="66"/>
      <c r="C13" s="66"/>
      <c r="D13" s="66"/>
      <c r="E13" s="66"/>
      <c r="F13" s="67"/>
      <c r="G13" s="67"/>
      <c r="H13" s="68">
        <f t="shared" si="0"/>
        <v>0</v>
      </c>
      <c r="I13" s="66"/>
      <c r="J13" s="20"/>
      <c r="K13" s="20"/>
    </row>
    <row r="14" spans="1:11" ht="13.5">
      <c r="A14" s="20">
        <v>10</v>
      </c>
      <c r="B14" s="66"/>
      <c r="C14" s="66"/>
      <c r="D14" s="66"/>
      <c r="E14" s="66"/>
      <c r="F14" s="67"/>
      <c r="G14" s="67"/>
      <c r="H14" s="68">
        <f t="shared" si="0"/>
        <v>0</v>
      </c>
      <c r="I14" s="66"/>
      <c r="J14" s="20"/>
      <c r="K14" s="20"/>
    </row>
    <row r="15" spans="1:11" ht="13.5">
      <c r="A15" s="20">
        <v>11</v>
      </c>
      <c r="B15" s="66"/>
      <c r="C15" s="66"/>
      <c r="D15" s="66"/>
      <c r="E15" s="66"/>
      <c r="F15" s="67"/>
      <c r="G15" s="67"/>
      <c r="H15" s="68">
        <f t="shared" si="0"/>
        <v>0</v>
      </c>
      <c r="I15" s="66"/>
      <c r="J15" s="20"/>
      <c r="K15" s="20"/>
    </row>
    <row r="16" spans="1:11" ht="13.5">
      <c r="A16" s="20">
        <v>12</v>
      </c>
      <c r="B16" s="66"/>
      <c r="C16" s="66"/>
      <c r="D16" s="66"/>
      <c r="E16" s="66"/>
      <c r="F16" s="67"/>
      <c r="G16" s="67"/>
      <c r="H16" s="68">
        <f t="shared" si="0"/>
        <v>0</v>
      </c>
      <c r="I16" s="66"/>
      <c r="J16" s="20"/>
      <c r="K16" s="20"/>
    </row>
    <row r="17" spans="1:11" ht="13.5">
      <c r="A17" s="20">
        <v>13</v>
      </c>
      <c r="B17" s="66"/>
      <c r="C17" s="66"/>
      <c r="D17" s="66"/>
      <c r="E17" s="66"/>
      <c r="F17" s="67"/>
      <c r="G17" s="67"/>
      <c r="H17" s="68">
        <f t="shared" si="0"/>
        <v>0</v>
      </c>
      <c r="I17" s="66"/>
      <c r="J17" s="20"/>
      <c r="K17" s="20"/>
    </row>
    <row r="18" spans="1:11" ht="13.5">
      <c r="A18" s="20">
        <v>14</v>
      </c>
      <c r="B18" s="66"/>
      <c r="C18" s="66"/>
      <c r="D18" s="66"/>
      <c r="E18" s="66"/>
      <c r="F18" s="67"/>
      <c r="G18" s="67"/>
      <c r="H18" s="68">
        <f t="shared" si="0"/>
        <v>0</v>
      </c>
      <c r="I18" s="66"/>
      <c r="J18" s="20"/>
      <c r="K18" s="20"/>
    </row>
    <row r="19" spans="1:11" ht="13.5">
      <c r="A19" s="20">
        <v>15</v>
      </c>
      <c r="B19" s="66"/>
      <c r="C19" s="66"/>
      <c r="D19" s="66"/>
      <c r="E19" s="66"/>
      <c r="F19" s="67"/>
      <c r="G19" s="67"/>
      <c r="H19" s="68">
        <f t="shared" si="0"/>
        <v>0</v>
      </c>
      <c r="I19" s="66"/>
      <c r="J19" s="20"/>
      <c r="K19" s="20"/>
    </row>
    <row r="20" spans="1:11" ht="13.5">
      <c r="A20" s="20">
        <v>16</v>
      </c>
      <c r="B20" s="66"/>
      <c r="C20" s="66"/>
      <c r="D20" s="66"/>
      <c r="E20" s="66"/>
      <c r="F20" s="67"/>
      <c r="G20" s="67"/>
      <c r="H20" s="68">
        <f t="shared" si="0"/>
        <v>0</v>
      </c>
      <c r="I20" s="66"/>
      <c r="J20" s="20"/>
      <c r="K20" s="20"/>
    </row>
    <row r="21" spans="1:11" ht="13.5">
      <c r="A21" s="20">
        <v>17</v>
      </c>
      <c r="B21" s="66"/>
      <c r="C21" s="66"/>
      <c r="D21" s="66"/>
      <c r="E21" s="66"/>
      <c r="F21" s="67"/>
      <c r="G21" s="67"/>
      <c r="H21" s="68">
        <f t="shared" si="0"/>
        <v>0</v>
      </c>
      <c r="I21" s="66"/>
      <c r="J21" s="20"/>
      <c r="K21" s="20"/>
    </row>
    <row r="22" spans="1:11" ht="13.5">
      <c r="A22" s="20">
        <v>18</v>
      </c>
      <c r="B22" s="66"/>
      <c r="C22" s="66"/>
      <c r="D22" s="66"/>
      <c r="E22" s="66"/>
      <c r="F22" s="67"/>
      <c r="G22" s="67"/>
      <c r="H22" s="68">
        <f t="shared" si="0"/>
        <v>0</v>
      </c>
      <c r="I22" s="66"/>
      <c r="J22" s="20"/>
      <c r="K22" s="20"/>
    </row>
    <row r="23" spans="1:11" ht="13.5">
      <c r="A23" s="20">
        <v>19</v>
      </c>
      <c r="B23" s="66"/>
      <c r="C23" s="66"/>
      <c r="D23" s="66"/>
      <c r="E23" s="66"/>
      <c r="F23" s="67"/>
      <c r="G23" s="67"/>
      <c r="H23" s="68">
        <f t="shared" si="0"/>
        <v>0</v>
      </c>
      <c r="I23" s="66"/>
      <c r="J23" s="20"/>
      <c r="K23" s="20"/>
    </row>
    <row r="24" spans="1:11" ht="13.5">
      <c r="A24" s="20">
        <v>20</v>
      </c>
      <c r="B24" s="66"/>
      <c r="C24" s="66"/>
      <c r="D24" s="66"/>
      <c r="E24" s="66"/>
      <c r="F24" s="67"/>
      <c r="G24" s="67"/>
      <c r="H24" s="68">
        <f t="shared" si="0"/>
        <v>0</v>
      </c>
      <c r="I24" s="66"/>
      <c r="J24" s="20"/>
      <c r="K24" s="20"/>
    </row>
    <row r="25" spans="1:11" s="62" customFormat="1" ht="13.5">
      <c r="A25" s="69"/>
      <c r="B25" s="70"/>
      <c r="C25" s="70" t="s">
        <v>314</v>
      </c>
      <c r="D25" s="70"/>
      <c r="E25" s="70"/>
      <c r="F25" s="70"/>
      <c r="G25" s="70"/>
      <c r="H25" s="71">
        <f>SUM(H5:H24)</f>
        <v>0</v>
      </c>
      <c r="I25" s="70"/>
      <c r="J25" s="70"/>
      <c r="K25" s="89"/>
    </row>
    <row r="26" spans="1:11" ht="13.5">
      <c r="A26" s="72" t="s">
        <v>315</v>
      </c>
      <c r="B26" s="73"/>
      <c r="C26" s="74"/>
      <c r="D26" s="73"/>
      <c r="E26" s="72" t="s">
        <v>316</v>
      </c>
      <c r="F26" s="73"/>
      <c r="G26" s="74"/>
      <c r="H26" s="75"/>
      <c r="I26" s="73"/>
      <c r="J26" s="90" t="s">
        <v>317</v>
      </c>
      <c r="K26" s="91"/>
    </row>
    <row r="27" spans="1:11" ht="13.5">
      <c r="A27" s="76"/>
      <c r="B27" s="77"/>
      <c r="C27" s="76"/>
      <c r="D27" s="77"/>
      <c r="E27" s="76"/>
      <c r="F27" s="77"/>
      <c r="G27" s="76"/>
      <c r="H27" s="78"/>
      <c r="I27" s="77"/>
      <c r="J27" s="92"/>
      <c r="K27" s="92"/>
    </row>
    <row r="28" spans="1:11" ht="13.5">
      <c r="A28" s="76"/>
      <c r="B28" s="77"/>
      <c r="C28" s="76"/>
      <c r="D28" s="77"/>
      <c r="E28" s="76"/>
      <c r="F28" s="77"/>
      <c r="G28" s="76"/>
      <c r="H28" s="78"/>
      <c r="I28" s="77"/>
      <c r="J28" s="92"/>
      <c r="K28" s="92"/>
    </row>
    <row r="29" spans="1:11" ht="13.5">
      <c r="A29" s="76"/>
      <c r="B29" s="77"/>
      <c r="C29" s="76"/>
      <c r="D29" s="77"/>
      <c r="E29" s="76"/>
      <c r="F29" s="77"/>
      <c r="G29" s="76"/>
      <c r="H29" s="78"/>
      <c r="I29" s="77"/>
      <c r="J29" s="92"/>
      <c r="K29" s="92"/>
    </row>
    <row r="30" spans="1:11" ht="13.5">
      <c r="A30" s="76"/>
      <c r="B30" s="77"/>
      <c r="C30" s="76"/>
      <c r="D30" s="77"/>
      <c r="E30" s="76"/>
      <c r="F30" s="77"/>
      <c r="G30" s="76"/>
      <c r="H30" s="78"/>
      <c r="I30" s="77"/>
      <c r="J30" s="92"/>
      <c r="K30" s="92"/>
    </row>
    <row r="31" spans="1:11" ht="13.5">
      <c r="A31" s="79"/>
      <c r="B31" s="80"/>
      <c r="C31" s="79"/>
      <c r="D31" s="80"/>
      <c r="E31" s="79"/>
      <c r="F31" s="80"/>
      <c r="G31" s="79"/>
      <c r="H31" s="81"/>
      <c r="I31" s="80"/>
      <c r="J31" s="93"/>
      <c r="K31" s="93"/>
    </row>
    <row r="32" spans="1:11" ht="13.5">
      <c r="A32" s="82" t="s">
        <v>318</v>
      </c>
      <c r="B32" s="83"/>
      <c r="C32" s="83"/>
      <c r="D32" s="83"/>
      <c r="E32" s="83"/>
      <c r="F32" s="83"/>
      <c r="G32" s="83"/>
      <c r="H32" s="83"/>
      <c r="I32" s="83"/>
      <c r="J32" s="83"/>
      <c r="K32" s="94"/>
    </row>
    <row r="33" spans="1:11" ht="13.5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95"/>
    </row>
    <row r="34" spans="1:11" ht="13.5">
      <c r="A34" s="84"/>
      <c r="B34" s="85"/>
      <c r="C34" s="85"/>
      <c r="D34" s="85"/>
      <c r="E34" s="85"/>
      <c r="F34" s="85"/>
      <c r="G34" s="85"/>
      <c r="H34" s="85"/>
      <c r="I34" s="85"/>
      <c r="J34" s="85"/>
      <c r="K34" s="95"/>
    </row>
    <row r="35" spans="1:11" ht="13.5">
      <c r="A35" s="86"/>
      <c r="B35" s="87"/>
      <c r="C35" s="87"/>
      <c r="D35" s="87"/>
      <c r="E35" s="87"/>
      <c r="F35" s="87"/>
      <c r="G35" s="87"/>
      <c r="H35" s="87"/>
      <c r="I35" s="87"/>
      <c r="J35" s="87"/>
      <c r="K35" s="96"/>
    </row>
  </sheetData>
  <mergeCells count="32">
    <mergeCell ref="A1:K1"/>
    <mergeCell ref="B3:C3"/>
    <mergeCell ref="E3:F3"/>
    <mergeCell ref="H3:I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6:J31"/>
    <mergeCell ref="K26:K31"/>
    <mergeCell ref="A32:K35"/>
    <mergeCell ref="A26:B31"/>
    <mergeCell ref="C26:D31"/>
    <mergeCell ref="E26:F31"/>
    <mergeCell ref="G26:I31"/>
  </mergeCells>
  <pageMargins left="0.708661417322835" right="0.6875" top="0.590551181102362" bottom="0.590551181102362" header="0.31496062992126" footer="0.31496062992126"/>
  <pageSetup orientation="landscape" paperSize="9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dimension ref="A1:AC100"/>
  <sheetViews>
    <sheetView showGridLines="0" workbookViewId="0" topLeftCell="A1">
      <pane xSplit="4" ySplit="2" topLeftCell="L42" activePane="bottomRight" state="frozen"/>
      <selection pane="topLeft" activeCell="A1" sqref="A1"/>
      <selection pane="bottomLeft" activeCell="A1" sqref="A1"/>
      <selection pane="topRight" activeCell="A1" sqref="A1"/>
      <selection pane="bottomRight" activeCell="A1" sqref="A1:A2"/>
    </sheetView>
  </sheetViews>
  <sheetFormatPr defaultColWidth="9" defaultRowHeight="11.25"/>
  <cols>
    <col min="1" max="16384" width="9" style="24"/>
  </cols>
  <sheetData>
    <row r="1" spans="1:29" s="1" customFormat="1" ht="13.5" customHeight="1">
      <c r="A1" s="25" t="s">
        <v>3</v>
      </c>
      <c r="B1" s="26" t="s">
        <v>4</v>
      </c>
      <c r="C1" s="26" t="s">
        <v>5</v>
      </c>
      <c r="D1" s="26" t="s">
        <v>6</v>
      </c>
      <c r="E1" s="27" t="s">
        <v>7</v>
      </c>
      <c r="F1" s="28" t="s">
        <v>8</v>
      </c>
      <c r="G1" s="26" t="s">
        <v>319</v>
      </c>
      <c r="H1" s="29" t="s">
        <v>320</v>
      </c>
      <c r="I1" s="43" t="s">
        <v>267</v>
      </c>
      <c r="J1" s="44" t="s">
        <v>268</v>
      </c>
      <c r="K1" s="44" t="s">
        <v>269</v>
      </c>
      <c r="L1" s="44" t="s">
        <v>270</v>
      </c>
      <c r="M1" s="44" t="s">
        <v>271</v>
      </c>
      <c r="N1" s="44" t="s">
        <v>272</v>
      </c>
      <c r="O1" s="44" t="s">
        <v>273</v>
      </c>
      <c r="P1" s="44" t="s">
        <v>274</v>
      </c>
      <c r="Q1" s="44" t="s">
        <v>275</v>
      </c>
      <c r="R1" s="44" t="s">
        <v>276</v>
      </c>
      <c r="S1" s="44" t="s">
        <v>321</v>
      </c>
      <c r="T1" s="44" t="s">
        <v>321</v>
      </c>
      <c r="U1" s="44" t="s">
        <v>321</v>
      </c>
      <c r="V1" s="44" t="s">
        <v>321</v>
      </c>
      <c r="W1" s="44" t="s">
        <v>321</v>
      </c>
      <c r="X1" s="44" t="s">
        <v>321</v>
      </c>
      <c r="Y1" s="44" t="s">
        <v>321</v>
      </c>
      <c r="Z1" s="44" t="s">
        <v>321</v>
      </c>
      <c r="AA1" s="44" t="s">
        <v>321</v>
      </c>
      <c r="AB1" s="44" t="s">
        <v>321</v>
      </c>
      <c r="AC1" s="51" t="s">
        <v>321</v>
      </c>
    </row>
    <row r="2" spans="1:29" s="1" customFormat="1" ht="11.25">
      <c r="A2" s="30"/>
      <c r="B2" s="31"/>
      <c r="C2" s="31"/>
      <c r="D2" s="31"/>
      <c r="E2" s="32"/>
      <c r="F2" s="33"/>
      <c r="G2" s="31"/>
      <c r="H2" s="34"/>
      <c r="I2" s="45" t="s">
        <v>290</v>
      </c>
      <c r="J2" s="46" t="s">
        <v>292</v>
      </c>
      <c r="K2" s="46" t="s">
        <v>293</v>
      </c>
      <c r="L2" s="46" t="s">
        <v>295</v>
      </c>
      <c r="M2" s="46" t="s">
        <v>297</v>
      </c>
      <c r="N2" s="46" t="s">
        <v>299</v>
      </c>
      <c r="O2" s="46" t="s">
        <v>300</v>
      </c>
      <c r="P2" s="46" t="s">
        <v>301</v>
      </c>
      <c r="Q2" s="46" t="s">
        <v>302</v>
      </c>
      <c r="R2" s="46" t="s">
        <v>303</v>
      </c>
      <c r="S2" s="46"/>
      <c r="T2" s="46"/>
      <c r="U2" s="46"/>
      <c r="V2" s="46"/>
      <c r="W2" s="46"/>
      <c r="X2" s="46"/>
      <c r="Y2" s="46"/>
      <c r="Z2" s="46"/>
      <c r="AA2" s="46"/>
      <c r="AB2" s="46"/>
      <c r="AC2" s="52"/>
    </row>
    <row r="3" spans="1:29" ht="11.25">
      <c r="A3" s="35" t="str">
        <f>IF(型号管理!A2="","",型号管理!A2)</f>
        <v>BG00001</v>
      </c>
      <c r="B3" s="36" t="str">
        <f>IF(型号管理!B2="","",型号管理!B2)</f>
        <v>A4打印纸</v>
      </c>
      <c r="C3" s="36" t="str">
        <f>IF(型号管理!C2="","",型号管理!C2)</f>
        <v>500张/包 5包/箱</v>
      </c>
      <c r="D3" s="36" t="str">
        <f>IF(型号管理!D2="","",型号管理!D2)</f>
        <v>箱</v>
      </c>
      <c r="E3" s="36" t="str">
        <f>IF(型号管理!E2="","",型号管理!E2)</f>
        <v>纸制</v>
      </c>
      <c r="F3" s="37">
        <f>IF(型号管理!F2="",0,型号管理!F2)</f>
        <v>113</v>
      </c>
      <c r="G3" s="37">
        <f>SUM(I3:AC3)</f>
        <v>0</v>
      </c>
      <c r="H3" s="38">
        <f>F3*G3</f>
        <v>0</v>
      </c>
      <c r="I3" s="47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53"/>
    </row>
    <row r="4" spans="1:29" ht="11.25">
      <c r="A4" s="39" t="str">
        <f>IF(型号管理!A3="","",型号管理!A3)</f>
        <v>BG00002</v>
      </c>
      <c r="B4" s="40" t="str">
        <f>IF(型号管理!B3="","",型号管理!B3)</f>
        <v>A5凭证打印纸</v>
      </c>
      <c r="C4" s="40" t="str">
        <f>IF(型号管理!C3="","",型号管理!C3)</f>
        <v>500张/包 10包/箱</v>
      </c>
      <c r="D4" s="40" t="str">
        <f>IF(型号管理!D3="","",型号管理!D3)</f>
        <v>箱</v>
      </c>
      <c r="E4" s="40" t="str">
        <f>IF(型号管理!E3="","",型号管理!E3)</f>
        <v>纸制</v>
      </c>
      <c r="F4" s="41">
        <f>IF(型号管理!F3="",0,型号管理!F3)</f>
        <v>125</v>
      </c>
      <c r="G4" s="41">
        <f t="shared" si="0" ref="G4:G67">SUM(I4:AC4)</f>
        <v>0</v>
      </c>
      <c r="H4" s="42">
        <f t="shared" si="1" ref="H4:H34">F4*G4</f>
        <v>0</v>
      </c>
      <c r="I4" s="49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4"/>
    </row>
    <row r="5" spans="1:29" ht="11.25">
      <c r="A5" s="39" t="str">
        <f>IF(型号管理!A4="","",型号管理!A4)</f>
        <v>BG00003</v>
      </c>
      <c r="B5" s="40" t="str">
        <f>IF(型号管理!B4="","",型号管理!B4)</f>
        <v>凭证封面封底/封底/包角</v>
      </c>
      <c r="C5" s="40" t="str">
        <f>IF(型号管理!C4="","",型号管理!C4)</f>
        <v>适配A5尺寸凭证 40套/包</v>
      </c>
      <c r="D5" s="40" t="str">
        <f>IF(型号管理!D4="","",型号管理!D4)</f>
        <v>包</v>
      </c>
      <c r="E5" s="40" t="str">
        <f>IF(型号管理!E4="","",型号管理!E4)</f>
        <v>纸制</v>
      </c>
      <c r="F5" s="41">
        <f>IF(型号管理!F4="",0,型号管理!F4)</f>
        <v>27</v>
      </c>
      <c r="G5" s="41">
        <f t="shared" si="0"/>
        <v>0</v>
      </c>
      <c r="H5" s="42">
        <f t="shared" si="1"/>
        <v>0</v>
      </c>
      <c r="I5" s="49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4"/>
    </row>
    <row r="6" spans="1:29" ht="11.25">
      <c r="A6" s="39" t="str">
        <f>IF(型号管理!A5="","",型号管理!A5)</f>
        <v>BG00004</v>
      </c>
      <c r="B6" s="40" t="str">
        <f>IF(型号管理!B5="","",型号管理!B5)</f>
        <v>凭证包装盒</v>
      </c>
      <c r="C6" s="40" t="str">
        <f>IF(型号管理!C5="","",型号管理!C5)</f>
        <v>适配A5尺寸凭证 10个/包</v>
      </c>
      <c r="D6" s="40" t="str">
        <f>IF(型号管理!D5="","",型号管理!D5)</f>
        <v>包</v>
      </c>
      <c r="E6" s="40" t="str">
        <f>IF(型号管理!E5="","",型号管理!E5)</f>
        <v>纸制</v>
      </c>
      <c r="F6" s="41">
        <f>IF(型号管理!F5="",0,型号管理!F5)</f>
        <v>16</v>
      </c>
      <c r="G6" s="41">
        <f t="shared" si="0"/>
        <v>0</v>
      </c>
      <c r="H6" s="42">
        <f t="shared" si="1"/>
        <v>0</v>
      </c>
      <c r="I6" s="49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4"/>
    </row>
    <row r="7" spans="1:29" ht="11.25">
      <c r="A7" s="39" t="str">
        <f>IF(型号管理!A6="","",型号管理!A6)</f>
        <v>BG00005</v>
      </c>
      <c r="B7" s="40" t="str">
        <f>IF(型号管理!B6="","",型号管理!B6)</f>
        <v>牛皮纸档案袋</v>
      </c>
      <c r="C7" s="40" t="str">
        <f>IF(型号管理!C6="","",型号管理!C6)</f>
        <v>A4尺寸 50个/包</v>
      </c>
      <c r="D7" s="40" t="str">
        <f>IF(型号管理!D6="","",型号管理!D6)</f>
        <v>包</v>
      </c>
      <c r="E7" s="40" t="str">
        <f>IF(型号管理!E6="","",型号管理!E6)</f>
        <v>纸制</v>
      </c>
      <c r="F7" s="41">
        <f>IF(型号管理!F6="",0,型号管理!F6)</f>
        <v>30</v>
      </c>
      <c r="G7" s="41">
        <f t="shared" si="0"/>
        <v>0</v>
      </c>
      <c r="H7" s="42">
        <f t="shared" si="1"/>
        <v>0</v>
      </c>
      <c r="I7" s="49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4"/>
    </row>
    <row r="8" spans="1:29" ht="11.25">
      <c r="A8" s="39" t="str">
        <f>IF(型号管理!A7="","",型号管理!A7)</f>
        <v>BG00006</v>
      </c>
      <c r="B8" s="40" t="str">
        <f>IF(型号管理!B7="","",型号管理!B7)</f>
        <v>A3打印纸*</v>
      </c>
      <c r="C8" s="40" t="str">
        <f>IF(型号管理!C7="","",型号管理!C7)</f>
        <v>500张/包</v>
      </c>
      <c r="D8" s="40" t="str">
        <f>IF(型号管理!D7="","",型号管理!D7)</f>
        <v>包</v>
      </c>
      <c r="E8" s="40" t="str">
        <f>IF(型号管理!E7="","",型号管理!E7)</f>
        <v>纸制</v>
      </c>
      <c r="F8" s="41">
        <f>IF(型号管理!F7="",0,型号管理!F7)</f>
        <v>46</v>
      </c>
      <c r="G8" s="41">
        <f t="shared" si="0"/>
        <v>0</v>
      </c>
      <c r="H8" s="42">
        <f t="shared" si="1"/>
        <v>0</v>
      </c>
      <c r="I8" s="49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4"/>
    </row>
    <row r="9" spans="1:29" ht="11.25">
      <c r="A9" s="39" t="str">
        <f>IF(型号管理!A8="","",型号管理!A8)</f>
        <v>BG00007</v>
      </c>
      <c r="B9" s="40" t="str">
        <f>IF(型号管理!B8="","",型号管理!B8)</f>
        <v>A4牛皮纸</v>
      </c>
      <c r="C9" s="40" t="str">
        <f>IF(型号管理!C8="","",型号管理!C8)</f>
        <v>100张/包</v>
      </c>
      <c r="D9" s="40" t="str">
        <f>IF(型号管理!D8="","",型号管理!D8)</f>
        <v>包</v>
      </c>
      <c r="E9" s="40" t="str">
        <f>IF(型号管理!E8="","",型号管理!E8)</f>
        <v>纸制</v>
      </c>
      <c r="F9" s="41">
        <f>IF(型号管理!F8="",0,型号管理!F8)</f>
        <v>30</v>
      </c>
      <c r="G9" s="41">
        <f t="shared" si="0"/>
        <v>0</v>
      </c>
      <c r="H9" s="42">
        <f t="shared" si="1"/>
        <v>0</v>
      </c>
      <c r="I9" s="49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4"/>
    </row>
    <row r="10" spans="1:29" ht="11.25">
      <c r="A10" s="39" t="str">
        <f>IF(型号管理!A9="","",型号管理!A9)</f>
        <v>BG00008</v>
      </c>
      <c r="B10" s="40" t="str">
        <f>IF(型号管理!B9="","",型号管理!B9)</f>
        <v>笔记本</v>
      </c>
      <c r="C10" s="40" t="str">
        <f>IF(型号管理!C9="","",型号管理!C9)</f>
        <v>A5尺寸 60页/本 10本/包</v>
      </c>
      <c r="D10" s="40" t="str">
        <f>IF(型号管理!D9="","",型号管理!D9)</f>
        <v>包</v>
      </c>
      <c r="E10" s="40" t="str">
        <f>IF(型号管理!E9="","",型号管理!E9)</f>
        <v>纸制</v>
      </c>
      <c r="F10" s="41">
        <f>IF(型号管理!F9="",0,型号管理!F9)</f>
        <v>22</v>
      </c>
      <c r="G10" s="41">
        <f t="shared" si="0"/>
        <v>0</v>
      </c>
      <c r="H10" s="42">
        <f t="shared" si="1"/>
        <v>0</v>
      </c>
      <c r="I10" s="49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4"/>
    </row>
    <row r="11" spans="1:29" ht="11.25">
      <c r="A11" s="39" t="str">
        <f>IF(型号管理!A10="","",型号管理!A10)</f>
        <v>BG00009</v>
      </c>
      <c r="B11" s="40" t="str">
        <f>IF(型号管理!B10="","",型号管理!B10)</f>
        <v>大号便利贴</v>
      </c>
      <c r="C11" s="40" t="str">
        <f>IF(型号管理!C10="","",型号管理!C10)</f>
        <v>76mmm×76mm 100页/本 4本/袋 4色</v>
      </c>
      <c r="D11" s="40" t="str">
        <f>IF(型号管理!D10="","",型号管理!D10)</f>
        <v>袋</v>
      </c>
      <c r="E11" s="40" t="str">
        <f>IF(型号管理!E10="","",型号管理!E10)</f>
        <v>纸制</v>
      </c>
      <c r="F11" s="41">
        <f>IF(型号管理!F10="",0,型号管理!F10)</f>
        <v>9.9000000000000004</v>
      </c>
      <c r="G11" s="41">
        <f t="shared" si="0"/>
        <v>0</v>
      </c>
      <c r="H11" s="42">
        <f t="shared" si="1"/>
        <v>0</v>
      </c>
      <c r="I11" s="49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4"/>
    </row>
    <row r="12" spans="1:29" ht="11.25">
      <c r="A12" s="39" t="str">
        <f>IF(型号管理!A11="","",型号管理!A11)</f>
        <v>BG00010</v>
      </c>
      <c r="B12" s="40" t="str">
        <f>IF(型号管理!B11="","",型号管理!B11)</f>
        <v>小号便利贴</v>
      </c>
      <c r="C12" s="40" t="str">
        <f>IF(型号管理!C11="","",型号管理!C11)</f>
        <v>76mm×19mm 100页/本 4本/袋 4色</v>
      </c>
      <c r="D12" s="40" t="str">
        <f>IF(型号管理!D11="","",型号管理!D11)</f>
        <v>袋</v>
      </c>
      <c r="E12" s="40" t="str">
        <f>IF(型号管理!E11="","",型号管理!E11)</f>
        <v>纸制</v>
      </c>
      <c r="F12" s="41">
        <f>IF(型号管理!F11="",0,型号管理!F11)</f>
        <v>2</v>
      </c>
      <c r="G12" s="41">
        <f t="shared" si="0"/>
        <v>0</v>
      </c>
      <c r="H12" s="42">
        <f t="shared" si="1"/>
        <v>0</v>
      </c>
      <c r="I12" s="49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4"/>
    </row>
    <row r="13" spans="1:29" ht="11.25">
      <c r="A13" s="39" t="str">
        <f>IF(型号管理!A12="","",型号管理!A12)</f>
        <v>BG00011</v>
      </c>
      <c r="B13" s="40" t="str">
        <f>IF(型号管理!B12="","",型号管理!B12)</f>
        <v>针式打印纸</v>
      </c>
      <c r="C13" s="40" t="str">
        <f>IF(型号管理!C12="","",型号管理!C12)</f>
        <v>一联二等分 白色 可撕边 1000页/箱</v>
      </c>
      <c r="D13" s="40" t="str">
        <f>IF(型号管理!D12="","",型号管理!D12)</f>
        <v>箱</v>
      </c>
      <c r="E13" s="40" t="str">
        <f>IF(型号管理!E12="","",型号管理!E12)</f>
        <v>纸制</v>
      </c>
      <c r="F13" s="41">
        <f>IF(型号管理!F12="",0,型号管理!F12)</f>
        <v>45</v>
      </c>
      <c r="G13" s="41">
        <f t="shared" si="0"/>
        <v>0</v>
      </c>
      <c r="H13" s="42">
        <f t="shared" si="1"/>
        <v>0</v>
      </c>
      <c r="I13" s="49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4"/>
    </row>
    <row r="14" spans="1:29" ht="11.25">
      <c r="A14" s="39" t="str">
        <f>IF(型号管理!A13="","",型号管理!A13)</f>
        <v>BG00012</v>
      </c>
      <c r="B14" s="40" t="str">
        <f>IF(型号管理!B13="","",型号管理!B13)</f>
        <v>针式打印纸</v>
      </c>
      <c r="C14" s="40" t="str">
        <f>IF(型号管理!C13="","",型号管理!C13)</f>
        <v>二联二等分 彩色 可撕边 1000页/箱</v>
      </c>
      <c r="D14" s="40" t="str">
        <f>IF(型号管理!D13="","",型号管理!D13)</f>
        <v>箱</v>
      </c>
      <c r="E14" s="40" t="str">
        <f>IF(型号管理!E13="","",型号管理!E13)</f>
        <v>纸制</v>
      </c>
      <c r="F14" s="41">
        <f>IF(型号管理!F13="",0,型号管理!F13)</f>
        <v>52</v>
      </c>
      <c r="G14" s="41">
        <f t="shared" si="0"/>
        <v>0</v>
      </c>
      <c r="H14" s="42">
        <f t="shared" si="1"/>
        <v>0</v>
      </c>
      <c r="I14" s="49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4"/>
    </row>
    <row r="15" spans="1:29" ht="11.25">
      <c r="A15" s="39" t="str">
        <f>IF(型号管理!A14="","",型号管理!A14)</f>
        <v>BG00013</v>
      </c>
      <c r="B15" s="40" t="str">
        <f>IF(型号管理!B14="","",型号管理!B14)</f>
        <v>针式打印纸</v>
      </c>
      <c r="C15" s="40" t="str">
        <f>IF(型号管理!C14="","",型号管理!C14)</f>
        <v>三联二等分 彩色 可撕边 1000页/箱</v>
      </c>
      <c r="D15" s="40" t="str">
        <f>IF(型号管理!D14="","",型号管理!D14)</f>
        <v>箱</v>
      </c>
      <c r="E15" s="40" t="str">
        <f>IF(型号管理!E14="","",型号管理!E14)</f>
        <v>纸制</v>
      </c>
      <c r="F15" s="41">
        <f>IF(型号管理!F14="",0,型号管理!F14)</f>
        <v>55</v>
      </c>
      <c r="G15" s="41">
        <f t="shared" si="0"/>
        <v>0</v>
      </c>
      <c r="H15" s="42">
        <f t="shared" si="1"/>
        <v>0</v>
      </c>
      <c r="I15" s="49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4"/>
    </row>
    <row r="16" spans="1:29" ht="11.25">
      <c r="A16" s="39" t="str">
        <f>IF(型号管理!A15="","",型号管理!A15)</f>
        <v>BG00014</v>
      </c>
      <c r="B16" s="40" t="str">
        <f>IF(型号管理!B15="","",型号管理!B15)</f>
        <v>针式打印纸</v>
      </c>
      <c r="C16" s="40" t="str">
        <f>IF(型号管理!C15="","",型号管理!C15)</f>
        <v>四联二等分 彩色 可撕边 1000页/箱</v>
      </c>
      <c r="D16" s="40" t="str">
        <f>IF(型号管理!D15="","",型号管理!D15)</f>
        <v>箱</v>
      </c>
      <c r="E16" s="40" t="str">
        <f>IF(型号管理!E15="","",型号管理!E15)</f>
        <v>纸制</v>
      </c>
      <c r="F16" s="41">
        <f>IF(型号管理!F15="",0,型号管理!F15)</f>
        <v>59</v>
      </c>
      <c r="G16" s="41">
        <f t="shared" si="0"/>
        <v>0</v>
      </c>
      <c r="H16" s="42">
        <f t="shared" si="1"/>
        <v>0</v>
      </c>
      <c r="I16" s="49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4"/>
    </row>
    <row r="17" spans="1:29" ht="11.25">
      <c r="A17" s="39" t="str">
        <f>IF(型号管理!A16="","",型号管理!A16)</f>
        <v>BG00015</v>
      </c>
      <c r="B17" s="40" t="str">
        <f>IF(型号管理!B16="","",型号管理!B16)</f>
        <v>针式打印纸</v>
      </c>
      <c r="C17" s="40" t="str">
        <f>IF(型号管理!C16="","",型号管理!C16)</f>
        <v>五联二等分 彩色 可撕边 1000页/箱</v>
      </c>
      <c r="D17" s="40" t="str">
        <f>IF(型号管理!D16="","",型号管理!D16)</f>
        <v>箱</v>
      </c>
      <c r="E17" s="40" t="str">
        <f>IF(型号管理!E16="","",型号管理!E16)</f>
        <v>纸制</v>
      </c>
      <c r="F17" s="41">
        <f>IF(型号管理!F16="",0,型号管理!F16)</f>
        <v>65</v>
      </c>
      <c r="G17" s="41">
        <f t="shared" si="0"/>
        <v>0</v>
      </c>
      <c r="H17" s="42">
        <f t="shared" si="1"/>
        <v>0</v>
      </c>
      <c r="I17" s="49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4"/>
    </row>
    <row r="18" spans="1:29" ht="11.25">
      <c r="A18" s="39" t="str">
        <f>IF(型号管理!A17="","",型号管理!A17)</f>
        <v>BG00016</v>
      </c>
      <c r="B18" s="40" t="str">
        <f>IF(型号管理!B17="","",型号管理!B17)</f>
        <v>移动硬盘</v>
      </c>
      <c r="C18" s="40" t="str">
        <f>IF(型号管理!C17="","",型号管理!C17)</f>
        <v>西部数据 1TB USB3.0 2.5英寸</v>
      </c>
      <c r="D18" s="40" t="str">
        <f>IF(型号管理!D17="","",型号管理!D17)</f>
        <v>个</v>
      </c>
      <c r="E18" s="40" t="str">
        <f>IF(型号管理!E17="","",型号管理!E17)</f>
        <v>设备</v>
      </c>
      <c r="F18" s="41">
        <f>IF(型号管理!F17="",0,型号管理!F17)</f>
        <v>379</v>
      </c>
      <c r="G18" s="41">
        <f t="shared" si="0"/>
        <v>0</v>
      </c>
      <c r="H18" s="42">
        <f t="shared" si="1"/>
        <v>0</v>
      </c>
      <c r="I18" s="49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4"/>
    </row>
    <row r="19" spans="1:29" ht="11.25">
      <c r="A19" s="39" t="str">
        <f>IF(型号管理!A18="","",型号管理!A18)</f>
        <v>BG00017</v>
      </c>
      <c r="B19" s="40" t="str">
        <f>IF(型号管理!B18="","",型号管理!B18)</f>
        <v>移动硬盘</v>
      </c>
      <c r="C19" s="40" t="str">
        <f>IF(型号管理!C18="","",型号管理!C18)</f>
        <v>西部数据 2TB USB3.0 2.5英寸</v>
      </c>
      <c r="D19" s="40" t="str">
        <f>IF(型号管理!D18="","",型号管理!D18)</f>
        <v>个</v>
      </c>
      <c r="E19" s="40" t="str">
        <f>IF(型号管理!E18="","",型号管理!E18)</f>
        <v>设备</v>
      </c>
      <c r="F19" s="41">
        <f>IF(型号管理!F18="",0,型号管理!F18)</f>
        <v>549</v>
      </c>
      <c r="G19" s="41">
        <f t="shared" si="0"/>
        <v>0</v>
      </c>
      <c r="H19" s="42">
        <f t="shared" si="1"/>
        <v>0</v>
      </c>
      <c r="I19" s="49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4"/>
    </row>
    <row r="20" spans="1:29" ht="11.25">
      <c r="A20" s="39" t="str">
        <f>IF(型号管理!A19="","",型号管理!A19)</f>
        <v>BG00018</v>
      </c>
      <c r="B20" s="40" t="str">
        <f>IF(型号管理!B19="","",型号管理!B19)</f>
        <v>移动硬盘</v>
      </c>
      <c r="C20" s="40" t="str">
        <f>IF(型号管理!C19="","",型号管理!C19)</f>
        <v>西部数据 4TB USB3.0 2.5英寸</v>
      </c>
      <c r="D20" s="40" t="str">
        <f>IF(型号管理!D19="","",型号管理!D19)</f>
        <v>个</v>
      </c>
      <c r="E20" s="40" t="str">
        <f>IF(型号管理!E19="","",型号管理!E19)</f>
        <v>设备</v>
      </c>
      <c r="F20" s="41">
        <f>IF(型号管理!F19="",0,型号管理!F19)</f>
        <v>839</v>
      </c>
      <c r="G20" s="41">
        <f t="shared" si="0"/>
        <v>0</v>
      </c>
      <c r="H20" s="42">
        <f t="shared" si="1"/>
        <v>0</v>
      </c>
      <c r="I20" s="49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4"/>
    </row>
    <row r="21" spans="1:29" ht="11.25">
      <c r="A21" s="39" t="str">
        <f>IF(型号管理!A20="","",型号管理!A20)</f>
        <v>BG00019</v>
      </c>
      <c r="B21" s="40" t="str">
        <f>IF(型号管理!B20="","",型号管理!B20)</f>
        <v>U盘</v>
      </c>
      <c r="C21" s="40" t="str">
        <f>IF(型号管理!C20="","",型号管理!C20)</f>
        <v>闪迪 16G USB3.0 银色 读速130MB/s 金属外壳 内含安全加密软件</v>
      </c>
      <c r="D21" s="40" t="str">
        <f>IF(型号管理!D20="","",型号管理!D20)</f>
        <v>个</v>
      </c>
      <c r="E21" s="40" t="str">
        <f>IF(型号管理!E20="","",型号管理!E20)</f>
        <v>设备</v>
      </c>
      <c r="F21" s="41">
        <f>IF(型号管理!F20="",0,型号管理!F20)</f>
        <v>36.899999999999999</v>
      </c>
      <c r="G21" s="41">
        <f t="shared" si="0"/>
        <v>0</v>
      </c>
      <c r="H21" s="42">
        <f t="shared" si="1"/>
        <v>0</v>
      </c>
      <c r="I21" s="49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4"/>
    </row>
    <row r="22" spans="1:29" ht="11.25">
      <c r="A22" s="39" t="str">
        <f>IF(型号管理!A21="","",型号管理!A21)</f>
        <v>BG00020</v>
      </c>
      <c r="B22" s="40" t="str">
        <f>IF(型号管理!B21="","",型号管理!B21)</f>
        <v>U盘</v>
      </c>
      <c r="C22" s="40" t="str">
        <f>IF(型号管理!C21="","",型号管理!C21)</f>
        <v>闪迪 32GB USB3.0 银色 读速150MB/s 金属外壳 内含安全加密软件</v>
      </c>
      <c r="D22" s="40" t="str">
        <f>IF(型号管理!D21="","",型号管理!D21)</f>
        <v>个</v>
      </c>
      <c r="E22" s="40" t="str">
        <f>IF(型号管理!E21="","",型号管理!E21)</f>
        <v>设备</v>
      </c>
      <c r="F22" s="41">
        <f>IF(型号管理!F21="",0,型号管理!F21)</f>
        <v>49</v>
      </c>
      <c r="G22" s="41">
        <f t="shared" si="0"/>
        <v>0</v>
      </c>
      <c r="H22" s="42">
        <f t="shared" si="1"/>
        <v>0</v>
      </c>
      <c r="I22" s="49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4"/>
    </row>
    <row r="23" spans="1:29" ht="11.25">
      <c r="A23" s="39" t="str">
        <f>IF(型号管理!A22="","",型号管理!A22)</f>
        <v>BG00021</v>
      </c>
      <c r="B23" s="40" t="str">
        <f>IF(型号管理!B22="","",型号管理!B22)</f>
        <v>U盘</v>
      </c>
      <c r="C23" s="40" t="str">
        <f>IF(型号管理!C22="","",型号管理!C22)</f>
        <v>闪迪 64GB USB3.0 银色 读速150MB/s 金属外壳 内含安全加密软件</v>
      </c>
      <c r="D23" s="40" t="str">
        <f>IF(型号管理!D22="","",型号管理!D22)</f>
        <v>个</v>
      </c>
      <c r="E23" s="40" t="str">
        <f>IF(型号管理!E22="","",型号管理!E22)</f>
        <v>设备</v>
      </c>
      <c r="F23" s="41">
        <f>IF(型号管理!F22="",0,型号管理!F22)</f>
        <v>79</v>
      </c>
      <c r="G23" s="41">
        <f t="shared" si="0"/>
        <v>0</v>
      </c>
      <c r="H23" s="42">
        <f t="shared" si="1"/>
        <v>0</v>
      </c>
      <c r="I23" s="49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4"/>
    </row>
    <row r="24" spans="1:29" ht="11.25">
      <c r="A24" s="39" t="str">
        <f>IF(型号管理!A23="","",型号管理!A23)</f>
        <v>BG00022</v>
      </c>
      <c r="B24" s="40" t="str">
        <f>IF(型号管理!B23="","",型号管理!B23)</f>
        <v>惠普打印复印扫描传真一体机*</v>
      </c>
      <c r="C24" s="40" t="str">
        <f>IF(型号管理!C23="","",型号管理!C23)</f>
        <v>M227fdw 自动双面；可无线打印；带输稿器；鼓粉分离式硒鼓，可单独加粉，硒鼓重复利用</v>
      </c>
      <c r="D24" s="40" t="str">
        <f>IF(型号管理!D23="","",型号管理!D23)</f>
        <v>台</v>
      </c>
      <c r="E24" s="40" t="str">
        <f>IF(型号管理!E23="","",型号管理!E23)</f>
        <v>设备</v>
      </c>
      <c r="F24" s="41">
        <f>IF(型号管理!F23="",0,型号管理!F23)</f>
        <v>2699</v>
      </c>
      <c r="G24" s="41">
        <f t="shared" si="0"/>
        <v>0</v>
      </c>
      <c r="H24" s="42">
        <f t="shared" si="1"/>
        <v>0</v>
      </c>
      <c r="I24" s="49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4"/>
    </row>
    <row r="25" spans="1:29" ht="11.25">
      <c r="A25" s="39" t="str">
        <f>IF(型号管理!A24="","",型号管理!A24)</f>
        <v>BG00023</v>
      </c>
      <c r="B25" s="40" t="str">
        <f>IF(型号管理!B24="","",型号管理!B24)</f>
        <v>惠普M227fdw硒鼓</v>
      </c>
      <c r="C25" s="40" t="str">
        <f>IF(型号管理!C24="","",型号管理!C24)</f>
        <v>鼓粉分离式硒鼓，可单独加粉，硒鼓重复利用</v>
      </c>
      <c r="D25" s="40" t="str">
        <f>IF(型号管理!D24="","",型号管理!D24)</f>
        <v>支</v>
      </c>
      <c r="E25" s="40" t="str">
        <f>IF(型号管理!E24="","",型号管理!E24)</f>
        <v>设备</v>
      </c>
      <c r="F25" s="41">
        <f>IF(型号管理!F24="",0,型号管理!F24)</f>
        <v>139</v>
      </c>
      <c r="G25" s="41">
        <f t="shared" si="0"/>
        <v>0</v>
      </c>
      <c r="H25" s="42">
        <f t="shared" si="1"/>
        <v>0</v>
      </c>
      <c r="I25" s="49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4"/>
    </row>
    <row r="26" spans="1:29" ht="11.25">
      <c r="A26" s="39" t="str">
        <f>IF(型号管理!A25="","",型号管理!A25)</f>
        <v>BG00024</v>
      </c>
      <c r="B26" s="40" t="str">
        <f>IF(型号管理!B25="","",型号管理!B25)</f>
        <v>打印机碳粉</v>
      </c>
      <c r="C26" s="40" t="str">
        <f>IF(型号管理!C25="","",型号管理!C25)</f>
        <v>150g/瓶 打印量2500页/瓶；惠普M227fdw是M226df的升级款，该碳粉适用；该碳粉还适用于惠普hp78A 88A m1136 p1108 M126a M226DW M1216 p1007 p1008 p1106</v>
      </c>
      <c r="D26" s="40" t="str">
        <f>IF(型号管理!D25="","",型号管理!D25)</f>
        <v>瓶</v>
      </c>
      <c r="E26" s="40" t="str">
        <f>IF(型号管理!E25="","",型号管理!E25)</f>
        <v>设备</v>
      </c>
      <c r="F26" s="41">
        <f>IF(型号管理!F25="",0,型号管理!F25)</f>
        <v>14.5</v>
      </c>
      <c r="G26" s="41">
        <f t="shared" si="0"/>
        <v>0</v>
      </c>
      <c r="H26" s="42">
        <f t="shared" si="1"/>
        <v>0</v>
      </c>
      <c r="I26" s="49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4"/>
    </row>
    <row r="27" spans="1:29" ht="11.25">
      <c r="A27" s="39" t="str">
        <f>IF(型号管理!A26="","",型号管理!A26)</f>
        <v>BG00025</v>
      </c>
      <c r="B27" s="40" t="str">
        <f>IF(型号管理!B26="","",型号管理!B26)</f>
        <v>凭证装订机</v>
      </c>
      <c r="C27" s="40" t="str">
        <f>IF(型号管理!C26="","",型号管理!C26)</f>
        <v>得力 3880 激光定位自动型</v>
      </c>
      <c r="D27" s="40" t="str">
        <f>IF(型号管理!D26="","",型号管理!D26)</f>
        <v>台</v>
      </c>
      <c r="E27" s="40" t="str">
        <f>IF(型号管理!E26="","",型号管理!E26)</f>
        <v>设备</v>
      </c>
      <c r="F27" s="41">
        <f>IF(型号管理!F26="",0,型号管理!F26)</f>
        <v>2299</v>
      </c>
      <c r="G27" s="41">
        <f t="shared" si="0"/>
        <v>0</v>
      </c>
      <c r="H27" s="42">
        <f t="shared" si="1"/>
        <v>0</v>
      </c>
      <c r="I27" s="49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4"/>
    </row>
    <row r="28" spans="1:29" ht="11.25">
      <c r="A28" s="39" t="str">
        <f>IF(型号管理!A27="","",型号管理!A27)</f>
        <v>BG00026</v>
      </c>
      <c r="B28" s="40" t="str">
        <f>IF(型号管理!B27="","",型号管理!B27)</f>
        <v>凭证装订铆管</v>
      </c>
      <c r="C28" s="40" t="str">
        <f>IF(型号管理!C27="","",型号管理!C27)</f>
        <v>500mm/支 100支/盒</v>
      </c>
      <c r="D28" s="40" t="str">
        <f>IF(型号管理!D27="","",型号管理!D27)</f>
        <v>盒</v>
      </c>
      <c r="E28" s="40" t="str">
        <f>IF(型号管理!E27="","",型号管理!E27)</f>
        <v>设备</v>
      </c>
      <c r="F28" s="41">
        <f>IF(型号管理!F27="",0,型号管理!F27)</f>
        <v>89</v>
      </c>
      <c r="G28" s="41">
        <f t="shared" si="0"/>
        <v>0</v>
      </c>
      <c r="H28" s="42">
        <f t="shared" si="1"/>
        <v>0</v>
      </c>
      <c r="I28" s="49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4"/>
    </row>
    <row r="29" spans="1:29" ht="11.25">
      <c r="A29" s="39" t="str">
        <f>IF(型号管理!A28="","",型号管理!A28)</f>
        <v>BG00027</v>
      </c>
      <c r="B29" s="40" t="str">
        <f>IF(型号管理!B28="","",型号管理!B28)</f>
        <v>凭证装订机针头</v>
      </c>
      <c r="C29" s="40" t="str">
        <f>IF(型号管理!C28="","",型号管理!C28)</f>
        <v>得力 3880 针头 φ6.0*50mm</v>
      </c>
      <c r="D29" s="40" t="str">
        <f>IF(型号管理!D28="","",型号管理!D28)</f>
        <v>个</v>
      </c>
      <c r="E29" s="40" t="str">
        <f>IF(型号管理!E28="","",型号管理!E28)</f>
        <v>设备</v>
      </c>
      <c r="F29" s="41">
        <f>IF(型号管理!F28="",0,型号管理!F28)</f>
        <v>69</v>
      </c>
      <c r="G29" s="41">
        <f t="shared" si="0"/>
        <v>0</v>
      </c>
      <c r="H29" s="42">
        <f t="shared" si="1"/>
        <v>0</v>
      </c>
      <c r="I29" s="49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4"/>
    </row>
    <row r="30" spans="1:29" ht="11.25">
      <c r="A30" s="39" t="str">
        <f>IF(型号管理!A29="","",型号管理!A29)</f>
        <v>BG00028</v>
      </c>
      <c r="B30" s="40" t="str">
        <f>IF(型号管理!B29="","",型号管理!B29)</f>
        <v>验钞机</v>
      </c>
      <c r="C30" s="40" t="str">
        <f>IF(型号管理!C29="","",型号管理!C29)</f>
        <v>得力 智能语音 双屏</v>
      </c>
      <c r="D30" s="40" t="str">
        <f>IF(型号管理!D29="","",型号管理!D29)</f>
        <v>台</v>
      </c>
      <c r="E30" s="40" t="str">
        <f>IF(型号管理!E29="","",型号管理!E29)</f>
        <v>设备</v>
      </c>
      <c r="F30" s="41">
        <f>IF(型号管理!F29="",0,型号管理!F29)</f>
        <v>499</v>
      </c>
      <c r="G30" s="41">
        <f t="shared" si="0"/>
        <v>0</v>
      </c>
      <c r="H30" s="42">
        <f t="shared" si="1"/>
        <v>0</v>
      </c>
      <c r="I30" s="49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4"/>
    </row>
    <row r="31" spans="1:29" ht="11.25">
      <c r="A31" s="39" t="str">
        <f>IF(型号管理!A30="","",型号管理!A30)</f>
        <v>BG00029</v>
      </c>
      <c r="B31" s="40" t="str">
        <f>IF(型号管理!B30="","",型号管理!B30)</f>
        <v>计算器</v>
      </c>
      <c r="C31" s="40" t="str">
        <f>IF(型号管理!C30="","",型号管理!C30)</f>
        <v>得力 双电源 通用宽屏</v>
      </c>
      <c r="D31" s="40" t="str">
        <f>IF(型号管理!D30="","",型号管理!D30)</f>
        <v>个</v>
      </c>
      <c r="E31" s="40" t="str">
        <f>IF(型号管理!E30="","",型号管理!E30)</f>
        <v>设备</v>
      </c>
      <c r="F31" s="41">
        <f>IF(型号管理!F30="",0,型号管理!F30)</f>
        <v>12</v>
      </c>
      <c r="G31" s="41">
        <f t="shared" si="0"/>
        <v>0</v>
      </c>
      <c r="H31" s="42">
        <f t="shared" si="1"/>
        <v>0</v>
      </c>
      <c r="I31" s="49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4"/>
    </row>
    <row r="32" spans="1:29" ht="11.25">
      <c r="A32" s="39" t="str">
        <f>IF(型号管理!A31="","",型号管理!A31)</f>
        <v>BG00030</v>
      </c>
      <c r="B32" s="40" t="str">
        <f>IF(型号管理!B31="","",型号管理!B31)</f>
        <v>碎纸机</v>
      </c>
      <c r="C32" s="40" t="str">
        <f>IF(型号管理!C31="","",型号管理!C31)</f>
        <v>得力 5级保密，单次碎8张，20升大容量，支持碎纸、碎卡、碎光盘</v>
      </c>
      <c r="D32" s="40" t="str">
        <f>IF(型号管理!D31="","",型号管理!D31)</f>
        <v>台</v>
      </c>
      <c r="E32" s="40" t="str">
        <f>IF(型号管理!E31="","",型号管理!E31)</f>
        <v>设备</v>
      </c>
      <c r="F32" s="41">
        <f>IF(型号管理!F31="",0,型号管理!F31)</f>
        <v>469</v>
      </c>
      <c r="G32" s="41">
        <f t="shared" si="0"/>
        <v>0</v>
      </c>
      <c r="H32" s="42">
        <f t="shared" si="1"/>
        <v>0</v>
      </c>
      <c r="I32" s="49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4"/>
    </row>
    <row r="33" spans="1:29" ht="11.25">
      <c r="A33" s="39" t="str">
        <f>IF(型号管理!A32="","",型号管理!A32)</f>
        <v>BG00031</v>
      </c>
      <c r="B33" s="40" t="str">
        <f>IF(型号管理!B32="","",型号管理!B32)</f>
        <v>插板</v>
      </c>
      <c r="C33" s="40" t="str">
        <f>IF(型号管理!C32="","",型号管理!C32)</f>
        <v>公牛 6孔位排插 3m长线</v>
      </c>
      <c r="D33" s="40" t="str">
        <f>IF(型号管理!D32="","",型号管理!D32)</f>
        <v>个</v>
      </c>
      <c r="E33" s="40" t="str">
        <f>IF(型号管理!E32="","",型号管理!E32)</f>
        <v>设备</v>
      </c>
      <c r="F33" s="41">
        <f>IF(型号管理!F32="",0,型号管理!F32)</f>
        <v>44.5</v>
      </c>
      <c r="G33" s="41">
        <f t="shared" si="0"/>
        <v>0</v>
      </c>
      <c r="H33" s="42">
        <f t="shared" si="1"/>
        <v>0</v>
      </c>
      <c r="I33" s="49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4"/>
    </row>
    <row r="34" spans="1:29" ht="11.25">
      <c r="A34" s="39" t="str">
        <f>IF(型号管理!A33="","",型号管理!A33)</f>
        <v>BG00032</v>
      </c>
      <c r="B34" s="40" t="str">
        <f>IF(型号管理!B33="","",型号管理!B33)</f>
        <v>针式打印机</v>
      </c>
      <c r="C34" s="40" t="str">
        <f>IF(型号管理!C33="","",型号管理!C33)</f>
        <v>得力DE-620K 24针 85列 A4纵向前后进纸 7联打印</v>
      </c>
      <c r="D34" s="40" t="str">
        <f>IF(型号管理!D33="","",型号管理!D33)</f>
        <v>台</v>
      </c>
      <c r="E34" s="40" t="str">
        <f>IF(型号管理!E33="","",型号管理!E33)</f>
        <v>设备</v>
      </c>
      <c r="F34" s="41">
        <f>IF(型号管理!F33="",0,型号管理!F33)</f>
        <v>799</v>
      </c>
      <c r="G34" s="41">
        <f t="shared" si="0"/>
        <v>0</v>
      </c>
      <c r="H34" s="42">
        <f t="shared" si="1"/>
        <v>0</v>
      </c>
      <c r="I34" s="49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4"/>
    </row>
    <row r="35" spans="1:29" ht="11.25">
      <c r="A35" s="39" t="str">
        <f>IF(型号管理!A34="","",型号管理!A34)</f>
        <v>BG00033</v>
      </c>
      <c r="B35" s="40" t="str">
        <f>IF(型号管理!B34="","",型号管理!B34)</f>
        <v>色带</v>
      </c>
      <c r="C35" s="40" t="str">
        <f>IF(型号管理!C34="","",型号管理!C34)</f>
        <v>黑色 适用得力DE-620K、DE-628K、DL-625K、DL-930K</v>
      </c>
      <c r="D35" s="40" t="str">
        <f>IF(型号管理!D34="","",型号管理!D34)</f>
        <v>支</v>
      </c>
      <c r="E35" s="40" t="str">
        <f>IF(型号管理!E34="","",型号管理!E34)</f>
        <v>设备</v>
      </c>
      <c r="F35" s="41">
        <f>IF(型号管理!F34="",0,型号管理!F34)</f>
        <v>25</v>
      </c>
      <c r="G35" s="41">
        <f t="shared" si="0"/>
        <v>0</v>
      </c>
      <c r="H35" s="42">
        <f t="shared" si="2" ref="H35:H98">F35*G35</f>
        <v>0</v>
      </c>
      <c r="I35" s="49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4"/>
    </row>
    <row r="36" spans="1:29" ht="11.25">
      <c r="A36" s="39" t="str">
        <f>IF(型号管理!A35="","",型号管理!A35)</f>
        <v>BG00034</v>
      </c>
      <c r="B36" s="40" t="str">
        <f>IF(型号管理!B35="","",型号管理!B35)</f>
        <v>螺丝刀</v>
      </c>
      <c r="C36" s="40" t="str">
        <f>IF(型号管理!C35="","",型号管理!C35)</f>
        <v>赛托 26螺丝批头套装</v>
      </c>
      <c r="D36" s="40" t="str">
        <f>IF(型号管理!D35="","",型号管理!D35)</f>
        <v>套</v>
      </c>
      <c r="E36" s="40" t="str">
        <f>IF(型号管理!E35="","",型号管理!E35)</f>
        <v>设备</v>
      </c>
      <c r="F36" s="41">
        <f>IF(型号管理!F35="",0,型号管理!F35)</f>
        <v>85</v>
      </c>
      <c r="G36" s="41">
        <f t="shared" si="0"/>
        <v>0</v>
      </c>
      <c r="H36" s="42">
        <f t="shared" si="2"/>
        <v>0</v>
      </c>
      <c r="I36" s="49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4"/>
    </row>
    <row r="37" spans="1:29" ht="11.25">
      <c r="A37" s="39" t="str">
        <f>IF(型号管理!A36="","",型号管理!A36)</f>
        <v>BG00035</v>
      </c>
      <c r="B37" s="40" t="str">
        <f>IF(型号管理!B36="","",型号管理!B36)</f>
        <v>台灯</v>
      </c>
      <c r="C37" s="40" t="str">
        <f>IF(型号管理!C36="","",型号管理!C36)</f>
        <v>小米LED台灯 职能调光 APP控制</v>
      </c>
      <c r="D37" s="40" t="str">
        <f>IF(型号管理!D36="","",型号管理!D36)</f>
        <v>个</v>
      </c>
      <c r="E37" s="40" t="str">
        <f>IF(型号管理!E36="","",型号管理!E36)</f>
        <v>设备</v>
      </c>
      <c r="F37" s="41">
        <f>IF(型号管理!F36="",0,型号管理!F36)</f>
        <v>139</v>
      </c>
      <c r="G37" s="41">
        <f t="shared" si="0"/>
        <v>0</v>
      </c>
      <c r="H37" s="42">
        <f t="shared" si="2"/>
        <v>0</v>
      </c>
      <c r="I37" s="49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4"/>
    </row>
    <row r="38" spans="1:29" ht="11.25">
      <c r="A38" s="39" t="str">
        <f>IF(型号管理!A37="","",型号管理!A37)</f>
        <v>BG00036</v>
      </c>
      <c r="B38" s="40" t="str">
        <f>IF(型号管理!B37="","",型号管理!B37)</f>
        <v>台灯</v>
      </c>
      <c r="C38" s="40" t="str">
        <f>IF(型号管理!C37="","",型号管理!C37)</f>
        <v>美的 金属长臂LED工作学习台灯</v>
      </c>
      <c r="D38" s="40" t="str">
        <f>IF(型号管理!D37="","",型号管理!D37)</f>
        <v>个</v>
      </c>
      <c r="E38" s="40" t="str">
        <f>IF(型号管理!E37="","",型号管理!E37)</f>
        <v>设备</v>
      </c>
      <c r="F38" s="41">
        <f>IF(型号管理!F37="",0,型号管理!F37)</f>
        <v>79</v>
      </c>
      <c r="G38" s="41">
        <f t="shared" si="0"/>
        <v>0</v>
      </c>
      <c r="H38" s="42">
        <f t="shared" si="2"/>
        <v>0</v>
      </c>
      <c r="I38" s="49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4"/>
    </row>
    <row r="39" spans="1:29" ht="11.25">
      <c r="A39" s="39" t="str">
        <f>IF(型号管理!A38="","",型号管理!A38)</f>
        <v>BG00037</v>
      </c>
      <c r="B39" s="40" t="str">
        <f>IF(型号管理!B38="","",型号管理!B38)</f>
        <v>笔记本电脑散热支架</v>
      </c>
      <c r="C39" s="40" t="str">
        <f>IF(型号管理!C38="","",型号管理!C38)</f>
        <v>金属材质 5档调节</v>
      </c>
      <c r="D39" s="40" t="str">
        <f>IF(型号管理!D38="","",型号管理!D38)</f>
        <v>个</v>
      </c>
      <c r="E39" s="40" t="str">
        <f>IF(型号管理!E38="","",型号管理!E38)</f>
        <v>设备</v>
      </c>
      <c r="F39" s="41">
        <f>IF(型号管理!F38="",0,型号管理!F38)</f>
        <v>119</v>
      </c>
      <c r="G39" s="41">
        <f t="shared" si="0"/>
        <v>0</v>
      </c>
      <c r="H39" s="42">
        <f t="shared" si="2"/>
        <v>0</v>
      </c>
      <c r="I39" s="49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4"/>
    </row>
    <row r="40" spans="1:29" ht="11.25">
      <c r="A40" s="39" t="str">
        <f>IF(型号管理!A39="","",型号管理!A39)</f>
        <v>BG00038</v>
      </c>
      <c r="B40" s="40" t="str">
        <f>IF(型号管理!B39="","",型号管理!B39)</f>
        <v>投影仪</v>
      </c>
      <c r="C40" s="40" t="str">
        <f>IF(型号管理!C39="","",型号管理!C39)</f>
        <v>明基 3300流明 HDMI</v>
      </c>
      <c r="D40" s="40" t="str">
        <f>IF(型号管理!D39="","",型号管理!D39)</f>
        <v>台</v>
      </c>
      <c r="E40" s="40" t="str">
        <f>IF(型号管理!E39="","",型号管理!E39)</f>
        <v>设备</v>
      </c>
      <c r="F40" s="41">
        <f>IF(型号管理!F39="",0,型号管理!F39)</f>
        <v>2099</v>
      </c>
      <c r="G40" s="41">
        <f t="shared" si="0"/>
        <v>0</v>
      </c>
      <c r="H40" s="42">
        <f t="shared" si="2"/>
        <v>0</v>
      </c>
      <c r="I40" s="49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4"/>
    </row>
    <row r="41" spans="1:29" ht="11.25">
      <c r="A41" s="39" t="str">
        <f>IF(型号管理!A40="","",型号管理!A40)</f>
        <v>BG00039</v>
      </c>
      <c r="B41" s="40" t="str">
        <f>IF(型号管理!B40="","",型号管理!B40)</f>
        <v>中性笔</v>
      </c>
      <c r="C41" s="40" t="str">
        <f>IF(型号管理!C40="","",型号管理!C40)</f>
        <v>0.5mm 12支/盒 黑色</v>
      </c>
      <c r="D41" s="40" t="str">
        <f>IF(型号管理!D40="","",型号管理!D40)</f>
        <v>盒</v>
      </c>
      <c r="E41" s="40" t="str">
        <f>IF(型号管理!E40="","",型号管理!E40)</f>
        <v>书写</v>
      </c>
      <c r="F41" s="41">
        <f>IF(型号管理!F40="",0,型号管理!F40)</f>
        <v>9.9000000000000004</v>
      </c>
      <c r="G41" s="41">
        <f t="shared" si="0"/>
        <v>0</v>
      </c>
      <c r="H41" s="42">
        <f t="shared" si="2"/>
        <v>0</v>
      </c>
      <c r="I41" s="49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4"/>
    </row>
    <row r="42" spans="1:29" ht="11.25">
      <c r="A42" s="39" t="str">
        <f>IF(型号管理!A41="","",型号管理!A41)</f>
        <v>BG00040</v>
      </c>
      <c r="B42" s="40" t="str">
        <f>IF(型号管理!B41="","",型号管理!B41)</f>
        <v>中性笔笔芯</v>
      </c>
      <c r="C42" s="40" t="str">
        <f>IF(型号管理!C41="","",型号管理!C41)</f>
        <v>0.5mm 20支/盒 黑色</v>
      </c>
      <c r="D42" s="40" t="str">
        <f>IF(型号管理!D41="","",型号管理!D41)</f>
        <v>盒</v>
      </c>
      <c r="E42" s="40" t="str">
        <f>IF(型号管理!E41="","",型号管理!E41)</f>
        <v>书写</v>
      </c>
      <c r="F42" s="41">
        <f>IF(型号管理!F41="",0,型号管理!F41)</f>
        <v>9.9000000000000004</v>
      </c>
      <c r="G42" s="41">
        <f t="shared" si="0"/>
        <v>0</v>
      </c>
      <c r="H42" s="42">
        <f t="shared" si="2"/>
        <v>0</v>
      </c>
      <c r="I42" s="49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4"/>
    </row>
    <row r="43" spans="1:29" ht="11.25">
      <c r="A43" s="39" t="str">
        <f>IF(型号管理!A42="","",型号管理!A42)</f>
        <v>BG00041</v>
      </c>
      <c r="B43" s="40" t="str">
        <f>IF(型号管理!B42="","",型号管理!B42)</f>
        <v>中性笔笔芯</v>
      </c>
      <c r="C43" s="40" t="str">
        <f>IF(型号管理!C42="","",型号管理!C42)</f>
        <v>0.35mm 20支/盒 黑色</v>
      </c>
      <c r="D43" s="40" t="str">
        <f>IF(型号管理!D42="","",型号管理!D42)</f>
        <v>盒</v>
      </c>
      <c r="E43" s="40" t="str">
        <f>IF(型号管理!E42="","",型号管理!E42)</f>
        <v>书写</v>
      </c>
      <c r="F43" s="41">
        <f>IF(型号管理!F42="",0,型号管理!F42)</f>
        <v>9.9000000000000004</v>
      </c>
      <c r="G43" s="41">
        <f t="shared" si="0"/>
        <v>0</v>
      </c>
      <c r="H43" s="42">
        <f t="shared" si="2"/>
        <v>0</v>
      </c>
      <c r="I43" s="49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4"/>
    </row>
    <row r="44" spans="1:29" ht="11.25">
      <c r="A44" s="39" t="str">
        <f>IF(型号管理!A43="","",型号管理!A43)</f>
        <v>BG00042</v>
      </c>
      <c r="B44" s="40" t="str">
        <f>IF(型号管理!B43="","",型号管理!B43)</f>
        <v>铅笔</v>
      </c>
      <c r="C44" s="40" t="str">
        <f>IF(型号管理!C43="","",型号管理!C43)</f>
        <v>2B 原木铅笔 50支/盒</v>
      </c>
      <c r="D44" s="40" t="str">
        <f>IF(型号管理!D43="","",型号管理!D43)</f>
        <v>盒</v>
      </c>
      <c r="E44" s="40" t="str">
        <f>IF(型号管理!E43="","",型号管理!E43)</f>
        <v>书写</v>
      </c>
      <c r="F44" s="41">
        <f>IF(型号管理!F43="",0,型号管理!F43)</f>
        <v>16.899999999999999</v>
      </c>
      <c r="G44" s="41">
        <f t="shared" si="0"/>
        <v>0</v>
      </c>
      <c r="H44" s="42">
        <f t="shared" si="2"/>
        <v>0</v>
      </c>
      <c r="I44" s="49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4"/>
    </row>
    <row r="45" spans="1:29" ht="11.25">
      <c r="A45" s="39" t="str">
        <f>IF(型号管理!A44="","",型号管理!A44)</f>
        <v>BG00043</v>
      </c>
      <c r="B45" s="40" t="str">
        <f>IF(型号管理!B44="","",型号管理!B44)</f>
        <v>卷笔刀</v>
      </c>
      <c r="C45" s="40" t="str">
        <f>IF(型号管理!C44="","",型号管理!C44)</f>
        <v xml:space="preserve">不折笔芯 金属滚刀 支架固定 轻巧耐用 </v>
      </c>
      <c r="D45" s="40" t="str">
        <f>IF(型号管理!D44="","",型号管理!D44)</f>
        <v>个</v>
      </c>
      <c r="E45" s="40" t="str">
        <f>IF(型号管理!E44="","",型号管理!E44)</f>
        <v>书写</v>
      </c>
      <c r="F45" s="41">
        <f>IF(型号管理!F44="",0,型号管理!F44)</f>
        <v>16.899999999999999</v>
      </c>
      <c r="G45" s="41">
        <f t="shared" si="0"/>
        <v>0</v>
      </c>
      <c r="H45" s="42">
        <f t="shared" si="2"/>
        <v>0</v>
      </c>
      <c r="I45" s="49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4"/>
    </row>
    <row r="46" spans="1:29" ht="11.25">
      <c r="A46" s="39" t="str">
        <f>IF(型号管理!A45="","",型号管理!A45)</f>
        <v>BG00044</v>
      </c>
      <c r="B46" s="40" t="str">
        <f>IF(型号管理!B45="","",型号管理!B45)</f>
        <v>橡皮擦</v>
      </c>
      <c r="C46" s="40" t="str">
        <f>IF(型号管理!C45="","",型号管理!C45)</f>
        <v>2块/袋 42*26*17mm/块</v>
      </c>
      <c r="D46" s="40" t="str">
        <f>IF(型号管理!D45="","",型号管理!D45)</f>
        <v>袋</v>
      </c>
      <c r="E46" s="40" t="str">
        <f>IF(型号管理!E45="","",型号管理!E45)</f>
        <v>书写</v>
      </c>
      <c r="F46" s="41">
        <f>IF(型号管理!F45="",0,型号管理!F45)</f>
        <v>2.5</v>
      </c>
      <c r="G46" s="41">
        <f t="shared" si="0"/>
        <v>0</v>
      </c>
      <c r="H46" s="42">
        <f t="shared" si="2"/>
        <v>0</v>
      </c>
      <c r="I46" s="49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4"/>
    </row>
    <row r="47" spans="1:29" ht="11.25">
      <c r="A47" s="39" t="str">
        <f>IF(型号管理!A46="","",型号管理!A46)</f>
        <v>BG00045</v>
      </c>
      <c r="B47" s="40" t="str">
        <f>IF(型号管理!B46="","",型号管理!B46)</f>
        <v>记号笔</v>
      </c>
      <c r="C47" s="40" t="str">
        <f>IF(型号管理!C46="","",型号管理!C46)</f>
        <v>速干油性大头笔记号笔 10支/盒 7黑2蓝1红</v>
      </c>
      <c r="D47" s="40" t="str">
        <f>IF(型号管理!D46="","",型号管理!D46)</f>
        <v>盒</v>
      </c>
      <c r="E47" s="40" t="str">
        <f>IF(型号管理!E46="","",型号管理!E46)</f>
        <v>书写</v>
      </c>
      <c r="F47" s="41">
        <f>IF(型号管理!F46="",0,型号管理!F46)</f>
        <v>9.9000000000000004</v>
      </c>
      <c r="G47" s="41">
        <f t="shared" si="0"/>
        <v>0</v>
      </c>
      <c r="H47" s="42">
        <f t="shared" si="2"/>
        <v>0</v>
      </c>
      <c r="I47" s="49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4"/>
    </row>
    <row r="48" spans="1:29" ht="11.25">
      <c r="A48" s="39" t="str">
        <f>IF(型号管理!A47="","",型号管理!A47)</f>
        <v>BG00046</v>
      </c>
      <c r="B48" s="40" t="str">
        <f>IF(型号管理!B47="","",型号管理!B47)</f>
        <v>印台印泥</v>
      </c>
      <c r="C48" s="40" t="str">
        <f>IF(型号管理!C47="","",型号管理!C47)</f>
        <v>φ80mm圆形 快干印台 红色</v>
      </c>
      <c r="D48" s="40" t="str">
        <f>IF(型号管理!D47="","",型号管理!D47)</f>
        <v>个</v>
      </c>
      <c r="E48" s="40" t="str">
        <f>IF(型号管理!E47="","",型号管理!E47)</f>
        <v>书写</v>
      </c>
      <c r="F48" s="41">
        <f>IF(型号管理!F47="",0,型号管理!F47)</f>
        <v>5.5</v>
      </c>
      <c r="G48" s="41">
        <f t="shared" si="0"/>
        <v>0</v>
      </c>
      <c r="H48" s="42">
        <f t="shared" si="2"/>
        <v>0</v>
      </c>
      <c r="I48" s="49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4"/>
    </row>
    <row r="49" spans="1:29" ht="11.25">
      <c r="A49" s="39" t="str">
        <f>IF(型号管理!A48="","",型号管理!A48)</f>
        <v>BG00047</v>
      </c>
      <c r="B49" s="40" t="str">
        <f>IF(型号管理!B48="","",型号管理!B48)</f>
        <v>印油</v>
      </c>
      <c r="C49" s="40" t="str">
        <f>IF(型号管理!C48="","",型号管理!C48)</f>
        <v>10ml 红色</v>
      </c>
      <c r="D49" s="40" t="str">
        <f>IF(型号管理!D48="","",型号管理!D48)</f>
        <v>瓶</v>
      </c>
      <c r="E49" s="40" t="str">
        <f>IF(型号管理!E48="","",型号管理!E48)</f>
        <v>书写</v>
      </c>
      <c r="F49" s="41">
        <f>IF(型号管理!F48="",0,型号管理!F48)</f>
        <v>2.7000000000000002</v>
      </c>
      <c r="G49" s="41">
        <f t="shared" si="0"/>
        <v>0</v>
      </c>
      <c r="H49" s="42">
        <f t="shared" si="2"/>
        <v>0</v>
      </c>
      <c r="I49" s="49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4"/>
    </row>
    <row r="50" spans="1:29" ht="11.25">
      <c r="A50" s="39" t="str">
        <f>IF(型号管理!A49="","",型号管理!A49)</f>
        <v>BG00048</v>
      </c>
      <c r="B50" s="40" t="str">
        <f>IF(型号管理!B49="","",型号管理!B49)</f>
        <v>直尺</v>
      </c>
      <c r="C50" s="40" t="str">
        <f>IF(型号管理!C49="","",型号管理!C49)</f>
        <v>30cm 塑料透明</v>
      </c>
      <c r="D50" s="40" t="str">
        <f>IF(型号管理!D49="","",型号管理!D49)</f>
        <v>把</v>
      </c>
      <c r="E50" s="40" t="str">
        <f>IF(型号管理!E49="","",型号管理!E49)</f>
        <v>书写</v>
      </c>
      <c r="F50" s="41">
        <f>IF(型号管理!F49="",0,型号管理!F49)</f>
        <v>2</v>
      </c>
      <c r="G50" s="41">
        <f t="shared" si="0"/>
        <v>0</v>
      </c>
      <c r="H50" s="42">
        <f t="shared" si="2"/>
        <v>0</v>
      </c>
      <c r="I50" s="49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4"/>
    </row>
    <row r="51" spans="1:29" ht="11.25">
      <c r="A51" s="39" t="str">
        <f>IF(型号管理!A50="","",型号管理!A50)</f>
        <v>BG00049</v>
      </c>
      <c r="B51" s="40" t="str">
        <f>IF(型号管理!B50="","",型号管理!B50)</f>
        <v>订书机起钉器套装</v>
      </c>
      <c r="C51" s="40" t="str">
        <f>IF(型号管理!C50="","",型号管理!C50)</f>
        <v>适配12#订书钉</v>
      </c>
      <c r="D51" s="40" t="str">
        <f>IF(型号管理!D50="","",型号管理!D50)</f>
        <v>套</v>
      </c>
      <c r="E51" s="40" t="str">
        <f>IF(型号管理!E50="","",型号管理!E50)</f>
        <v>装订</v>
      </c>
      <c r="F51" s="41">
        <f>IF(型号管理!F50="",0,型号管理!F50)</f>
        <v>9.9000000000000004</v>
      </c>
      <c r="G51" s="41">
        <f t="shared" si="0"/>
        <v>0</v>
      </c>
      <c r="H51" s="42">
        <f t="shared" si="2"/>
        <v>0</v>
      </c>
      <c r="I51" s="49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4"/>
    </row>
    <row r="52" spans="1:29" ht="11.25">
      <c r="A52" s="39" t="str">
        <f>IF(型号管理!A51="","",型号管理!A51)</f>
        <v>BG00050</v>
      </c>
      <c r="B52" s="40" t="str">
        <f>IF(型号管理!B51="","",型号管理!B51)</f>
        <v>订书钉</v>
      </c>
      <c r="C52" s="40" t="str">
        <f>IF(型号管理!C51="","",型号管理!C51)</f>
        <v>12#规格 10盒装/包 可订25页厚度 1000枚/盒</v>
      </c>
      <c r="D52" s="40" t="str">
        <f>IF(型号管理!D51="","",型号管理!D51)</f>
        <v>包</v>
      </c>
      <c r="E52" s="40" t="str">
        <f>IF(型号管理!E51="","",型号管理!E51)</f>
        <v>装订</v>
      </c>
      <c r="F52" s="41">
        <f>IF(型号管理!F51="",0,型号管理!F51)</f>
        <v>9.9000000000000004</v>
      </c>
      <c r="G52" s="41">
        <f t="shared" si="0"/>
        <v>0</v>
      </c>
      <c r="H52" s="42">
        <f t="shared" si="2"/>
        <v>0</v>
      </c>
      <c r="I52" s="49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4"/>
    </row>
    <row r="53" spans="1:29" ht="11.25">
      <c r="A53" s="39" t="str">
        <f>IF(型号管理!A52="","",型号管理!A52)</f>
        <v>BG00051</v>
      </c>
      <c r="B53" s="40" t="str">
        <f>IF(型号管理!B52="","",型号管理!B52)</f>
        <v>回形针</v>
      </c>
      <c r="C53" s="40" t="str">
        <f>IF(型号管理!C52="","",型号管理!C52)</f>
        <v>29mm 镀镍防锈 200枚/筒</v>
      </c>
      <c r="D53" s="40" t="str">
        <f>IF(型号管理!D52="","",型号管理!D52)</f>
        <v>筒</v>
      </c>
      <c r="E53" s="40" t="str">
        <f>IF(型号管理!E52="","",型号管理!E52)</f>
        <v>装订</v>
      </c>
      <c r="F53" s="41">
        <f>IF(型号管理!F52="",0,型号管理!F52)</f>
        <v>3.7999999999999998</v>
      </c>
      <c r="G53" s="41">
        <f t="shared" si="0"/>
        <v>0</v>
      </c>
      <c r="H53" s="42">
        <f t="shared" si="2"/>
        <v>0</v>
      </c>
      <c r="I53" s="49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4"/>
    </row>
    <row r="54" spans="1:29" ht="11.25">
      <c r="A54" s="39" t="str">
        <f>IF(型号管理!A53="","",型号管理!A53)</f>
        <v>BG00052</v>
      </c>
      <c r="B54" s="40" t="str">
        <f>IF(型号管理!B53="","",型号管理!B53)</f>
        <v>固体胶</v>
      </c>
      <c r="C54" s="40" t="str">
        <f>IF(型号管理!C53="","",型号管理!C53)</f>
        <v>36g/支 12支/盒</v>
      </c>
      <c r="D54" s="40" t="str">
        <f>IF(型号管理!D53="","",型号管理!D53)</f>
        <v>盒</v>
      </c>
      <c r="E54" s="40" t="str">
        <f>IF(型号管理!E53="","",型号管理!E53)</f>
        <v>装订</v>
      </c>
      <c r="F54" s="41">
        <f>IF(型号管理!F53="",0,型号管理!F53)</f>
        <v>22</v>
      </c>
      <c r="G54" s="41">
        <f t="shared" si="0"/>
        <v>0</v>
      </c>
      <c r="H54" s="42">
        <f t="shared" si="2"/>
        <v>0</v>
      </c>
      <c r="I54" s="49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4"/>
    </row>
    <row r="55" spans="1:29" ht="11.25">
      <c r="A55" s="39" t="str">
        <f>IF(型号管理!A54="","",型号管理!A54)</f>
        <v>BG00053</v>
      </c>
      <c r="B55" s="40" t="str">
        <f>IF(型号管理!B54="","",型号管理!B54)</f>
        <v>液体胶</v>
      </c>
      <c r="C55" s="40" t="str">
        <f>IF(型号管理!C54="","",型号管理!C54)</f>
        <v>50ml/支 高粘度</v>
      </c>
      <c r="D55" s="40" t="str">
        <f>IF(型号管理!D54="","",型号管理!D54)</f>
        <v>支</v>
      </c>
      <c r="E55" s="40" t="str">
        <f>IF(型号管理!E54="","",型号管理!E54)</f>
        <v>装订</v>
      </c>
      <c r="F55" s="41">
        <f>IF(型号管理!F54="",0,型号管理!F54)</f>
        <v>1.5</v>
      </c>
      <c r="G55" s="41">
        <f t="shared" si="0"/>
        <v>0</v>
      </c>
      <c r="H55" s="42">
        <f t="shared" si="2"/>
        <v>0</v>
      </c>
      <c r="I55" s="49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4"/>
    </row>
    <row r="56" spans="1:29" ht="11.25">
      <c r="A56" s="39" t="str">
        <f>IF(型号管理!A55="","",型号管理!A55)</f>
        <v>BG00054</v>
      </c>
      <c r="B56" s="40" t="str">
        <f>IF(型号管理!B55="","",型号管理!B55)</f>
        <v>窄透明胶</v>
      </c>
      <c r="C56" s="40" t="str">
        <f>IF(型号管理!C55="","",型号管理!C55)</f>
        <v>18mm*18m/卷 4卷/筒</v>
      </c>
      <c r="D56" s="40" t="str">
        <f>IF(型号管理!D55="","",型号管理!D55)</f>
        <v>筒</v>
      </c>
      <c r="E56" s="40" t="str">
        <f>IF(型号管理!E55="","",型号管理!E55)</f>
        <v>装订</v>
      </c>
      <c r="F56" s="41">
        <f>IF(型号管理!F55="",0,型号管理!F55)</f>
        <v>3</v>
      </c>
      <c r="G56" s="41">
        <f t="shared" si="0"/>
        <v>0</v>
      </c>
      <c r="H56" s="42">
        <f t="shared" si="2"/>
        <v>0</v>
      </c>
      <c r="I56" s="49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4"/>
    </row>
    <row r="57" spans="1:29" ht="11.25">
      <c r="A57" s="39" t="str">
        <f>IF(型号管理!A56="","",型号管理!A56)</f>
        <v>BG00055</v>
      </c>
      <c r="B57" s="40" t="str">
        <f>IF(型号管理!B56="","",型号管理!B56)</f>
        <v>宽透明胶</v>
      </c>
      <c r="C57" s="40" t="str">
        <f>IF(型号管理!C56="","",型号管理!C56)</f>
        <v xml:space="preserve">60mm*91.44m/卷 加厚 </v>
      </c>
      <c r="D57" s="40" t="str">
        <f>IF(型号管理!D56="","",型号管理!D56)</f>
        <v>卷</v>
      </c>
      <c r="E57" s="40" t="str">
        <f>IF(型号管理!E56="","",型号管理!E56)</f>
        <v>装订</v>
      </c>
      <c r="F57" s="41">
        <f>IF(型号管理!F56="",0,型号管理!F56)</f>
        <v>9.5</v>
      </c>
      <c r="G57" s="41">
        <f t="shared" si="0"/>
        <v>0</v>
      </c>
      <c r="H57" s="42">
        <f t="shared" si="2"/>
        <v>0</v>
      </c>
      <c r="I57" s="49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4"/>
    </row>
    <row r="58" spans="1:29" ht="11.25">
      <c r="A58" s="39" t="str">
        <f>IF(型号管理!A57="","",型号管理!A57)</f>
        <v>BG00056</v>
      </c>
      <c r="B58" s="40" t="str">
        <f>IF(型号管理!B57="","",型号管理!B57)</f>
        <v>双面胶</v>
      </c>
      <c r="C58" s="40" t="str">
        <f>IF(型号管理!C57="","",型号管理!C57)</f>
        <v>24mm*9.1m/卷 12卷/筒</v>
      </c>
      <c r="D58" s="40" t="str">
        <f>IF(型号管理!D57="","",型号管理!D57)</f>
        <v>筒</v>
      </c>
      <c r="E58" s="40" t="str">
        <f>IF(型号管理!E57="","",型号管理!E57)</f>
        <v>装订</v>
      </c>
      <c r="F58" s="41">
        <f>IF(型号管理!F57="",0,型号管理!F57)</f>
        <v>25</v>
      </c>
      <c r="G58" s="41">
        <f t="shared" si="0"/>
        <v>0</v>
      </c>
      <c r="H58" s="42">
        <f t="shared" si="2"/>
        <v>0</v>
      </c>
      <c r="I58" s="49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4"/>
    </row>
    <row r="59" spans="1:29" ht="11.25">
      <c r="A59" s="39" t="str">
        <f>IF(型号管理!A58="","",型号管理!A58)</f>
        <v>BG00057</v>
      </c>
      <c r="B59" s="40" t="str">
        <f>IF(型号管理!B58="","",型号管理!B58)</f>
        <v>剪刀</v>
      </c>
      <c r="C59" s="40" t="str">
        <f>IF(型号管理!C58="","",型号管理!C58)</f>
        <v>170mm 中号</v>
      </c>
      <c r="D59" s="40" t="str">
        <f>IF(型号管理!D58="","",型号管理!D58)</f>
        <v>把</v>
      </c>
      <c r="E59" s="40" t="str">
        <f>IF(型号管理!E58="","",型号管理!E58)</f>
        <v>装订</v>
      </c>
      <c r="F59" s="41">
        <f>IF(型号管理!F58="",0,型号管理!F58)</f>
        <v>3.5</v>
      </c>
      <c r="G59" s="41">
        <f t="shared" si="0"/>
        <v>0</v>
      </c>
      <c r="H59" s="42">
        <f t="shared" si="2"/>
        <v>0</v>
      </c>
      <c r="I59" s="49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4"/>
    </row>
    <row r="60" spans="1:29" ht="11.25">
      <c r="A60" s="39" t="str">
        <f>IF(型号管理!A59="","",型号管理!A59)</f>
        <v>BG00058</v>
      </c>
      <c r="B60" s="40" t="str">
        <f>IF(型号管理!B59="","",型号管理!B59)</f>
        <v>橡皮筋</v>
      </c>
      <c r="C60" s="40" t="str">
        <f>IF(型号管理!C59="","",型号管理!C59)</f>
        <v xml:space="preserve">100g/盒 </v>
      </c>
      <c r="D60" s="40" t="str">
        <f>IF(型号管理!D59="","",型号管理!D59)</f>
        <v>盒</v>
      </c>
      <c r="E60" s="40" t="str">
        <f>IF(型号管理!E59="","",型号管理!E59)</f>
        <v>装订</v>
      </c>
      <c r="F60" s="41">
        <f>IF(型号管理!F59="",0,型号管理!F59)</f>
        <v>15</v>
      </c>
      <c r="G60" s="41">
        <f t="shared" si="0"/>
        <v>0</v>
      </c>
      <c r="H60" s="42">
        <f t="shared" si="2"/>
        <v>0</v>
      </c>
      <c r="I60" s="49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4"/>
    </row>
    <row r="61" spans="1:29" ht="11.25">
      <c r="A61" s="39" t="str">
        <f>IF(型号管理!A60="","",型号管理!A60)</f>
        <v>BG00059</v>
      </c>
      <c r="B61" s="40" t="str">
        <f>IF(型号管理!B60="","",型号管理!B60)</f>
        <v>美工刀</v>
      </c>
      <c r="C61" s="40" t="str">
        <f>IF(型号管理!C60="","",型号管理!C60)</f>
        <v>金属外壳 可伸缩</v>
      </c>
      <c r="D61" s="40" t="str">
        <f>IF(型号管理!D60="","",型号管理!D60)</f>
        <v>把</v>
      </c>
      <c r="E61" s="40" t="str">
        <f>IF(型号管理!E60="","",型号管理!E60)</f>
        <v>装订</v>
      </c>
      <c r="F61" s="41">
        <f>IF(型号管理!F60="",0,型号管理!F60)</f>
        <v>2</v>
      </c>
      <c r="G61" s="41">
        <f t="shared" si="0"/>
        <v>0</v>
      </c>
      <c r="H61" s="42">
        <f t="shared" si="2"/>
        <v>0</v>
      </c>
      <c r="I61" s="49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4"/>
    </row>
    <row r="62" spans="1:29" ht="11.25">
      <c r="A62" s="39" t="str">
        <f>IF(型号管理!A61="","",型号管理!A61)</f>
        <v>BG00060</v>
      </c>
      <c r="B62" s="40" t="str">
        <f>IF(型号管理!B61="","",型号管理!B61)</f>
        <v>切纸器</v>
      </c>
      <c r="C62" s="40" t="str">
        <f>IF(型号管理!C61="","",型号管理!C61)</f>
        <v>钢质底座 可切A4纸</v>
      </c>
      <c r="D62" s="40" t="str">
        <f>IF(型号管理!D61="","",型号管理!D61)</f>
        <v>个</v>
      </c>
      <c r="E62" s="40" t="str">
        <f>IF(型号管理!E61="","",型号管理!E61)</f>
        <v>装订</v>
      </c>
      <c r="F62" s="41">
        <f>IF(型号管理!F61="",0,型号管理!F61)</f>
        <v>79</v>
      </c>
      <c r="G62" s="41">
        <f t="shared" si="0"/>
        <v>0</v>
      </c>
      <c r="H62" s="42">
        <f t="shared" si="2"/>
        <v>0</v>
      </c>
      <c r="I62" s="49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4"/>
    </row>
    <row r="63" spans="1:29" ht="11.25">
      <c r="A63" s="39" t="str">
        <f>IF(型号管理!A62="","",型号管理!A62)</f>
        <v>BG00061</v>
      </c>
      <c r="B63" s="40" t="str">
        <f>IF(型号管理!B62="","",型号管理!B62)</f>
        <v>凭证装订夹</v>
      </c>
      <c r="C63" s="40" t="str">
        <f>IF(型号管理!C62="","",型号管理!C62)</f>
        <v>145mm山形夹子 4只装</v>
      </c>
      <c r="D63" s="40" t="str">
        <f>IF(型号管理!D62="","",型号管理!D62)</f>
        <v>袋</v>
      </c>
      <c r="E63" s="40" t="str">
        <f>IF(型号管理!E62="","",型号管理!E62)</f>
        <v>装订</v>
      </c>
      <c r="F63" s="41">
        <f>IF(型号管理!F62="",0,型号管理!F62)</f>
        <v>19.899999999999999</v>
      </c>
      <c r="G63" s="41">
        <f t="shared" si="0"/>
        <v>0</v>
      </c>
      <c r="H63" s="42">
        <f t="shared" si="2"/>
        <v>0</v>
      </c>
      <c r="I63" s="49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4"/>
    </row>
    <row r="64" spans="1:29" ht="11.25">
      <c r="A64" s="39" t="str">
        <f>IF(型号管理!A63="","",型号管理!A63)</f>
        <v>BG00062</v>
      </c>
      <c r="B64" s="40" t="str">
        <f>IF(型号管理!B63="","",型号管理!B63)</f>
        <v>小号长尾夹</v>
      </c>
      <c r="C64" s="40" t="str">
        <f>IF(型号管理!C63="","",型号管理!C63)</f>
        <v>15mm规格 60只装</v>
      </c>
      <c r="D64" s="40" t="str">
        <f>IF(型号管理!D63="","",型号管理!D63)</f>
        <v>盒</v>
      </c>
      <c r="E64" s="40" t="str">
        <f>IF(型号管理!E63="","",型号管理!E63)</f>
        <v>装订</v>
      </c>
      <c r="F64" s="41">
        <f>IF(型号管理!F63="",0,型号管理!F63)</f>
        <v>9</v>
      </c>
      <c r="G64" s="41">
        <f t="shared" si="0"/>
        <v>0</v>
      </c>
      <c r="H64" s="42">
        <f t="shared" si="2"/>
        <v>0</v>
      </c>
      <c r="I64" s="49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4"/>
    </row>
    <row r="65" spans="1:29" ht="11.25">
      <c r="A65" s="39" t="str">
        <f>IF(型号管理!A64="","",型号管理!A64)</f>
        <v>BG00063</v>
      </c>
      <c r="B65" s="40" t="str">
        <f>IF(型号管理!B64="","",型号管理!B64)</f>
        <v>中号长尾夹</v>
      </c>
      <c r="C65" s="40" t="str">
        <f>IF(型号管理!C64="","",型号管理!C64)</f>
        <v>32mm规格 24只装</v>
      </c>
      <c r="D65" s="40" t="str">
        <f>IF(型号管理!D64="","",型号管理!D64)</f>
        <v>盒</v>
      </c>
      <c r="E65" s="40" t="str">
        <f>IF(型号管理!E64="","",型号管理!E64)</f>
        <v>装订</v>
      </c>
      <c r="F65" s="41">
        <f>IF(型号管理!F64="",0,型号管理!F64)</f>
        <v>9.9000000000000004</v>
      </c>
      <c r="G65" s="41">
        <f t="shared" si="0"/>
        <v>0</v>
      </c>
      <c r="H65" s="42">
        <f t="shared" si="2"/>
        <v>0</v>
      </c>
      <c r="I65" s="49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4"/>
    </row>
    <row r="66" spans="1:29" ht="11.25">
      <c r="A66" s="39" t="str">
        <f>IF(型号管理!A65="","",型号管理!A65)</f>
        <v>BG00064</v>
      </c>
      <c r="B66" s="40" t="str">
        <f>IF(型号管理!B65="","",型号管理!B65)</f>
        <v>大号长尾夹</v>
      </c>
      <c r="C66" s="40" t="str">
        <f>IF(型号管理!C65="","",型号管理!C65)</f>
        <v>50mm规格 12只装</v>
      </c>
      <c r="D66" s="40" t="str">
        <f>IF(型号管理!D65="","",型号管理!D65)</f>
        <v>盒</v>
      </c>
      <c r="E66" s="40" t="str">
        <f>IF(型号管理!E65="","",型号管理!E65)</f>
        <v>装订</v>
      </c>
      <c r="F66" s="41">
        <f>IF(型号管理!F65="",0,型号管理!F65)</f>
        <v>9.9000000000000004</v>
      </c>
      <c r="G66" s="41">
        <f t="shared" si="0"/>
        <v>0</v>
      </c>
      <c r="H66" s="42">
        <f t="shared" si="2"/>
        <v>0</v>
      </c>
      <c r="I66" s="49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4"/>
    </row>
    <row r="67" spans="1:29" ht="11.25">
      <c r="A67" s="39" t="str">
        <f>IF(型号管理!A66="","",型号管理!A66)</f>
        <v>BG00065</v>
      </c>
      <c r="B67" s="40" t="str">
        <f>IF(型号管理!B66="","",型号管理!B66)</f>
        <v>大号收纳箱*</v>
      </c>
      <c r="C67" s="40" t="str">
        <f>IF(型号管理!C66="","",型号管理!C66)</f>
        <v>60L 54*39*32cm 塑料 带轮子</v>
      </c>
      <c r="D67" s="40" t="str">
        <f>IF(型号管理!D66="","",型号管理!D66)</f>
        <v>个</v>
      </c>
      <c r="E67" s="40" t="str">
        <f>IF(型号管理!E66="","",型号管理!E66)</f>
        <v>收纳</v>
      </c>
      <c r="F67" s="41">
        <f>IF(型号管理!F66="",0,型号管理!F66)</f>
        <v>49.899999999999999</v>
      </c>
      <c r="G67" s="41">
        <f t="shared" si="0"/>
        <v>0</v>
      </c>
      <c r="H67" s="42">
        <f t="shared" si="2"/>
        <v>0</v>
      </c>
      <c r="I67" s="49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4"/>
    </row>
    <row r="68" spans="1:29" ht="11.25">
      <c r="A68" s="39" t="str">
        <f>IF(型号管理!A67="","",型号管理!A67)</f>
        <v>BG00066</v>
      </c>
      <c r="B68" s="40" t="str">
        <f>IF(型号管理!B67="","",型号管理!B67)</f>
        <v>小号收纳箱*</v>
      </c>
      <c r="C68" s="40" t="str">
        <f>IF(型号管理!C67="","",型号管理!C67)</f>
        <v>35L 46*34*27cm 塑料 带轮子</v>
      </c>
      <c r="D68" s="40" t="str">
        <f>IF(型号管理!D67="","",型号管理!D67)</f>
        <v>个</v>
      </c>
      <c r="E68" s="40" t="str">
        <f>IF(型号管理!E67="","",型号管理!E67)</f>
        <v>收纳</v>
      </c>
      <c r="F68" s="41">
        <f>IF(型号管理!F67="",0,型号管理!F67)</f>
        <v>36.899999999999999</v>
      </c>
      <c r="G68" s="41">
        <f t="shared" si="3" ref="G68:G100">SUM(I68:AC68)</f>
        <v>0</v>
      </c>
      <c r="H68" s="42">
        <f t="shared" si="2"/>
        <v>0</v>
      </c>
      <c r="I68" s="49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4"/>
    </row>
    <row r="69" spans="1:29" ht="11.25">
      <c r="A69" s="39" t="str">
        <f>IF(型号管理!A68="","",型号管理!A68)</f>
        <v>BG00067</v>
      </c>
      <c r="B69" s="40" t="str">
        <f>IF(型号管理!B68="","",型号管理!B68)</f>
        <v>三层文件筐</v>
      </c>
      <c r="C69" s="40" t="str">
        <f>IF(型号管理!C68="","",型号管理!C68)</f>
        <v>加厚加固 蓝色</v>
      </c>
      <c r="D69" s="40" t="str">
        <f>IF(型号管理!D68="","",型号管理!D68)</f>
        <v>个</v>
      </c>
      <c r="E69" s="40" t="str">
        <f>IF(型号管理!E68="","",型号管理!E68)</f>
        <v>收纳</v>
      </c>
      <c r="F69" s="41">
        <f>IF(型号管理!F68="",0,型号管理!F68)</f>
        <v>22</v>
      </c>
      <c r="G69" s="41">
        <f t="shared" si="3"/>
        <v>0</v>
      </c>
      <c r="H69" s="42">
        <f t="shared" si="2"/>
        <v>0</v>
      </c>
      <c r="I69" s="49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4"/>
    </row>
    <row r="70" spans="1:29" ht="11.25">
      <c r="A70" s="39" t="str">
        <f>IF(型号管理!A69="","",型号管理!A69)</f>
        <v>BG00068</v>
      </c>
      <c r="B70" s="40" t="str">
        <f>IF(型号管理!B69="","",型号管理!B69)</f>
        <v>四联文件筐</v>
      </c>
      <c r="C70" s="40" t="str">
        <f>IF(型号管理!C69="","",型号管理!C69)</f>
        <v>纵向4栏 蓝色</v>
      </c>
      <c r="D70" s="40" t="str">
        <f>IF(型号管理!D69="","",型号管理!D69)</f>
        <v>个</v>
      </c>
      <c r="E70" s="40" t="str">
        <f>IF(型号管理!E69="","",型号管理!E69)</f>
        <v>收纳</v>
      </c>
      <c r="F70" s="41">
        <f>IF(型号管理!F69="",0,型号管理!F69)</f>
        <v>15</v>
      </c>
      <c r="G70" s="41">
        <f t="shared" si="3"/>
        <v>0</v>
      </c>
      <c r="H70" s="42">
        <f t="shared" si="2"/>
        <v>0</v>
      </c>
      <c r="I70" s="49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4"/>
    </row>
    <row r="71" spans="1:29" ht="11.25">
      <c r="A71" s="39" t="str">
        <f>IF(型号管理!A70="","",型号管理!A70)</f>
        <v>BG00069</v>
      </c>
      <c r="B71" s="40" t="str">
        <f>IF(型号管理!B70="","",型号管理!B70)</f>
        <v>笔筒</v>
      </c>
      <c r="C71" s="40" t="str">
        <f>IF(型号管理!C70="","",型号管理!C70)</f>
        <v>金属网纹 圆形 简约黑色</v>
      </c>
      <c r="D71" s="40" t="str">
        <f>IF(型号管理!D70="","",型号管理!D70)</f>
        <v>个</v>
      </c>
      <c r="E71" s="40" t="str">
        <f>IF(型号管理!E70="","",型号管理!E70)</f>
        <v>收纳</v>
      </c>
      <c r="F71" s="41">
        <f>IF(型号管理!F70="",0,型号管理!F70)</f>
        <v>6.5</v>
      </c>
      <c r="G71" s="41">
        <f t="shared" si="3"/>
        <v>0</v>
      </c>
      <c r="H71" s="42">
        <f t="shared" si="2"/>
        <v>0</v>
      </c>
      <c r="I71" s="49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4"/>
    </row>
    <row r="72" spans="1:29" ht="11.25">
      <c r="A72" s="39" t="str">
        <f>IF(型号管理!A71="","",型号管理!A71)</f>
        <v>BG00070</v>
      </c>
      <c r="B72" s="40" t="str">
        <f>IF(型号管理!B71="","",型号管理!B71)</f>
        <v>财务凭证柜</v>
      </c>
      <c r="C72" s="40" t="str">
        <f>IF(型号管理!C71="","",型号管理!C71)</f>
        <v>钢制 8层隔板可调 平开门 85cm*39cm*180cm</v>
      </c>
      <c r="D72" s="40" t="str">
        <f>IF(型号管理!D71="","",型号管理!D71)</f>
        <v>个</v>
      </c>
      <c r="E72" s="40" t="str">
        <f>IF(型号管理!E71="","",型号管理!E71)</f>
        <v>收纳</v>
      </c>
      <c r="F72" s="41">
        <f>IF(型号管理!F71="",0,型号管理!F71)</f>
        <v>499</v>
      </c>
      <c r="G72" s="41">
        <f t="shared" si="3"/>
        <v>0</v>
      </c>
      <c r="H72" s="42">
        <f t="shared" si="2"/>
        <v>0</v>
      </c>
      <c r="I72" s="49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4"/>
    </row>
    <row r="73" spans="1:29" ht="11.25">
      <c r="A73" s="39" t="str">
        <f>IF(型号管理!A72="","",型号管理!A72)</f>
        <v>BG00071</v>
      </c>
      <c r="B73" s="40" t="str">
        <f>IF(型号管理!B72="","",型号管理!B72)</f>
        <v>透明文件袋</v>
      </c>
      <c r="C73" s="40" t="str">
        <f>IF(型号管理!C72="","",型号管理!C72)</f>
        <v>20只装 A4 透明按扣</v>
      </c>
      <c r="D73" s="40" t="str">
        <f>IF(型号管理!D72="","",型号管理!D72)</f>
        <v>包</v>
      </c>
      <c r="E73" s="40" t="str">
        <f>IF(型号管理!E72="","",型号管理!E72)</f>
        <v>收纳</v>
      </c>
      <c r="F73" s="41">
        <f>IF(型号管理!F72="",0,型号管理!F72)</f>
        <v>19.899999999999999</v>
      </c>
      <c r="G73" s="41">
        <f t="shared" si="3"/>
        <v>0</v>
      </c>
      <c r="H73" s="42">
        <f t="shared" si="2"/>
        <v>0</v>
      </c>
      <c r="I73" s="49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4"/>
    </row>
    <row r="74" spans="1:29" ht="11.25">
      <c r="A74" s="39" t="str">
        <f>IF(型号管理!A73="","",型号管理!A73)</f>
        <v>BG00072</v>
      </c>
      <c r="B74" s="40" t="str">
        <f>IF(型号管理!B73="","",型号管理!B73)</f>
        <v>双强力文件夹</v>
      </c>
      <c r="C74" s="40" t="str">
        <f>IF(型号管理!C73="","",型号管理!C73)</f>
        <v>A4 蓝色</v>
      </c>
      <c r="D74" s="40" t="str">
        <f>IF(型号管理!D73="","",型号管理!D73)</f>
        <v>个</v>
      </c>
      <c r="E74" s="40" t="str">
        <f>IF(型号管理!E73="","",型号管理!E73)</f>
        <v>收纳</v>
      </c>
      <c r="F74" s="41">
        <f>IF(型号管理!F73="",0,型号管理!F73)</f>
        <v>6.5</v>
      </c>
      <c r="G74" s="41">
        <f t="shared" si="3"/>
        <v>0</v>
      </c>
      <c r="H74" s="42">
        <f t="shared" si="2"/>
        <v>0</v>
      </c>
      <c r="I74" s="49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4"/>
    </row>
    <row r="75" spans="1:29" ht="11.25">
      <c r="A75" s="39" t="str">
        <f>IF(型号管理!A74="","",型号管理!A74)</f>
        <v>BG00073</v>
      </c>
      <c r="B75" s="40" t="str">
        <f>IF(型号管理!B74="","",型号管理!B74)</f>
        <v>透明抽杆夹</v>
      </c>
      <c r="C75" s="40" t="str">
        <f>IF(型号管理!C74="","",型号管理!C74)</f>
        <v>A4 透明 10个装</v>
      </c>
      <c r="D75" s="40" t="str">
        <f>IF(型号管理!D74="","",型号管理!D74)</f>
        <v>包</v>
      </c>
      <c r="E75" s="40" t="str">
        <f>IF(型号管理!E74="","",型号管理!E74)</f>
        <v>收纳</v>
      </c>
      <c r="F75" s="41">
        <f>IF(型号管理!F74="",0,型号管理!F74)</f>
        <v>11</v>
      </c>
      <c r="G75" s="41">
        <f t="shared" si="3"/>
        <v>0</v>
      </c>
      <c r="H75" s="42">
        <f t="shared" si="2"/>
        <v>0</v>
      </c>
      <c r="I75" s="49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4"/>
    </row>
    <row r="76" spans="1:29" ht="11.25">
      <c r="A76" s="39" t="str">
        <f>IF(型号管理!A75="","",型号管理!A75)</f>
        <v>BG00074</v>
      </c>
      <c r="B76" s="40" t="str">
        <f>IF(型号管理!B75="","",型号管理!B75)</f>
        <v>资料册</v>
      </c>
      <c r="C76" s="40" t="str">
        <f>IF(型号管理!C75="","",型号管理!C75)</f>
        <v>60页 A4规格 蓝色</v>
      </c>
      <c r="D76" s="40" t="str">
        <f>IF(型号管理!D75="","",型号管理!D75)</f>
        <v>个</v>
      </c>
      <c r="E76" s="40" t="str">
        <f>IF(型号管理!E75="","",型号管理!E75)</f>
        <v>收纳</v>
      </c>
      <c r="F76" s="41">
        <f>IF(型号管理!F75="",0,型号管理!F75)</f>
        <v>11</v>
      </c>
      <c r="G76" s="41">
        <f t="shared" si="3"/>
        <v>0</v>
      </c>
      <c r="H76" s="42">
        <f t="shared" si="2"/>
        <v>0</v>
      </c>
      <c r="I76" s="49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4"/>
    </row>
    <row r="77" spans="1:29" ht="11.25">
      <c r="A77" s="39" t="str">
        <f>IF(型号管理!A76="","",型号管理!A76)</f>
        <v>BG00075</v>
      </c>
      <c r="B77" s="40" t="str">
        <f>IF(型号管理!B76="","",型号管理!B76)</f>
        <v>垃圾桶</v>
      </c>
      <c r="C77" s="40" t="str">
        <f>IF(型号管理!C76="","",型号管理!C76)</f>
        <v>金属网格 9L</v>
      </c>
      <c r="D77" s="40" t="str">
        <f>IF(型号管理!D76="","",型号管理!D76)</f>
        <v>个</v>
      </c>
      <c r="E77" s="40" t="str">
        <f>IF(型号管理!E76="","",型号管理!E76)</f>
        <v>收纳</v>
      </c>
      <c r="F77" s="41">
        <f>IF(型号管理!F76="",0,型号管理!F76)</f>
        <v>9.9000000000000004</v>
      </c>
      <c r="G77" s="41">
        <f t="shared" si="3"/>
        <v>0</v>
      </c>
      <c r="H77" s="42">
        <f t="shared" si="2"/>
        <v>0</v>
      </c>
      <c r="I77" s="49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4"/>
    </row>
    <row r="78" spans="1:29" ht="11.25">
      <c r="A78" s="39" t="str">
        <f>IF(型号管理!A77="","",型号管理!A77)</f>
        <v>BG00076</v>
      </c>
      <c r="B78" s="40" t="str">
        <f>IF(型号管理!B77="","",型号管理!B77)</f>
        <v>垃圾袋</v>
      </c>
      <c r="C78" s="40" t="str">
        <f>IF(型号管理!C77="","",型号管理!C77)</f>
        <v>150只/包 45*50cm</v>
      </c>
      <c r="D78" s="40" t="str">
        <f>IF(型号管理!D77="","",型号管理!D77)</f>
        <v>包</v>
      </c>
      <c r="E78" s="40" t="str">
        <f>IF(型号管理!E77="","",型号管理!E77)</f>
        <v>收纳</v>
      </c>
      <c r="F78" s="41">
        <f>IF(型号管理!F77="",0,型号管理!F77)</f>
        <v>11.800000000000001</v>
      </c>
      <c r="G78" s="41">
        <f t="shared" si="3"/>
        <v>0</v>
      </c>
      <c r="H78" s="42">
        <f t="shared" si="2"/>
        <v>0</v>
      </c>
      <c r="I78" s="49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4"/>
    </row>
    <row r="79" spans="1:29" ht="11.25">
      <c r="A79" s="39" t="str">
        <f>IF(型号管理!A78="","",型号管理!A78)</f>
        <v>BG00077</v>
      </c>
      <c r="B79" s="40" t="str">
        <f>IF(型号管理!B78="","",型号管理!B78)</f>
        <v>5号电池</v>
      </c>
      <c r="C79" s="40" t="str">
        <f>IF(型号管理!C78="","",型号管理!C78)</f>
        <v>4支装</v>
      </c>
      <c r="D79" s="40" t="str">
        <f>IF(型号管理!D78="","",型号管理!D78)</f>
        <v>包</v>
      </c>
      <c r="E79" s="40" t="str">
        <f>IF(型号管理!E78="","",型号管理!E78)</f>
        <v>其他</v>
      </c>
      <c r="F79" s="41">
        <f>IF(型号管理!F78="",0,型号管理!F78)</f>
        <v>12.699999999999999</v>
      </c>
      <c r="G79" s="41">
        <f t="shared" si="3"/>
        <v>0</v>
      </c>
      <c r="H79" s="42">
        <f t="shared" si="2"/>
        <v>0</v>
      </c>
      <c r="I79" s="49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4"/>
    </row>
    <row r="80" spans="1:29" ht="11.25">
      <c r="A80" s="39" t="str">
        <f>IF(型号管理!A79="","",型号管理!A79)</f>
        <v>BG00078</v>
      </c>
      <c r="B80" s="40" t="str">
        <f>IF(型号管理!B79="","",型号管理!B79)</f>
        <v>7号电池</v>
      </c>
      <c r="C80" s="40" t="str">
        <f>IF(型号管理!C79="","",型号管理!C79)</f>
        <v>4支装</v>
      </c>
      <c r="D80" s="40" t="str">
        <f>IF(型号管理!D79="","",型号管理!D79)</f>
        <v>包</v>
      </c>
      <c r="E80" s="40" t="str">
        <f>IF(型号管理!E79="","",型号管理!E79)</f>
        <v>其他</v>
      </c>
      <c r="F80" s="41">
        <f>IF(型号管理!F79="",0,型号管理!F79)</f>
        <v>12.699999999999999</v>
      </c>
      <c r="G80" s="41">
        <f t="shared" si="3"/>
        <v>0</v>
      </c>
      <c r="H80" s="42">
        <f t="shared" si="2"/>
        <v>0</v>
      </c>
      <c r="I80" s="49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4"/>
    </row>
    <row r="81" spans="1:29" ht="11.25">
      <c r="A81" s="39" t="str">
        <f>IF(型号管理!A80="","",型号管理!A80)</f>
        <v>BG00079</v>
      </c>
      <c r="B81" s="40" t="str">
        <f>IF(型号管理!B80="","",型号管理!B80)</f>
        <v>抽纸</v>
      </c>
      <c r="C81" s="40" t="str">
        <f>IF(型号管理!C80="","",型号管理!C80)</f>
        <v>洁柔 M号 柔韧3层 120抽 20包 无香</v>
      </c>
      <c r="D81" s="40" t="str">
        <f>IF(型号管理!D80="","",型号管理!D80)</f>
        <v>箱</v>
      </c>
      <c r="E81" s="40" t="str">
        <f>IF(型号管理!E80="","",型号管理!E80)</f>
        <v>其他</v>
      </c>
      <c r="F81" s="41">
        <f>IF(型号管理!F80="",0,型号管理!F80)</f>
        <v>52.799999999999997</v>
      </c>
      <c r="G81" s="41">
        <f t="shared" si="3"/>
        <v>0</v>
      </c>
      <c r="H81" s="42">
        <f t="shared" si="2"/>
        <v>0</v>
      </c>
      <c r="I81" s="49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4"/>
    </row>
    <row r="82" spans="1:29" ht="11.25">
      <c r="A82" s="39" t="str">
        <f>IF(型号管理!A81="","",型号管理!A81)</f>
        <v>BG00080</v>
      </c>
      <c r="B82" s="40" t="str">
        <f>IF(型号管理!B81="","",型号管理!B81)</f>
        <v>一次性纸杯</v>
      </c>
      <c r="C82" s="40" t="str">
        <f>IF(型号管理!C81="","",型号管理!C81)</f>
        <v>妙洁 100只装 228ml 加厚型</v>
      </c>
      <c r="D82" s="40" t="str">
        <f>IF(型号管理!D81="","",型号管理!D81)</f>
        <v>袋</v>
      </c>
      <c r="E82" s="40" t="str">
        <f>IF(型号管理!E81="","",型号管理!E81)</f>
        <v>其他</v>
      </c>
      <c r="F82" s="41">
        <f>IF(型号管理!F81="",0,型号管理!F81)</f>
        <v>18.899999999999999</v>
      </c>
      <c r="G82" s="41">
        <f t="shared" si="3"/>
        <v>0</v>
      </c>
      <c r="H82" s="42">
        <f t="shared" si="2"/>
        <v>0</v>
      </c>
      <c r="I82" s="49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4"/>
    </row>
    <row r="83" spans="1:29" ht="11.25">
      <c r="A83" s="39" t="str">
        <f>IF(型号管理!A82="","",型号管理!A82)</f>
        <v/>
      </c>
      <c r="B83" s="40" t="str">
        <f>IF(型号管理!B82="","",型号管理!B82)</f>
        <v/>
      </c>
      <c r="C83" s="40" t="str">
        <f>IF(型号管理!C82="","",型号管理!C82)</f>
        <v/>
      </c>
      <c r="D83" s="40" t="str">
        <f>IF(型号管理!D82="","",型号管理!D82)</f>
        <v/>
      </c>
      <c r="E83" s="40" t="str">
        <f>IF(型号管理!E82="","",型号管理!E82)</f>
        <v/>
      </c>
      <c r="F83" s="41">
        <f>IF(型号管理!F82="",0,型号管理!F82)</f>
        <v>0</v>
      </c>
      <c r="G83" s="41">
        <f t="shared" si="3"/>
        <v>0</v>
      </c>
      <c r="H83" s="42">
        <f t="shared" si="2"/>
        <v>0</v>
      </c>
      <c r="I83" s="49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4"/>
    </row>
    <row r="84" spans="1:29" ht="11.25">
      <c r="A84" s="39" t="str">
        <f>IF(型号管理!A83="","",型号管理!A83)</f>
        <v/>
      </c>
      <c r="B84" s="40" t="str">
        <f>IF(型号管理!B83="","",型号管理!B83)</f>
        <v/>
      </c>
      <c r="C84" s="40" t="str">
        <f>IF(型号管理!C83="","",型号管理!C83)</f>
        <v/>
      </c>
      <c r="D84" s="40" t="str">
        <f>IF(型号管理!D83="","",型号管理!D83)</f>
        <v/>
      </c>
      <c r="E84" s="40" t="str">
        <f>IF(型号管理!E83="","",型号管理!E83)</f>
        <v/>
      </c>
      <c r="F84" s="41">
        <f>IF(型号管理!F83="",0,型号管理!F83)</f>
        <v>0</v>
      </c>
      <c r="G84" s="41">
        <f t="shared" si="3"/>
        <v>0</v>
      </c>
      <c r="H84" s="42">
        <f t="shared" si="2"/>
        <v>0</v>
      </c>
      <c r="I84" s="49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4"/>
    </row>
    <row r="85" spans="1:29" ht="11.25">
      <c r="A85" s="39" t="str">
        <f>IF(型号管理!A84="","",型号管理!A84)</f>
        <v/>
      </c>
      <c r="B85" s="40" t="str">
        <f>IF(型号管理!B84="","",型号管理!B84)</f>
        <v/>
      </c>
      <c r="C85" s="40" t="str">
        <f>IF(型号管理!C84="","",型号管理!C84)</f>
        <v/>
      </c>
      <c r="D85" s="40" t="str">
        <f>IF(型号管理!D84="","",型号管理!D84)</f>
        <v/>
      </c>
      <c r="E85" s="40" t="str">
        <f>IF(型号管理!E84="","",型号管理!E84)</f>
        <v/>
      </c>
      <c r="F85" s="41">
        <f>IF(型号管理!F84="",0,型号管理!F84)</f>
        <v>0</v>
      </c>
      <c r="G85" s="41">
        <f t="shared" si="3"/>
        <v>0</v>
      </c>
      <c r="H85" s="42">
        <f t="shared" si="2"/>
        <v>0</v>
      </c>
      <c r="I85" s="49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4"/>
    </row>
    <row r="86" spans="1:29" ht="11.25">
      <c r="A86" s="39" t="str">
        <f>IF(型号管理!A85="","",型号管理!A85)</f>
        <v/>
      </c>
      <c r="B86" s="40" t="str">
        <f>IF(型号管理!B85="","",型号管理!B85)</f>
        <v/>
      </c>
      <c r="C86" s="40" t="str">
        <f>IF(型号管理!C85="","",型号管理!C85)</f>
        <v/>
      </c>
      <c r="D86" s="40" t="str">
        <f>IF(型号管理!D85="","",型号管理!D85)</f>
        <v/>
      </c>
      <c r="E86" s="40" t="str">
        <f>IF(型号管理!E85="","",型号管理!E85)</f>
        <v/>
      </c>
      <c r="F86" s="41">
        <f>IF(型号管理!F85="",0,型号管理!F85)</f>
        <v>0</v>
      </c>
      <c r="G86" s="41">
        <f t="shared" si="3"/>
        <v>0</v>
      </c>
      <c r="H86" s="42">
        <f t="shared" si="2"/>
        <v>0</v>
      </c>
      <c r="I86" s="49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4"/>
    </row>
    <row r="87" spans="1:29" ht="11.25">
      <c r="A87" s="39" t="str">
        <f>IF(型号管理!A86="","",型号管理!A86)</f>
        <v/>
      </c>
      <c r="B87" s="40" t="str">
        <f>IF(型号管理!B86="","",型号管理!B86)</f>
        <v/>
      </c>
      <c r="C87" s="40" t="str">
        <f>IF(型号管理!C86="","",型号管理!C86)</f>
        <v/>
      </c>
      <c r="D87" s="40" t="str">
        <f>IF(型号管理!D86="","",型号管理!D86)</f>
        <v/>
      </c>
      <c r="E87" s="40" t="str">
        <f>IF(型号管理!E86="","",型号管理!E86)</f>
        <v/>
      </c>
      <c r="F87" s="41">
        <f>IF(型号管理!F86="",0,型号管理!F86)</f>
        <v>0</v>
      </c>
      <c r="G87" s="41">
        <f t="shared" si="3"/>
        <v>0</v>
      </c>
      <c r="H87" s="42">
        <f t="shared" si="2"/>
        <v>0</v>
      </c>
      <c r="I87" s="49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4"/>
    </row>
    <row r="88" spans="1:29" ht="11.25">
      <c r="A88" s="39" t="str">
        <f>IF(型号管理!A87="","",型号管理!A87)</f>
        <v/>
      </c>
      <c r="B88" s="40" t="str">
        <f>IF(型号管理!B87="","",型号管理!B87)</f>
        <v/>
      </c>
      <c r="C88" s="40" t="str">
        <f>IF(型号管理!C87="","",型号管理!C87)</f>
        <v/>
      </c>
      <c r="D88" s="40" t="str">
        <f>IF(型号管理!D87="","",型号管理!D87)</f>
        <v/>
      </c>
      <c r="E88" s="40" t="str">
        <f>IF(型号管理!E87="","",型号管理!E87)</f>
        <v/>
      </c>
      <c r="F88" s="41">
        <f>IF(型号管理!F87="",0,型号管理!F87)</f>
        <v>0</v>
      </c>
      <c r="G88" s="41">
        <f t="shared" si="3"/>
        <v>0</v>
      </c>
      <c r="H88" s="42">
        <f t="shared" si="2"/>
        <v>0</v>
      </c>
      <c r="I88" s="49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4"/>
    </row>
    <row r="89" spans="1:29" ht="11.25">
      <c r="A89" s="39" t="str">
        <f>IF(型号管理!A88="","",型号管理!A88)</f>
        <v/>
      </c>
      <c r="B89" s="40" t="str">
        <f>IF(型号管理!B88="","",型号管理!B88)</f>
        <v/>
      </c>
      <c r="C89" s="40" t="str">
        <f>IF(型号管理!C88="","",型号管理!C88)</f>
        <v/>
      </c>
      <c r="D89" s="40" t="str">
        <f>IF(型号管理!D88="","",型号管理!D88)</f>
        <v/>
      </c>
      <c r="E89" s="40" t="str">
        <f>IF(型号管理!E88="","",型号管理!E88)</f>
        <v/>
      </c>
      <c r="F89" s="41">
        <f>IF(型号管理!F88="",0,型号管理!F88)</f>
        <v>0</v>
      </c>
      <c r="G89" s="41">
        <f t="shared" si="3"/>
        <v>0</v>
      </c>
      <c r="H89" s="42">
        <f t="shared" si="2"/>
        <v>0</v>
      </c>
      <c r="I89" s="49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4"/>
    </row>
    <row r="90" spans="1:29" ht="11.25">
      <c r="A90" s="39" t="str">
        <f>IF(型号管理!A89="","",型号管理!A89)</f>
        <v/>
      </c>
      <c r="B90" s="40" t="str">
        <f>IF(型号管理!B89="","",型号管理!B89)</f>
        <v/>
      </c>
      <c r="C90" s="40" t="str">
        <f>IF(型号管理!C89="","",型号管理!C89)</f>
        <v/>
      </c>
      <c r="D90" s="40" t="str">
        <f>IF(型号管理!D89="","",型号管理!D89)</f>
        <v/>
      </c>
      <c r="E90" s="40" t="str">
        <f>IF(型号管理!E89="","",型号管理!E89)</f>
        <v/>
      </c>
      <c r="F90" s="41">
        <f>IF(型号管理!F89="",0,型号管理!F89)</f>
        <v>0</v>
      </c>
      <c r="G90" s="41">
        <f t="shared" si="3"/>
        <v>0</v>
      </c>
      <c r="H90" s="42">
        <f t="shared" si="2"/>
        <v>0</v>
      </c>
      <c r="I90" s="49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4"/>
    </row>
    <row r="91" spans="1:29" ht="11.25">
      <c r="A91" s="39" t="str">
        <f>IF(型号管理!A90="","",型号管理!A90)</f>
        <v/>
      </c>
      <c r="B91" s="40" t="str">
        <f>IF(型号管理!B90="","",型号管理!B90)</f>
        <v/>
      </c>
      <c r="C91" s="40" t="str">
        <f>IF(型号管理!C90="","",型号管理!C90)</f>
        <v/>
      </c>
      <c r="D91" s="40" t="str">
        <f>IF(型号管理!D90="","",型号管理!D90)</f>
        <v/>
      </c>
      <c r="E91" s="40" t="str">
        <f>IF(型号管理!E90="","",型号管理!E90)</f>
        <v/>
      </c>
      <c r="F91" s="41">
        <f>IF(型号管理!F90="",0,型号管理!F90)</f>
        <v>0</v>
      </c>
      <c r="G91" s="41">
        <f t="shared" si="3"/>
        <v>0</v>
      </c>
      <c r="H91" s="42">
        <f t="shared" si="2"/>
        <v>0</v>
      </c>
      <c r="I91" s="49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4"/>
    </row>
    <row r="92" spans="1:29" ht="11.25">
      <c r="A92" s="39" t="str">
        <f>IF(型号管理!A91="","",型号管理!A91)</f>
        <v/>
      </c>
      <c r="B92" s="40" t="str">
        <f>IF(型号管理!B91="","",型号管理!B91)</f>
        <v/>
      </c>
      <c r="C92" s="40" t="str">
        <f>IF(型号管理!C91="","",型号管理!C91)</f>
        <v/>
      </c>
      <c r="D92" s="40" t="str">
        <f>IF(型号管理!D91="","",型号管理!D91)</f>
        <v/>
      </c>
      <c r="E92" s="40" t="str">
        <f>IF(型号管理!E91="","",型号管理!E91)</f>
        <v/>
      </c>
      <c r="F92" s="41">
        <f>IF(型号管理!F91="",0,型号管理!F91)</f>
        <v>0</v>
      </c>
      <c r="G92" s="41">
        <f t="shared" si="3"/>
        <v>0</v>
      </c>
      <c r="H92" s="42">
        <f t="shared" si="2"/>
        <v>0</v>
      </c>
      <c r="I92" s="49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4"/>
    </row>
    <row r="93" spans="1:29" ht="11.25">
      <c r="A93" s="39" t="str">
        <f>IF(型号管理!A92="","",型号管理!A92)</f>
        <v/>
      </c>
      <c r="B93" s="40" t="str">
        <f>IF(型号管理!B92="","",型号管理!B92)</f>
        <v/>
      </c>
      <c r="C93" s="40" t="str">
        <f>IF(型号管理!C92="","",型号管理!C92)</f>
        <v/>
      </c>
      <c r="D93" s="40" t="str">
        <f>IF(型号管理!D92="","",型号管理!D92)</f>
        <v/>
      </c>
      <c r="E93" s="40" t="str">
        <f>IF(型号管理!E92="","",型号管理!E92)</f>
        <v/>
      </c>
      <c r="F93" s="41">
        <f>IF(型号管理!F92="",0,型号管理!F92)</f>
        <v>0</v>
      </c>
      <c r="G93" s="41">
        <f t="shared" si="3"/>
        <v>0</v>
      </c>
      <c r="H93" s="42">
        <f t="shared" si="2"/>
        <v>0</v>
      </c>
      <c r="I93" s="49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4"/>
    </row>
    <row r="94" spans="1:29" ht="11.25">
      <c r="A94" s="39" t="str">
        <f>IF(型号管理!A93="","",型号管理!A93)</f>
        <v/>
      </c>
      <c r="B94" s="40" t="str">
        <f>IF(型号管理!B93="","",型号管理!B93)</f>
        <v/>
      </c>
      <c r="C94" s="40" t="str">
        <f>IF(型号管理!C93="","",型号管理!C93)</f>
        <v/>
      </c>
      <c r="D94" s="40" t="str">
        <f>IF(型号管理!D93="","",型号管理!D93)</f>
        <v/>
      </c>
      <c r="E94" s="40" t="str">
        <f>IF(型号管理!E93="","",型号管理!E93)</f>
        <v/>
      </c>
      <c r="F94" s="41">
        <f>IF(型号管理!F93="",0,型号管理!F93)</f>
        <v>0</v>
      </c>
      <c r="G94" s="41">
        <f t="shared" si="3"/>
        <v>0</v>
      </c>
      <c r="H94" s="42">
        <f t="shared" si="2"/>
        <v>0</v>
      </c>
      <c r="I94" s="49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4"/>
    </row>
    <row r="95" spans="1:29" ht="11.25">
      <c r="A95" s="39" t="str">
        <f>IF(型号管理!A94="","",型号管理!A94)</f>
        <v/>
      </c>
      <c r="B95" s="40" t="str">
        <f>IF(型号管理!B94="","",型号管理!B94)</f>
        <v/>
      </c>
      <c r="C95" s="40" t="str">
        <f>IF(型号管理!C94="","",型号管理!C94)</f>
        <v/>
      </c>
      <c r="D95" s="40" t="str">
        <f>IF(型号管理!D94="","",型号管理!D94)</f>
        <v/>
      </c>
      <c r="E95" s="40" t="str">
        <f>IF(型号管理!E94="","",型号管理!E94)</f>
        <v/>
      </c>
      <c r="F95" s="41">
        <f>IF(型号管理!F94="",0,型号管理!F94)</f>
        <v>0</v>
      </c>
      <c r="G95" s="41">
        <f t="shared" si="3"/>
        <v>0</v>
      </c>
      <c r="H95" s="42">
        <f t="shared" si="2"/>
        <v>0</v>
      </c>
      <c r="I95" s="49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4"/>
    </row>
    <row r="96" spans="1:29" ht="11.25">
      <c r="A96" s="39" t="str">
        <f>IF(型号管理!A95="","",型号管理!A95)</f>
        <v/>
      </c>
      <c r="B96" s="40" t="str">
        <f>IF(型号管理!B95="","",型号管理!B95)</f>
        <v/>
      </c>
      <c r="C96" s="40" t="str">
        <f>IF(型号管理!C95="","",型号管理!C95)</f>
        <v/>
      </c>
      <c r="D96" s="40" t="str">
        <f>IF(型号管理!D95="","",型号管理!D95)</f>
        <v/>
      </c>
      <c r="E96" s="40" t="str">
        <f>IF(型号管理!E95="","",型号管理!E95)</f>
        <v/>
      </c>
      <c r="F96" s="41">
        <f>IF(型号管理!F95="",0,型号管理!F95)</f>
        <v>0</v>
      </c>
      <c r="G96" s="41">
        <f t="shared" si="3"/>
        <v>0</v>
      </c>
      <c r="H96" s="42">
        <f t="shared" si="2"/>
        <v>0</v>
      </c>
      <c r="I96" s="49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4"/>
    </row>
    <row r="97" spans="1:29" ht="11.25">
      <c r="A97" s="39" t="str">
        <f>IF(型号管理!A96="","",型号管理!A96)</f>
        <v/>
      </c>
      <c r="B97" s="40" t="str">
        <f>IF(型号管理!B96="","",型号管理!B96)</f>
        <v/>
      </c>
      <c r="C97" s="40" t="str">
        <f>IF(型号管理!C96="","",型号管理!C96)</f>
        <v/>
      </c>
      <c r="D97" s="40" t="str">
        <f>IF(型号管理!D96="","",型号管理!D96)</f>
        <v/>
      </c>
      <c r="E97" s="40" t="str">
        <f>IF(型号管理!E96="","",型号管理!E96)</f>
        <v/>
      </c>
      <c r="F97" s="41">
        <f>IF(型号管理!F96="",0,型号管理!F96)</f>
        <v>0</v>
      </c>
      <c r="G97" s="41">
        <f t="shared" si="3"/>
        <v>0</v>
      </c>
      <c r="H97" s="42">
        <f t="shared" si="2"/>
        <v>0</v>
      </c>
      <c r="I97" s="49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4"/>
    </row>
    <row r="98" spans="1:29" ht="11.25">
      <c r="A98" s="39" t="str">
        <f>IF(型号管理!A97="","",型号管理!A97)</f>
        <v/>
      </c>
      <c r="B98" s="40" t="str">
        <f>IF(型号管理!B97="","",型号管理!B97)</f>
        <v/>
      </c>
      <c r="C98" s="40" t="str">
        <f>IF(型号管理!C97="","",型号管理!C97)</f>
        <v/>
      </c>
      <c r="D98" s="40" t="str">
        <f>IF(型号管理!D97="","",型号管理!D97)</f>
        <v/>
      </c>
      <c r="E98" s="40" t="str">
        <f>IF(型号管理!E97="","",型号管理!E97)</f>
        <v/>
      </c>
      <c r="F98" s="41">
        <f>IF(型号管理!F97="",0,型号管理!F97)</f>
        <v>0</v>
      </c>
      <c r="G98" s="41">
        <f t="shared" si="3"/>
        <v>0</v>
      </c>
      <c r="H98" s="42">
        <f t="shared" si="2"/>
        <v>0</v>
      </c>
      <c r="I98" s="49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4"/>
    </row>
    <row r="99" spans="1:29" ht="11.25">
      <c r="A99" s="39" t="str">
        <f>IF(型号管理!A98="","",型号管理!A98)</f>
        <v/>
      </c>
      <c r="B99" s="40" t="str">
        <f>IF(型号管理!B98="","",型号管理!B98)</f>
        <v/>
      </c>
      <c r="C99" s="40" t="str">
        <f>IF(型号管理!C98="","",型号管理!C98)</f>
        <v/>
      </c>
      <c r="D99" s="40" t="str">
        <f>IF(型号管理!D98="","",型号管理!D98)</f>
        <v/>
      </c>
      <c r="E99" s="40" t="str">
        <f>IF(型号管理!E98="","",型号管理!E98)</f>
        <v/>
      </c>
      <c r="F99" s="41">
        <f>IF(型号管理!F98="",0,型号管理!F98)</f>
        <v>0</v>
      </c>
      <c r="G99" s="41">
        <f t="shared" si="3"/>
        <v>0</v>
      </c>
      <c r="H99" s="42">
        <f t="shared" si="4" ref="H99:H100">F99*G99</f>
        <v>0</v>
      </c>
      <c r="I99" s="49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4"/>
    </row>
    <row r="100" spans="1:29" ht="11.25">
      <c r="A100" s="55" t="str">
        <f>IF(型号管理!A99="","",型号管理!A99)</f>
        <v/>
      </c>
      <c r="B100" s="56" t="str">
        <f>IF(型号管理!B99="","",型号管理!B99)</f>
        <v/>
      </c>
      <c r="C100" s="56" t="str">
        <f>IF(型号管理!C99="","",型号管理!C99)</f>
        <v/>
      </c>
      <c r="D100" s="56" t="str">
        <f>IF(型号管理!D99="","",型号管理!D99)</f>
        <v/>
      </c>
      <c r="E100" s="56" t="str">
        <f>IF(型号管理!E99="","",型号管理!E99)</f>
        <v/>
      </c>
      <c r="F100" s="57">
        <f>IF(型号管理!F99="",0,型号管理!F99)</f>
        <v>0</v>
      </c>
      <c r="G100" s="57">
        <f t="shared" si="3"/>
        <v>0</v>
      </c>
      <c r="H100" s="58">
        <f t="shared" si="4"/>
        <v>0</v>
      </c>
      <c r="I100" s="59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1"/>
    </row>
  </sheetData>
  <mergeCells count="8"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dimension ref="A1:I204"/>
  <sheetViews>
    <sheetView showGridLines="0" workbookViewId="0" topLeftCell="A1">
      <pane ySplit="4" topLeftCell="A5" activePane="bottomLeft" state="frozen"/>
      <selection pane="topLeft" activeCell="A1" sqref="A1"/>
      <selection pane="bottomLeft" activeCell="A1" sqref="A1:I1"/>
    </sheetView>
  </sheetViews>
  <sheetFormatPr defaultColWidth="9" defaultRowHeight="11.25"/>
  <cols>
    <col min="1" max="1" width="5.6" style="1" customWidth="1"/>
    <col min="2" max="2" width="9.8" style="2" customWidth="1"/>
    <col min="3" max="3" width="29.3" style="2" customWidth="1"/>
    <col min="4" max="4" width="17" style="2" customWidth="1"/>
    <col min="5" max="8" width="9" style="2"/>
    <col min="9" max="9" width="28.6" style="2" customWidth="1"/>
    <col min="10" max="16384" width="9" style="2"/>
  </cols>
  <sheetData>
    <row r="1" spans="1:9" ht="27">
      <c r="A1" s="3" t="s">
        <v>322</v>
      </c>
      <c r="B1" s="3"/>
      <c r="C1" s="3"/>
      <c r="D1" s="3"/>
      <c r="E1" s="3"/>
      <c r="F1" s="3"/>
      <c r="G1" s="3"/>
      <c r="H1" s="3"/>
      <c r="I1" s="3"/>
    </row>
    <row r="2" spans="2:9" ht="11.25">
      <c r="B2" s="1"/>
      <c r="C2" s="1"/>
      <c r="D2" s="1"/>
      <c r="E2" s="1"/>
      <c r="F2" s="1"/>
      <c r="G2" s="1"/>
      <c r="H2" s="1"/>
      <c r="I2" s="1"/>
    </row>
    <row r="3" spans="1:9" ht="11.25">
      <c r="A3" s="4" t="s">
        <v>278</v>
      </c>
      <c r="B3" s="5"/>
      <c r="C3" s="6">
        <v>43466</v>
      </c>
      <c r="D3" s="7" t="s">
        <v>279</v>
      </c>
      <c r="E3" s="6">
        <v>43480</v>
      </c>
      <c r="F3" s="6"/>
      <c r="G3" s="6"/>
      <c r="H3" s="6"/>
      <c r="I3" s="23" t="str">
        <f>IF(AND(C3&lt;&gt;"",E3&lt;&gt;""),"所有物料收发存统计如下","开始和结束日期不能为空！")</f>
        <v>所有物料收发存统计如下</v>
      </c>
    </row>
    <row r="4" spans="1:9" ht="11.25">
      <c r="A4" s="7" t="s">
        <v>280</v>
      </c>
      <c r="B4" s="7" t="s">
        <v>259</v>
      </c>
      <c r="C4" s="7" t="s">
        <v>260</v>
      </c>
      <c r="D4" s="7" t="s">
        <v>5</v>
      </c>
      <c r="E4" s="7" t="s">
        <v>6</v>
      </c>
      <c r="F4" s="7" t="s">
        <v>323</v>
      </c>
      <c r="G4" s="22" t="s">
        <v>324</v>
      </c>
      <c r="H4" s="22" t="s">
        <v>325</v>
      </c>
      <c r="I4" s="22" t="s">
        <v>10</v>
      </c>
    </row>
    <row r="5" spans="1:9" ht="11.25">
      <c r="A5" s="7">
        <v>1</v>
      </c>
      <c r="B5" s="11" t="str">
        <f>IF(型号管理!A2="","",型号管理!A2)</f>
        <v>BG00001</v>
      </c>
      <c r="C5" s="11" t="str">
        <f>IF(B5="","",VLOOKUP(B5,型号管理!A:D,2,0))</f>
        <v>A4打印纸</v>
      </c>
      <c r="D5" s="11" t="str">
        <f>IF(B5="","",VLOOKUP(B5,型号管理!A:D,3,0))</f>
        <v>500张/包 5包/箱</v>
      </c>
      <c r="E5" s="11" t="str">
        <f>IF(B5="","",VLOOKUP(B5,型号管理!A:D,4,0))</f>
        <v>箱</v>
      </c>
      <c r="F5" s="12">
        <f>IF(B5="",0,SUMIFS(采购明细!F:F,采购明细!B:B,B5,采购明细!A:A,"&gt;="&amp;$C$3,采购明细!A:A,"&lt;="&amp;$E$3))</f>
        <v>10</v>
      </c>
      <c r="G5" s="12">
        <f>IF(B5="",0,SUMIFS(采购明细!H:H,采购明细!A:A,"&gt;="&amp;$C$3,采购明细!A:A,"&lt;="&amp;$E$3,采购明细!B:B,B5))</f>
        <v>1190</v>
      </c>
      <c r="H5" s="12">
        <f>IF(F5=0,0,G5/F5)</f>
        <v>119</v>
      </c>
      <c r="I5" s="13"/>
    </row>
    <row r="6" spans="1:9" ht="11.25">
      <c r="A6" s="7">
        <v>2</v>
      </c>
      <c r="B6" s="11" t="str">
        <f>IF(型号管理!A3="","",型号管理!A3)</f>
        <v>BG00002</v>
      </c>
      <c r="C6" s="11" t="str">
        <f>IF(B6="","",VLOOKUP(B6,型号管理!A:D,2,0))</f>
        <v>A5凭证打印纸</v>
      </c>
      <c r="D6" s="11" t="str">
        <f>IF(B6="","",VLOOKUP(B6,型号管理!A:D,3,0))</f>
        <v>500张/包 10包/箱</v>
      </c>
      <c r="E6" s="11" t="str">
        <f>IF(B6="","",VLOOKUP(B6,型号管理!A:D,4,0))</f>
        <v>箱</v>
      </c>
      <c r="F6" s="12">
        <f>IF(B6="",0,SUMIFS(采购明细!F:F,采购明细!B:B,B6,采购明细!A:A,"&gt;="&amp;$C$3,采购明细!A:A,"&lt;="&amp;$E$3))</f>
        <v>10</v>
      </c>
      <c r="G6" s="12">
        <f>IF(B6="",0,SUMIFS(采购明细!H:H,采购明细!A:A,"&gt;="&amp;$C$3,采购明细!A:A,"&lt;="&amp;$E$3,采购明细!B:B,B6))</f>
        <v>1240</v>
      </c>
      <c r="H6" s="12">
        <f t="shared" si="0" ref="H6:H69">IF(F6=0,0,G6/F6)</f>
        <v>124</v>
      </c>
      <c r="I6" s="13"/>
    </row>
    <row r="7" spans="1:9" ht="11.25">
      <c r="A7" s="7">
        <v>3</v>
      </c>
      <c r="B7" s="11" t="str">
        <f>IF(型号管理!A4="","",型号管理!A4)</f>
        <v>BG00003</v>
      </c>
      <c r="C7" s="11" t="str">
        <f>IF(B7="","",VLOOKUP(B7,型号管理!A:D,2,0))</f>
        <v>凭证封面封底/封底/包角</v>
      </c>
      <c r="D7" s="11" t="str">
        <f>IF(B7="","",VLOOKUP(B7,型号管理!A:D,3,0))</f>
        <v>适配A5尺寸凭证 40套/包</v>
      </c>
      <c r="E7" s="11" t="str">
        <f>IF(B7="","",VLOOKUP(B7,型号管理!A:D,4,0))</f>
        <v>包</v>
      </c>
      <c r="F7" s="12">
        <f>IF(B7="",0,SUMIFS(采购明细!F:F,采购明细!B:B,B7,采购明细!A:A,"&gt;="&amp;$C$3,采购明细!A:A,"&lt;="&amp;$E$3))</f>
        <v>10</v>
      </c>
      <c r="G7" s="12">
        <f>IF(B7="",0,SUMIFS(采购明细!H:H,采购明细!A:A,"&gt;="&amp;$C$3,采购明细!A:A,"&lt;="&amp;$E$3,采购明细!B:B,B7))</f>
        <v>155</v>
      </c>
      <c r="H7" s="12">
        <f t="shared" si="0"/>
        <v>15.5</v>
      </c>
      <c r="I7" s="13"/>
    </row>
    <row r="8" spans="1:9" ht="11.25">
      <c r="A8" s="7">
        <v>4</v>
      </c>
      <c r="B8" s="11" t="str">
        <f>IF(型号管理!A5="","",型号管理!A5)</f>
        <v>BG00004</v>
      </c>
      <c r="C8" s="11" t="str">
        <f>IF(B8="","",VLOOKUP(B8,型号管理!A:D,2,0))</f>
        <v>凭证包装盒</v>
      </c>
      <c r="D8" s="11" t="str">
        <f>IF(B8="","",VLOOKUP(B8,型号管理!A:D,3,0))</f>
        <v>适配A5尺寸凭证 10个/包</v>
      </c>
      <c r="E8" s="11" t="str">
        <f>IF(B8="","",VLOOKUP(B8,型号管理!A:D,4,0))</f>
        <v>包</v>
      </c>
      <c r="F8" s="12">
        <f>IF(B8="",0,SUMIFS(采购明细!F:F,采购明细!B:B,B8,采购明细!A:A,"&gt;="&amp;$C$3,采购明细!A:A,"&lt;="&amp;$E$3))</f>
        <v>10</v>
      </c>
      <c r="G8" s="12">
        <f>IF(B8="",0,SUMIFS(采购明细!H:H,采购明细!A:A,"&gt;="&amp;$C$3,采购明细!A:A,"&lt;="&amp;$E$3,采购明细!B:B,B8))</f>
        <v>230</v>
      </c>
      <c r="H8" s="12">
        <f t="shared" si="0"/>
        <v>23</v>
      </c>
      <c r="I8" s="13"/>
    </row>
    <row r="9" spans="1:9" ht="11.25">
      <c r="A9" s="7">
        <v>5</v>
      </c>
      <c r="B9" s="11" t="str">
        <f>IF(型号管理!A6="","",型号管理!A6)</f>
        <v>BG00005</v>
      </c>
      <c r="C9" s="11" t="str">
        <f>IF(B9="","",VLOOKUP(B9,型号管理!A:D,2,0))</f>
        <v>牛皮纸档案袋</v>
      </c>
      <c r="D9" s="11" t="str">
        <f>IF(B9="","",VLOOKUP(B9,型号管理!A:D,3,0))</f>
        <v>A4尺寸 50个/包</v>
      </c>
      <c r="E9" s="11" t="str">
        <f>IF(B9="","",VLOOKUP(B9,型号管理!A:D,4,0))</f>
        <v>包</v>
      </c>
      <c r="F9" s="12">
        <f>IF(B9="",0,SUMIFS(采购明细!F:F,采购明细!B:B,B9,采购明细!A:A,"&gt;="&amp;$C$3,采购明细!A:A,"&lt;="&amp;$E$3))</f>
        <v>10</v>
      </c>
      <c r="G9" s="12">
        <f>IF(B9="",0,SUMIFS(采购明细!H:H,采购明细!A:A,"&gt;="&amp;$C$3,采购明细!A:A,"&lt;="&amp;$E$3,采购明细!B:B,B9))</f>
        <v>440</v>
      </c>
      <c r="H9" s="12">
        <f t="shared" si="0"/>
        <v>44</v>
      </c>
      <c r="I9" s="13"/>
    </row>
    <row r="10" spans="1:9" ht="11.25">
      <c r="A10" s="7">
        <v>6</v>
      </c>
      <c r="B10" s="11" t="str">
        <f>IF(型号管理!A7="","",型号管理!A7)</f>
        <v>BG00006</v>
      </c>
      <c r="C10" s="11" t="str">
        <f>IF(B10="","",VLOOKUP(B10,型号管理!A:D,2,0))</f>
        <v>A3打印纸*</v>
      </c>
      <c r="D10" s="11" t="str">
        <f>IF(B10="","",VLOOKUP(B10,型号管理!A:D,3,0))</f>
        <v>500张/包</v>
      </c>
      <c r="E10" s="11" t="str">
        <f>IF(B10="","",VLOOKUP(B10,型号管理!A:D,4,0))</f>
        <v>包</v>
      </c>
      <c r="F10" s="12">
        <f>IF(B10="",0,SUMIFS(采购明细!F:F,采购明细!B:B,B10,采购明细!A:A,"&gt;="&amp;$C$3,采购明细!A:A,"&lt;="&amp;$E$3))</f>
        <v>0</v>
      </c>
      <c r="G10" s="12">
        <f>IF(B10="",0,SUMIFS(采购明细!H:H,采购明细!A:A,"&gt;="&amp;$C$3,采购明细!A:A,"&lt;="&amp;$E$3,采购明细!B:B,B10))</f>
        <v>0</v>
      </c>
      <c r="H10" s="12">
        <f t="shared" si="0"/>
        <v>0</v>
      </c>
      <c r="I10" s="13"/>
    </row>
    <row r="11" spans="1:9" ht="11.25">
      <c r="A11" s="7">
        <v>7</v>
      </c>
      <c r="B11" s="11" t="str">
        <f>IF(型号管理!A8="","",型号管理!A8)</f>
        <v>BG00007</v>
      </c>
      <c r="C11" s="11" t="str">
        <f>IF(B11="","",VLOOKUP(B11,型号管理!A:D,2,0))</f>
        <v>A4牛皮纸</v>
      </c>
      <c r="D11" s="11" t="str">
        <f>IF(B11="","",VLOOKUP(B11,型号管理!A:D,3,0))</f>
        <v>100张/包</v>
      </c>
      <c r="E11" s="11" t="str">
        <f>IF(B11="","",VLOOKUP(B11,型号管理!A:D,4,0))</f>
        <v>包</v>
      </c>
      <c r="F11" s="12">
        <f>IF(B11="",0,SUMIFS(采购明细!F:F,采购明细!B:B,B11,采购明细!A:A,"&gt;="&amp;$C$3,采购明细!A:A,"&lt;="&amp;$E$3))</f>
        <v>0</v>
      </c>
      <c r="G11" s="12">
        <f>IF(B11="",0,SUMIFS(采购明细!H:H,采购明细!A:A,"&gt;="&amp;$C$3,采购明细!A:A,"&lt;="&amp;$E$3,采购明细!B:B,B11))</f>
        <v>0</v>
      </c>
      <c r="H11" s="12">
        <f t="shared" si="0"/>
        <v>0</v>
      </c>
      <c r="I11" s="13"/>
    </row>
    <row r="12" spans="1:9" ht="11.25">
      <c r="A12" s="7">
        <v>8</v>
      </c>
      <c r="B12" s="11" t="str">
        <f>IF(型号管理!A9="","",型号管理!A9)</f>
        <v>BG00008</v>
      </c>
      <c r="C12" s="11" t="str">
        <f>IF(B12="","",VLOOKUP(B12,型号管理!A:D,2,0))</f>
        <v>笔记本</v>
      </c>
      <c r="D12" s="11" t="str">
        <f>IF(B12="","",VLOOKUP(B12,型号管理!A:D,3,0))</f>
        <v>A5尺寸 60页/本 10本/包</v>
      </c>
      <c r="E12" s="11" t="str">
        <f>IF(B12="","",VLOOKUP(B12,型号管理!A:D,4,0))</f>
        <v>包</v>
      </c>
      <c r="F12" s="12">
        <f>IF(B12="",0,SUMIFS(采购明细!F:F,采购明细!B:B,B12,采购明细!A:A,"&gt;="&amp;$C$3,采购明细!A:A,"&lt;="&amp;$E$3))</f>
        <v>0</v>
      </c>
      <c r="G12" s="12">
        <f>IF(B12="",0,SUMIFS(采购明细!H:H,采购明细!A:A,"&gt;="&amp;$C$3,采购明细!A:A,"&lt;="&amp;$E$3,采购明细!B:B,B12))</f>
        <v>0</v>
      </c>
      <c r="H12" s="12">
        <f t="shared" si="0"/>
        <v>0</v>
      </c>
      <c r="I12" s="13"/>
    </row>
    <row r="13" spans="1:9" ht="11.25">
      <c r="A13" s="7">
        <v>9</v>
      </c>
      <c r="B13" s="11" t="str">
        <f>IF(型号管理!A10="","",型号管理!A10)</f>
        <v>BG00009</v>
      </c>
      <c r="C13" s="11" t="str">
        <f>IF(B13="","",VLOOKUP(B13,型号管理!A:D,2,0))</f>
        <v>大号便利贴</v>
      </c>
      <c r="D13" s="11" t="str">
        <f>IF(B13="","",VLOOKUP(B13,型号管理!A:D,3,0))</f>
        <v>76mmm×76mm 100页/本 4本/袋 4色</v>
      </c>
      <c r="E13" s="11" t="str">
        <f>IF(B13="","",VLOOKUP(B13,型号管理!A:D,4,0))</f>
        <v>袋</v>
      </c>
      <c r="F13" s="12">
        <f>IF(B13="",0,SUMIFS(采购明细!F:F,采购明细!B:B,B13,采购明细!A:A,"&gt;="&amp;$C$3,采购明细!A:A,"&lt;="&amp;$E$3))</f>
        <v>0</v>
      </c>
      <c r="G13" s="12">
        <f>IF(B13="",0,SUMIFS(采购明细!H:H,采购明细!A:A,"&gt;="&amp;$C$3,采购明细!A:A,"&lt;="&amp;$E$3,采购明细!B:B,B13))</f>
        <v>0</v>
      </c>
      <c r="H13" s="12">
        <f t="shared" si="0"/>
        <v>0</v>
      </c>
      <c r="I13" s="13"/>
    </row>
    <row r="14" spans="1:9" ht="11.25">
      <c r="A14" s="7">
        <v>10</v>
      </c>
      <c r="B14" s="11" t="str">
        <f>IF(型号管理!A11="","",型号管理!A11)</f>
        <v>BG00010</v>
      </c>
      <c r="C14" s="11" t="str">
        <f>IF(B14="","",VLOOKUP(B14,型号管理!A:D,2,0))</f>
        <v>小号便利贴</v>
      </c>
      <c r="D14" s="11" t="str">
        <f>IF(B14="","",VLOOKUP(B14,型号管理!A:D,3,0))</f>
        <v>76mm×19mm 100页/本 4本/袋 4色</v>
      </c>
      <c r="E14" s="11" t="str">
        <f>IF(B14="","",VLOOKUP(B14,型号管理!A:D,4,0))</f>
        <v>袋</v>
      </c>
      <c r="F14" s="12">
        <f>IF(B14="",0,SUMIFS(采购明细!F:F,采购明细!B:B,B14,采购明细!A:A,"&gt;="&amp;$C$3,采购明细!A:A,"&lt;="&amp;$E$3))</f>
        <v>0</v>
      </c>
      <c r="G14" s="12">
        <f>IF(B14="",0,SUMIFS(采购明细!H:H,采购明细!A:A,"&gt;="&amp;$C$3,采购明细!A:A,"&lt;="&amp;$E$3,采购明细!B:B,B14))</f>
        <v>0</v>
      </c>
      <c r="H14" s="12">
        <f t="shared" si="0"/>
        <v>0</v>
      </c>
      <c r="I14" s="13"/>
    </row>
    <row r="15" spans="1:9" ht="11.25">
      <c r="A15" s="7">
        <v>11</v>
      </c>
      <c r="B15" s="11" t="str">
        <f>IF(型号管理!A12="","",型号管理!A12)</f>
        <v>BG00011</v>
      </c>
      <c r="C15" s="11" t="str">
        <f>IF(B15="","",VLOOKUP(B15,型号管理!A:D,2,0))</f>
        <v>针式打印纸</v>
      </c>
      <c r="D15" s="11" t="str">
        <f>IF(B15="","",VLOOKUP(B15,型号管理!A:D,3,0))</f>
        <v>一联二等分 白色 可撕边 1000页/箱</v>
      </c>
      <c r="E15" s="11" t="str">
        <f>IF(B15="","",VLOOKUP(B15,型号管理!A:D,4,0))</f>
        <v>箱</v>
      </c>
      <c r="F15" s="12">
        <f>IF(B15="",0,SUMIFS(采购明细!F:F,采购明细!B:B,B15,采购明细!A:A,"&gt;="&amp;$C$3,采购明细!A:A,"&lt;="&amp;$E$3))</f>
        <v>0</v>
      </c>
      <c r="G15" s="12">
        <f>IF(B15="",0,SUMIFS(采购明细!H:H,采购明细!A:A,"&gt;="&amp;$C$3,采购明细!A:A,"&lt;="&amp;$E$3,采购明细!B:B,B15))</f>
        <v>0</v>
      </c>
      <c r="H15" s="12">
        <f t="shared" si="0"/>
        <v>0</v>
      </c>
      <c r="I15" s="13"/>
    </row>
    <row r="16" spans="1:9" ht="11.25">
      <c r="A16" s="7">
        <v>12</v>
      </c>
      <c r="B16" s="11" t="str">
        <f>IF(型号管理!A13="","",型号管理!A13)</f>
        <v>BG00012</v>
      </c>
      <c r="C16" s="11" t="str">
        <f>IF(B16="","",VLOOKUP(B16,型号管理!A:D,2,0))</f>
        <v>针式打印纸</v>
      </c>
      <c r="D16" s="11" t="str">
        <f>IF(B16="","",VLOOKUP(B16,型号管理!A:D,3,0))</f>
        <v>二联二等分 彩色 可撕边 1000页/箱</v>
      </c>
      <c r="E16" s="11" t="str">
        <f>IF(B16="","",VLOOKUP(B16,型号管理!A:D,4,0))</f>
        <v>箱</v>
      </c>
      <c r="F16" s="12">
        <f>IF(B16="",0,SUMIFS(采购明细!F:F,采购明细!B:B,B16,采购明细!A:A,"&gt;="&amp;$C$3,采购明细!A:A,"&lt;="&amp;$E$3))</f>
        <v>0</v>
      </c>
      <c r="G16" s="12">
        <f>IF(B16="",0,SUMIFS(采购明细!H:H,采购明细!A:A,"&gt;="&amp;$C$3,采购明细!A:A,"&lt;="&amp;$E$3,采购明细!B:B,B16))</f>
        <v>0</v>
      </c>
      <c r="H16" s="12">
        <f t="shared" si="0"/>
        <v>0</v>
      </c>
      <c r="I16" s="13"/>
    </row>
    <row r="17" spans="1:9" ht="11.25">
      <c r="A17" s="7">
        <v>13</v>
      </c>
      <c r="B17" s="11" t="str">
        <f>IF(型号管理!A14="","",型号管理!A14)</f>
        <v>BG00013</v>
      </c>
      <c r="C17" s="11" t="str">
        <f>IF(B17="","",VLOOKUP(B17,型号管理!A:D,2,0))</f>
        <v>针式打印纸</v>
      </c>
      <c r="D17" s="11" t="str">
        <f>IF(B17="","",VLOOKUP(B17,型号管理!A:D,3,0))</f>
        <v>三联二等分 彩色 可撕边 1000页/箱</v>
      </c>
      <c r="E17" s="11" t="str">
        <f>IF(B17="","",VLOOKUP(B17,型号管理!A:D,4,0))</f>
        <v>箱</v>
      </c>
      <c r="F17" s="12">
        <f>IF(B17="",0,SUMIFS(采购明细!F:F,采购明细!B:B,B17,采购明细!A:A,"&gt;="&amp;$C$3,采购明细!A:A,"&lt;="&amp;$E$3))</f>
        <v>0</v>
      </c>
      <c r="G17" s="12">
        <f>IF(B17="",0,SUMIFS(采购明细!H:H,采购明细!A:A,"&gt;="&amp;$C$3,采购明细!A:A,"&lt;="&amp;$E$3,采购明细!B:B,B17))</f>
        <v>0</v>
      </c>
      <c r="H17" s="12">
        <f t="shared" si="0"/>
        <v>0</v>
      </c>
      <c r="I17" s="13"/>
    </row>
    <row r="18" spans="1:9" ht="11.25">
      <c r="A18" s="7">
        <v>14</v>
      </c>
      <c r="B18" s="11" t="str">
        <f>IF(型号管理!A15="","",型号管理!A15)</f>
        <v>BG00014</v>
      </c>
      <c r="C18" s="11" t="str">
        <f>IF(B18="","",VLOOKUP(B18,型号管理!A:D,2,0))</f>
        <v>针式打印纸</v>
      </c>
      <c r="D18" s="11" t="str">
        <f>IF(B18="","",VLOOKUP(B18,型号管理!A:D,3,0))</f>
        <v>四联二等分 彩色 可撕边 1000页/箱</v>
      </c>
      <c r="E18" s="11" t="str">
        <f>IF(B18="","",VLOOKUP(B18,型号管理!A:D,4,0))</f>
        <v>箱</v>
      </c>
      <c r="F18" s="12">
        <f>IF(B18="",0,SUMIFS(采购明细!F:F,采购明细!B:B,B18,采购明细!A:A,"&gt;="&amp;$C$3,采购明细!A:A,"&lt;="&amp;$E$3))</f>
        <v>0</v>
      </c>
      <c r="G18" s="12">
        <f>IF(B18="",0,SUMIFS(采购明细!H:H,采购明细!A:A,"&gt;="&amp;$C$3,采购明细!A:A,"&lt;="&amp;$E$3,采购明细!B:B,B18))</f>
        <v>0</v>
      </c>
      <c r="H18" s="12">
        <f t="shared" si="0"/>
        <v>0</v>
      </c>
      <c r="I18" s="13"/>
    </row>
    <row r="19" spans="1:9" ht="11.25">
      <c r="A19" s="7">
        <v>15</v>
      </c>
      <c r="B19" s="11" t="str">
        <f>IF(型号管理!A16="","",型号管理!A16)</f>
        <v>BG00015</v>
      </c>
      <c r="C19" s="11" t="str">
        <f>IF(B19="","",VLOOKUP(B19,型号管理!A:D,2,0))</f>
        <v>针式打印纸</v>
      </c>
      <c r="D19" s="11" t="str">
        <f>IF(B19="","",VLOOKUP(B19,型号管理!A:D,3,0))</f>
        <v>五联二等分 彩色 可撕边 1000页/箱</v>
      </c>
      <c r="E19" s="11" t="str">
        <f>IF(B19="","",VLOOKUP(B19,型号管理!A:D,4,0))</f>
        <v>箱</v>
      </c>
      <c r="F19" s="12">
        <f>IF(B19="",0,SUMIFS(采购明细!F:F,采购明细!B:B,B19,采购明细!A:A,"&gt;="&amp;$C$3,采购明细!A:A,"&lt;="&amp;$E$3))</f>
        <v>0</v>
      </c>
      <c r="G19" s="12">
        <f>IF(B19="",0,SUMIFS(采购明细!H:H,采购明细!A:A,"&gt;="&amp;$C$3,采购明细!A:A,"&lt;="&amp;$E$3,采购明细!B:B,B19))</f>
        <v>0</v>
      </c>
      <c r="H19" s="12">
        <f t="shared" si="0"/>
        <v>0</v>
      </c>
      <c r="I19" s="13"/>
    </row>
    <row r="20" spans="1:9" ht="11.25">
      <c r="A20" s="7">
        <v>16</v>
      </c>
      <c r="B20" s="11" t="str">
        <f>IF(型号管理!A17="","",型号管理!A17)</f>
        <v>BG00016</v>
      </c>
      <c r="C20" s="11" t="str">
        <f>IF(B20="","",VLOOKUP(B20,型号管理!A:D,2,0))</f>
        <v>移动硬盘</v>
      </c>
      <c r="D20" s="11" t="str">
        <f>IF(B20="","",VLOOKUP(B20,型号管理!A:D,3,0))</f>
        <v>西部数据 1TB USB3.0 2.5英寸</v>
      </c>
      <c r="E20" s="11" t="str">
        <f>IF(B20="","",VLOOKUP(B20,型号管理!A:D,4,0))</f>
        <v>个</v>
      </c>
      <c r="F20" s="12">
        <f>IF(B20="",0,SUMIFS(采购明细!F:F,采购明细!B:B,B20,采购明细!A:A,"&gt;="&amp;$C$3,采购明细!A:A,"&lt;="&amp;$E$3))</f>
        <v>0</v>
      </c>
      <c r="G20" s="12">
        <f>IF(B20="",0,SUMIFS(采购明细!H:H,采购明细!A:A,"&gt;="&amp;$C$3,采购明细!A:A,"&lt;="&amp;$E$3,采购明细!B:B,B20))</f>
        <v>0</v>
      </c>
      <c r="H20" s="12">
        <f t="shared" si="0"/>
        <v>0</v>
      </c>
      <c r="I20" s="13"/>
    </row>
    <row r="21" spans="1:9" ht="11.25">
      <c r="A21" s="7">
        <v>17</v>
      </c>
      <c r="B21" s="11" t="str">
        <f>IF(型号管理!A18="","",型号管理!A18)</f>
        <v>BG00017</v>
      </c>
      <c r="C21" s="11" t="str">
        <f>IF(B21="","",VLOOKUP(B21,型号管理!A:D,2,0))</f>
        <v>移动硬盘</v>
      </c>
      <c r="D21" s="11" t="str">
        <f>IF(B21="","",VLOOKUP(B21,型号管理!A:D,3,0))</f>
        <v>西部数据 2TB USB3.0 2.5英寸</v>
      </c>
      <c r="E21" s="11" t="str">
        <f>IF(B21="","",VLOOKUP(B21,型号管理!A:D,4,0))</f>
        <v>个</v>
      </c>
      <c r="F21" s="12">
        <f>IF(B21="",0,SUMIFS(采购明细!F:F,采购明细!B:B,B21,采购明细!A:A,"&gt;="&amp;$C$3,采购明细!A:A,"&lt;="&amp;$E$3))</f>
        <v>0</v>
      </c>
      <c r="G21" s="12">
        <f>IF(B21="",0,SUMIFS(采购明细!H:H,采购明细!A:A,"&gt;="&amp;$C$3,采购明细!A:A,"&lt;="&amp;$E$3,采购明细!B:B,B21))</f>
        <v>0</v>
      </c>
      <c r="H21" s="12">
        <f t="shared" si="0"/>
        <v>0</v>
      </c>
      <c r="I21" s="13"/>
    </row>
    <row r="22" spans="1:9" ht="11.25">
      <c r="A22" s="7">
        <v>18</v>
      </c>
      <c r="B22" s="11" t="str">
        <f>IF(型号管理!A19="","",型号管理!A19)</f>
        <v>BG00018</v>
      </c>
      <c r="C22" s="11" t="str">
        <f>IF(B22="","",VLOOKUP(B22,型号管理!A:D,2,0))</f>
        <v>移动硬盘</v>
      </c>
      <c r="D22" s="11" t="str">
        <f>IF(B22="","",VLOOKUP(B22,型号管理!A:D,3,0))</f>
        <v>西部数据 4TB USB3.0 2.5英寸</v>
      </c>
      <c r="E22" s="11" t="str">
        <f>IF(B22="","",VLOOKUP(B22,型号管理!A:D,4,0))</f>
        <v>个</v>
      </c>
      <c r="F22" s="12">
        <f>IF(B22="",0,SUMIFS(采购明细!F:F,采购明细!B:B,B22,采购明细!A:A,"&gt;="&amp;$C$3,采购明细!A:A,"&lt;="&amp;$E$3))</f>
        <v>0</v>
      </c>
      <c r="G22" s="12">
        <f>IF(B22="",0,SUMIFS(采购明细!H:H,采购明细!A:A,"&gt;="&amp;$C$3,采购明细!A:A,"&lt;="&amp;$E$3,采购明细!B:B,B22))</f>
        <v>0</v>
      </c>
      <c r="H22" s="12">
        <f t="shared" si="0"/>
        <v>0</v>
      </c>
      <c r="I22" s="13"/>
    </row>
    <row r="23" spans="1:9" ht="11.25">
      <c r="A23" s="7">
        <v>19</v>
      </c>
      <c r="B23" s="11" t="str">
        <f>IF(型号管理!A20="","",型号管理!A20)</f>
        <v>BG00019</v>
      </c>
      <c r="C23" s="11" t="str">
        <f>IF(B23="","",VLOOKUP(B23,型号管理!A:D,2,0))</f>
        <v>U盘</v>
      </c>
      <c r="D23" s="11" t="str">
        <f>IF(B23="","",VLOOKUP(B23,型号管理!A:D,3,0))</f>
        <v>闪迪 16G USB3.0 银色 读速130MB/s 金属外壳 内含安全加密软件</v>
      </c>
      <c r="E23" s="11" t="str">
        <f>IF(B23="","",VLOOKUP(B23,型号管理!A:D,4,0))</f>
        <v>个</v>
      </c>
      <c r="F23" s="12">
        <f>IF(B23="",0,SUMIFS(采购明细!F:F,采购明细!B:B,B23,采购明细!A:A,"&gt;="&amp;$C$3,采购明细!A:A,"&lt;="&amp;$E$3))</f>
        <v>0</v>
      </c>
      <c r="G23" s="12">
        <f>IF(B23="",0,SUMIFS(采购明细!H:H,采购明细!A:A,"&gt;="&amp;$C$3,采购明细!A:A,"&lt;="&amp;$E$3,采购明细!B:B,B23))</f>
        <v>0</v>
      </c>
      <c r="H23" s="12">
        <f t="shared" si="0"/>
        <v>0</v>
      </c>
      <c r="I23" s="13"/>
    </row>
    <row r="24" spans="1:9" ht="11.25">
      <c r="A24" s="7">
        <v>20</v>
      </c>
      <c r="B24" s="11" t="str">
        <f>IF(型号管理!A21="","",型号管理!A21)</f>
        <v>BG00020</v>
      </c>
      <c r="C24" s="11" t="str">
        <f>IF(B24="","",VLOOKUP(B24,型号管理!A:D,2,0))</f>
        <v>U盘</v>
      </c>
      <c r="D24" s="11" t="str">
        <f>IF(B24="","",VLOOKUP(B24,型号管理!A:D,3,0))</f>
        <v>闪迪 32GB USB3.0 银色 读速150MB/s 金属外壳 内含安全加密软件</v>
      </c>
      <c r="E24" s="11" t="str">
        <f>IF(B24="","",VLOOKUP(B24,型号管理!A:D,4,0))</f>
        <v>个</v>
      </c>
      <c r="F24" s="12">
        <f>IF(B24="",0,SUMIFS(采购明细!F:F,采购明细!B:B,B24,采购明细!A:A,"&gt;="&amp;$C$3,采购明细!A:A,"&lt;="&amp;$E$3))</f>
        <v>0</v>
      </c>
      <c r="G24" s="12">
        <f>IF(B24="",0,SUMIFS(采购明细!H:H,采购明细!A:A,"&gt;="&amp;$C$3,采购明细!A:A,"&lt;="&amp;$E$3,采购明细!B:B,B24))</f>
        <v>0</v>
      </c>
      <c r="H24" s="12">
        <f t="shared" si="0"/>
        <v>0</v>
      </c>
      <c r="I24" s="13"/>
    </row>
    <row r="25" spans="1:9" ht="11.25">
      <c r="A25" s="7">
        <v>21</v>
      </c>
      <c r="B25" s="11" t="str">
        <f>IF(型号管理!A22="","",型号管理!A22)</f>
        <v>BG00021</v>
      </c>
      <c r="C25" s="11" t="str">
        <f>IF(B25="","",VLOOKUP(B25,型号管理!A:D,2,0))</f>
        <v>U盘</v>
      </c>
      <c r="D25" s="11" t="str">
        <f>IF(B25="","",VLOOKUP(B25,型号管理!A:D,3,0))</f>
        <v>闪迪 64GB USB3.0 银色 读速150MB/s 金属外壳 内含安全加密软件</v>
      </c>
      <c r="E25" s="11" t="str">
        <f>IF(B25="","",VLOOKUP(B25,型号管理!A:D,4,0))</f>
        <v>个</v>
      </c>
      <c r="F25" s="12">
        <f>IF(B25="",0,SUMIFS(采购明细!F:F,采购明细!B:B,B25,采购明细!A:A,"&gt;="&amp;$C$3,采购明细!A:A,"&lt;="&amp;$E$3))</f>
        <v>0</v>
      </c>
      <c r="G25" s="12">
        <f>IF(B25="",0,SUMIFS(采购明细!H:H,采购明细!A:A,"&gt;="&amp;$C$3,采购明细!A:A,"&lt;="&amp;$E$3,采购明细!B:B,B25))</f>
        <v>0</v>
      </c>
      <c r="H25" s="12">
        <f t="shared" si="0"/>
        <v>0</v>
      </c>
      <c r="I25" s="13"/>
    </row>
    <row r="26" spans="1:9" ht="11.25">
      <c r="A26" s="7">
        <v>22</v>
      </c>
      <c r="B26" s="11" t="str">
        <f>IF(型号管理!A23="","",型号管理!A23)</f>
        <v>BG00022</v>
      </c>
      <c r="C26" s="11" t="str">
        <f>IF(B26="","",VLOOKUP(B26,型号管理!A:D,2,0))</f>
        <v>惠普打印复印扫描传真一体机*</v>
      </c>
      <c r="D26" s="11" t="str">
        <f>IF(B26="","",VLOOKUP(B26,型号管理!A:D,3,0))</f>
        <v>M227fdw 自动双面；可无线打印；带输稿器；鼓粉分离式硒鼓，可单独加粉，硒鼓重复利用</v>
      </c>
      <c r="E26" s="11" t="str">
        <f>IF(B26="","",VLOOKUP(B26,型号管理!A:D,4,0))</f>
        <v>台</v>
      </c>
      <c r="F26" s="12">
        <f>IF(B26="",0,SUMIFS(采购明细!F:F,采购明细!B:B,B26,采购明细!A:A,"&gt;="&amp;$C$3,采购明细!A:A,"&lt;="&amp;$E$3))</f>
        <v>0</v>
      </c>
      <c r="G26" s="12">
        <f>IF(B26="",0,SUMIFS(采购明细!H:H,采购明细!A:A,"&gt;="&amp;$C$3,采购明细!A:A,"&lt;="&amp;$E$3,采购明细!B:B,B26))</f>
        <v>0</v>
      </c>
      <c r="H26" s="12">
        <f t="shared" si="0"/>
        <v>0</v>
      </c>
      <c r="I26" s="13"/>
    </row>
    <row r="27" spans="1:9" ht="11.25">
      <c r="A27" s="7">
        <v>23</v>
      </c>
      <c r="B27" s="11" t="str">
        <f>IF(型号管理!A24="","",型号管理!A24)</f>
        <v>BG00023</v>
      </c>
      <c r="C27" s="11" t="str">
        <f>IF(B27="","",VLOOKUP(B27,型号管理!A:D,2,0))</f>
        <v>惠普M227fdw硒鼓</v>
      </c>
      <c r="D27" s="11" t="str">
        <f>IF(B27="","",VLOOKUP(B27,型号管理!A:D,3,0))</f>
        <v>鼓粉分离式硒鼓，可单独加粉，硒鼓重复利用</v>
      </c>
      <c r="E27" s="11" t="str">
        <f>IF(B27="","",VLOOKUP(B27,型号管理!A:D,4,0))</f>
        <v>支</v>
      </c>
      <c r="F27" s="12">
        <f>IF(B27="",0,SUMIFS(采购明细!F:F,采购明细!B:B,B27,采购明细!A:A,"&gt;="&amp;$C$3,采购明细!A:A,"&lt;="&amp;$E$3))</f>
        <v>0</v>
      </c>
      <c r="G27" s="12">
        <f>IF(B27="",0,SUMIFS(采购明细!H:H,采购明细!A:A,"&gt;="&amp;$C$3,采购明细!A:A,"&lt;="&amp;$E$3,采购明细!B:B,B27))</f>
        <v>0</v>
      </c>
      <c r="H27" s="12">
        <f t="shared" si="0"/>
        <v>0</v>
      </c>
      <c r="I27" s="13"/>
    </row>
    <row r="28" spans="1:9" ht="11.25">
      <c r="A28" s="7">
        <v>24</v>
      </c>
      <c r="B28" s="11" t="str">
        <f>IF(型号管理!A25="","",型号管理!A25)</f>
        <v>BG00024</v>
      </c>
      <c r="C28" s="11" t="str">
        <f>IF(B28="","",VLOOKUP(B28,型号管理!A:D,2,0))</f>
        <v>打印机碳粉</v>
      </c>
      <c r="D28" s="11" t="str">
        <f>IF(B28="","",VLOOKUP(B28,型号管理!A:D,3,0))</f>
        <v>150g/瓶 打印量2500页/瓶；惠普M227fdw是M226df的升级款，该碳粉适用；该碳粉还适用于惠普hp78A 88A m1136 p1108 M126a M226DW M1216 p1007 p1008 p1106</v>
      </c>
      <c r="E28" s="11" t="str">
        <f>IF(B28="","",VLOOKUP(B28,型号管理!A:D,4,0))</f>
        <v>瓶</v>
      </c>
      <c r="F28" s="12">
        <f>IF(B28="",0,SUMIFS(采购明细!F:F,采购明细!B:B,B28,采购明细!A:A,"&gt;="&amp;$C$3,采购明细!A:A,"&lt;="&amp;$E$3))</f>
        <v>0</v>
      </c>
      <c r="G28" s="12">
        <f>IF(B28="",0,SUMIFS(采购明细!H:H,采购明细!A:A,"&gt;="&amp;$C$3,采购明细!A:A,"&lt;="&amp;$E$3,采购明细!B:B,B28))</f>
        <v>0</v>
      </c>
      <c r="H28" s="12">
        <f t="shared" si="0"/>
        <v>0</v>
      </c>
      <c r="I28" s="13"/>
    </row>
    <row r="29" spans="1:9" ht="11.25">
      <c r="A29" s="7">
        <v>25</v>
      </c>
      <c r="B29" s="11" t="str">
        <f>IF(型号管理!A26="","",型号管理!A26)</f>
        <v>BG00025</v>
      </c>
      <c r="C29" s="11" t="str">
        <f>IF(B29="","",VLOOKUP(B29,型号管理!A:D,2,0))</f>
        <v>凭证装订机</v>
      </c>
      <c r="D29" s="11" t="str">
        <f>IF(B29="","",VLOOKUP(B29,型号管理!A:D,3,0))</f>
        <v>得力 3880 激光定位自动型</v>
      </c>
      <c r="E29" s="11" t="str">
        <f>IF(B29="","",VLOOKUP(B29,型号管理!A:D,4,0))</f>
        <v>台</v>
      </c>
      <c r="F29" s="12">
        <f>IF(B29="",0,SUMIFS(采购明细!F:F,采购明细!B:B,B29,采购明细!A:A,"&gt;="&amp;$C$3,采购明细!A:A,"&lt;="&amp;$E$3))</f>
        <v>0</v>
      </c>
      <c r="G29" s="12">
        <f>IF(B29="",0,SUMIFS(采购明细!H:H,采购明细!A:A,"&gt;="&amp;$C$3,采购明细!A:A,"&lt;="&amp;$E$3,采购明细!B:B,B29))</f>
        <v>0</v>
      </c>
      <c r="H29" s="12">
        <f t="shared" si="0"/>
        <v>0</v>
      </c>
      <c r="I29" s="13"/>
    </row>
    <row r="30" spans="1:9" ht="11.25">
      <c r="A30" s="7">
        <v>26</v>
      </c>
      <c r="B30" s="11" t="str">
        <f>IF(型号管理!A27="","",型号管理!A27)</f>
        <v>BG00026</v>
      </c>
      <c r="C30" s="11" t="str">
        <f>IF(B30="","",VLOOKUP(B30,型号管理!A:D,2,0))</f>
        <v>凭证装订铆管</v>
      </c>
      <c r="D30" s="11" t="str">
        <f>IF(B30="","",VLOOKUP(B30,型号管理!A:D,3,0))</f>
        <v>500mm/支 100支/盒</v>
      </c>
      <c r="E30" s="11" t="str">
        <f>IF(B30="","",VLOOKUP(B30,型号管理!A:D,4,0))</f>
        <v>盒</v>
      </c>
      <c r="F30" s="12">
        <f>IF(B30="",0,SUMIFS(采购明细!F:F,采购明细!B:B,B30,采购明细!A:A,"&gt;="&amp;$C$3,采购明细!A:A,"&lt;="&amp;$E$3))</f>
        <v>0</v>
      </c>
      <c r="G30" s="12">
        <f>IF(B30="",0,SUMIFS(采购明细!H:H,采购明细!A:A,"&gt;="&amp;$C$3,采购明细!A:A,"&lt;="&amp;$E$3,采购明细!B:B,B30))</f>
        <v>0</v>
      </c>
      <c r="H30" s="12">
        <f t="shared" si="0"/>
        <v>0</v>
      </c>
      <c r="I30" s="13"/>
    </row>
    <row r="31" spans="1:9" ht="11.25">
      <c r="A31" s="7">
        <v>27</v>
      </c>
      <c r="B31" s="11" t="str">
        <f>IF(型号管理!A28="","",型号管理!A28)</f>
        <v>BG00027</v>
      </c>
      <c r="C31" s="11" t="str">
        <f>IF(B31="","",VLOOKUP(B31,型号管理!A:D,2,0))</f>
        <v>凭证装订机针头</v>
      </c>
      <c r="D31" s="11" t="str">
        <f>IF(B31="","",VLOOKUP(B31,型号管理!A:D,3,0))</f>
        <v>得力 3880 针头 φ6.0*50mm</v>
      </c>
      <c r="E31" s="11" t="str">
        <f>IF(B31="","",VLOOKUP(B31,型号管理!A:D,4,0))</f>
        <v>个</v>
      </c>
      <c r="F31" s="12">
        <f>IF(B31="",0,SUMIFS(采购明细!F:F,采购明细!B:B,B31,采购明细!A:A,"&gt;="&amp;$C$3,采购明细!A:A,"&lt;="&amp;$E$3))</f>
        <v>0</v>
      </c>
      <c r="G31" s="12">
        <f>IF(B31="",0,SUMIFS(采购明细!H:H,采购明细!A:A,"&gt;="&amp;$C$3,采购明细!A:A,"&lt;="&amp;$E$3,采购明细!B:B,B31))</f>
        <v>0</v>
      </c>
      <c r="H31" s="12">
        <f t="shared" si="0"/>
        <v>0</v>
      </c>
      <c r="I31" s="13"/>
    </row>
    <row r="32" spans="1:9" ht="11.25">
      <c r="A32" s="7">
        <v>28</v>
      </c>
      <c r="B32" s="11" t="str">
        <f>IF(型号管理!A29="","",型号管理!A29)</f>
        <v>BG00028</v>
      </c>
      <c r="C32" s="11" t="str">
        <f>IF(B32="","",VLOOKUP(B32,型号管理!A:D,2,0))</f>
        <v>验钞机</v>
      </c>
      <c r="D32" s="11" t="str">
        <f>IF(B32="","",VLOOKUP(B32,型号管理!A:D,3,0))</f>
        <v>得力 智能语音 双屏</v>
      </c>
      <c r="E32" s="11" t="str">
        <f>IF(B32="","",VLOOKUP(B32,型号管理!A:D,4,0))</f>
        <v>台</v>
      </c>
      <c r="F32" s="12">
        <f>IF(B32="",0,SUMIFS(采购明细!F:F,采购明细!B:B,B32,采购明细!A:A,"&gt;="&amp;$C$3,采购明细!A:A,"&lt;="&amp;$E$3))</f>
        <v>0</v>
      </c>
      <c r="G32" s="12">
        <f>IF(B32="",0,SUMIFS(采购明细!H:H,采购明细!A:A,"&gt;="&amp;$C$3,采购明细!A:A,"&lt;="&amp;$E$3,采购明细!B:B,B32))</f>
        <v>0</v>
      </c>
      <c r="H32" s="12">
        <f t="shared" si="0"/>
        <v>0</v>
      </c>
      <c r="I32" s="13"/>
    </row>
    <row r="33" spans="1:9" ht="11.25">
      <c r="A33" s="7">
        <v>29</v>
      </c>
      <c r="B33" s="11" t="str">
        <f>IF(型号管理!A30="","",型号管理!A30)</f>
        <v>BG00029</v>
      </c>
      <c r="C33" s="11" t="str">
        <f>IF(B33="","",VLOOKUP(B33,型号管理!A:D,2,0))</f>
        <v>计算器</v>
      </c>
      <c r="D33" s="11" t="str">
        <f>IF(B33="","",VLOOKUP(B33,型号管理!A:D,3,0))</f>
        <v>得力 双电源 通用宽屏</v>
      </c>
      <c r="E33" s="11" t="str">
        <f>IF(B33="","",VLOOKUP(B33,型号管理!A:D,4,0))</f>
        <v>个</v>
      </c>
      <c r="F33" s="12">
        <f>IF(B33="",0,SUMIFS(采购明细!F:F,采购明细!B:B,B33,采购明细!A:A,"&gt;="&amp;$C$3,采购明细!A:A,"&lt;="&amp;$E$3))</f>
        <v>0</v>
      </c>
      <c r="G33" s="12">
        <f>IF(B33="",0,SUMIFS(采购明细!H:H,采购明细!A:A,"&gt;="&amp;$C$3,采购明细!A:A,"&lt;="&amp;$E$3,采购明细!B:B,B33))</f>
        <v>0</v>
      </c>
      <c r="H33" s="12">
        <f t="shared" si="0"/>
        <v>0</v>
      </c>
      <c r="I33" s="13"/>
    </row>
    <row r="34" spans="1:9" ht="11.25">
      <c r="A34" s="7">
        <v>30</v>
      </c>
      <c r="B34" s="11" t="str">
        <f>IF(型号管理!A31="","",型号管理!A31)</f>
        <v>BG00030</v>
      </c>
      <c r="C34" s="11" t="str">
        <f>IF(B34="","",VLOOKUP(B34,型号管理!A:D,2,0))</f>
        <v>碎纸机</v>
      </c>
      <c r="D34" s="11" t="str">
        <f>IF(B34="","",VLOOKUP(B34,型号管理!A:D,3,0))</f>
        <v>得力 5级保密，单次碎8张，20升大容量，支持碎纸、碎卡、碎光盘</v>
      </c>
      <c r="E34" s="11" t="str">
        <f>IF(B34="","",VLOOKUP(B34,型号管理!A:D,4,0))</f>
        <v>台</v>
      </c>
      <c r="F34" s="12">
        <f>IF(B34="",0,SUMIFS(采购明细!F:F,采购明细!B:B,B34,采购明细!A:A,"&gt;="&amp;$C$3,采购明细!A:A,"&lt;="&amp;$E$3))</f>
        <v>0</v>
      </c>
      <c r="G34" s="12">
        <f>IF(B34="",0,SUMIFS(采购明细!H:H,采购明细!A:A,"&gt;="&amp;$C$3,采购明细!A:A,"&lt;="&amp;$E$3,采购明细!B:B,B34))</f>
        <v>0</v>
      </c>
      <c r="H34" s="12">
        <f t="shared" si="0"/>
        <v>0</v>
      </c>
      <c r="I34" s="13"/>
    </row>
    <row r="35" spans="1:9" ht="11.25">
      <c r="A35" s="7">
        <v>31</v>
      </c>
      <c r="B35" s="11" t="str">
        <f>IF(型号管理!A32="","",型号管理!A32)</f>
        <v>BG00031</v>
      </c>
      <c r="C35" s="11" t="str">
        <f>IF(B35="","",VLOOKUP(B35,型号管理!A:D,2,0))</f>
        <v>插板</v>
      </c>
      <c r="D35" s="11" t="str">
        <f>IF(B35="","",VLOOKUP(B35,型号管理!A:D,3,0))</f>
        <v>公牛 6孔位排插 3m长线</v>
      </c>
      <c r="E35" s="11" t="str">
        <f>IF(B35="","",VLOOKUP(B35,型号管理!A:D,4,0))</f>
        <v>个</v>
      </c>
      <c r="F35" s="12">
        <f>IF(B35="",0,SUMIFS(采购明细!F:F,采购明细!B:B,B35,采购明细!A:A,"&gt;="&amp;$C$3,采购明细!A:A,"&lt;="&amp;$E$3))</f>
        <v>0</v>
      </c>
      <c r="G35" s="12">
        <f>IF(B35="",0,SUMIFS(采购明细!H:H,采购明细!A:A,"&gt;="&amp;$C$3,采购明细!A:A,"&lt;="&amp;$E$3,采购明细!B:B,B35))</f>
        <v>0</v>
      </c>
      <c r="H35" s="12">
        <f t="shared" si="0"/>
        <v>0</v>
      </c>
      <c r="I35" s="13"/>
    </row>
    <row r="36" spans="1:9" ht="11.25">
      <c r="A36" s="7">
        <v>32</v>
      </c>
      <c r="B36" s="11" t="str">
        <f>IF(型号管理!A33="","",型号管理!A33)</f>
        <v>BG00032</v>
      </c>
      <c r="C36" s="11" t="str">
        <f>IF(B36="","",VLOOKUP(B36,型号管理!A:D,2,0))</f>
        <v>针式打印机</v>
      </c>
      <c r="D36" s="11" t="str">
        <f>IF(B36="","",VLOOKUP(B36,型号管理!A:D,3,0))</f>
        <v>得力DE-620K 24针 85列 A4纵向前后进纸 7联打印</v>
      </c>
      <c r="E36" s="11" t="str">
        <f>IF(B36="","",VLOOKUP(B36,型号管理!A:D,4,0))</f>
        <v>台</v>
      </c>
      <c r="F36" s="12">
        <f>IF(B36="",0,SUMIFS(采购明细!F:F,采购明细!B:B,B36,采购明细!A:A,"&gt;="&amp;$C$3,采购明细!A:A,"&lt;="&amp;$E$3))</f>
        <v>0</v>
      </c>
      <c r="G36" s="12">
        <f>IF(B36="",0,SUMIFS(采购明细!H:H,采购明细!A:A,"&gt;="&amp;$C$3,采购明细!A:A,"&lt;="&amp;$E$3,采购明细!B:B,B36))</f>
        <v>0</v>
      </c>
      <c r="H36" s="12">
        <f t="shared" si="0"/>
        <v>0</v>
      </c>
      <c r="I36" s="13"/>
    </row>
    <row r="37" spans="1:9" ht="11.25">
      <c r="A37" s="7">
        <v>33</v>
      </c>
      <c r="B37" s="11" t="str">
        <f>IF(型号管理!A34="","",型号管理!A34)</f>
        <v>BG00033</v>
      </c>
      <c r="C37" s="11" t="str">
        <f>IF(B37="","",VLOOKUP(B37,型号管理!A:D,2,0))</f>
        <v>色带</v>
      </c>
      <c r="D37" s="11" t="str">
        <f>IF(B37="","",VLOOKUP(B37,型号管理!A:D,3,0))</f>
        <v>黑色 适用得力DE-620K、DE-628K、DL-625K、DL-930K</v>
      </c>
      <c r="E37" s="11" t="str">
        <f>IF(B37="","",VLOOKUP(B37,型号管理!A:D,4,0))</f>
        <v>支</v>
      </c>
      <c r="F37" s="12">
        <f>IF(B37="",0,SUMIFS(采购明细!F:F,采购明细!B:B,B37,采购明细!A:A,"&gt;="&amp;$C$3,采购明细!A:A,"&lt;="&amp;$E$3))</f>
        <v>0</v>
      </c>
      <c r="G37" s="12">
        <f>IF(B37="",0,SUMIFS(采购明细!H:H,采购明细!A:A,"&gt;="&amp;$C$3,采购明细!A:A,"&lt;="&amp;$E$3,采购明细!B:B,B37))</f>
        <v>0</v>
      </c>
      <c r="H37" s="12">
        <f t="shared" si="0"/>
        <v>0</v>
      </c>
      <c r="I37" s="13"/>
    </row>
    <row r="38" spans="1:9" ht="11.25">
      <c r="A38" s="7">
        <v>34</v>
      </c>
      <c r="B38" s="11" t="str">
        <f>IF(型号管理!A35="","",型号管理!A35)</f>
        <v>BG00034</v>
      </c>
      <c r="C38" s="11" t="str">
        <f>IF(B38="","",VLOOKUP(B38,型号管理!A:D,2,0))</f>
        <v>螺丝刀</v>
      </c>
      <c r="D38" s="11" t="str">
        <f>IF(B38="","",VLOOKUP(B38,型号管理!A:D,3,0))</f>
        <v>赛托 26螺丝批头套装</v>
      </c>
      <c r="E38" s="11" t="str">
        <f>IF(B38="","",VLOOKUP(B38,型号管理!A:D,4,0))</f>
        <v>套</v>
      </c>
      <c r="F38" s="12">
        <f>IF(B38="",0,SUMIFS(采购明细!F:F,采购明细!B:B,B38,采购明细!A:A,"&gt;="&amp;$C$3,采购明细!A:A,"&lt;="&amp;$E$3))</f>
        <v>0</v>
      </c>
      <c r="G38" s="12">
        <f>IF(B38="",0,SUMIFS(采购明细!H:H,采购明细!A:A,"&gt;="&amp;$C$3,采购明细!A:A,"&lt;="&amp;$E$3,采购明细!B:B,B38))</f>
        <v>0</v>
      </c>
      <c r="H38" s="12">
        <f t="shared" si="0"/>
        <v>0</v>
      </c>
      <c r="I38" s="13"/>
    </row>
    <row r="39" spans="1:9" ht="11.25">
      <c r="A39" s="7">
        <v>35</v>
      </c>
      <c r="B39" s="11" t="str">
        <f>IF(型号管理!A36="","",型号管理!A36)</f>
        <v>BG00035</v>
      </c>
      <c r="C39" s="11" t="str">
        <f>IF(B39="","",VLOOKUP(B39,型号管理!A:D,2,0))</f>
        <v>台灯</v>
      </c>
      <c r="D39" s="11" t="str">
        <f>IF(B39="","",VLOOKUP(B39,型号管理!A:D,3,0))</f>
        <v>小米LED台灯 职能调光 APP控制</v>
      </c>
      <c r="E39" s="11" t="str">
        <f>IF(B39="","",VLOOKUP(B39,型号管理!A:D,4,0))</f>
        <v>个</v>
      </c>
      <c r="F39" s="12">
        <f>IF(B39="",0,SUMIFS(采购明细!F:F,采购明细!B:B,B39,采购明细!A:A,"&gt;="&amp;$C$3,采购明细!A:A,"&lt;="&amp;$E$3))</f>
        <v>0</v>
      </c>
      <c r="G39" s="12">
        <f>IF(B39="",0,SUMIFS(采购明细!H:H,采购明细!A:A,"&gt;="&amp;$C$3,采购明细!A:A,"&lt;="&amp;$E$3,采购明细!B:B,B39))</f>
        <v>0</v>
      </c>
      <c r="H39" s="12">
        <f t="shared" si="0"/>
        <v>0</v>
      </c>
      <c r="I39" s="13"/>
    </row>
    <row r="40" spans="1:9" ht="11.25">
      <c r="A40" s="7">
        <v>36</v>
      </c>
      <c r="B40" s="11" t="str">
        <f>IF(型号管理!A37="","",型号管理!A37)</f>
        <v>BG00036</v>
      </c>
      <c r="C40" s="11" t="str">
        <f>IF(B40="","",VLOOKUP(B40,型号管理!A:D,2,0))</f>
        <v>台灯</v>
      </c>
      <c r="D40" s="11" t="str">
        <f>IF(B40="","",VLOOKUP(B40,型号管理!A:D,3,0))</f>
        <v>美的 金属长臂LED工作学习台灯</v>
      </c>
      <c r="E40" s="11" t="str">
        <f>IF(B40="","",VLOOKUP(B40,型号管理!A:D,4,0))</f>
        <v>个</v>
      </c>
      <c r="F40" s="12">
        <f>IF(B40="",0,SUMIFS(采购明细!F:F,采购明细!B:B,B40,采购明细!A:A,"&gt;="&amp;$C$3,采购明细!A:A,"&lt;="&amp;$E$3))</f>
        <v>0</v>
      </c>
      <c r="G40" s="12">
        <f>IF(B40="",0,SUMIFS(采购明细!H:H,采购明细!A:A,"&gt;="&amp;$C$3,采购明细!A:A,"&lt;="&amp;$E$3,采购明细!B:B,B40))</f>
        <v>0</v>
      </c>
      <c r="H40" s="12">
        <f t="shared" si="0"/>
        <v>0</v>
      </c>
      <c r="I40" s="13"/>
    </row>
    <row r="41" spans="1:9" ht="11.25">
      <c r="A41" s="7">
        <v>37</v>
      </c>
      <c r="B41" s="11" t="str">
        <f>IF(型号管理!A38="","",型号管理!A38)</f>
        <v>BG00037</v>
      </c>
      <c r="C41" s="11" t="str">
        <f>IF(B41="","",VLOOKUP(B41,型号管理!A:D,2,0))</f>
        <v>笔记本电脑散热支架</v>
      </c>
      <c r="D41" s="11" t="str">
        <f>IF(B41="","",VLOOKUP(B41,型号管理!A:D,3,0))</f>
        <v>金属材质 5档调节</v>
      </c>
      <c r="E41" s="11" t="str">
        <f>IF(B41="","",VLOOKUP(B41,型号管理!A:D,4,0))</f>
        <v>个</v>
      </c>
      <c r="F41" s="12">
        <f>IF(B41="",0,SUMIFS(采购明细!F:F,采购明细!B:B,B41,采购明细!A:A,"&gt;="&amp;$C$3,采购明细!A:A,"&lt;="&amp;$E$3))</f>
        <v>0</v>
      </c>
      <c r="G41" s="12">
        <f>IF(B41="",0,SUMIFS(采购明细!H:H,采购明细!A:A,"&gt;="&amp;$C$3,采购明细!A:A,"&lt;="&amp;$E$3,采购明细!B:B,B41))</f>
        <v>0</v>
      </c>
      <c r="H41" s="12">
        <f t="shared" si="0"/>
        <v>0</v>
      </c>
      <c r="I41" s="13"/>
    </row>
    <row r="42" spans="1:9" ht="11.25">
      <c r="A42" s="7">
        <v>38</v>
      </c>
      <c r="B42" s="11" t="str">
        <f>IF(型号管理!A39="","",型号管理!A39)</f>
        <v>BG00038</v>
      </c>
      <c r="C42" s="11" t="str">
        <f>IF(B42="","",VLOOKUP(B42,型号管理!A:D,2,0))</f>
        <v>投影仪</v>
      </c>
      <c r="D42" s="11" t="str">
        <f>IF(B42="","",VLOOKUP(B42,型号管理!A:D,3,0))</f>
        <v>明基 3300流明 HDMI</v>
      </c>
      <c r="E42" s="11" t="str">
        <f>IF(B42="","",VLOOKUP(B42,型号管理!A:D,4,0))</f>
        <v>台</v>
      </c>
      <c r="F42" s="12">
        <f>IF(B42="",0,SUMIFS(采购明细!F:F,采购明细!B:B,B42,采购明细!A:A,"&gt;="&amp;$C$3,采购明细!A:A,"&lt;="&amp;$E$3))</f>
        <v>0</v>
      </c>
      <c r="G42" s="12">
        <f>IF(B42="",0,SUMIFS(采购明细!H:H,采购明细!A:A,"&gt;="&amp;$C$3,采购明细!A:A,"&lt;="&amp;$E$3,采购明细!B:B,B42))</f>
        <v>0</v>
      </c>
      <c r="H42" s="12">
        <f t="shared" si="0"/>
        <v>0</v>
      </c>
      <c r="I42" s="13"/>
    </row>
    <row r="43" spans="1:9" ht="11.25">
      <c r="A43" s="7">
        <v>39</v>
      </c>
      <c r="B43" s="11" t="str">
        <f>IF(型号管理!A40="","",型号管理!A40)</f>
        <v>BG00039</v>
      </c>
      <c r="C43" s="11" t="str">
        <f>IF(B43="","",VLOOKUP(B43,型号管理!A:D,2,0))</f>
        <v>中性笔</v>
      </c>
      <c r="D43" s="11" t="str">
        <f>IF(B43="","",VLOOKUP(B43,型号管理!A:D,3,0))</f>
        <v>0.5mm 12支/盒 黑色</v>
      </c>
      <c r="E43" s="11" t="str">
        <f>IF(B43="","",VLOOKUP(B43,型号管理!A:D,4,0))</f>
        <v>盒</v>
      </c>
      <c r="F43" s="12">
        <f>IF(B43="",0,SUMIFS(采购明细!F:F,采购明细!B:B,B43,采购明细!A:A,"&gt;="&amp;$C$3,采购明细!A:A,"&lt;="&amp;$E$3))</f>
        <v>0</v>
      </c>
      <c r="G43" s="12">
        <f>IF(B43="",0,SUMIFS(采购明细!H:H,采购明细!A:A,"&gt;="&amp;$C$3,采购明细!A:A,"&lt;="&amp;$E$3,采购明细!B:B,B43))</f>
        <v>0</v>
      </c>
      <c r="H43" s="12">
        <f t="shared" si="0"/>
        <v>0</v>
      </c>
      <c r="I43" s="13"/>
    </row>
    <row r="44" spans="1:9" ht="11.25">
      <c r="A44" s="7">
        <v>40</v>
      </c>
      <c r="B44" s="11" t="str">
        <f>IF(型号管理!A41="","",型号管理!A41)</f>
        <v>BG00040</v>
      </c>
      <c r="C44" s="11" t="str">
        <f>IF(B44="","",VLOOKUP(B44,型号管理!A:D,2,0))</f>
        <v>中性笔笔芯</v>
      </c>
      <c r="D44" s="11" t="str">
        <f>IF(B44="","",VLOOKUP(B44,型号管理!A:D,3,0))</f>
        <v>0.5mm 20支/盒 黑色</v>
      </c>
      <c r="E44" s="11" t="str">
        <f>IF(B44="","",VLOOKUP(B44,型号管理!A:D,4,0))</f>
        <v>盒</v>
      </c>
      <c r="F44" s="12">
        <f>IF(B44="",0,SUMIFS(采购明细!F:F,采购明细!B:B,B44,采购明细!A:A,"&gt;="&amp;$C$3,采购明细!A:A,"&lt;="&amp;$E$3))</f>
        <v>0</v>
      </c>
      <c r="G44" s="12">
        <f>IF(B44="",0,SUMIFS(采购明细!H:H,采购明细!A:A,"&gt;="&amp;$C$3,采购明细!A:A,"&lt;="&amp;$E$3,采购明细!B:B,B44))</f>
        <v>0</v>
      </c>
      <c r="H44" s="12">
        <f t="shared" si="0"/>
        <v>0</v>
      </c>
      <c r="I44" s="13"/>
    </row>
    <row r="45" spans="1:9" ht="11.25">
      <c r="A45" s="7">
        <v>41</v>
      </c>
      <c r="B45" s="11" t="str">
        <f>IF(型号管理!A42="","",型号管理!A42)</f>
        <v>BG00041</v>
      </c>
      <c r="C45" s="11" t="str">
        <f>IF(B45="","",VLOOKUP(B45,型号管理!A:D,2,0))</f>
        <v>中性笔笔芯</v>
      </c>
      <c r="D45" s="11" t="str">
        <f>IF(B45="","",VLOOKUP(B45,型号管理!A:D,3,0))</f>
        <v>0.35mm 20支/盒 黑色</v>
      </c>
      <c r="E45" s="11" t="str">
        <f>IF(B45="","",VLOOKUP(B45,型号管理!A:D,4,0))</f>
        <v>盒</v>
      </c>
      <c r="F45" s="12">
        <f>IF(B45="",0,SUMIFS(采购明细!F:F,采购明细!B:B,B45,采购明细!A:A,"&gt;="&amp;$C$3,采购明细!A:A,"&lt;="&amp;$E$3))</f>
        <v>0</v>
      </c>
      <c r="G45" s="12">
        <f>IF(B45="",0,SUMIFS(采购明细!H:H,采购明细!A:A,"&gt;="&amp;$C$3,采购明细!A:A,"&lt;="&amp;$E$3,采购明细!B:B,B45))</f>
        <v>0</v>
      </c>
      <c r="H45" s="12">
        <f t="shared" si="0"/>
        <v>0</v>
      </c>
      <c r="I45" s="13"/>
    </row>
    <row r="46" spans="1:9" ht="11.25">
      <c r="A46" s="7">
        <v>42</v>
      </c>
      <c r="B46" s="11" t="str">
        <f>IF(型号管理!A43="","",型号管理!A43)</f>
        <v>BG00042</v>
      </c>
      <c r="C46" s="11" t="str">
        <f>IF(B46="","",VLOOKUP(B46,型号管理!A:D,2,0))</f>
        <v>铅笔</v>
      </c>
      <c r="D46" s="11" t="str">
        <f>IF(B46="","",VLOOKUP(B46,型号管理!A:D,3,0))</f>
        <v>2B 原木铅笔 50支/盒</v>
      </c>
      <c r="E46" s="11" t="str">
        <f>IF(B46="","",VLOOKUP(B46,型号管理!A:D,4,0))</f>
        <v>盒</v>
      </c>
      <c r="F46" s="12">
        <f>IF(B46="",0,SUMIFS(采购明细!F:F,采购明细!B:B,B46,采购明细!A:A,"&gt;="&amp;$C$3,采购明细!A:A,"&lt;="&amp;$E$3))</f>
        <v>0</v>
      </c>
      <c r="G46" s="12">
        <f>IF(B46="",0,SUMIFS(采购明细!H:H,采购明细!A:A,"&gt;="&amp;$C$3,采购明细!A:A,"&lt;="&amp;$E$3,采购明细!B:B,B46))</f>
        <v>0</v>
      </c>
      <c r="H46" s="12">
        <f t="shared" si="0"/>
        <v>0</v>
      </c>
      <c r="I46" s="13"/>
    </row>
    <row r="47" spans="1:9" ht="11.25">
      <c r="A47" s="7">
        <v>43</v>
      </c>
      <c r="B47" s="11" t="str">
        <f>IF(型号管理!A44="","",型号管理!A44)</f>
        <v>BG00043</v>
      </c>
      <c r="C47" s="11" t="str">
        <f>IF(B47="","",VLOOKUP(B47,型号管理!A:D,2,0))</f>
        <v>卷笔刀</v>
      </c>
      <c r="D47" s="11" t="str">
        <f>IF(B47="","",VLOOKUP(B47,型号管理!A:D,3,0))</f>
        <v xml:space="preserve">不折笔芯 金属滚刀 支架固定 轻巧耐用 </v>
      </c>
      <c r="E47" s="11" t="str">
        <f>IF(B47="","",VLOOKUP(B47,型号管理!A:D,4,0))</f>
        <v>个</v>
      </c>
      <c r="F47" s="12">
        <f>IF(B47="",0,SUMIFS(采购明细!F:F,采购明细!B:B,B47,采购明细!A:A,"&gt;="&amp;$C$3,采购明细!A:A,"&lt;="&amp;$E$3))</f>
        <v>0</v>
      </c>
      <c r="G47" s="12">
        <f>IF(B47="",0,SUMIFS(采购明细!H:H,采购明细!A:A,"&gt;="&amp;$C$3,采购明细!A:A,"&lt;="&amp;$E$3,采购明细!B:B,B47))</f>
        <v>0</v>
      </c>
      <c r="H47" s="12">
        <f t="shared" si="0"/>
        <v>0</v>
      </c>
      <c r="I47" s="13"/>
    </row>
    <row r="48" spans="1:9" ht="11.25">
      <c r="A48" s="7">
        <v>44</v>
      </c>
      <c r="B48" s="11" t="str">
        <f>IF(型号管理!A45="","",型号管理!A45)</f>
        <v>BG00044</v>
      </c>
      <c r="C48" s="11" t="str">
        <f>IF(B48="","",VLOOKUP(B48,型号管理!A:D,2,0))</f>
        <v>橡皮擦</v>
      </c>
      <c r="D48" s="11" t="str">
        <f>IF(B48="","",VLOOKUP(B48,型号管理!A:D,3,0))</f>
        <v>2块/袋 42*26*17mm/块</v>
      </c>
      <c r="E48" s="11" t="str">
        <f>IF(B48="","",VLOOKUP(B48,型号管理!A:D,4,0))</f>
        <v>袋</v>
      </c>
      <c r="F48" s="12">
        <f>IF(B48="",0,SUMIFS(采购明细!F:F,采购明细!B:B,B48,采购明细!A:A,"&gt;="&amp;$C$3,采购明细!A:A,"&lt;="&amp;$E$3))</f>
        <v>0</v>
      </c>
      <c r="G48" s="12">
        <f>IF(B48="",0,SUMIFS(采购明细!H:H,采购明细!A:A,"&gt;="&amp;$C$3,采购明细!A:A,"&lt;="&amp;$E$3,采购明细!B:B,B48))</f>
        <v>0</v>
      </c>
      <c r="H48" s="12">
        <f t="shared" si="0"/>
        <v>0</v>
      </c>
      <c r="I48" s="13"/>
    </row>
    <row r="49" spans="1:9" ht="11.25">
      <c r="A49" s="7">
        <v>45</v>
      </c>
      <c r="B49" s="11" t="str">
        <f>IF(型号管理!A46="","",型号管理!A46)</f>
        <v>BG00045</v>
      </c>
      <c r="C49" s="11" t="str">
        <f>IF(B49="","",VLOOKUP(B49,型号管理!A:D,2,0))</f>
        <v>记号笔</v>
      </c>
      <c r="D49" s="11" t="str">
        <f>IF(B49="","",VLOOKUP(B49,型号管理!A:D,3,0))</f>
        <v>速干油性大头笔记号笔 10支/盒 7黑2蓝1红</v>
      </c>
      <c r="E49" s="11" t="str">
        <f>IF(B49="","",VLOOKUP(B49,型号管理!A:D,4,0))</f>
        <v>盒</v>
      </c>
      <c r="F49" s="12">
        <f>IF(B49="",0,SUMIFS(采购明细!F:F,采购明细!B:B,B49,采购明细!A:A,"&gt;="&amp;$C$3,采购明细!A:A,"&lt;="&amp;$E$3))</f>
        <v>0</v>
      </c>
      <c r="G49" s="12">
        <f>IF(B49="",0,SUMIFS(采购明细!H:H,采购明细!A:A,"&gt;="&amp;$C$3,采购明细!A:A,"&lt;="&amp;$E$3,采购明细!B:B,B49))</f>
        <v>0</v>
      </c>
      <c r="H49" s="12">
        <f t="shared" si="0"/>
        <v>0</v>
      </c>
      <c r="I49" s="13"/>
    </row>
    <row r="50" spans="1:9" ht="11.25">
      <c r="A50" s="7">
        <v>46</v>
      </c>
      <c r="B50" s="11" t="str">
        <f>IF(型号管理!A47="","",型号管理!A47)</f>
        <v>BG00046</v>
      </c>
      <c r="C50" s="11" t="str">
        <f>IF(B50="","",VLOOKUP(B50,型号管理!A:D,2,0))</f>
        <v>印台印泥</v>
      </c>
      <c r="D50" s="11" t="str">
        <f>IF(B50="","",VLOOKUP(B50,型号管理!A:D,3,0))</f>
        <v>φ80mm圆形 快干印台 红色</v>
      </c>
      <c r="E50" s="11" t="str">
        <f>IF(B50="","",VLOOKUP(B50,型号管理!A:D,4,0))</f>
        <v>个</v>
      </c>
      <c r="F50" s="12">
        <f>IF(B50="",0,SUMIFS(采购明细!F:F,采购明细!B:B,B50,采购明细!A:A,"&gt;="&amp;$C$3,采购明细!A:A,"&lt;="&amp;$E$3))</f>
        <v>0</v>
      </c>
      <c r="G50" s="12">
        <f>IF(B50="",0,SUMIFS(采购明细!H:H,采购明细!A:A,"&gt;="&amp;$C$3,采购明细!A:A,"&lt;="&amp;$E$3,采购明细!B:B,B50))</f>
        <v>0</v>
      </c>
      <c r="H50" s="12">
        <f t="shared" si="0"/>
        <v>0</v>
      </c>
      <c r="I50" s="13"/>
    </row>
    <row r="51" spans="1:9" ht="11.25">
      <c r="A51" s="7">
        <v>47</v>
      </c>
      <c r="B51" s="11" t="str">
        <f>IF(型号管理!A48="","",型号管理!A48)</f>
        <v>BG00047</v>
      </c>
      <c r="C51" s="11" t="str">
        <f>IF(B51="","",VLOOKUP(B51,型号管理!A:D,2,0))</f>
        <v>印油</v>
      </c>
      <c r="D51" s="11" t="str">
        <f>IF(B51="","",VLOOKUP(B51,型号管理!A:D,3,0))</f>
        <v>10ml 红色</v>
      </c>
      <c r="E51" s="11" t="str">
        <f>IF(B51="","",VLOOKUP(B51,型号管理!A:D,4,0))</f>
        <v>瓶</v>
      </c>
      <c r="F51" s="12">
        <f>IF(B51="",0,SUMIFS(采购明细!F:F,采购明细!B:B,B51,采购明细!A:A,"&gt;="&amp;$C$3,采购明细!A:A,"&lt;="&amp;$E$3))</f>
        <v>0</v>
      </c>
      <c r="G51" s="12">
        <f>IF(B51="",0,SUMIFS(采购明细!H:H,采购明细!A:A,"&gt;="&amp;$C$3,采购明细!A:A,"&lt;="&amp;$E$3,采购明细!B:B,B51))</f>
        <v>0</v>
      </c>
      <c r="H51" s="12">
        <f t="shared" si="0"/>
        <v>0</v>
      </c>
      <c r="I51" s="13"/>
    </row>
    <row r="52" spans="1:9" ht="11.25">
      <c r="A52" s="7">
        <v>48</v>
      </c>
      <c r="B52" s="11" t="str">
        <f>IF(型号管理!A49="","",型号管理!A49)</f>
        <v>BG00048</v>
      </c>
      <c r="C52" s="11" t="str">
        <f>IF(B52="","",VLOOKUP(B52,型号管理!A:D,2,0))</f>
        <v>直尺</v>
      </c>
      <c r="D52" s="11" t="str">
        <f>IF(B52="","",VLOOKUP(B52,型号管理!A:D,3,0))</f>
        <v>30cm 塑料透明</v>
      </c>
      <c r="E52" s="11" t="str">
        <f>IF(B52="","",VLOOKUP(B52,型号管理!A:D,4,0))</f>
        <v>把</v>
      </c>
      <c r="F52" s="12">
        <f>IF(B52="",0,SUMIFS(采购明细!F:F,采购明细!B:B,B52,采购明细!A:A,"&gt;="&amp;$C$3,采购明细!A:A,"&lt;="&amp;$E$3))</f>
        <v>0</v>
      </c>
      <c r="G52" s="12">
        <f>IF(B52="",0,SUMIFS(采购明细!H:H,采购明细!A:A,"&gt;="&amp;$C$3,采购明细!A:A,"&lt;="&amp;$E$3,采购明细!B:B,B52))</f>
        <v>0</v>
      </c>
      <c r="H52" s="12">
        <f t="shared" si="0"/>
        <v>0</v>
      </c>
      <c r="I52" s="13"/>
    </row>
    <row r="53" spans="1:9" ht="11.25">
      <c r="A53" s="7">
        <v>49</v>
      </c>
      <c r="B53" s="11" t="str">
        <f>IF(型号管理!A50="","",型号管理!A50)</f>
        <v>BG00049</v>
      </c>
      <c r="C53" s="11" t="str">
        <f>IF(B53="","",VLOOKUP(B53,型号管理!A:D,2,0))</f>
        <v>订书机起钉器套装</v>
      </c>
      <c r="D53" s="11" t="str">
        <f>IF(B53="","",VLOOKUP(B53,型号管理!A:D,3,0))</f>
        <v>适配12#订书钉</v>
      </c>
      <c r="E53" s="11" t="str">
        <f>IF(B53="","",VLOOKUP(B53,型号管理!A:D,4,0))</f>
        <v>套</v>
      </c>
      <c r="F53" s="12">
        <f>IF(B53="",0,SUMIFS(采购明细!F:F,采购明细!B:B,B53,采购明细!A:A,"&gt;="&amp;$C$3,采购明细!A:A,"&lt;="&amp;$E$3))</f>
        <v>0</v>
      </c>
      <c r="G53" s="12">
        <f>IF(B53="",0,SUMIFS(采购明细!H:H,采购明细!A:A,"&gt;="&amp;$C$3,采购明细!A:A,"&lt;="&amp;$E$3,采购明细!B:B,B53))</f>
        <v>0</v>
      </c>
      <c r="H53" s="12">
        <f t="shared" si="0"/>
        <v>0</v>
      </c>
      <c r="I53" s="13"/>
    </row>
    <row r="54" spans="1:9" ht="11.25">
      <c r="A54" s="7">
        <v>50</v>
      </c>
      <c r="B54" s="11" t="str">
        <f>IF(型号管理!A51="","",型号管理!A51)</f>
        <v>BG00050</v>
      </c>
      <c r="C54" s="11" t="str">
        <f>IF(B54="","",VLOOKUP(B54,型号管理!A:D,2,0))</f>
        <v>订书钉</v>
      </c>
      <c r="D54" s="11" t="str">
        <f>IF(B54="","",VLOOKUP(B54,型号管理!A:D,3,0))</f>
        <v>12#规格 10盒装/包 可订25页厚度 1000枚/盒</v>
      </c>
      <c r="E54" s="11" t="str">
        <f>IF(B54="","",VLOOKUP(B54,型号管理!A:D,4,0))</f>
        <v>包</v>
      </c>
      <c r="F54" s="12">
        <f>IF(B54="",0,SUMIFS(采购明细!F:F,采购明细!B:B,B54,采购明细!A:A,"&gt;="&amp;$C$3,采购明细!A:A,"&lt;="&amp;$E$3))</f>
        <v>0</v>
      </c>
      <c r="G54" s="12">
        <f>IF(B54="",0,SUMIFS(采购明细!H:H,采购明细!A:A,"&gt;="&amp;$C$3,采购明细!A:A,"&lt;="&amp;$E$3,采购明细!B:B,B54))</f>
        <v>0</v>
      </c>
      <c r="H54" s="12">
        <f t="shared" si="0"/>
        <v>0</v>
      </c>
      <c r="I54" s="13"/>
    </row>
    <row r="55" spans="1:9" ht="11.25">
      <c r="A55" s="7">
        <v>51</v>
      </c>
      <c r="B55" s="11" t="str">
        <f>IF(型号管理!A52="","",型号管理!A52)</f>
        <v>BG00051</v>
      </c>
      <c r="C55" s="11" t="str">
        <f>IF(B55="","",VLOOKUP(B55,型号管理!A:D,2,0))</f>
        <v>回形针</v>
      </c>
      <c r="D55" s="11" t="str">
        <f>IF(B55="","",VLOOKUP(B55,型号管理!A:D,3,0))</f>
        <v>29mm 镀镍防锈 200枚/筒</v>
      </c>
      <c r="E55" s="11" t="str">
        <f>IF(B55="","",VLOOKUP(B55,型号管理!A:D,4,0))</f>
        <v>筒</v>
      </c>
      <c r="F55" s="12">
        <f>IF(B55="",0,SUMIFS(采购明细!F:F,采购明细!B:B,B55,采购明细!A:A,"&gt;="&amp;$C$3,采购明细!A:A,"&lt;="&amp;$E$3))</f>
        <v>0</v>
      </c>
      <c r="G55" s="12">
        <f>IF(B55="",0,SUMIFS(采购明细!H:H,采购明细!A:A,"&gt;="&amp;$C$3,采购明细!A:A,"&lt;="&amp;$E$3,采购明细!B:B,B55))</f>
        <v>0</v>
      </c>
      <c r="H55" s="12">
        <f t="shared" si="0"/>
        <v>0</v>
      </c>
      <c r="I55" s="13"/>
    </row>
    <row r="56" spans="1:9" ht="11.25">
      <c r="A56" s="7">
        <v>52</v>
      </c>
      <c r="B56" s="11" t="str">
        <f>IF(型号管理!A53="","",型号管理!A53)</f>
        <v>BG00052</v>
      </c>
      <c r="C56" s="11" t="str">
        <f>IF(B56="","",VLOOKUP(B56,型号管理!A:D,2,0))</f>
        <v>固体胶</v>
      </c>
      <c r="D56" s="11" t="str">
        <f>IF(B56="","",VLOOKUP(B56,型号管理!A:D,3,0))</f>
        <v>36g/支 12支/盒</v>
      </c>
      <c r="E56" s="11" t="str">
        <f>IF(B56="","",VLOOKUP(B56,型号管理!A:D,4,0))</f>
        <v>盒</v>
      </c>
      <c r="F56" s="12">
        <f>IF(B56="",0,SUMIFS(采购明细!F:F,采购明细!B:B,B56,采购明细!A:A,"&gt;="&amp;$C$3,采购明细!A:A,"&lt;="&amp;$E$3))</f>
        <v>0</v>
      </c>
      <c r="G56" s="12">
        <f>IF(B56="",0,SUMIFS(采购明细!H:H,采购明细!A:A,"&gt;="&amp;$C$3,采购明细!A:A,"&lt;="&amp;$E$3,采购明细!B:B,B56))</f>
        <v>0</v>
      </c>
      <c r="H56" s="12">
        <f t="shared" si="0"/>
        <v>0</v>
      </c>
      <c r="I56" s="13"/>
    </row>
    <row r="57" spans="1:9" ht="11.25">
      <c r="A57" s="7">
        <v>53</v>
      </c>
      <c r="B57" s="11" t="str">
        <f>IF(型号管理!A54="","",型号管理!A54)</f>
        <v>BG00053</v>
      </c>
      <c r="C57" s="11" t="str">
        <f>IF(B57="","",VLOOKUP(B57,型号管理!A:D,2,0))</f>
        <v>液体胶</v>
      </c>
      <c r="D57" s="11" t="str">
        <f>IF(B57="","",VLOOKUP(B57,型号管理!A:D,3,0))</f>
        <v>50ml/支 高粘度</v>
      </c>
      <c r="E57" s="11" t="str">
        <f>IF(B57="","",VLOOKUP(B57,型号管理!A:D,4,0))</f>
        <v>支</v>
      </c>
      <c r="F57" s="12">
        <f>IF(B57="",0,SUMIFS(采购明细!F:F,采购明细!B:B,B57,采购明细!A:A,"&gt;="&amp;$C$3,采购明细!A:A,"&lt;="&amp;$E$3))</f>
        <v>0</v>
      </c>
      <c r="G57" s="12">
        <f>IF(B57="",0,SUMIFS(采购明细!H:H,采购明细!A:A,"&gt;="&amp;$C$3,采购明细!A:A,"&lt;="&amp;$E$3,采购明细!B:B,B57))</f>
        <v>0</v>
      </c>
      <c r="H57" s="12">
        <f t="shared" si="0"/>
        <v>0</v>
      </c>
      <c r="I57" s="13"/>
    </row>
    <row r="58" spans="1:9" ht="11.25">
      <c r="A58" s="7">
        <v>54</v>
      </c>
      <c r="B58" s="11" t="str">
        <f>IF(型号管理!A55="","",型号管理!A55)</f>
        <v>BG00054</v>
      </c>
      <c r="C58" s="11" t="str">
        <f>IF(B58="","",VLOOKUP(B58,型号管理!A:D,2,0))</f>
        <v>窄透明胶</v>
      </c>
      <c r="D58" s="11" t="str">
        <f>IF(B58="","",VLOOKUP(B58,型号管理!A:D,3,0))</f>
        <v>18mm*18m/卷 4卷/筒</v>
      </c>
      <c r="E58" s="11" t="str">
        <f>IF(B58="","",VLOOKUP(B58,型号管理!A:D,4,0))</f>
        <v>筒</v>
      </c>
      <c r="F58" s="12">
        <f>IF(B58="",0,SUMIFS(采购明细!F:F,采购明细!B:B,B58,采购明细!A:A,"&gt;="&amp;$C$3,采购明细!A:A,"&lt;="&amp;$E$3))</f>
        <v>0</v>
      </c>
      <c r="G58" s="12">
        <f>IF(B58="",0,SUMIFS(采购明细!H:H,采购明细!A:A,"&gt;="&amp;$C$3,采购明细!A:A,"&lt;="&amp;$E$3,采购明细!B:B,B58))</f>
        <v>0</v>
      </c>
      <c r="H58" s="12">
        <f t="shared" si="0"/>
        <v>0</v>
      </c>
      <c r="I58" s="13"/>
    </row>
    <row r="59" spans="1:9" ht="11.25">
      <c r="A59" s="7">
        <v>55</v>
      </c>
      <c r="B59" s="11" t="str">
        <f>IF(型号管理!A56="","",型号管理!A56)</f>
        <v>BG00055</v>
      </c>
      <c r="C59" s="11" t="str">
        <f>IF(B59="","",VLOOKUP(B59,型号管理!A:D,2,0))</f>
        <v>宽透明胶</v>
      </c>
      <c r="D59" s="11" t="str">
        <f>IF(B59="","",VLOOKUP(B59,型号管理!A:D,3,0))</f>
        <v xml:space="preserve">60mm*91.44m/卷 加厚 </v>
      </c>
      <c r="E59" s="11" t="str">
        <f>IF(B59="","",VLOOKUP(B59,型号管理!A:D,4,0))</f>
        <v>卷</v>
      </c>
      <c r="F59" s="12">
        <f>IF(B59="",0,SUMIFS(采购明细!F:F,采购明细!B:B,B59,采购明细!A:A,"&gt;="&amp;$C$3,采购明细!A:A,"&lt;="&amp;$E$3))</f>
        <v>0</v>
      </c>
      <c r="G59" s="12">
        <f>IF(B59="",0,SUMIFS(采购明细!H:H,采购明细!A:A,"&gt;="&amp;$C$3,采购明细!A:A,"&lt;="&amp;$E$3,采购明细!B:B,B59))</f>
        <v>0</v>
      </c>
      <c r="H59" s="12">
        <f t="shared" si="0"/>
        <v>0</v>
      </c>
      <c r="I59" s="13"/>
    </row>
    <row r="60" spans="1:9" ht="11.25">
      <c r="A60" s="7">
        <v>56</v>
      </c>
      <c r="B60" s="11" t="str">
        <f>IF(型号管理!A57="","",型号管理!A57)</f>
        <v>BG00056</v>
      </c>
      <c r="C60" s="11" t="str">
        <f>IF(B60="","",VLOOKUP(B60,型号管理!A:D,2,0))</f>
        <v>双面胶</v>
      </c>
      <c r="D60" s="11" t="str">
        <f>IF(B60="","",VLOOKUP(B60,型号管理!A:D,3,0))</f>
        <v>24mm*9.1m/卷 12卷/筒</v>
      </c>
      <c r="E60" s="11" t="str">
        <f>IF(B60="","",VLOOKUP(B60,型号管理!A:D,4,0))</f>
        <v>筒</v>
      </c>
      <c r="F60" s="12">
        <f>IF(B60="",0,SUMIFS(采购明细!F:F,采购明细!B:B,B60,采购明细!A:A,"&gt;="&amp;$C$3,采购明细!A:A,"&lt;="&amp;$E$3))</f>
        <v>0</v>
      </c>
      <c r="G60" s="12">
        <f>IF(B60="",0,SUMIFS(采购明细!H:H,采购明细!A:A,"&gt;="&amp;$C$3,采购明细!A:A,"&lt;="&amp;$E$3,采购明细!B:B,B60))</f>
        <v>0</v>
      </c>
      <c r="H60" s="12">
        <f t="shared" si="0"/>
        <v>0</v>
      </c>
      <c r="I60" s="13"/>
    </row>
    <row r="61" spans="1:9" ht="11.25">
      <c r="A61" s="7">
        <v>57</v>
      </c>
      <c r="B61" s="11" t="str">
        <f>IF(型号管理!A58="","",型号管理!A58)</f>
        <v>BG00057</v>
      </c>
      <c r="C61" s="11" t="str">
        <f>IF(B61="","",VLOOKUP(B61,型号管理!A:D,2,0))</f>
        <v>剪刀</v>
      </c>
      <c r="D61" s="11" t="str">
        <f>IF(B61="","",VLOOKUP(B61,型号管理!A:D,3,0))</f>
        <v>170mm 中号</v>
      </c>
      <c r="E61" s="11" t="str">
        <f>IF(B61="","",VLOOKUP(B61,型号管理!A:D,4,0))</f>
        <v>把</v>
      </c>
      <c r="F61" s="12">
        <f>IF(B61="",0,SUMIFS(采购明细!F:F,采购明细!B:B,B61,采购明细!A:A,"&gt;="&amp;$C$3,采购明细!A:A,"&lt;="&amp;$E$3))</f>
        <v>0</v>
      </c>
      <c r="G61" s="12">
        <f>IF(B61="",0,SUMIFS(采购明细!H:H,采购明细!A:A,"&gt;="&amp;$C$3,采购明细!A:A,"&lt;="&amp;$E$3,采购明细!B:B,B61))</f>
        <v>0</v>
      </c>
      <c r="H61" s="12">
        <f t="shared" si="0"/>
        <v>0</v>
      </c>
      <c r="I61" s="13"/>
    </row>
    <row r="62" spans="1:9" ht="11.25">
      <c r="A62" s="7">
        <v>58</v>
      </c>
      <c r="B62" s="11" t="str">
        <f>IF(型号管理!A59="","",型号管理!A59)</f>
        <v>BG00058</v>
      </c>
      <c r="C62" s="11" t="str">
        <f>IF(B62="","",VLOOKUP(B62,型号管理!A:D,2,0))</f>
        <v>橡皮筋</v>
      </c>
      <c r="D62" s="11" t="str">
        <f>IF(B62="","",VLOOKUP(B62,型号管理!A:D,3,0))</f>
        <v xml:space="preserve">100g/盒 </v>
      </c>
      <c r="E62" s="11" t="str">
        <f>IF(B62="","",VLOOKUP(B62,型号管理!A:D,4,0))</f>
        <v>盒</v>
      </c>
      <c r="F62" s="12">
        <f>IF(B62="",0,SUMIFS(采购明细!F:F,采购明细!B:B,B62,采购明细!A:A,"&gt;="&amp;$C$3,采购明细!A:A,"&lt;="&amp;$E$3))</f>
        <v>0</v>
      </c>
      <c r="G62" s="12">
        <f>IF(B62="",0,SUMIFS(采购明细!H:H,采购明细!A:A,"&gt;="&amp;$C$3,采购明细!A:A,"&lt;="&amp;$E$3,采购明细!B:B,B62))</f>
        <v>0</v>
      </c>
      <c r="H62" s="12">
        <f t="shared" si="0"/>
        <v>0</v>
      </c>
      <c r="I62" s="13"/>
    </row>
    <row r="63" spans="1:9" ht="11.25">
      <c r="A63" s="7">
        <v>59</v>
      </c>
      <c r="B63" s="11" t="str">
        <f>IF(型号管理!A60="","",型号管理!A60)</f>
        <v>BG00059</v>
      </c>
      <c r="C63" s="11" t="str">
        <f>IF(B63="","",VLOOKUP(B63,型号管理!A:D,2,0))</f>
        <v>美工刀</v>
      </c>
      <c r="D63" s="11" t="str">
        <f>IF(B63="","",VLOOKUP(B63,型号管理!A:D,3,0))</f>
        <v>金属外壳 可伸缩</v>
      </c>
      <c r="E63" s="11" t="str">
        <f>IF(B63="","",VLOOKUP(B63,型号管理!A:D,4,0))</f>
        <v>把</v>
      </c>
      <c r="F63" s="12">
        <f>IF(B63="",0,SUMIFS(采购明细!F:F,采购明细!B:B,B63,采购明细!A:A,"&gt;="&amp;$C$3,采购明细!A:A,"&lt;="&amp;$E$3))</f>
        <v>0</v>
      </c>
      <c r="G63" s="12">
        <f>IF(B63="",0,SUMIFS(采购明细!H:H,采购明细!A:A,"&gt;="&amp;$C$3,采购明细!A:A,"&lt;="&amp;$E$3,采购明细!B:B,B63))</f>
        <v>0</v>
      </c>
      <c r="H63" s="12">
        <f t="shared" si="0"/>
        <v>0</v>
      </c>
      <c r="I63" s="13"/>
    </row>
    <row r="64" spans="1:9" ht="11.25">
      <c r="A64" s="7">
        <v>60</v>
      </c>
      <c r="B64" s="11" t="str">
        <f>IF(型号管理!A61="","",型号管理!A61)</f>
        <v>BG00060</v>
      </c>
      <c r="C64" s="11" t="str">
        <f>IF(B64="","",VLOOKUP(B64,型号管理!A:D,2,0))</f>
        <v>切纸器</v>
      </c>
      <c r="D64" s="11" t="str">
        <f>IF(B64="","",VLOOKUP(B64,型号管理!A:D,3,0))</f>
        <v>钢质底座 可切A4纸</v>
      </c>
      <c r="E64" s="11" t="str">
        <f>IF(B64="","",VLOOKUP(B64,型号管理!A:D,4,0))</f>
        <v>个</v>
      </c>
      <c r="F64" s="12">
        <f>IF(B64="",0,SUMIFS(采购明细!F:F,采购明细!B:B,B64,采购明细!A:A,"&gt;="&amp;$C$3,采购明细!A:A,"&lt;="&amp;$E$3))</f>
        <v>0</v>
      </c>
      <c r="G64" s="12">
        <f>IF(B64="",0,SUMIFS(采购明细!H:H,采购明细!A:A,"&gt;="&amp;$C$3,采购明细!A:A,"&lt;="&amp;$E$3,采购明细!B:B,B64))</f>
        <v>0</v>
      </c>
      <c r="H64" s="12">
        <f t="shared" si="0"/>
        <v>0</v>
      </c>
      <c r="I64" s="13"/>
    </row>
    <row r="65" spans="1:9" ht="11.25">
      <c r="A65" s="7">
        <v>61</v>
      </c>
      <c r="B65" s="11" t="str">
        <f>IF(型号管理!A62="","",型号管理!A62)</f>
        <v>BG00061</v>
      </c>
      <c r="C65" s="11" t="str">
        <f>IF(B65="","",VLOOKUP(B65,型号管理!A:D,2,0))</f>
        <v>凭证装订夹</v>
      </c>
      <c r="D65" s="11" t="str">
        <f>IF(B65="","",VLOOKUP(B65,型号管理!A:D,3,0))</f>
        <v>145mm山形夹子 4只装</v>
      </c>
      <c r="E65" s="11" t="str">
        <f>IF(B65="","",VLOOKUP(B65,型号管理!A:D,4,0))</f>
        <v>袋</v>
      </c>
      <c r="F65" s="12">
        <f>IF(B65="",0,SUMIFS(采购明细!F:F,采购明细!B:B,B65,采购明细!A:A,"&gt;="&amp;$C$3,采购明细!A:A,"&lt;="&amp;$E$3))</f>
        <v>0</v>
      </c>
      <c r="G65" s="12">
        <f>IF(B65="",0,SUMIFS(采购明细!H:H,采购明细!A:A,"&gt;="&amp;$C$3,采购明细!A:A,"&lt;="&amp;$E$3,采购明细!B:B,B65))</f>
        <v>0</v>
      </c>
      <c r="H65" s="12">
        <f t="shared" si="0"/>
        <v>0</v>
      </c>
      <c r="I65" s="13"/>
    </row>
    <row r="66" spans="1:9" ht="11.25">
      <c r="A66" s="7">
        <v>62</v>
      </c>
      <c r="B66" s="11" t="str">
        <f>IF(型号管理!A63="","",型号管理!A63)</f>
        <v>BG00062</v>
      </c>
      <c r="C66" s="11" t="str">
        <f>IF(B66="","",VLOOKUP(B66,型号管理!A:D,2,0))</f>
        <v>小号长尾夹</v>
      </c>
      <c r="D66" s="11" t="str">
        <f>IF(B66="","",VLOOKUP(B66,型号管理!A:D,3,0))</f>
        <v>15mm规格 60只装</v>
      </c>
      <c r="E66" s="11" t="str">
        <f>IF(B66="","",VLOOKUP(B66,型号管理!A:D,4,0))</f>
        <v>盒</v>
      </c>
      <c r="F66" s="12">
        <f>IF(B66="",0,SUMIFS(采购明细!F:F,采购明细!B:B,B66,采购明细!A:A,"&gt;="&amp;$C$3,采购明细!A:A,"&lt;="&amp;$E$3))</f>
        <v>0</v>
      </c>
      <c r="G66" s="12">
        <f>IF(B66="",0,SUMIFS(采购明细!H:H,采购明细!A:A,"&gt;="&amp;$C$3,采购明细!A:A,"&lt;="&amp;$E$3,采购明细!B:B,B66))</f>
        <v>0</v>
      </c>
      <c r="H66" s="12">
        <f t="shared" si="0"/>
        <v>0</v>
      </c>
      <c r="I66" s="13"/>
    </row>
    <row r="67" spans="1:9" ht="11.25">
      <c r="A67" s="7">
        <v>63</v>
      </c>
      <c r="B67" s="11" t="str">
        <f>IF(型号管理!A64="","",型号管理!A64)</f>
        <v>BG00063</v>
      </c>
      <c r="C67" s="11" t="str">
        <f>IF(B67="","",VLOOKUP(B67,型号管理!A:D,2,0))</f>
        <v>中号长尾夹</v>
      </c>
      <c r="D67" s="11" t="str">
        <f>IF(B67="","",VLOOKUP(B67,型号管理!A:D,3,0))</f>
        <v>32mm规格 24只装</v>
      </c>
      <c r="E67" s="11" t="str">
        <f>IF(B67="","",VLOOKUP(B67,型号管理!A:D,4,0))</f>
        <v>盒</v>
      </c>
      <c r="F67" s="12">
        <f>IF(B67="",0,SUMIFS(采购明细!F:F,采购明细!B:B,B67,采购明细!A:A,"&gt;="&amp;$C$3,采购明细!A:A,"&lt;="&amp;$E$3))</f>
        <v>0</v>
      </c>
      <c r="G67" s="12">
        <f>IF(B67="",0,SUMIFS(采购明细!H:H,采购明细!A:A,"&gt;="&amp;$C$3,采购明细!A:A,"&lt;="&amp;$E$3,采购明细!B:B,B67))</f>
        <v>0</v>
      </c>
      <c r="H67" s="12">
        <f t="shared" si="0"/>
        <v>0</v>
      </c>
      <c r="I67" s="13"/>
    </row>
    <row r="68" spans="1:9" ht="11.25">
      <c r="A68" s="7">
        <v>64</v>
      </c>
      <c r="B68" s="11" t="str">
        <f>IF(型号管理!A65="","",型号管理!A65)</f>
        <v>BG00064</v>
      </c>
      <c r="C68" s="11" t="str">
        <f>IF(B68="","",VLOOKUP(B68,型号管理!A:D,2,0))</f>
        <v>大号长尾夹</v>
      </c>
      <c r="D68" s="11" t="str">
        <f>IF(B68="","",VLOOKUP(B68,型号管理!A:D,3,0))</f>
        <v>50mm规格 12只装</v>
      </c>
      <c r="E68" s="11" t="str">
        <f>IF(B68="","",VLOOKUP(B68,型号管理!A:D,4,0))</f>
        <v>盒</v>
      </c>
      <c r="F68" s="12">
        <f>IF(B68="",0,SUMIFS(采购明细!F:F,采购明细!B:B,B68,采购明细!A:A,"&gt;="&amp;$C$3,采购明细!A:A,"&lt;="&amp;$E$3))</f>
        <v>0</v>
      </c>
      <c r="G68" s="12">
        <f>IF(B68="",0,SUMIFS(采购明细!H:H,采购明细!A:A,"&gt;="&amp;$C$3,采购明细!A:A,"&lt;="&amp;$E$3,采购明细!B:B,B68))</f>
        <v>0</v>
      </c>
      <c r="H68" s="12">
        <f t="shared" si="0"/>
        <v>0</v>
      </c>
      <c r="I68" s="13"/>
    </row>
    <row r="69" spans="1:9" ht="11.25">
      <c r="A69" s="7">
        <v>65</v>
      </c>
      <c r="B69" s="11" t="str">
        <f>IF(型号管理!A66="","",型号管理!A66)</f>
        <v>BG00065</v>
      </c>
      <c r="C69" s="11" t="str">
        <f>IF(B69="","",VLOOKUP(B69,型号管理!A:D,2,0))</f>
        <v>大号收纳箱*</v>
      </c>
      <c r="D69" s="11" t="str">
        <f>IF(B69="","",VLOOKUP(B69,型号管理!A:D,3,0))</f>
        <v>60L 54*39*32cm 塑料 带轮子</v>
      </c>
      <c r="E69" s="11" t="str">
        <f>IF(B69="","",VLOOKUP(B69,型号管理!A:D,4,0))</f>
        <v>个</v>
      </c>
      <c r="F69" s="12">
        <f>IF(B69="",0,SUMIFS(采购明细!F:F,采购明细!B:B,B69,采购明细!A:A,"&gt;="&amp;$C$3,采购明细!A:A,"&lt;="&amp;$E$3))</f>
        <v>0</v>
      </c>
      <c r="G69" s="12">
        <f>IF(B69="",0,SUMIFS(采购明细!H:H,采购明细!A:A,"&gt;="&amp;$C$3,采购明细!A:A,"&lt;="&amp;$E$3,采购明细!B:B,B69))</f>
        <v>0</v>
      </c>
      <c r="H69" s="12">
        <f t="shared" si="0"/>
        <v>0</v>
      </c>
      <c r="I69" s="13"/>
    </row>
    <row r="70" spans="1:9" ht="11.25">
      <c r="A70" s="7">
        <v>66</v>
      </c>
      <c r="B70" s="11" t="str">
        <f>IF(型号管理!A67="","",型号管理!A67)</f>
        <v>BG00066</v>
      </c>
      <c r="C70" s="11" t="str">
        <f>IF(B70="","",VLOOKUP(B70,型号管理!A:D,2,0))</f>
        <v>小号收纳箱*</v>
      </c>
      <c r="D70" s="11" t="str">
        <f>IF(B70="","",VLOOKUP(B70,型号管理!A:D,3,0))</f>
        <v>35L 46*34*27cm 塑料 带轮子</v>
      </c>
      <c r="E70" s="11" t="str">
        <f>IF(B70="","",VLOOKUP(B70,型号管理!A:D,4,0))</f>
        <v>个</v>
      </c>
      <c r="F70" s="12">
        <f>IF(B70="",0,SUMIFS(采购明细!F:F,采购明细!B:B,B70,采购明细!A:A,"&gt;="&amp;$C$3,采购明细!A:A,"&lt;="&amp;$E$3))</f>
        <v>0</v>
      </c>
      <c r="G70" s="12">
        <f>IF(B70="",0,SUMIFS(采购明细!H:H,采购明细!A:A,"&gt;="&amp;$C$3,采购明细!A:A,"&lt;="&amp;$E$3,采购明细!B:B,B70))</f>
        <v>0</v>
      </c>
      <c r="H70" s="12">
        <f t="shared" si="1" ref="H70:H133">IF(F70=0,0,G70/F70)</f>
        <v>0</v>
      </c>
      <c r="I70" s="13"/>
    </row>
    <row r="71" spans="1:9" ht="11.25">
      <c r="A71" s="7">
        <v>67</v>
      </c>
      <c r="B71" s="11" t="str">
        <f>IF(型号管理!A68="","",型号管理!A68)</f>
        <v>BG00067</v>
      </c>
      <c r="C71" s="11" t="str">
        <f>IF(B71="","",VLOOKUP(B71,型号管理!A:D,2,0))</f>
        <v>三层文件筐</v>
      </c>
      <c r="D71" s="11" t="str">
        <f>IF(B71="","",VLOOKUP(B71,型号管理!A:D,3,0))</f>
        <v>加厚加固 蓝色</v>
      </c>
      <c r="E71" s="11" t="str">
        <f>IF(B71="","",VLOOKUP(B71,型号管理!A:D,4,0))</f>
        <v>个</v>
      </c>
      <c r="F71" s="12">
        <f>IF(B71="",0,SUMIFS(采购明细!F:F,采购明细!B:B,B71,采购明细!A:A,"&gt;="&amp;$C$3,采购明细!A:A,"&lt;="&amp;$E$3))</f>
        <v>0</v>
      </c>
      <c r="G71" s="12">
        <f>IF(B71="",0,SUMIFS(采购明细!H:H,采购明细!A:A,"&gt;="&amp;$C$3,采购明细!A:A,"&lt;="&amp;$E$3,采购明细!B:B,B71))</f>
        <v>0</v>
      </c>
      <c r="H71" s="12">
        <f t="shared" si="1"/>
        <v>0</v>
      </c>
      <c r="I71" s="13"/>
    </row>
    <row r="72" spans="1:9" ht="11.25">
      <c r="A72" s="7">
        <v>68</v>
      </c>
      <c r="B72" s="11" t="str">
        <f>IF(型号管理!A69="","",型号管理!A69)</f>
        <v>BG00068</v>
      </c>
      <c r="C72" s="11" t="str">
        <f>IF(B72="","",VLOOKUP(B72,型号管理!A:D,2,0))</f>
        <v>四联文件筐</v>
      </c>
      <c r="D72" s="11" t="str">
        <f>IF(B72="","",VLOOKUP(B72,型号管理!A:D,3,0))</f>
        <v>纵向4栏 蓝色</v>
      </c>
      <c r="E72" s="11" t="str">
        <f>IF(B72="","",VLOOKUP(B72,型号管理!A:D,4,0))</f>
        <v>个</v>
      </c>
      <c r="F72" s="12">
        <f>IF(B72="",0,SUMIFS(采购明细!F:F,采购明细!B:B,B72,采购明细!A:A,"&gt;="&amp;$C$3,采购明细!A:A,"&lt;="&amp;$E$3))</f>
        <v>0</v>
      </c>
      <c r="G72" s="12">
        <f>IF(B72="",0,SUMIFS(采购明细!H:H,采购明细!A:A,"&gt;="&amp;$C$3,采购明细!A:A,"&lt;="&amp;$E$3,采购明细!B:B,B72))</f>
        <v>0</v>
      </c>
      <c r="H72" s="12">
        <f t="shared" si="1"/>
        <v>0</v>
      </c>
      <c r="I72" s="13"/>
    </row>
    <row r="73" spans="1:9" ht="11.25">
      <c r="A73" s="7">
        <v>69</v>
      </c>
      <c r="B73" s="11" t="str">
        <f>IF(型号管理!A70="","",型号管理!A70)</f>
        <v>BG00069</v>
      </c>
      <c r="C73" s="11" t="str">
        <f>IF(B73="","",VLOOKUP(B73,型号管理!A:D,2,0))</f>
        <v>笔筒</v>
      </c>
      <c r="D73" s="11" t="str">
        <f>IF(B73="","",VLOOKUP(B73,型号管理!A:D,3,0))</f>
        <v>金属网纹 圆形 简约黑色</v>
      </c>
      <c r="E73" s="11" t="str">
        <f>IF(B73="","",VLOOKUP(B73,型号管理!A:D,4,0))</f>
        <v>个</v>
      </c>
      <c r="F73" s="12">
        <f>IF(B73="",0,SUMIFS(采购明细!F:F,采购明细!B:B,B73,采购明细!A:A,"&gt;="&amp;$C$3,采购明细!A:A,"&lt;="&amp;$E$3))</f>
        <v>0</v>
      </c>
      <c r="G73" s="12">
        <f>IF(B73="",0,SUMIFS(采购明细!H:H,采购明细!A:A,"&gt;="&amp;$C$3,采购明细!A:A,"&lt;="&amp;$E$3,采购明细!B:B,B73))</f>
        <v>0</v>
      </c>
      <c r="H73" s="12">
        <f t="shared" si="1"/>
        <v>0</v>
      </c>
      <c r="I73" s="13"/>
    </row>
    <row r="74" spans="1:9" ht="11.25">
      <c r="A74" s="7">
        <v>70</v>
      </c>
      <c r="B74" s="11" t="str">
        <f>IF(型号管理!A71="","",型号管理!A71)</f>
        <v>BG00070</v>
      </c>
      <c r="C74" s="11" t="str">
        <f>IF(B74="","",VLOOKUP(B74,型号管理!A:D,2,0))</f>
        <v>财务凭证柜</v>
      </c>
      <c r="D74" s="11" t="str">
        <f>IF(B74="","",VLOOKUP(B74,型号管理!A:D,3,0))</f>
        <v>钢制 8层隔板可调 平开门 85cm*39cm*180cm</v>
      </c>
      <c r="E74" s="11" t="str">
        <f>IF(B74="","",VLOOKUP(B74,型号管理!A:D,4,0))</f>
        <v>个</v>
      </c>
      <c r="F74" s="12">
        <f>IF(B74="",0,SUMIFS(采购明细!F:F,采购明细!B:B,B74,采购明细!A:A,"&gt;="&amp;$C$3,采购明细!A:A,"&lt;="&amp;$E$3))</f>
        <v>0</v>
      </c>
      <c r="G74" s="12">
        <f>IF(B74="",0,SUMIFS(采购明细!H:H,采购明细!A:A,"&gt;="&amp;$C$3,采购明细!A:A,"&lt;="&amp;$E$3,采购明细!B:B,B74))</f>
        <v>0</v>
      </c>
      <c r="H74" s="12">
        <f t="shared" si="1"/>
        <v>0</v>
      </c>
      <c r="I74" s="13"/>
    </row>
    <row r="75" spans="1:9" ht="11.25">
      <c r="A75" s="7">
        <v>71</v>
      </c>
      <c r="B75" s="11" t="str">
        <f>IF(型号管理!A72="","",型号管理!A72)</f>
        <v>BG00071</v>
      </c>
      <c r="C75" s="11" t="str">
        <f>IF(B75="","",VLOOKUP(B75,型号管理!A:D,2,0))</f>
        <v>透明文件袋</v>
      </c>
      <c r="D75" s="11" t="str">
        <f>IF(B75="","",VLOOKUP(B75,型号管理!A:D,3,0))</f>
        <v>20只装 A4 透明按扣</v>
      </c>
      <c r="E75" s="11" t="str">
        <f>IF(B75="","",VLOOKUP(B75,型号管理!A:D,4,0))</f>
        <v>包</v>
      </c>
      <c r="F75" s="12">
        <f>IF(B75="",0,SUMIFS(采购明细!F:F,采购明细!B:B,B75,采购明细!A:A,"&gt;="&amp;$C$3,采购明细!A:A,"&lt;="&amp;$E$3))</f>
        <v>0</v>
      </c>
      <c r="G75" s="12">
        <f>IF(B75="",0,SUMIFS(采购明细!H:H,采购明细!A:A,"&gt;="&amp;$C$3,采购明细!A:A,"&lt;="&amp;$E$3,采购明细!B:B,B75))</f>
        <v>0</v>
      </c>
      <c r="H75" s="12">
        <f t="shared" si="1"/>
        <v>0</v>
      </c>
      <c r="I75" s="13"/>
    </row>
    <row r="76" spans="1:9" ht="11.25">
      <c r="A76" s="7">
        <v>72</v>
      </c>
      <c r="B76" s="11" t="str">
        <f>IF(型号管理!A73="","",型号管理!A73)</f>
        <v>BG00072</v>
      </c>
      <c r="C76" s="11" t="str">
        <f>IF(B76="","",VLOOKUP(B76,型号管理!A:D,2,0))</f>
        <v>双强力文件夹</v>
      </c>
      <c r="D76" s="11" t="str">
        <f>IF(B76="","",VLOOKUP(B76,型号管理!A:D,3,0))</f>
        <v>A4 蓝色</v>
      </c>
      <c r="E76" s="11" t="str">
        <f>IF(B76="","",VLOOKUP(B76,型号管理!A:D,4,0))</f>
        <v>个</v>
      </c>
      <c r="F76" s="12">
        <f>IF(B76="",0,SUMIFS(采购明细!F:F,采购明细!B:B,B76,采购明细!A:A,"&gt;="&amp;$C$3,采购明细!A:A,"&lt;="&amp;$E$3))</f>
        <v>0</v>
      </c>
      <c r="G76" s="12">
        <f>IF(B76="",0,SUMIFS(采购明细!H:H,采购明细!A:A,"&gt;="&amp;$C$3,采购明细!A:A,"&lt;="&amp;$E$3,采购明细!B:B,B76))</f>
        <v>0</v>
      </c>
      <c r="H76" s="12">
        <f t="shared" si="1"/>
        <v>0</v>
      </c>
      <c r="I76" s="13"/>
    </row>
    <row r="77" spans="1:9" ht="11.25">
      <c r="A77" s="7">
        <v>73</v>
      </c>
      <c r="B77" s="11" t="str">
        <f>IF(型号管理!A74="","",型号管理!A74)</f>
        <v>BG00073</v>
      </c>
      <c r="C77" s="11" t="str">
        <f>IF(B77="","",VLOOKUP(B77,型号管理!A:D,2,0))</f>
        <v>透明抽杆夹</v>
      </c>
      <c r="D77" s="11" t="str">
        <f>IF(B77="","",VLOOKUP(B77,型号管理!A:D,3,0))</f>
        <v>A4 透明 10个装</v>
      </c>
      <c r="E77" s="11" t="str">
        <f>IF(B77="","",VLOOKUP(B77,型号管理!A:D,4,0))</f>
        <v>包</v>
      </c>
      <c r="F77" s="12">
        <f>IF(B77="",0,SUMIFS(采购明细!F:F,采购明细!B:B,B77,采购明细!A:A,"&gt;="&amp;$C$3,采购明细!A:A,"&lt;="&amp;$E$3))</f>
        <v>0</v>
      </c>
      <c r="G77" s="12">
        <f>IF(B77="",0,SUMIFS(采购明细!H:H,采购明细!A:A,"&gt;="&amp;$C$3,采购明细!A:A,"&lt;="&amp;$E$3,采购明细!B:B,B77))</f>
        <v>0</v>
      </c>
      <c r="H77" s="12">
        <f t="shared" si="1"/>
        <v>0</v>
      </c>
      <c r="I77" s="13"/>
    </row>
    <row r="78" spans="1:9" ht="11.25">
      <c r="A78" s="7">
        <v>74</v>
      </c>
      <c r="B78" s="11" t="str">
        <f>IF(型号管理!A75="","",型号管理!A75)</f>
        <v>BG00074</v>
      </c>
      <c r="C78" s="11" t="str">
        <f>IF(B78="","",VLOOKUP(B78,型号管理!A:D,2,0))</f>
        <v>资料册</v>
      </c>
      <c r="D78" s="11" t="str">
        <f>IF(B78="","",VLOOKUP(B78,型号管理!A:D,3,0))</f>
        <v>60页 A4规格 蓝色</v>
      </c>
      <c r="E78" s="11" t="str">
        <f>IF(B78="","",VLOOKUP(B78,型号管理!A:D,4,0))</f>
        <v>个</v>
      </c>
      <c r="F78" s="12">
        <f>IF(B78="",0,SUMIFS(采购明细!F:F,采购明细!B:B,B78,采购明细!A:A,"&gt;="&amp;$C$3,采购明细!A:A,"&lt;="&amp;$E$3))</f>
        <v>0</v>
      </c>
      <c r="G78" s="12">
        <f>IF(B78="",0,SUMIFS(采购明细!H:H,采购明细!A:A,"&gt;="&amp;$C$3,采购明细!A:A,"&lt;="&amp;$E$3,采购明细!B:B,B78))</f>
        <v>0</v>
      </c>
      <c r="H78" s="12">
        <f t="shared" si="1"/>
        <v>0</v>
      </c>
      <c r="I78" s="13"/>
    </row>
    <row r="79" spans="1:9" ht="11.25">
      <c r="A79" s="7">
        <v>75</v>
      </c>
      <c r="B79" s="11" t="str">
        <f>IF(型号管理!A76="","",型号管理!A76)</f>
        <v>BG00075</v>
      </c>
      <c r="C79" s="11" t="str">
        <f>IF(B79="","",VLOOKUP(B79,型号管理!A:D,2,0))</f>
        <v>垃圾桶</v>
      </c>
      <c r="D79" s="11" t="str">
        <f>IF(B79="","",VLOOKUP(B79,型号管理!A:D,3,0))</f>
        <v>金属网格 9L</v>
      </c>
      <c r="E79" s="11" t="str">
        <f>IF(B79="","",VLOOKUP(B79,型号管理!A:D,4,0))</f>
        <v>个</v>
      </c>
      <c r="F79" s="12">
        <f>IF(B79="",0,SUMIFS(采购明细!F:F,采购明细!B:B,B79,采购明细!A:A,"&gt;="&amp;$C$3,采购明细!A:A,"&lt;="&amp;$E$3))</f>
        <v>0</v>
      </c>
      <c r="G79" s="12">
        <f>IF(B79="",0,SUMIFS(采购明细!H:H,采购明细!A:A,"&gt;="&amp;$C$3,采购明细!A:A,"&lt;="&amp;$E$3,采购明细!B:B,B79))</f>
        <v>0</v>
      </c>
      <c r="H79" s="12">
        <f t="shared" si="1"/>
        <v>0</v>
      </c>
      <c r="I79" s="13"/>
    </row>
    <row r="80" spans="1:9" ht="11.25">
      <c r="A80" s="7">
        <v>76</v>
      </c>
      <c r="B80" s="11" t="str">
        <f>IF(型号管理!A77="","",型号管理!A77)</f>
        <v>BG00076</v>
      </c>
      <c r="C80" s="11" t="str">
        <f>IF(B80="","",VLOOKUP(B80,型号管理!A:D,2,0))</f>
        <v>垃圾袋</v>
      </c>
      <c r="D80" s="11" t="str">
        <f>IF(B80="","",VLOOKUP(B80,型号管理!A:D,3,0))</f>
        <v>150只/包 45*50cm</v>
      </c>
      <c r="E80" s="11" t="str">
        <f>IF(B80="","",VLOOKUP(B80,型号管理!A:D,4,0))</f>
        <v>包</v>
      </c>
      <c r="F80" s="12">
        <f>IF(B80="",0,SUMIFS(采购明细!F:F,采购明细!B:B,B80,采购明细!A:A,"&gt;="&amp;$C$3,采购明细!A:A,"&lt;="&amp;$E$3))</f>
        <v>0</v>
      </c>
      <c r="G80" s="12">
        <f>IF(B80="",0,SUMIFS(采购明细!H:H,采购明细!A:A,"&gt;="&amp;$C$3,采购明细!A:A,"&lt;="&amp;$E$3,采购明细!B:B,B80))</f>
        <v>0</v>
      </c>
      <c r="H80" s="12">
        <f t="shared" si="1"/>
        <v>0</v>
      </c>
      <c r="I80" s="13"/>
    </row>
    <row r="81" spans="1:9" ht="11.25">
      <c r="A81" s="7">
        <v>77</v>
      </c>
      <c r="B81" s="11" t="str">
        <f>IF(型号管理!A78="","",型号管理!A78)</f>
        <v>BG00077</v>
      </c>
      <c r="C81" s="11" t="str">
        <f>IF(B81="","",VLOOKUP(B81,型号管理!A:D,2,0))</f>
        <v>5号电池</v>
      </c>
      <c r="D81" s="11" t="str">
        <f>IF(B81="","",VLOOKUP(B81,型号管理!A:D,3,0))</f>
        <v>4支装</v>
      </c>
      <c r="E81" s="11" t="str">
        <f>IF(B81="","",VLOOKUP(B81,型号管理!A:D,4,0))</f>
        <v>包</v>
      </c>
      <c r="F81" s="12">
        <f>IF(B81="",0,SUMIFS(采购明细!F:F,采购明细!B:B,B81,采购明细!A:A,"&gt;="&amp;$C$3,采购明细!A:A,"&lt;="&amp;$E$3))</f>
        <v>0</v>
      </c>
      <c r="G81" s="12">
        <f>IF(B81="",0,SUMIFS(采购明细!H:H,采购明细!A:A,"&gt;="&amp;$C$3,采购明细!A:A,"&lt;="&amp;$E$3,采购明细!B:B,B81))</f>
        <v>0</v>
      </c>
      <c r="H81" s="12">
        <f t="shared" si="1"/>
        <v>0</v>
      </c>
      <c r="I81" s="13"/>
    </row>
    <row r="82" spans="1:9" ht="11.25">
      <c r="A82" s="7">
        <v>78</v>
      </c>
      <c r="B82" s="11" t="str">
        <f>IF(型号管理!A79="","",型号管理!A79)</f>
        <v>BG00078</v>
      </c>
      <c r="C82" s="11" t="str">
        <f>IF(B82="","",VLOOKUP(B82,型号管理!A:D,2,0))</f>
        <v>7号电池</v>
      </c>
      <c r="D82" s="11" t="str">
        <f>IF(B82="","",VLOOKUP(B82,型号管理!A:D,3,0))</f>
        <v>4支装</v>
      </c>
      <c r="E82" s="11" t="str">
        <f>IF(B82="","",VLOOKUP(B82,型号管理!A:D,4,0))</f>
        <v>包</v>
      </c>
      <c r="F82" s="12">
        <f>IF(B82="",0,SUMIFS(采购明细!F:F,采购明细!B:B,B82,采购明细!A:A,"&gt;="&amp;$C$3,采购明细!A:A,"&lt;="&amp;$E$3))</f>
        <v>0</v>
      </c>
      <c r="G82" s="12">
        <f>IF(B82="",0,SUMIFS(采购明细!H:H,采购明细!A:A,"&gt;="&amp;$C$3,采购明细!A:A,"&lt;="&amp;$E$3,采购明细!B:B,B82))</f>
        <v>0</v>
      </c>
      <c r="H82" s="12">
        <f t="shared" si="1"/>
        <v>0</v>
      </c>
      <c r="I82" s="13"/>
    </row>
    <row r="83" spans="1:9" ht="11.25">
      <c r="A83" s="7">
        <v>79</v>
      </c>
      <c r="B83" s="11" t="str">
        <f>IF(型号管理!A80="","",型号管理!A80)</f>
        <v>BG00079</v>
      </c>
      <c r="C83" s="11" t="str">
        <f>IF(B83="","",VLOOKUP(B83,型号管理!A:D,2,0))</f>
        <v>抽纸</v>
      </c>
      <c r="D83" s="11" t="str">
        <f>IF(B83="","",VLOOKUP(B83,型号管理!A:D,3,0))</f>
        <v>洁柔 M号 柔韧3层 120抽 20包 无香</v>
      </c>
      <c r="E83" s="11" t="str">
        <f>IF(B83="","",VLOOKUP(B83,型号管理!A:D,4,0))</f>
        <v>箱</v>
      </c>
      <c r="F83" s="12">
        <f>IF(B83="",0,SUMIFS(采购明细!F:F,采购明细!B:B,B83,采购明细!A:A,"&gt;="&amp;$C$3,采购明细!A:A,"&lt;="&amp;$E$3))</f>
        <v>0</v>
      </c>
      <c r="G83" s="12">
        <f>IF(B83="",0,SUMIFS(采购明细!H:H,采购明细!A:A,"&gt;="&amp;$C$3,采购明细!A:A,"&lt;="&amp;$E$3,采购明细!B:B,B83))</f>
        <v>0</v>
      </c>
      <c r="H83" s="12">
        <f t="shared" si="1"/>
        <v>0</v>
      </c>
      <c r="I83" s="13"/>
    </row>
    <row r="84" spans="1:9" ht="11.25">
      <c r="A84" s="7">
        <v>80</v>
      </c>
      <c r="B84" s="11" t="str">
        <f>IF(型号管理!A81="","",型号管理!A81)</f>
        <v>BG00080</v>
      </c>
      <c r="C84" s="11" t="str">
        <f>IF(B84="","",VLOOKUP(B84,型号管理!A:D,2,0))</f>
        <v>一次性纸杯</v>
      </c>
      <c r="D84" s="11" t="str">
        <f>IF(B84="","",VLOOKUP(B84,型号管理!A:D,3,0))</f>
        <v>妙洁 100只装 228ml 加厚型</v>
      </c>
      <c r="E84" s="11" t="str">
        <f>IF(B84="","",VLOOKUP(B84,型号管理!A:D,4,0))</f>
        <v>袋</v>
      </c>
      <c r="F84" s="12">
        <f>IF(B84="",0,SUMIFS(采购明细!F:F,采购明细!B:B,B84,采购明细!A:A,"&gt;="&amp;$C$3,采购明细!A:A,"&lt;="&amp;$E$3))</f>
        <v>0</v>
      </c>
      <c r="G84" s="12">
        <f>IF(B84="",0,SUMIFS(采购明细!H:H,采购明细!A:A,"&gt;="&amp;$C$3,采购明细!A:A,"&lt;="&amp;$E$3,采购明细!B:B,B84))</f>
        <v>0</v>
      </c>
      <c r="H84" s="12">
        <f t="shared" si="1"/>
        <v>0</v>
      </c>
      <c r="I84" s="13"/>
    </row>
    <row r="85" spans="1:9" ht="11.25">
      <c r="A85" s="7">
        <v>81</v>
      </c>
      <c r="B85" s="11" t="str">
        <f>IF(型号管理!A82="","",型号管理!A82)</f>
        <v/>
      </c>
      <c r="C85" s="11" t="str">
        <f>IF(B85="","",VLOOKUP(B85,型号管理!A:D,2,0))</f>
        <v/>
      </c>
      <c r="D85" s="11" t="str">
        <f>IF(B85="","",VLOOKUP(B85,型号管理!A:D,3,0))</f>
        <v/>
      </c>
      <c r="E85" s="11" t="str">
        <f>IF(B85="","",VLOOKUP(B85,型号管理!A:D,4,0))</f>
        <v/>
      </c>
      <c r="F85" s="12">
        <f>IF(B85="",0,SUMIFS(采购明细!F:F,采购明细!B:B,B85,采购明细!A:A,"&gt;="&amp;$C$3,采购明细!A:A,"&lt;="&amp;$E$3))</f>
        <v>0</v>
      </c>
      <c r="G85" s="12">
        <f>IF(B85="",0,SUMIFS(采购明细!H:H,采购明细!A:A,"&gt;="&amp;$C$3,采购明细!A:A,"&lt;="&amp;$E$3,采购明细!B:B,B85))</f>
        <v>0</v>
      </c>
      <c r="H85" s="12">
        <f t="shared" si="1"/>
        <v>0</v>
      </c>
      <c r="I85" s="13"/>
    </row>
    <row r="86" spans="1:9" ht="11.25">
      <c r="A86" s="7">
        <v>82</v>
      </c>
      <c r="B86" s="11" t="str">
        <f>IF(型号管理!A83="","",型号管理!A83)</f>
        <v/>
      </c>
      <c r="C86" s="11" t="str">
        <f>IF(B86="","",VLOOKUP(B86,型号管理!A:D,2,0))</f>
        <v/>
      </c>
      <c r="D86" s="11" t="str">
        <f>IF(B86="","",VLOOKUP(B86,型号管理!A:D,3,0))</f>
        <v/>
      </c>
      <c r="E86" s="11" t="str">
        <f>IF(B86="","",VLOOKUP(B86,型号管理!A:D,4,0))</f>
        <v/>
      </c>
      <c r="F86" s="12">
        <f>IF(B86="",0,SUMIFS(采购明细!F:F,采购明细!B:B,B86,采购明细!A:A,"&gt;="&amp;$C$3,采购明细!A:A,"&lt;="&amp;$E$3))</f>
        <v>0</v>
      </c>
      <c r="G86" s="12">
        <f>IF(B86="",0,SUMIFS(采购明细!H:H,采购明细!A:A,"&gt;="&amp;$C$3,采购明细!A:A,"&lt;="&amp;$E$3,采购明细!B:B,B86))</f>
        <v>0</v>
      </c>
      <c r="H86" s="12">
        <f t="shared" si="1"/>
        <v>0</v>
      </c>
      <c r="I86" s="13"/>
    </row>
    <row r="87" spans="1:9" ht="11.25">
      <c r="A87" s="7">
        <v>83</v>
      </c>
      <c r="B87" s="11" t="str">
        <f>IF(型号管理!A84="","",型号管理!A84)</f>
        <v/>
      </c>
      <c r="C87" s="11" t="str">
        <f>IF(B87="","",VLOOKUP(B87,型号管理!A:D,2,0))</f>
        <v/>
      </c>
      <c r="D87" s="11" t="str">
        <f>IF(B87="","",VLOOKUP(B87,型号管理!A:D,3,0))</f>
        <v/>
      </c>
      <c r="E87" s="11" t="str">
        <f>IF(B87="","",VLOOKUP(B87,型号管理!A:D,4,0))</f>
        <v/>
      </c>
      <c r="F87" s="12">
        <f>IF(B87="",0,SUMIFS(采购明细!F:F,采购明细!B:B,B87,采购明细!A:A,"&gt;="&amp;$C$3,采购明细!A:A,"&lt;="&amp;$E$3))</f>
        <v>0</v>
      </c>
      <c r="G87" s="12">
        <f>IF(B87="",0,SUMIFS(采购明细!H:H,采购明细!A:A,"&gt;="&amp;$C$3,采购明细!A:A,"&lt;="&amp;$E$3,采购明细!B:B,B87))</f>
        <v>0</v>
      </c>
      <c r="H87" s="12">
        <f t="shared" si="1"/>
        <v>0</v>
      </c>
      <c r="I87" s="13"/>
    </row>
    <row r="88" spans="1:9" ht="11.25">
      <c r="A88" s="7">
        <v>84</v>
      </c>
      <c r="B88" s="11" t="str">
        <f>IF(型号管理!A85="","",型号管理!A85)</f>
        <v/>
      </c>
      <c r="C88" s="11" t="str">
        <f>IF(B88="","",VLOOKUP(B88,型号管理!A:D,2,0))</f>
        <v/>
      </c>
      <c r="D88" s="11" t="str">
        <f>IF(B88="","",VLOOKUP(B88,型号管理!A:D,3,0))</f>
        <v/>
      </c>
      <c r="E88" s="11" t="str">
        <f>IF(B88="","",VLOOKUP(B88,型号管理!A:D,4,0))</f>
        <v/>
      </c>
      <c r="F88" s="12">
        <f>IF(B88="",0,SUMIFS(采购明细!F:F,采购明细!B:B,B88,采购明细!A:A,"&gt;="&amp;$C$3,采购明细!A:A,"&lt;="&amp;$E$3))</f>
        <v>0</v>
      </c>
      <c r="G88" s="12">
        <f>IF(B88="",0,SUMIFS(采购明细!H:H,采购明细!A:A,"&gt;="&amp;$C$3,采购明细!A:A,"&lt;="&amp;$E$3,采购明细!B:B,B88))</f>
        <v>0</v>
      </c>
      <c r="H88" s="12">
        <f t="shared" si="1"/>
        <v>0</v>
      </c>
      <c r="I88" s="13"/>
    </row>
    <row r="89" spans="1:9" ht="11.25">
      <c r="A89" s="7">
        <v>85</v>
      </c>
      <c r="B89" s="11" t="str">
        <f>IF(型号管理!A86="","",型号管理!A86)</f>
        <v/>
      </c>
      <c r="C89" s="11" t="str">
        <f>IF(B89="","",VLOOKUP(B89,型号管理!A:D,2,0))</f>
        <v/>
      </c>
      <c r="D89" s="11" t="str">
        <f>IF(B89="","",VLOOKUP(B89,型号管理!A:D,3,0))</f>
        <v/>
      </c>
      <c r="E89" s="11" t="str">
        <f>IF(B89="","",VLOOKUP(B89,型号管理!A:D,4,0))</f>
        <v/>
      </c>
      <c r="F89" s="12">
        <f>IF(B89="",0,SUMIFS(采购明细!F:F,采购明细!B:B,B89,采购明细!A:A,"&gt;="&amp;$C$3,采购明细!A:A,"&lt;="&amp;$E$3))</f>
        <v>0</v>
      </c>
      <c r="G89" s="12">
        <f>IF(B89="",0,SUMIFS(采购明细!H:H,采购明细!A:A,"&gt;="&amp;$C$3,采购明细!A:A,"&lt;="&amp;$E$3,采购明细!B:B,B89))</f>
        <v>0</v>
      </c>
      <c r="H89" s="12">
        <f t="shared" si="1"/>
        <v>0</v>
      </c>
      <c r="I89" s="13"/>
    </row>
    <row r="90" spans="1:9" ht="11.25">
      <c r="A90" s="7">
        <v>86</v>
      </c>
      <c r="B90" s="11" t="str">
        <f>IF(型号管理!A87="","",型号管理!A87)</f>
        <v/>
      </c>
      <c r="C90" s="11" t="str">
        <f>IF(B90="","",VLOOKUP(B90,型号管理!A:D,2,0))</f>
        <v/>
      </c>
      <c r="D90" s="11" t="str">
        <f>IF(B90="","",VLOOKUP(B90,型号管理!A:D,3,0))</f>
        <v/>
      </c>
      <c r="E90" s="11" t="str">
        <f>IF(B90="","",VLOOKUP(B90,型号管理!A:D,4,0))</f>
        <v/>
      </c>
      <c r="F90" s="12">
        <f>IF(B90="",0,SUMIFS(采购明细!F:F,采购明细!B:B,B90,采购明细!A:A,"&gt;="&amp;$C$3,采购明细!A:A,"&lt;="&amp;$E$3))</f>
        <v>0</v>
      </c>
      <c r="G90" s="12">
        <f>IF(B90="",0,SUMIFS(采购明细!H:H,采购明细!A:A,"&gt;="&amp;$C$3,采购明细!A:A,"&lt;="&amp;$E$3,采购明细!B:B,B90))</f>
        <v>0</v>
      </c>
      <c r="H90" s="12">
        <f t="shared" si="1"/>
        <v>0</v>
      </c>
      <c r="I90" s="13"/>
    </row>
    <row r="91" spans="1:9" ht="11.25">
      <c r="A91" s="7">
        <v>87</v>
      </c>
      <c r="B91" s="11" t="str">
        <f>IF(型号管理!A88="","",型号管理!A88)</f>
        <v/>
      </c>
      <c r="C91" s="11" t="str">
        <f>IF(B91="","",VLOOKUP(B91,型号管理!A:D,2,0))</f>
        <v/>
      </c>
      <c r="D91" s="11" t="str">
        <f>IF(B91="","",VLOOKUP(B91,型号管理!A:D,3,0))</f>
        <v/>
      </c>
      <c r="E91" s="11" t="str">
        <f>IF(B91="","",VLOOKUP(B91,型号管理!A:D,4,0))</f>
        <v/>
      </c>
      <c r="F91" s="12">
        <f>IF(B91="",0,SUMIFS(采购明细!F:F,采购明细!B:B,B91,采购明细!A:A,"&gt;="&amp;$C$3,采购明细!A:A,"&lt;="&amp;$E$3))</f>
        <v>0</v>
      </c>
      <c r="G91" s="12">
        <f>IF(B91="",0,SUMIFS(采购明细!H:H,采购明细!A:A,"&gt;="&amp;$C$3,采购明细!A:A,"&lt;="&amp;$E$3,采购明细!B:B,B91))</f>
        <v>0</v>
      </c>
      <c r="H91" s="12">
        <f t="shared" si="1"/>
        <v>0</v>
      </c>
      <c r="I91" s="13"/>
    </row>
    <row r="92" spans="1:9" ht="11.25">
      <c r="A92" s="7">
        <v>88</v>
      </c>
      <c r="B92" s="11" t="str">
        <f>IF(型号管理!A89="","",型号管理!A89)</f>
        <v/>
      </c>
      <c r="C92" s="11" t="str">
        <f>IF(B92="","",VLOOKUP(B92,型号管理!A:D,2,0))</f>
        <v/>
      </c>
      <c r="D92" s="11" t="str">
        <f>IF(B92="","",VLOOKUP(B92,型号管理!A:D,3,0))</f>
        <v/>
      </c>
      <c r="E92" s="11" t="str">
        <f>IF(B92="","",VLOOKUP(B92,型号管理!A:D,4,0))</f>
        <v/>
      </c>
      <c r="F92" s="12">
        <f>IF(B92="",0,SUMIFS(采购明细!F:F,采购明细!B:B,B92,采购明细!A:A,"&gt;="&amp;$C$3,采购明细!A:A,"&lt;="&amp;$E$3))</f>
        <v>0</v>
      </c>
      <c r="G92" s="12">
        <f>IF(B92="",0,SUMIFS(采购明细!H:H,采购明细!A:A,"&gt;="&amp;$C$3,采购明细!A:A,"&lt;="&amp;$E$3,采购明细!B:B,B92))</f>
        <v>0</v>
      </c>
      <c r="H92" s="12">
        <f t="shared" si="1"/>
        <v>0</v>
      </c>
      <c r="I92" s="13"/>
    </row>
    <row r="93" spans="1:9" ht="11.25">
      <c r="A93" s="7">
        <v>89</v>
      </c>
      <c r="B93" s="11" t="str">
        <f>IF(型号管理!A90="","",型号管理!A90)</f>
        <v/>
      </c>
      <c r="C93" s="11" t="str">
        <f>IF(B93="","",VLOOKUP(B93,型号管理!A:D,2,0))</f>
        <v/>
      </c>
      <c r="D93" s="11" t="str">
        <f>IF(B93="","",VLOOKUP(B93,型号管理!A:D,3,0))</f>
        <v/>
      </c>
      <c r="E93" s="11" t="str">
        <f>IF(B93="","",VLOOKUP(B93,型号管理!A:D,4,0))</f>
        <v/>
      </c>
      <c r="F93" s="12">
        <f>IF(B93="",0,SUMIFS(采购明细!F:F,采购明细!B:B,B93,采购明细!A:A,"&gt;="&amp;$C$3,采购明细!A:A,"&lt;="&amp;$E$3))</f>
        <v>0</v>
      </c>
      <c r="G93" s="12">
        <f>IF(B93="",0,SUMIFS(采购明细!H:H,采购明细!A:A,"&gt;="&amp;$C$3,采购明细!A:A,"&lt;="&amp;$E$3,采购明细!B:B,B93))</f>
        <v>0</v>
      </c>
      <c r="H93" s="12">
        <f t="shared" si="1"/>
        <v>0</v>
      </c>
      <c r="I93" s="13"/>
    </row>
    <row r="94" spans="1:9" ht="11.25">
      <c r="A94" s="7">
        <v>90</v>
      </c>
      <c r="B94" s="11" t="str">
        <f>IF(型号管理!A91="","",型号管理!A91)</f>
        <v/>
      </c>
      <c r="C94" s="11" t="str">
        <f>IF(B94="","",VLOOKUP(B94,型号管理!A:D,2,0))</f>
        <v/>
      </c>
      <c r="D94" s="11" t="str">
        <f>IF(B94="","",VLOOKUP(B94,型号管理!A:D,3,0))</f>
        <v/>
      </c>
      <c r="E94" s="11" t="str">
        <f>IF(B94="","",VLOOKUP(B94,型号管理!A:D,4,0))</f>
        <v/>
      </c>
      <c r="F94" s="12">
        <f>IF(B94="",0,SUMIFS(采购明细!F:F,采购明细!B:B,B94,采购明细!A:A,"&gt;="&amp;$C$3,采购明细!A:A,"&lt;="&amp;$E$3))</f>
        <v>0</v>
      </c>
      <c r="G94" s="12">
        <f>IF(B94="",0,SUMIFS(采购明细!H:H,采购明细!A:A,"&gt;="&amp;$C$3,采购明细!A:A,"&lt;="&amp;$E$3,采购明细!B:B,B94))</f>
        <v>0</v>
      </c>
      <c r="H94" s="12">
        <f t="shared" si="1"/>
        <v>0</v>
      </c>
      <c r="I94" s="13"/>
    </row>
    <row r="95" spans="1:9" ht="11.25">
      <c r="A95" s="7">
        <v>91</v>
      </c>
      <c r="B95" s="11" t="str">
        <f>IF(型号管理!A92="","",型号管理!A92)</f>
        <v/>
      </c>
      <c r="C95" s="11" t="str">
        <f>IF(B95="","",VLOOKUP(B95,型号管理!A:D,2,0))</f>
        <v/>
      </c>
      <c r="D95" s="11" t="str">
        <f>IF(B95="","",VLOOKUP(B95,型号管理!A:D,3,0))</f>
        <v/>
      </c>
      <c r="E95" s="11" t="str">
        <f>IF(B95="","",VLOOKUP(B95,型号管理!A:D,4,0))</f>
        <v/>
      </c>
      <c r="F95" s="12">
        <f>IF(B95="",0,SUMIFS(采购明细!F:F,采购明细!B:B,B95,采购明细!A:A,"&gt;="&amp;$C$3,采购明细!A:A,"&lt;="&amp;$E$3))</f>
        <v>0</v>
      </c>
      <c r="G95" s="12">
        <f>IF(B95="",0,SUMIFS(采购明细!H:H,采购明细!A:A,"&gt;="&amp;$C$3,采购明细!A:A,"&lt;="&amp;$E$3,采购明细!B:B,B95))</f>
        <v>0</v>
      </c>
      <c r="H95" s="12">
        <f t="shared" si="1"/>
        <v>0</v>
      </c>
      <c r="I95" s="13"/>
    </row>
    <row r="96" spans="1:9" ht="11.25">
      <c r="A96" s="7">
        <v>92</v>
      </c>
      <c r="B96" s="11" t="str">
        <f>IF(型号管理!A93="","",型号管理!A93)</f>
        <v/>
      </c>
      <c r="C96" s="11" t="str">
        <f>IF(B96="","",VLOOKUP(B96,型号管理!A:D,2,0))</f>
        <v/>
      </c>
      <c r="D96" s="11" t="str">
        <f>IF(B96="","",VLOOKUP(B96,型号管理!A:D,3,0))</f>
        <v/>
      </c>
      <c r="E96" s="11" t="str">
        <f>IF(B96="","",VLOOKUP(B96,型号管理!A:D,4,0))</f>
        <v/>
      </c>
      <c r="F96" s="12">
        <f>IF(B96="",0,SUMIFS(采购明细!F:F,采购明细!B:B,B96,采购明细!A:A,"&gt;="&amp;$C$3,采购明细!A:A,"&lt;="&amp;$E$3))</f>
        <v>0</v>
      </c>
      <c r="G96" s="12">
        <f>IF(B96="",0,SUMIFS(采购明细!H:H,采购明细!A:A,"&gt;="&amp;$C$3,采购明细!A:A,"&lt;="&amp;$E$3,采购明细!B:B,B96))</f>
        <v>0</v>
      </c>
      <c r="H96" s="12">
        <f t="shared" si="1"/>
        <v>0</v>
      </c>
      <c r="I96" s="13"/>
    </row>
    <row r="97" spans="1:9" ht="11.25">
      <c r="A97" s="7">
        <v>93</v>
      </c>
      <c r="B97" s="11" t="str">
        <f>IF(型号管理!A94="","",型号管理!A94)</f>
        <v/>
      </c>
      <c r="C97" s="11" t="str">
        <f>IF(B97="","",VLOOKUP(B97,型号管理!A:D,2,0))</f>
        <v/>
      </c>
      <c r="D97" s="11" t="str">
        <f>IF(B97="","",VLOOKUP(B97,型号管理!A:D,3,0))</f>
        <v/>
      </c>
      <c r="E97" s="11" t="str">
        <f>IF(B97="","",VLOOKUP(B97,型号管理!A:D,4,0))</f>
        <v/>
      </c>
      <c r="F97" s="12">
        <f>IF(B97="",0,SUMIFS(采购明细!F:F,采购明细!B:B,B97,采购明细!A:A,"&gt;="&amp;$C$3,采购明细!A:A,"&lt;="&amp;$E$3))</f>
        <v>0</v>
      </c>
      <c r="G97" s="12">
        <f>IF(B97="",0,SUMIFS(采购明细!H:H,采购明细!A:A,"&gt;="&amp;$C$3,采购明细!A:A,"&lt;="&amp;$E$3,采购明细!B:B,B97))</f>
        <v>0</v>
      </c>
      <c r="H97" s="12">
        <f t="shared" si="1"/>
        <v>0</v>
      </c>
      <c r="I97" s="13"/>
    </row>
    <row r="98" spans="1:9" ht="11.25">
      <c r="A98" s="7">
        <v>94</v>
      </c>
      <c r="B98" s="11" t="str">
        <f>IF(型号管理!A95="","",型号管理!A95)</f>
        <v/>
      </c>
      <c r="C98" s="11" t="str">
        <f>IF(B98="","",VLOOKUP(B98,型号管理!A:D,2,0))</f>
        <v/>
      </c>
      <c r="D98" s="11" t="str">
        <f>IF(B98="","",VLOOKUP(B98,型号管理!A:D,3,0))</f>
        <v/>
      </c>
      <c r="E98" s="11" t="str">
        <f>IF(B98="","",VLOOKUP(B98,型号管理!A:D,4,0))</f>
        <v/>
      </c>
      <c r="F98" s="12">
        <f>IF(B98="",0,SUMIFS(采购明细!F:F,采购明细!B:B,B98,采购明细!A:A,"&gt;="&amp;$C$3,采购明细!A:A,"&lt;="&amp;$E$3))</f>
        <v>0</v>
      </c>
      <c r="G98" s="12">
        <f>IF(B98="",0,SUMIFS(采购明细!H:H,采购明细!A:A,"&gt;="&amp;$C$3,采购明细!A:A,"&lt;="&amp;$E$3,采购明细!B:B,B98))</f>
        <v>0</v>
      </c>
      <c r="H98" s="12">
        <f t="shared" si="1"/>
        <v>0</v>
      </c>
      <c r="I98" s="13"/>
    </row>
    <row r="99" spans="1:9" ht="11.25">
      <c r="A99" s="7">
        <v>95</v>
      </c>
      <c r="B99" s="11" t="str">
        <f>IF(型号管理!A96="","",型号管理!A96)</f>
        <v/>
      </c>
      <c r="C99" s="11" t="str">
        <f>IF(B99="","",VLOOKUP(B99,型号管理!A:D,2,0))</f>
        <v/>
      </c>
      <c r="D99" s="11" t="str">
        <f>IF(B99="","",VLOOKUP(B99,型号管理!A:D,3,0))</f>
        <v/>
      </c>
      <c r="E99" s="11" t="str">
        <f>IF(B99="","",VLOOKUP(B99,型号管理!A:D,4,0))</f>
        <v/>
      </c>
      <c r="F99" s="12">
        <f>IF(B99="",0,SUMIFS(采购明细!F:F,采购明细!B:B,B99,采购明细!A:A,"&gt;="&amp;$C$3,采购明细!A:A,"&lt;="&amp;$E$3))</f>
        <v>0</v>
      </c>
      <c r="G99" s="12">
        <f>IF(B99="",0,SUMIFS(采购明细!H:H,采购明细!A:A,"&gt;="&amp;$C$3,采购明细!A:A,"&lt;="&amp;$E$3,采购明细!B:B,B99))</f>
        <v>0</v>
      </c>
      <c r="H99" s="12">
        <f t="shared" si="1"/>
        <v>0</v>
      </c>
      <c r="I99" s="13"/>
    </row>
    <row r="100" spans="1:9" ht="11.25">
      <c r="A100" s="7">
        <v>96</v>
      </c>
      <c r="B100" s="11" t="str">
        <f>IF(型号管理!A97="","",型号管理!A97)</f>
        <v/>
      </c>
      <c r="C100" s="11" t="str">
        <f>IF(B100="","",VLOOKUP(B100,型号管理!A:D,2,0))</f>
        <v/>
      </c>
      <c r="D100" s="11" t="str">
        <f>IF(B100="","",VLOOKUP(B100,型号管理!A:D,3,0))</f>
        <v/>
      </c>
      <c r="E100" s="11" t="str">
        <f>IF(B100="","",VLOOKUP(B100,型号管理!A:D,4,0))</f>
        <v/>
      </c>
      <c r="F100" s="12">
        <f>IF(B100="",0,SUMIFS(采购明细!F:F,采购明细!B:B,B100,采购明细!A:A,"&gt;="&amp;$C$3,采购明细!A:A,"&lt;="&amp;$E$3))</f>
        <v>0</v>
      </c>
      <c r="G100" s="12">
        <f>IF(B100="",0,SUMIFS(采购明细!H:H,采购明细!A:A,"&gt;="&amp;$C$3,采购明细!A:A,"&lt;="&amp;$E$3,采购明细!B:B,B100))</f>
        <v>0</v>
      </c>
      <c r="H100" s="12">
        <f t="shared" si="1"/>
        <v>0</v>
      </c>
      <c r="I100" s="13"/>
    </row>
    <row r="101" spans="1:9" ht="11.25">
      <c r="A101" s="7">
        <v>97</v>
      </c>
      <c r="B101" s="11" t="str">
        <f>IF(型号管理!A98="","",型号管理!A98)</f>
        <v/>
      </c>
      <c r="C101" s="11" t="str">
        <f>IF(B101="","",VLOOKUP(B101,型号管理!A:D,2,0))</f>
        <v/>
      </c>
      <c r="D101" s="11" t="str">
        <f>IF(B101="","",VLOOKUP(B101,型号管理!A:D,3,0))</f>
        <v/>
      </c>
      <c r="E101" s="11" t="str">
        <f>IF(B101="","",VLOOKUP(B101,型号管理!A:D,4,0))</f>
        <v/>
      </c>
      <c r="F101" s="12">
        <f>IF(B101="",0,SUMIFS(采购明细!F:F,采购明细!B:B,B101,采购明细!A:A,"&gt;="&amp;$C$3,采购明细!A:A,"&lt;="&amp;$E$3))</f>
        <v>0</v>
      </c>
      <c r="G101" s="12">
        <f>IF(B101="",0,SUMIFS(采购明细!H:H,采购明细!A:A,"&gt;="&amp;$C$3,采购明细!A:A,"&lt;="&amp;$E$3,采购明细!B:B,B101))</f>
        <v>0</v>
      </c>
      <c r="H101" s="12">
        <f t="shared" si="1"/>
        <v>0</v>
      </c>
      <c r="I101" s="13"/>
    </row>
    <row r="102" spans="1:9" ht="11.25">
      <c r="A102" s="7">
        <v>98</v>
      </c>
      <c r="B102" s="11" t="str">
        <f>IF(型号管理!A99="","",型号管理!A99)</f>
        <v/>
      </c>
      <c r="C102" s="11" t="str">
        <f>IF(B102="","",VLOOKUP(B102,型号管理!A:D,2,0))</f>
        <v/>
      </c>
      <c r="D102" s="11" t="str">
        <f>IF(B102="","",VLOOKUP(B102,型号管理!A:D,3,0))</f>
        <v/>
      </c>
      <c r="E102" s="11" t="str">
        <f>IF(B102="","",VLOOKUP(B102,型号管理!A:D,4,0))</f>
        <v/>
      </c>
      <c r="F102" s="12">
        <f>IF(B102="",0,SUMIFS(采购明细!F:F,采购明细!B:B,B102,采购明细!A:A,"&gt;="&amp;$C$3,采购明细!A:A,"&lt;="&amp;$E$3))</f>
        <v>0</v>
      </c>
      <c r="G102" s="12">
        <f>IF(B102="",0,SUMIFS(采购明细!H:H,采购明细!A:A,"&gt;="&amp;$C$3,采购明细!A:A,"&lt;="&amp;$E$3,采购明细!B:B,B102))</f>
        <v>0</v>
      </c>
      <c r="H102" s="12">
        <f t="shared" si="1"/>
        <v>0</v>
      </c>
      <c r="I102" s="13"/>
    </row>
    <row r="103" spans="1:9" ht="11.25">
      <c r="A103" s="7">
        <v>99</v>
      </c>
      <c r="B103" s="11" t="str">
        <f>IF(型号管理!A100="","",型号管理!A100)</f>
        <v/>
      </c>
      <c r="C103" s="11" t="str">
        <f>IF(B103="","",VLOOKUP(B103,型号管理!A:D,2,0))</f>
        <v/>
      </c>
      <c r="D103" s="11" t="str">
        <f>IF(B103="","",VLOOKUP(B103,型号管理!A:D,3,0))</f>
        <v/>
      </c>
      <c r="E103" s="11" t="str">
        <f>IF(B103="","",VLOOKUP(B103,型号管理!A:D,4,0))</f>
        <v/>
      </c>
      <c r="F103" s="12">
        <f>IF(B103="",0,SUMIFS(采购明细!F:F,采购明细!B:B,B103,采购明细!A:A,"&gt;="&amp;$C$3,采购明细!A:A,"&lt;="&amp;$E$3))</f>
        <v>0</v>
      </c>
      <c r="G103" s="12">
        <f>IF(B103="",0,SUMIFS(采购明细!H:H,采购明细!A:A,"&gt;="&amp;$C$3,采购明细!A:A,"&lt;="&amp;$E$3,采购明细!B:B,B103))</f>
        <v>0</v>
      </c>
      <c r="H103" s="12">
        <f t="shared" si="1"/>
        <v>0</v>
      </c>
      <c r="I103" s="13"/>
    </row>
    <row r="104" spans="1:9" ht="11.25">
      <c r="A104" s="7">
        <v>100</v>
      </c>
      <c r="B104" s="11" t="str">
        <f>IF(型号管理!A101="","",型号管理!A101)</f>
        <v/>
      </c>
      <c r="C104" s="11" t="str">
        <f>IF(B104="","",VLOOKUP(B104,型号管理!A:D,2,0))</f>
        <v/>
      </c>
      <c r="D104" s="11" t="str">
        <f>IF(B104="","",VLOOKUP(B104,型号管理!A:D,3,0))</f>
        <v/>
      </c>
      <c r="E104" s="11" t="str">
        <f>IF(B104="","",VLOOKUP(B104,型号管理!A:D,4,0))</f>
        <v/>
      </c>
      <c r="F104" s="12">
        <f>IF(B104="",0,SUMIFS(采购明细!F:F,采购明细!B:B,B104,采购明细!A:A,"&gt;="&amp;$C$3,采购明细!A:A,"&lt;="&amp;$E$3))</f>
        <v>0</v>
      </c>
      <c r="G104" s="12">
        <f>IF(B104="",0,SUMIFS(采购明细!H:H,采购明细!A:A,"&gt;="&amp;$C$3,采购明细!A:A,"&lt;="&amp;$E$3,采购明细!B:B,B104))</f>
        <v>0</v>
      </c>
      <c r="H104" s="12">
        <f t="shared" si="1"/>
        <v>0</v>
      </c>
      <c r="I104" s="13"/>
    </row>
    <row r="105" spans="1:9" ht="11.25">
      <c r="A105" s="7">
        <v>101</v>
      </c>
      <c r="B105" s="11" t="str">
        <f>IF(型号管理!A102="","",型号管理!A102)</f>
        <v/>
      </c>
      <c r="C105" s="11" t="str">
        <f>IF(B105="","",VLOOKUP(B105,型号管理!A:D,2,0))</f>
        <v/>
      </c>
      <c r="D105" s="11" t="str">
        <f>IF(B105="","",VLOOKUP(B105,型号管理!A:D,3,0))</f>
        <v/>
      </c>
      <c r="E105" s="11" t="str">
        <f>IF(B105="","",VLOOKUP(B105,型号管理!A:D,4,0))</f>
        <v/>
      </c>
      <c r="F105" s="12">
        <f>IF(B105="",0,SUMIFS(采购明细!F:F,采购明细!B:B,B105,采购明细!A:A,"&gt;="&amp;$C$3,采购明细!A:A,"&lt;="&amp;$E$3))</f>
        <v>0</v>
      </c>
      <c r="G105" s="12">
        <f>IF(B105="",0,SUMIFS(采购明细!H:H,采购明细!A:A,"&gt;="&amp;$C$3,采购明细!A:A,"&lt;="&amp;$E$3,采购明细!B:B,B105))</f>
        <v>0</v>
      </c>
      <c r="H105" s="12">
        <f t="shared" si="1"/>
        <v>0</v>
      </c>
      <c r="I105" s="13"/>
    </row>
    <row r="106" spans="1:9" ht="11.25">
      <c r="A106" s="7">
        <v>102</v>
      </c>
      <c r="B106" s="11" t="str">
        <f>IF(型号管理!A103="","",型号管理!A103)</f>
        <v/>
      </c>
      <c r="C106" s="11" t="str">
        <f>IF(B106="","",VLOOKUP(B106,型号管理!A:D,2,0))</f>
        <v/>
      </c>
      <c r="D106" s="11" t="str">
        <f>IF(B106="","",VLOOKUP(B106,型号管理!A:D,3,0))</f>
        <v/>
      </c>
      <c r="E106" s="11" t="str">
        <f>IF(B106="","",VLOOKUP(B106,型号管理!A:D,4,0))</f>
        <v/>
      </c>
      <c r="F106" s="12">
        <f>IF(B106="",0,SUMIFS(采购明细!F:F,采购明细!B:B,B106,采购明细!A:A,"&gt;="&amp;$C$3,采购明细!A:A,"&lt;="&amp;$E$3))</f>
        <v>0</v>
      </c>
      <c r="G106" s="12">
        <f>IF(B106="",0,SUMIFS(采购明细!H:H,采购明细!A:A,"&gt;="&amp;$C$3,采购明细!A:A,"&lt;="&amp;$E$3,采购明细!B:B,B106))</f>
        <v>0</v>
      </c>
      <c r="H106" s="12">
        <f t="shared" si="1"/>
        <v>0</v>
      </c>
      <c r="I106" s="13"/>
    </row>
    <row r="107" spans="1:9" ht="11.25">
      <c r="A107" s="7">
        <v>103</v>
      </c>
      <c r="B107" s="11" t="str">
        <f>IF(型号管理!A104="","",型号管理!A104)</f>
        <v/>
      </c>
      <c r="C107" s="11" t="str">
        <f>IF(B107="","",VLOOKUP(B107,型号管理!A:D,2,0))</f>
        <v/>
      </c>
      <c r="D107" s="11" t="str">
        <f>IF(B107="","",VLOOKUP(B107,型号管理!A:D,3,0))</f>
        <v/>
      </c>
      <c r="E107" s="11" t="str">
        <f>IF(B107="","",VLOOKUP(B107,型号管理!A:D,4,0))</f>
        <v/>
      </c>
      <c r="F107" s="12">
        <f>IF(B107="",0,SUMIFS(采购明细!F:F,采购明细!B:B,B107,采购明细!A:A,"&gt;="&amp;$C$3,采购明细!A:A,"&lt;="&amp;$E$3))</f>
        <v>0</v>
      </c>
      <c r="G107" s="12">
        <f>IF(B107="",0,SUMIFS(采购明细!H:H,采购明细!A:A,"&gt;="&amp;$C$3,采购明细!A:A,"&lt;="&amp;$E$3,采购明细!B:B,B107))</f>
        <v>0</v>
      </c>
      <c r="H107" s="12">
        <f t="shared" si="1"/>
        <v>0</v>
      </c>
      <c r="I107" s="13"/>
    </row>
    <row r="108" spans="1:9" ht="11.25">
      <c r="A108" s="7">
        <v>104</v>
      </c>
      <c r="B108" s="11" t="str">
        <f>IF(型号管理!A105="","",型号管理!A105)</f>
        <v/>
      </c>
      <c r="C108" s="11" t="str">
        <f>IF(B108="","",VLOOKUP(B108,型号管理!A:D,2,0))</f>
        <v/>
      </c>
      <c r="D108" s="11" t="str">
        <f>IF(B108="","",VLOOKUP(B108,型号管理!A:D,3,0))</f>
        <v/>
      </c>
      <c r="E108" s="11" t="str">
        <f>IF(B108="","",VLOOKUP(B108,型号管理!A:D,4,0))</f>
        <v/>
      </c>
      <c r="F108" s="12">
        <f>IF(B108="",0,SUMIFS(采购明细!F:F,采购明细!B:B,B108,采购明细!A:A,"&gt;="&amp;$C$3,采购明细!A:A,"&lt;="&amp;$E$3))</f>
        <v>0</v>
      </c>
      <c r="G108" s="12">
        <f>IF(B108="",0,SUMIFS(采购明细!H:H,采购明细!A:A,"&gt;="&amp;$C$3,采购明细!A:A,"&lt;="&amp;$E$3,采购明细!B:B,B108))</f>
        <v>0</v>
      </c>
      <c r="H108" s="12">
        <f t="shared" si="1"/>
        <v>0</v>
      </c>
      <c r="I108" s="13"/>
    </row>
    <row r="109" spans="1:9" ht="11.25">
      <c r="A109" s="7">
        <v>105</v>
      </c>
      <c r="B109" s="11" t="str">
        <f>IF(型号管理!A106="","",型号管理!A106)</f>
        <v/>
      </c>
      <c r="C109" s="11" t="str">
        <f>IF(B109="","",VLOOKUP(B109,型号管理!A:D,2,0))</f>
        <v/>
      </c>
      <c r="D109" s="11" t="str">
        <f>IF(B109="","",VLOOKUP(B109,型号管理!A:D,3,0))</f>
        <v/>
      </c>
      <c r="E109" s="11" t="str">
        <f>IF(B109="","",VLOOKUP(B109,型号管理!A:D,4,0))</f>
        <v/>
      </c>
      <c r="F109" s="12">
        <f>IF(B109="",0,SUMIFS(采购明细!F:F,采购明细!B:B,B109,采购明细!A:A,"&gt;="&amp;$C$3,采购明细!A:A,"&lt;="&amp;$E$3))</f>
        <v>0</v>
      </c>
      <c r="G109" s="12">
        <f>IF(B109="",0,SUMIFS(采购明细!H:H,采购明细!A:A,"&gt;="&amp;$C$3,采购明细!A:A,"&lt;="&amp;$E$3,采购明细!B:B,B109))</f>
        <v>0</v>
      </c>
      <c r="H109" s="12">
        <f t="shared" si="1"/>
        <v>0</v>
      </c>
      <c r="I109" s="13"/>
    </row>
    <row r="110" spans="1:9" ht="11.25">
      <c r="A110" s="7">
        <v>106</v>
      </c>
      <c r="B110" s="11" t="str">
        <f>IF(型号管理!A107="","",型号管理!A107)</f>
        <v/>
      </c>
      <c r="C110" s="11" t="str">
        <f>IF(B110="","",VLOOKUP(B110,型号管理!A:D,2,0))</f>
        <v/>
      </c>
      <c r="D110" s="11" t="str">
        <f>IF(B110="","",VLOOKUP(B110,型号管理!A:D,3,0))</f>
        <v/>
      </c>
      <c r="E110" s="11" t="str">
        <f>IF(B110="","",VLOOKUP(B110,型号管理!A:D,4,0))</f>
        <v/>
      </c>
      <c r="F110" s="12">
        <f>IF(B110="",0,SUMIFS(采购明细!F:F,采购明细!B:B,B110,采购明细!A:A,"&gt;="&amp;$C$3,采购明细!A:A,"&lt;="&amp;$E$3))</f>
        <v>0</v>
      </c>
      <c r="G110" s="12">
        <f>IF(B110="",0,SUMIFS(采购明细!H:H,采购明细!A:A,"&gt;="&amp;$C$3,采购明细!A:A,"&lt;="&amp;$E$3,采购明细!B:B,B110))</f>
        <v>0</v>
      </c>
      <c r="H110" s="12">
        <f t="shared" si="1"/>
        <v>0</v>
      </c>
      <c r="I110" s="13"/>
    </row>
    <row r="111" spans="1:9" ht="11.25">
      <c r="A111" s="7">
        <v>107</v>
      </c>
      <c r="B111" s="11" t="str">
        <f>IF(型号管理!A108="","",型号管理!A108)</f>
        <v/>
      </c>
      <c r="C111" s="11" t="str">
        <f>IF(B111="","",VLOOKUP(B111,型号管理!A:D,2,0))</f>
        <v/>
      </c>
      <c r="D111" s="11" t="str">
        <f>IF(B111="","",VLOOKUP(B111,型号管理!A:D,3,0))</f>
        <v/>
      </c>
      <c r="E111" s="11" t="str">
        <f>IF(B111="","",VLOOKUP(B111,型号管理!A:D,4,0))</f>
        <v/>
      </c>
      <c r="F111" s="12">
        <f>IF(B111="",0,SUMIFS(采购明细!F:F,采购明细!B:B,B111,采购明细!A:A,"&gt;="&amp;$C$3,采购明细!A:A,"&lt;="&amp;$E$3))</f>
        <v>0</v>
      </c>
      <c r="G111" s="12">
        <f>IF(B111="",0,SUMIFS(采购明细!H:H,采购明细!A:A,"&gt;="&amp;$C$3,采购明细!A:A,"&lt;="&amp;$E$3,采购明细!B:B,B111))</f>
        <v>0</v>
      </c>
      <c r="H111" s="12">
        <f t="shared" si="1"/>
        <v>0</v>
      </c>
      <c r="I111" s="13"/>
    </row>
    <row r="112" spans="1:9" ht="11.25">
      <c r="A112" s="7">
        <v>108</v>
      </c>
      <c r="B112" s="11" t="str">
        <f>IF(型号管理!A109="","",型号管理!A109)</f>
        <v/>
      </c>
      <c r="C112" s="11" t="str">
        <f>IF(B112="","",VLOOKUP(B112,型号管理!A:D,2,0))</f>
        <v/>
      </c>
      <c r="D112" s="11" t="str">
        <f>IF(B112="","",VLOOKUP(B112,型号管理!A:D,3,0))</f>
        <v/>
      </c>
      <c r="E112" s="11" t="str">
        <f>IF(B112="","",VLOOKUP(B112,型号管理!A:D,4,0))</f>
        <v/>
      </c>
      <c r="F112" s="12">
        <f>IF(B112="",0,SUMIFS(采购明细!F:F,采购明细!B:B,B112,采购明细!A:A,"&gt;="&amp;$C$3,采购明细!A:A,"&lt;="&amp;$E$3))</f>
        <v>0</v>
      </c>
      <c r="G112" s="12">
        <f>IF(B112="",0,SUMIFS(采购明细!H:H,采购明细!A:A,"&gt;="&amp;$C$3,采购明细!A:A,"&lt;="&amp;$E$3,采购明细!B:B,B112))</f>
        <v>0</v>
      </c>
      <c r="H112" s="12">
        <f t="shared" si="1"/>
        <v>0</v>
      </c>
      <c r="I112" s="13"/>
    </row>
    <row r="113" spans="1:9" ht="11.25">
      <c r="A113" s="7">
        <v>109</v>
      </c>
      <c r="B113" s="11" t="str">
        <f>IF(型号管理!A110="","",型号管理!A110)</f>
        <v/>
      </c>
      <c r="C113" s="11" t="str">
        <f>IF(B113="","",VLOOKUP(B113,型号管理!A:D,2,0))</f>
        <v/>
      </c>
      <c r="D113" s="11" t="str">
        <f>IF(B113="","",VLOOKUP(B113,型号管理!A:D,3,0))</f>
        <v/>
      </c>
      <c r="E113" s="11" t="str">
        <f>IF(B113="","",VLOOKUP(B113,型号管理!A:D,4,0))</f>
        <v/>
      </c>
      <c r="F113" s="12">
        <f>IF(B113="",0,SUMIFS(采购明细!F:F,采购明细!B:B,B113,采购明细!A:A,"&gt;="&amp;$C$3,采购明细!A:A,"&lt;="&amp;$E$3))</f>
        <v>0</v>
      </c>
      <c r="G113" s="12">
        <f>IF(B113="",0,SUMIFS(采购明细!H:H,采购明细!A:A,"&gt;="&amp;$C$3,采购明细!A:A,"&lt;="&amp;$E$3,采购明细!B:B,B113))</f>
        <v>0</v>
      </c>
      <c r="H113" s="12">
        <f t="shared" si="1"/>
        <v>0</v>
      </c>
      <c r="I113" s="13"/>
    </row>
    <row r="114" spans="1:9" ht="11.25">
      <c r="A114" s="7">
        <v>110</v>
      </c>
      <c r="B114" s="11" t="str">
        <f>IF(型号管理!A111="","",型号管理!A111)</f>
        <v/>
      </c>
      <c r="C114" s="11" t="str">
        <f>IF(B114="","",VLOOKUP(B114,型号管理!A:D,2,0))</f>
        <v/>
      </c>
      <c r="D114" s="11" t="str">
        <f>IF(B114="","",VLOOKUP(B114,型号管理!A:D,3,0))</f>
        <v/>
      </c>
      <c r="E114" s="11" t="str">
        <f>IF(B114="","",VLOOKUP(B114,型号管理!A:D,4,0))</f>
        <v/>
      </c>
      <c r="F114" s="12">
        <f>IF(B114="",0,SUMIFS(采购明细!F:F,采购明细!B:B,B114,采购明细!A:A,"&gt;="&amp;$C$3,采购明细!A:A,"&lt;="&amp;$E$3))</f>
        <v>0</v>
      </c>
      <c r="G114" s="12">
        <f>IF(B114="",0,SUMIFS(采购明细!H:H,采购明细!A:A,"&gt;="&amp;$C$3,采购明细!A:A,"&lt;="&amp;$E$3,采购明细!B:B,B114))</f>
        <v>0</v>
      </c>
      <c r="H114" s="12">
        <f t="shared" si="1"/>
        <v>0</v>
      </c>
      <c r="I114" s="13"/>
    </row>
    <row r="115" spans="1:9" ht="11.25">
      <c r="A115" s="7">
        <v>111</v>
      </c>
      <c r="B115" s="11" t="str">
        <f>IF(型号管理!A112="","",型号管理!A112)</f>
        <v/>
      </c>
      <c r="C115" s="11" t="str">
        <f>IF(B115="","",VLOOKUP(B115,型号管理!A:D,2,0))</f>
        <v/>
      </c>
      <c r="D115" s="11" t="str">
        <f>IF(B115="","",VLOOKUP(B115,型号管理!A:D,3,0))</f>
        <v/>
      </c>
      <c r="E115" s="11" t="str">
        <f>IF(B115="","",VLOOKUP(B115,型号管理!A:D,4,0))</f>
        <v/>
      </c>
      <c r="F115" s="12">
        <f>IF(B115="",0,SUMIFS(采购明细!F:F,采购明细!B:B,B115,采购明细!A:A,"&gt;="&amp;$C$3,采购明细!A:A,"&lt;="&amp;$E$3))</f>
        <v>0</v>
      </c>
      <c r="G115" s="12">
        <f>IF(B115="",0,SUMIFS(采购明细!H:H,采购明细!A:A,"&gt;="&amp;$C$3,采购明细!A:A,"&lt;="&amp;$E$3,采购明细!B:B,B115))</f>
        <v>0</v>
      </c>
      <c r="H115" s="12">
        <f t="shared" si="1"/>
        <v>0</v>
      </c>
      <c r="I115" s="13"/>
    </row>
    <row r="116" spans="1:9" ht="11.25">
      <c r="A116" s="7">
        <v>112</v>
      </c>
      <c r="B116" s="11" t="str">
        <f>IF(型号管理!A113="","",型号管理!A113)</f>
        <v/>
      </c>
      <c r="C116" s="11" t="str">
        <f>IF(B116="","",VLOOKUP(B116,型号管理!A:D,2,0))</f>
        <v/>
      </c>
      <c r="D116" s="11" t="str">
        <f>IF(B116="","",VLOOKUP(B116,型号管理!A:D,3,0))</f>
        <v/>
      </c>
      <c r="E116" s="11" t="str">
        <f>IF(B116="","",VLOOKUP(B116,型号管理!A:D,4,0))</f>
        <v/>
      </c>
      <c r="F116" s="12">
        <f>IF(B116="",0,SUMIFS(采购明细!F:F,采购明细!B:B,B116,采购明细!A:A,"&gt;="&amp;$C$3,采购明细!A:A,"&lt;="&amp;$E$3))</f>
        <v>0</v>
      </c>
      <c r="G116" s="12">
        <f>IF(B116="",0,SUMIFS(采购明细!H:H,采购明细!A:A,"&gt;="&amp;$C$3,采购明细!A:A,"&lt;="&amp;$E$3,采购明细!B:B,B116))</f>
        <v>0</v>
      </c>
      <c r="H116" s="12">
        <f t="shared" si="1"/>
        <v>0</v>
      </c>
      <c r="I116" s="13"/>
    </row>
    <row r="117" spans="1:9" ht="11.25">
      <c r="A117" s="7">
        <v>113</v>
      </c>
      <c r="B117" s="11" t="str">
        <f>IF(型号管理!A114="","",型号管理!A114)</f>
        <v/>
      </c>
      <c r="C117" s="11" t="str">
        <f>IF(B117="","",VLOOKUP(B117,型号管理!A:D,2,0))</f>
        <v/>
      </c>
      <c r="D117" s="11" t="str">
        <f>IF(B117="","",VLOOKUP(B117,型号管理!A:D,3,0))</f>
        <v/>
      </c>
      <c r="E117" s="11" t="str">
        <f>IF(B117="","",VLOOKUP(B117,型号管理!A:D,4,0))</f>
        <v/>
      </c>
      <c r="F117" s="12">
        <f>IF(B117="",0,SUMIFS(采购明细!F:F,采购明细!B:B,B117,采购明细!A:A,"&gt;="&amp;$C$3,采购明细!A:A,"&lt;="&amp;$E$3))</f>
        <v>0</v>
      </c>
      <c r="G117" s="12">
        <f>IF(B117="",0,SUMIFS(采购明细!H:H,采购明细!A:A,"&gt;="&amp;$C$3,采购明细!A:A,"&lt;="&amp;$E$3,采购明细!B:B,B117))</f>
        <v>0</v>
      </c>
      <c r="H117" s="12">
        <f t="shared" si="1"/>
        <v>0</v>
      </c>
      <c r="I117" s="13"/>
    </row>
    <row r="118" spans="1:9" ht="11.25">
      <c r="A118" s="7">
        <v>114</v>
      </c>
      <c r="B118" s="11" t="str">
        <f>IF(型号管理!A115="","",型号管理!A115)</f>
        <v/>
      </c>
      <c r="C118" s="11" t="str">
        <f>IF(B118="","",VLOOKUP(B118,型号管理!A:D,2,0))</f>
        <v/>
      </c>
      <c r="D118" s="11" t="str">
        <f>IF(B118="","",VLOOKUP(B118,型号管理!A:D,3,0))</f>
        <v/>
      </c>
      <c r="E118" s="11" t="str">
        <f>IF(B118="","",VLOOKUP(B118,型号管理!A:D,4,0))</f>
        <v/>
      </c>
      <c r="F118" s="12">
        <f>IF(B118="",0,SUMIFS(采购明细!F:F,采购明细!B:B,B118,采购明细!A:A,"&gt;="&amp;$C$3,采购明细!A:A,"&lt;="&amp;$E$3))</f>
        <v>0</v>
      </c>
      <c r="G118" s="12">
        <f>IF(B118="",0,SUMIFS(采购明细!H:H,采购明细!A:A,"&gt;="&amp;$C$3,采购明细!A:A,"&lt;="&amp;$E$3,采购明细!B:B,B118))</f>
        <v>0</v>
      </c>
      <c r="H118" s="12">
        <f t="shared" si="1"/>
        <v>0</v>
      </c>
      <c r="I118" s="13"/>
    </row>
    <row r="119" spans="1:9" ht="11.25">
      <c r="A119" s="7">
        <v>115</v>
      </c>
      <c r="B119" s="11" t="str">
        <f>IF(型号管理!A116="","",型号管理!A116)</f>
        <v/>
      </c>
      <c r="C119" s="11" t="str">
        <f>IF(B119="","",VLOOKUP(B119,型号管理!A:D,2,0))</f>
        <v/>
      </c>
      <c r="D119" s="11" t="str">
        <f>IF(B119="","",VLOOKUP(B119,型号管理!A:D,3,0))</f>
        <v/>
      </c>
      <c r="E119" s="11" t="str">
        <f>IF(B119="","",VLOOKUP(B119,型号管理!A:D,4,0))</f>
        <v/>
      </c>
      <c r="F119" s="12">
        <f>IF(B119="",0,SUMIFS(采购明细!F:F,采购明细!B:B,B119,采购明细!A:A,"&gt;="&amp;$C$3,采购明细!A:A,"&lt;="&amp;$E$3))</f>
        <v>0</v>
      </c>
      <c r="G119" s="12">
        <f>IF(B119="",0,SUMIFS(采购明细!H:H,采购明细!A:A,"&gt;="&amp;$C$3,采购明细!A:A,"&lt;="&amp;$E$3,采购明细!B:B,B119))</f>
        <v>0</v>
      </c>
      <c r="H119" s="12">
        <f t="shared" si="1"/>
        <v>0</v>
      </c>
      <c r="I119" s="13"/>
    </row>
    <row r="120" spans="1:9" ht="11.25">
      <c r="A120" s="7">
        <v>116</v>
      </c>
      <c r="B120" s="11" t="str">
        <f>IF(型号管理!A117="","",型号管理!A117)</f>
        <v/>
      </c>
      <c r="C120" s="11" t="str">
        <f>IF(B120="","",VLOOKUP(B120,型号管理!A:D,2,0))</f>
        <v/>
      </c>
      <c r="D120" s="11" t="str">
        <f>IF(B120="","",VLOOKUP(B120,型号管理!A:D,3,0))</f>
        <v/>
      </c>
      <c r="E120" s="11" t="str">
        <f>IF(B120="","",VLOOKUP(B120,型号管理!A:D,4,0))</f>
        <v/>
      </c>
      <c r="F120" s="12">
        <f>IF(B120="",0,SUMIFS(采购明细!F:F,采购明细!B:B,B120,采购明细!A:A,"&gt;="&amp;$C$3,采购明细!A:A,"&lt;="&amp;$E$3))</f>
        <v>0</v>
      </c>
      <c r="G120" s="12">
        <f>IF(B120="",0,SUMIFS(采购明细!H:H,采购明细!A:A,"&gt;="&amp;$C$3,采购明细!A:A,"&lt;="&amp;$E$3,采购明细!B:B,B120))</f>
        <v>0</v>
      </c>
      <c r="H120" s="12">
        <f t="shared" si="1"/>
        <v>0</v>
      </c>
      <c r="I120" s="13"/>
    </row>
    <row r="121" spans="1:9" ht="11.25">
      <c r="A121" s="7">
        <v>117</v>
      </c>
      <c r="B121" s="11" t="str">
        <f>IF(型号管理!A118="","",型号管理!A118)</f>
        <v/>
      </c>
      <c r="C121" s="11" t="str">
        <f>IF(B121="","",VLOOKUP(B121,型号管理!A:D,2,0))</f>
        <v/>
      </c>
      <c r="D121" s="11" t="str">
        <f>IF(B121="","",VLOOKUP(B121,型号管理!A:D,3,0))</f>
        <v/>
      </c>
      <c r="E121" s="11" t="str">
        <f>IF(B121="","",VLOOKUP(B121,型号管理!A:D,4,0))</f>
        <v/>
      </c>
      <c r="F121" s="12">
        <f>IF(B121="",0,SUMIFS(采购明细!F:F,采购明细!B:B,B121,采购明细!A:A,"&gt;="&amp;$C$3,采购明细!A:A,"&lt;="&amp;$E$3))</f>
        <v>0</v>
      </c>
      <c r="G121" s="12">
        <f>IF(B121="",0,SUMIFS(采购明细!H:H,采购明细!A:A,"&gt;="&amp;$C$3,采购明细!A:A,"&lt;="&amp;$E$3,采购明细!B:B,B121))</f>
        <v>0</v>
      </c>
      <c r="H121" s="12">
        <f t="shared" si="1"/>
        <v>0</v>
      </c>
      <c r="I121" s="13"/>
    </row>
    <row r="122" spans="1:9" ht="11.25">
      <c r="A122" s="7">
        <v>118</v>
      </c>
      <c r="B122" s="11" t="str">
        <f>IF(型号管理!A119="","",型号管理!A119)</f>
        <v/>
      </c>
      <c r="C122" s="11" t="str">
        <f>IF(B122="","",VLOOKUP(B122,型号管理!A:D,2,0))</f>
        <v/>
      </c>
      <c r="D122" s="11" t="str">
        <f>IF(B122="","",VLOOKUP(B122,型号管理!A:D,3,0))</f>
        <v/>
      </c>
      <c r="E122" s="11" t="str">
        <f>IF(B122="","",VLOOKUP(B122,型号管理!A:D,4,0))</f>
        <v/>
      </c>
      <c r="F122" s="12">
        <f>IF(B122="",0,SUMIFS(采购明细!F:F,采购明细!B:B,B122,采购明细!A:A,"&gt;="&amp;$C$3,采购明细!A:A,"&lt;="&amp;$E$3))</f>
        <v>0</v>
      </c>
      <c r="G122" s="12">
        <f>IF(B122="",0,SUMIFS(采购明细!H:H,采购明细!A:A,"&gt;="&amp;$C$3,采购明细!A:A,"&lt;="&amp;$E$3,采购明细!B:B,B122))</f>
        <v>0</v>
      </c>
      <c r="H122" s="12">
        <f t="shared" si="1"/>
        <v>0</v>
      </c>
      <c r="I122" s="13"/>
    </row>
    <row r="123" spans="1:9" ht="11.25">
      <c r="A123" s="7">
        <v>119</v>
      </c>
      <c r="B123" s="11" t="str">
        <f>IF(型号管理!A120="","",型号管理!A120)</f>
        <v/>
      </c>
      <c r="C123" s="11" t="str">
        <f>IF(B123="","",VLOOKUP(B123,型号管理!A:D,2,0))</f>
        <v/>
      </c>
      <c r="D123" s="11" t="str">
        <f>IF(B123="","",VLOOKUP(B123,型号管理!A:D,3,0))</f>
        <v/>
      </c>
      <c r="E123" s="11" t="str">
        <f>IF(B123="","",VLOOKUP(B123,型号管理!A:D,4,0))</f>
        <v/>
      </c>
      <c r="F123" s="12">
        <f>IF(B123="",0,SUMIFS(采购明细!F:F,采购明细!B:B,B123,采购明细!A:A,"&gt;="&amp;$C$3,采购明细!A:A,"&lt;="&amp;$E$3))</f>
        <v>0</v>
      </c>
      <c r="G123" s="12">
        <f>IF(B123="",0,SUMIFS(采购明细!H:H,采购明细!A:A,"&gt;="&amp;$C$3,采购明细!A:A,"&lt;="&amp;$E$3,采购明细!B:B,B123))</f>
        <v>0</v>
      </c>
      <c r="H123" s="12">
        <f t="shared" si="1"/>
        <v>0</v>
      </c>
      <c r="I123" s="13"/>
    </row>
    <row r="124" spans="1:9" ht="11.25">
      <c r="A124" s="7">
        <v>120</v>
      </c>
      <c r="B124" s="11" t="str">
        <f>IF(型号管理!A121="","",型号管理!A121)</f>
        <v/>
      </c>
      <c r="C124" s="11" t="str">
        <f>IF(B124="","",VLOOKUP(B124,型号管理!A:D,2,0))</f>
        <v/>
      </c>
      <c r="D124" s="11" t="str">
        <f>IF(B124="","",VLOOKUP(B124,型号管理!A:D,3,0))</f>
        <v/>
      </c>
      <c r="E124" s="11" t="str">
        <f>IF(B124="","",VLOOKUP(B124,型号管理!A:D,4,0))</f>
        <v/>
      </c>
      <c r="F124" s="12">
        <f>IF(B124="",0,SUMIFS(采购明细!F:F,采购明细!B:B,B124,采购明细!A:A,"&gt;="&amp;$C$3,采购明细!A:A,"&lt;="&amp;$E$3))</f>
        <v>0</v>
      </c>
      <c r="G124" s="12">
        <f>IF(B124="",0,SUMIFS(采购明细!H:H,采购明细!A:A,"&gt;="&amp;$C$3,采购明细!A:A,"&lt;="&amp;$E$3,采购明细!B:B,B124))</f>
        <v>0</v>
      </c>
      <c r="H124" s="12">
        <f t="shared" si="1"/>
        <v>0</v>
      </c>
      <c r="I124" s="13"/>
    </row>
    <row r="125" spans="1:9" ht="11.25">
      <c r="A125" s="7">
        <v>121</v>
      </c>
      <c r="B125" s="11" t="str">
        <f>IF(型号管理!A122="","",型号管理!A122)</f>
        <v/>
      </c>
      <c r="C125" s="11" t="str">
        <f>IF(B125="","",VLOOKUP(B125,型号管理!A:D,2,0))</f>
        <v/>
      </c>
      <c r="D125" s="11" t="str">
        <f>IF(B125="","",VLOOKUP(B125,型号管理!A:D,3,0))</f>
        <v/>
      </c>
      <c r="E125" s="11" t="str">
        <f>IF(B125="","",VLOOKUP(B125,型号管理!A:D,4,0))</f>
        <v/>
      </c>
      <c r="F125" s="12">
        <f>IF(B125="",0,SUMIFS(采购明细!F:F,采购明细!B:B,B125,采购明细!A:A,"&gt;="&amp;$C$3,采购明细!A:A,"&lt;="&amp;$E$3))</f>
        <v>0</v>
      </c>
      <c r="G125" s="12">
        <f>IF(B125="",0,SUMIFS(采购明细!H:H,采购明细!A:A,"&gt;="&amp;$C$3,采购明细!A:A,"&lt;="&amp;$E$3,采购明细!B:B,B125))</f>
        <v>0</v>
      </c>
      <c r="H125" s="12">
        <f t="shared" si="1"/>
        <v>0</v>
      </c>
      <c r="I125" s="13"/>
    </row>
    <row r="126" spans="1:9" ht="11.25">
      <c r="A126" s="7">
        <v>122</v>
      </c>
      <c r="B126" s="11" t="str">
        <f>IF(型号管理!A123="","",型号管理!A123)</f>
        <v/>
      </c>
      <c r="C126" s="11" t="str">
        <f>IF(B126="","",VLOOKUP(B126,型号管理!A:D,2,0))</f>
        <v/>
      </c>
      <c r="D126" s="11" t="str">
        <f>IF(B126="","",VLOOKUP(B126,型号管理!A:D,3,0))</f>
        <v/>
      </c>
      <c r="E126" s="11" t="str">
        <f>IF(B126="","",VLOOKUP(B126,型号管理!A:D,4,0))</f>
        <v/>
      </c>
      <c r="F126" s="12">
        <f>IF(B126="",0,SUMIFS(采购明细!F:F,采购明细!B:B,B126,采购明细!A:A,"&gt;="&amp;$C$3,采购明细!A:A,"&lt;="&amp;$E$3))</f>
        <v>0</v>
      </c>
      <c r="G126" s="12">
        <f>IF(B126="",0,SUMIFS(采购明细!H:H,采购明细!A:A,"&gt;="&amp;$C$3,采购明细!A:A,"&lt;="&amp;$E$3,采购明细!B:B,B126))</f>
        <v>0</v>
      </c>
      <c r="H126" s="12">
        <f t="shared" si="1"/>
        <v>0</v>
      </c>
      <c r="I126" s="13"/>
    </row>
    <row r="127" spans="1:9" ht="11.25">
      <c r="A127" s="7">
        <v>123</v>
      </c>
      <c r="B127" s="11" t="str">
        <f>IF(型号管理!A124="","",型号管理!A124)</f>
        <v/>
      </c>
      <c r="C127" s="11" t="str">
        <f>IF(B127="","",VLOOKUP(B127,型号管理!A:D,2,0))</f>
        <v/>
      </c>
      <c r="D127" s="11" t="str">
        <f>IF(B127="","",VLOOKUP(B127,型号管理!A:D,3,0))</f>
        <v/>
      </c>
      <c r="E127" s="11" t="str">
        <f>IF(B127="","",VLOOKUP(B127,型号管理!A:D,4,0))</f>
        <v/>
      </c>
      <c r="F127" s="12">
        <f>IF(B127="",0,SUMIFS(采购明细!F:F,采购明细!B:B,B127,采购明细!A:A,"&gt;="&amp;$C$3,采购明细!A:A,"&lt;="&amp;$E$3))</f>
        <v>0</v>
      </c>
      <c r="G127" s="12">
        <f>IF(B127="",0,SUMIFS(采购明细!H:H,采购明细!A:A,"&gt;="&amp;$C$3,采购明细!A:A,"&lt;="&amp;$E$3,采购明细!B:B,B127))</f>
        <v>0</v>
      </c>
      <c r="H127" s="12">
        <f t="shared" si="1"/>
        <v>0</v>
      </c>
      <c r="I127" s="13"/>
    </row>
    <row r="128" spans="1:9" ht="11.25">
      <c r="A128" s="7">
        <v>124</v>
      </c>
      <c r="B128" s="11" t="str">
        <f>IF(型号管理!A125="","",型号管理!A125)</f>
        <v/>
      </c>
      <c r="C128" s="11" t="str">
        <f>IF(B128="","",VLOOKUP(B128,型号管理!A:D,2,0))</f>
        <v/>
      </c>
      <c r="D128" s="11" t="str">
        <f>IF(B128="","",VLOOKUP(B128,型号管理!A:D,3,0))</f>
        <v/>
      </c>
      <c r="E128" s="11" t="str">
        <f>IF(B128="","",VLOOKUP(B128,型号管理!A:D,4,0))</f>
        <v/>
      </c>
      <c r="F128" s="12">
        <f>IF(B128="",0,SUMIFS(采购明细!F:F,采购明细!B:B,B128,采购明细!A:A,"&gt;="&amp;$C$3,采购明细!A:A,"&lt;="&amp;$E$3))</f>
        <v>0</v>
      </c>
      <c r="G128" s="12">
        <f>IF(B128="",0,SUMIFS(采购明细!H:H,采购明细!A:A,"&gt;="&amp;$C$3,采购明细!A:A,"&lt;="&amp;$E$3,采购明细!B:B,B128))</f>
        <v>0</v>
      </c>
      <c r="H128" s="12">
        <f t="shared" si="1"/>
        <v>0</v>
      </c>
      <c r="I128" s="13"/>
    </row>
    <row r="129" spans="1:9" ht="11.25">
      <c r="A129" s="7">
        <v>125</v>
      </c>
      <c r="B129" s="11" t="str">
        <f>IF(型号管理!A126="","",型号管理!A126)</f>
        <v/>
      </c>
      <c r="C129" s="11" t="str">
        <f>IF(B129="","",VLOOKUP(B129,型号管理!A:D,2,0))</f>
        <v/>
      </c>
      <c r="D129" s="11" t="str">
        <f>IF(B129="","",VLOOKUP(B129,型号管理!A:D,3,0))</f>
        <v/>
      </c>
      <c r="E129" s="11" t="str">
        <f>IF(B129="","",VLOOKUP(B129,型号管理!A:D,4,0))</f>
        <v/>
      </c>
      <c r="F129" s="12">
        <f>IF(B129="",0,SUMIFS(采购明细!F:F,采购明细!B:B,B129,采购明细!A:A,"&gt;="&amp;$C$3,采购明细!A:A,"&lt;="&amp;$E$3))</f>
        <v>0</v>
      </c>
      <c r="G129" s="12">
        <f>IF(B129="",0,SUMIFS(采购明细!H:H,采购明细!A:A,"&gt;="&amp;$C$3,采购明细!A:A,"&lt;="&amp;$E$3,采购明细!B:B,B129))</f>
        <v>0</v>
      </c>
      <c r="H129" s="12">
        <f t="shared" si="1"/>
        <v>0</v>
      </c>
      <c r="I129" s="13"/>
    </row>
    <row r="130" spans="1:9" ht="11.25">
      <c r="A130" s="7">
        <v>126</v>
      </c>
      <c r="B130" s="11" t="str">
        <f>IF(型号管理!A127="","",型号管理!A127)</f>
        <v/>
      </c>
      <c r="C130" s="11" t="str">
        <f>IF(B130="","",VLOOKUP(B130,型号管理!A:D,2,0))</f>
        <v/>
      </c>
      <c r="D130" s="11" t="str">
        <f>IF(B130="","",VLOOKUP(B130,型号管理!A:D,3,0))</f>
        <v/>
      </c>
      <c r="E130" s="11" t="str">
        <f>IF(B130="","",VLOOKUP(B130,型号管理!A:D,4,0))</f>
        <v/>
      </c>
      <c r="F130" s="12">
        <f>IF(B130="",0,SUMIFS(采购明细!F:F,采购明细!B:B,B130,采购明细!A:A,"&gt;="&amp;$C$3,采购明细!A:A,"&lt;="&amp;$E$3))</f>
        <v>0</v>
      </c>
      <c r="G130" s="12">
        <f>IF(B130="",0,SUMIFS(采购明细!H:H,采购明细!A:A,"&gt;="&amp;$C$3,采购明细!A:A,"&lt;="&amp;$E$3,采购明细!B:B,B130))</f>
        <v>0</v>
      </c>
      <c r="H130" s="12">
        <f t="shared" si="1"/>
        <v>0</v>
      </c>
      <c r="I130" s="13"/>
    </row>
    <row r="131" spans="1:9" ht="11.25">
      <c r="A131" s="7">
        <v>127</v>
      </c>
      <c r="B131" s="11" t="str">
        <f>IF(型号管理!A128="","",型号管理!A128)</f>
        <v/>
      </c>
      <c r="C131" s="11" t="str">
        <f>IF(B131="","",VLOOKUP(B131,型号管理!A:D,2,0))</f>
        <v/>
      </c>
      <c r="D131" s="11" t="str">
        <f>IF(B131="","",VLOOKUP(B131,型号管理!A:D,3,0))</f>
        <v/>
      </c>
      <c r="E131" s="11" t="str">
        <f>IF(B131="","",VLOOKUP(B131,型号管理!A:D,4,0))</f>
        <v/>
      </c>
      <c r="F131" s="12">
        <f>IF(B131="",0,SUMIFS(采购明细!F:F,采购明细!B:B,B131,采购明细!A:A,"&gt;="&amp;$C$3,采购明细!A:A,"&lt;="&amp;$E$3))</f>
        <v>0</v>
      </c>
      <c r="G131" s="12">
        <f>IF(B131="",0,SUMIFS(采购明细!H:H,采购明细!A:A,"&gt;="&amp;$C$3,采购明细!A:A,"&lt;="&amp;$E$3,采购明细!B:B,B131))</f>
        <v>0</v>
      </c>
      <c r="H131" s="12">
        <f t="shared" si="1"/>
        <v>0</v>
      </c>
      <c r="I131" s="13"/>
    </row>
    <row r="132" spans="1:9" ht="11.25">
      <c r="A132" s="7">
        <v>128</v>
      </c>
      <c r="B132" s="11" t="str">
        <f>IF(型号管理!A129="","",型号管理!A129)</f>
        <v/>
      </c>
      <c r="C132" s="11" t="str">
        <f>IF(B132="","",VLOOKUP(B132,型号管理!A:D,2,0))</f>
        <v/>
      </c>
      <c r="D132" s="11" t="str">
        <f>IF(B132="","",VLOOKUP(B132,型号管理!A:D,3,0))</f>
        <v/>
      </c>
      <c r="E132" s="11" t="str">
        <f>IF(B132="","",VLOOKUP(B132,型号管理!A:D,4,0))</f>
        <v/>
      </c>
      <c r="F132" s="12">
        <f>IF(B132="",0,SUMIFS(采购明细!F:F,采购明细!B:B,B132,采购明细!A:A,"&gt;="&amp;$C$3,采购明细!A:A,"&lt;="&amp;$E$3))</f>
        <v>0</v>
      </c>
      <c r="G132" s="12">
        <f>IF(B132="",0,SUMIFS(采购明细!H:H,采购明细!A:A,"&gt;="&amp;$C$3,采购明细!A:A,"&lt;="&amp;$E$3,采购明细!B:B,B132))</f>
        <v>0</v>
      </c>
      <c r="H132" s="12">
        <f t="shared" si="1"/>
        <v>0</v>
      </c>
      <c r="I132" s="13"/>
    </row>
    <row r="133" spans="1:9" ht="11.25">
      <c r="A133" s="7">
        <v>129</v>
      </c>
      <c r="B133" s="11" t="str">
        <f>IF(型号管理!A130="","",型号管理!A130)</f>
        <v/>
      </c>
      <c r="C133" s="11" t="str">
        <f>IF(B133="","",VLOOKUP(B133,型号管理!A:D,2,0))</f>
        <v/>
      </c>
      <c r="D133" s="11" t="str">
        <f>IF(B133="","",VLOOKUP(B133,型号管理!A:D,3,0))</f>
        <v/>
      </c>
      <c r="E133" s="11" t="str">
        <f>IF(B133="","",VLOOKUP(B133,型号管理!A:D,4,0))</f>
        <v/>
      </c>
      <c r="F133" s="12">
        <f>IF(B133="",0,SUMIFS(采购明细!F:F,采购明细!B:B,B133,采购明细!A:A,"&gt;="&amp;$C$3,采购明细!A:A,"&lt;="&amp;$E$3))</f>
        <v>0</v>
      </c>
      <c r="G133" s="12">
        <f>IF(B133="",0,SUMIFS(采购明细!H:H,采购明细!A:A,"&gt;="&amp;$C$3,采购明细!A:A,"&lt;="&amp;$E$3,采购明细!B:B,B133))</f>
        <v>0</v>
      </c>
      <c r="H133" s="12">
        <f t="shared" si="1"/>
        <v>0</v>
      </c>
      <c r="I133" s="13"/>
    </row>
    <row r="134" spans="1:9" ht="11.25">
      <c r="A134" s="7">
        <v>130</v>
      </c>
      <c r="B134" s="11" t="str">
        <f>IF(型号管理!A131="","",型号管理!A131)</f>
        <v/>
      </c>
      <c r="C134" s="11" t="str">
        <f>IF(B134="","",VLOOKUP(B134,型号管理!A:D,2,0))</f>
        <v/>
      </c>
      <c r="D134" s="11" t="str">
        <f>IF(B134="","",VLOOKUP(B134,型号管理!A:D,3,0))</f>
        <v/>
      </c>
      <c r="E134" s="11" t="str">
        <f>IF(B134="","",VLOOKUP(B134,型号管理!A:D,4,0))</f>
        <v/>
      </c>
      <c r="F134" s="12">
        <f>IF(B134="",0,SUMIFS(采购明细!F:F,采购明细!B:B,B134,采购明细!A:A,"&gt;="&amp;$C$3,采购明细!A:A,"&lt;="&amp;$E$3))</f>
        <v>0</v>
      </c>
      <c r="G134" s="12">
        <f>IF(B134="",0,SUMIFS(采购明细!H:H,采购明细!A:A,"&gt;="&amp;$C$3,采购明细!A:A,"&lt;="&amp;$E$3,采购明细!B:B,B134))</f>
        <v>0</v>
      </c>
      <c r="H134" s="12">
        <f t="shared" si="2" ref="H134:H197">IF(F134=0,0,G134/F134)</f>
        <v>0</v>
      </c>
      <c r="I134" s="13"/>
    </row>
    <row r="135" spans="1:9" ht="11.25">
      <c r="A135" s="7">
        <v>131</v>
      </c>
      <c r="B135" s="11" t="str">
        <f>IF(型号管理!A132="","",型号管理!A132)</f>
        <v/>
      </c>
      <c r="C135" s="11" t="str">
        <f>IF(B135="","",VLOOKUP(B135,型号管理!A:D,2,0))</f>
        <v/>
      </c>
      <c r="D135" s="11" t="str">
        <f>IF(B135="","",VLOOKUP(B135,型号管理!A:D,3,0))</f>
        <v/>
      </c>
      <c r="E135" s="11" t="str">
        <f>IF(B135="","",VLOOKUP(B135,型号管理!A:D,4,0))</f>
        <v/>
      </c>
      <c r="F135" s="12">
        <f>IF(B135="",0,SUMIFS(采购明细!F:F,采购明细!B:B,B135,采购明细!A:A,"&gt;="&amp;$C$3,采购明细!A:A,"&lt;="&amp;$E$3))</f>
        <v>0</v>
      </c>
      <c r="G135" s="12">
        <f>IF(B135="",0,SUMIFS(采购明细!H:H,采购明细!A:A,"&gt;="&amp;$C$3,采购明细!A:A,"&lt;="&amp;$E$3,采购明细!B:B,B135))</f>
        <v>0</v>
      </c>
      <c r="H135" s="12">
        <f t="shared" si="2"/>
        <v>0</v>
      </c>
      <c r="I135" s="13"/>
    </row>
    <row r="136" spans="1:9" ht="11.25">
      <c r="A136" s="7">
        <v>132</v>
      </c>
      <c r="B136" s="11" t="str">
        <f>IF(型号管理!A133="","",型号管理!A133)</f>
        <v/>
      </c>
      <c r="C136" s="11" t="str">
        <f>IF(B136="","",VLOOKUP(B136,型号管理!A:D,2,0))</f>
        <v/>
      </c>
      <c r="D136" s="11" t="str">
        <f>IF(B136="","",VLOOKUP(B136,型号管理!A:D,3,0))</f>
        <v/>
      </c>
      <c r="E136" s="11" t="str">
        <f>IF(B136="","",VLOOKUP(B136,型号管理!A:D,4,0))</f>
        <v/>
      </c>
      <c r="F136" s="12">
        <f>IF(B136="",0,SUMIFS(采购明细!F:F,采购明细!B:B,B136,采购明细!A:A,"&gt;="&amp;$C$3,采购明细!A:A,"&lt;="&amp;$E$3))</f>
        <v>0</v>
      </c>
      <c r="G136" s="12">
        <f>IF(B136="",0,SUMIFS(采购明细!H:H,采购明细!A:A,"&gt;="&amp;$C$3,采购明细!A:A,"&lt;="&amp;$E$3,采购明细!B:B,B136))</f>
        <v>0</v>
      </c>
      <c r="H136" s="12">
        <f t="shared" si="2"/>
        <v>0</v>
      </c>
      <c r="I136" s="13"/>
    </row>
    <row r="137" spans="1:9" ht="11.25">
      <c r="A137" s="7">
        <v>133</v>
      </c>
      <c r="B137" s="11" t="str">
        <f>IF(型号管理!A134="","",型号管理!A134)</f>
        <v/>
      </c>
      <c r="C137" s="11" t="str">
        <f>IF(B137="","",VLOOKUP(B137,型号管理!A:D,2,0))</f>
        <v/>
      </c>
      <c r="D137" s="11" t="str">
        <f>IF(B137="","",VLOOKUP(B137,型号管理!A:D,3,0))</f>
        <v/>
      </c>
      <c r="E137" s="11" t="str">
        <f>IF(B137="","",VLOOKUP(B137,型号管理!A:D,4,0))</f>
        <v/>
      </c>
      <c r="F137" s="12">
        <f>IF(B137="",0,SUMIFS(采购明细!F:F,采购明细!B:B,B137,采购明细!A:A,"&gt;="&amp;$C$3,采购明细!A:A,"&lt;="&amp;$E$3))</f>
        <v>0</v>
      </c>
      <c r="G137" s="12">
        <f>IF(B137="",0,SUMIFS(采购明细!H:H,采购明细!A:A,"&gt;="&amp;$C$3,采购明细!A:A,"&lt;="&amp;$E$3,采购明细!B:B,B137))</f>
        <v>0</v>
      </c>
      <c r="H137" s="12">
        <f t="shared" si="2"/>
        <v>0</v>
      </c>
      <c r="I137" s="13"/>
    </row>
    <row r="138" spans="1:9" ht="11.25">
      <c r="A138" s="7">
        <v>134</v>
      </c>
      <c r="B138" s="11" t="str">
        <f>IF(型号管理!A135="","",型号管理!A135)</f>
        <v/>
      </c>
      <c r="C138" s="11" t="str">
        <f>IF(B138="","",VLOOKUP(B138,型号管理!A:D,2,0))</f>
        <v/>
      </c>
      <c r="D138" s="11" t="str">
        <f>IF(B138="","",VLOOKUP(B138,型号管理!A:D,3,0))</f>
        <v/>
      </c>
      <c r="E138" s="11" t="str">
        <f>IF(B138="","",VLOOKUP(B138,型号管理!A:D,4,0))</f>
        <v/>
      </c>
      <c r="F138" s="12">
        <f>IF(B138="",0,SUMIFS(采购明细!F:F,采购明细!B:B,B138,采购明细!A:A,"&gt;="&amp;$C$3,采购明细!A:A,"&lt;="&amp;$E$3))</f>
        <v>0</v>
      </c>
      <c r="G138" s="12">
        <f>IF(B138="",0,SUMIFS(采购明细!H:H,采购明细!A:A,"&gt;="&amp;$C$3,采购明细!A:A,"&lt;="&amp;$E$3,采购明细!B:B,B138))</f>
        <v>0</v>
      </c>
      <c r="H138" s="12">
        <f t="shared" si="2"/>
        <v>0</v>
      </c>
      <c r="I138" s="13"/>
    </row>
    <row r="139" spans="1:9" ht="11.25">
      <c r="A139" s="7">
        <v>135</v>
      </c>
      <c r="B139" s="11" t="str">
        <f>IF(型号管理!A136="","",型号管理!A136)</f>
        <v/>
      </c>
      <c r="C139" s="11" t="str">
        <f>IF(B139="","",VLOOKUP(B139,型号管理!A:D,2,0))</f>
        <v/>
      </c>
      <c r="D139" s="11" t="str">
        <f>IF(B139="","",VLOOKUP(B139,型号管理!A:D,3,0))</f>
        <v/>
      </c>
      <c r="E139" s="11" t="str">
        <f>IF(B139="","",VLOOKUP(B139,型号管理!A:D,4,0))</f>
        <v/>
      </c>
      <c r="F139" s="12">
        <f>IF(B139="",0,SUMIFS(采购明细!F:F,采购明细!B:B,B139,采购明细!A:A,"&gt;="&amp;$C$3,采购明细!A:A,"&lt;="&amp;$E$3))</f>
        <v>0</v>
      </c>
      <c r="G139" s="12">
        <f>IF(B139="",0,SUMIFS(采购明细!H:H,采购明细!A:A,"&gt;="&amp;$C$3,采购明细!A:A,"&lt;="&amp;$E$3,采购明细!B:B,B139))</f>
        <v>0</v>
      </c>
      <c r="H139" s="12">
        <f t="shared" si="2"/>
        <v>0</v>
      </c>
      <c r="I139" s="13"/>
    </row>
    <row r="140" spans="1:9" ht="11.25">
      <c r="A140" s="7">
        <v>136</v>
      </c>
      <c r="B140" s="11" t="str">
        <f>IF(型号管理!A137="","",型号管理!A137)</f>
        <v/>
      </c>
      <c r="C140" s="11" t="str">
        <f>IF(B140="","",VLOOKUP(B140,型号管理!A:D,2,0))</f>
        <v/>
      </c>
      <c r="D140" s="11" t="str">
        <f>IF(B140="","",VLOOKUP(B140,型号管理!A:D,3,0))</f>
        <v/>
      </c>
      <c r="E140" s="11" t="str">
        <f>IF(B140="","",VLOOKUP(B140,型号管理!A:D,4,0))</f>
        <v/>
      </c>
      <c r="F140" s="12">
        <f>IF(B140="",0,SUMIFS(采购明细!F:F,采购明细!B:B,B140,采购明细!A:A,"&gt;="&amp;$C$3,采购明细!A:A,"&lt;="&amp;$E$3))</f>
        <v>0</v>
      </c>
      <c r="G140" s="12">
        <f>IF(B140="",0,SUMIFS(采购明细!H:H,采购明细!A:A,"&gt;="&amp;$C$3,采购明细!A:A,"&lt;="&amp;$E$3,采购明细!B:B,B140))</f>
        <v>0</v>
      </c>
      <c r="H140" s="12">
        <f t="shared" si="2"/>
        <v>0</v>
      </c>
      <c r="I140" s="13"/>
    </row>
    <row r="141" spans="1:9" ht="11.25">
      <c r="A141" s="7">
        <v>137</v>
      </c>
      <c r="B141" s="11" t="str">
        <f>IF(型号管理!A138="","",型号管理!A138)</f>
        <v/>
      </c>
      <c r="C141" s="11" t="str">
        <f>IF(B141="","",VLOOKUP(B141,型号管理!A:D,2,0))</f>
        <v/>
      </c>
      <c r="D141" s="11" t="str">
        <f>IF(B141="","",VLOOKUP(B141,型号管理!A:D,3,0))</f>
        <v/>
      </c>
      <c r="E141" s="11" t="str">
        <f>IF(B141="","",VLOOKUP(B141,型号管理!A:D,4,0))</f>
        <v/>
      </c>
      <c r="F141" s="12">
        <f>IF(B141="",0,SUMIFS(采购明细!F:F,采购明细!B:B,B141,采购明细!A:A,"&gt;="&amp;$C$3,采购明细!A:A,"&lt;="&amp;$E$3))</f>
        <v>0</v>
      </c>
      <c r="G141" s="12">
        <f>IF(B141="",0,SUMIFS(采购明细!H:H,采购明细!A:A,"&gt;="&amp;$C$3,采购明细!A:A,"&lt;="&amp;$E$3,采购明细!B:B,B141))</f>
        <v>0</v>
      </c>
      <c r="H141" s="12">
        <f t="shared" si="2"/>
        <v>0</v>
      </c>
      <c r="I141" s="13"/>
    </row>
    <row r="142" spans="1:9" ht="11.25">
      <c r="A142" s="7">
        <v>138</v>
      </c>
      <c r="B142" s="11" t="str">
        <f>IF(型号管理!A139="","",型号管理!A139)</f>
        <v/>
      </c>
      <c r="C142" s="11" t="str">
        <f>IF(B142="","",VLOOKUP(B142,型号管理!A:D,2,0))</f>
        <v/>
      </c>
      <c r="D142" s="11" t="str">
        <f>IF(B142="","",VLOOKUP(B142,型号管理!A:D,3,0))</f>
        <v/>
      </c>
      <c r="E142" s="11" t="str">
        <f>IF(B142="","",VLOOKUP(B142,型号管理!A:D,4,0))</f>
        <v/>
      </c>
      <c r="F142" s="12">
        <f>IF(B142="",0,SUMIFS(采购明细!F:F,采购明细!B:B,B142,采购明细!A:A,"&gt;="&amp;$C$3,采购明细!A:A,"&lt;="&amp;$E$3))</f>
        <v>0</v>
      </c>
      <c r="G142" s="12">
        <f>IF(B142="",0,SUMIFS(采购明细!H:H,采购明细!A:A,"&gt;="&amp;$C$3,采购明细!A:A,"&lt;="&amp;$E$3,采购明细!B:B,B142))</f>
        <v>0</v>
      </c>
      <c r="H142" s="12">
        <f t="shared" si="2"/>
        <v>0</v>
      </c>
      <c r="I142" s="13"/>
    </row>
    <row r="143" spans="1:9" ht="11.25">
      <c r="A143" s="7">
        <v>139</v>
      </c>
      <c r="B143" s="11" t="str">
        <f>IF(型号管理!A140="","",型号管理!A140)</f>
        <v/>
      </c>
      <c r="C143" s="11" t="str">
        <f>IF(B143="","",VLOOKUP(B143,型号管理!A:D,2,0))</f>
        <v/>
      </c>
      <c r="D143" s="11" t="str">
        <f>IF(B143="","",VLOOKUP(B143,型号管理!A:D,3,0))</f>
        <v/>
      </c>
      <c r="E143" s="11" t="str">
        <f>IF(B143="","",VLOOKUP(B143,型号管理!A:D,4,0))</f>
        <v/>
      </c>
      <c r="F143" s="12">
        <f>IF(B143="",0,SUMIFS(采购明细!F:F,采购明细!B:B,B143,采购明细!A:A,"&gt;="&amp;$C$3,采购明细!A:A,"&lt;="&amp;$E$3))</f>
        <v>0</v>
      </c>
      <c r="G143" s="12">
        <f>IF(B143="",0,SUMIFS(采购明细!H:H,采购明细!A:A,"&gt;="&amp;$C$3,采购明细!A:A,"&lt;="&amp;$E$3,采购明细!B:B,B143))</f>
        <v>0</v>
      </c>
      <c r="H143" s="12">
        <f t="shared" si="2"/>
        <v>0</v>
      </c>
      <c r="I143" s="13"/>
    </row>
    <row r="144" spans="1:9" ht="11.25">
      <c r="A144" s="7">
        <v>140</v>
      </c>
      <c r="B144" s="11" t="str">
        <f>IF(型号管理!A141="","",型号管理!A141)</f>
        <v/>
      </c>
      <c r="C144" s="11" t="str">
        <f>IF(B144="","",VLOOKUP(B144,型号管理!A:D,2,0))</f>
        <v/>
      </c>
      <c r="D144" s="11" t="str">
        <f>IF(B144="","",VLOOKUP(B144,型号管理!A:D,3,0))</f>
        <v/>
      </c>
      <c r="E144" s="11" t="str">
        <f>IF(B144="","",VLOOKUP(B144,型号管理!A:D,4,0))</f>
        <v/>
      </c>
      <c r="F144" s="12">
        <f>IF(B144="",0,SUMIFS(采购明细!F:F,采购明细!B:B,B144,采购明细!A:A,"&gt;="&amp;$C$3,采购明细!A:A,"&lt;="&amp;$E$3))</f>
        <v>0</v>
      </c>
      <c r="G144" s="12">
        <f>IF(B144="",0,SUMIFS(采购明细!H:H,采购明细!A:A,"&gt;="&amp;$C$3,采购明细!A:A,"&lt;="&amp;$E$3,采购明细!B:B,B144))</f>
        <v>0</v>
      </c>
      <c r="H144" s="12">
        <f t="shared" si="2"/>
        <v>0</v>
      </c>
      <c r="I144" s="13"/>
    </row>
    <row r="145" spans="1:9" ht="11.25">
      <c r="A145" s="7">
        <v>141</v>
      </c>
      <c r="B145" s="11" t="str">
        <f>IF(型号管理!A142="","",型号管理!A142)</f>
        <v/>
      </c>
      <c r="C145" s="11" t="str">
        <f>IF(B145="","",VLOOKUP(B145,型号管理!A:D,2,0))</f>
        <v/>
      </c>
      <c r="D145" s="11" t="str">
        <f>IF(B145="","",VLOOKUP(B145,型号管理!A:D,3,0))</f>
        <v/>
      </c>
      <c r="E145" s="11" t="str">
        <f>IF(B145="","",VLOOKUP(B145,型号管理!A:D,4,0))</f>
        <v/>
      </c>
      <c r="F145" s="12">
        <f>IF(B145="",0,SUMIFS(采购明细!F:F,采购明细!B:B,B145,采购明细!A:A,"&gt;="&amp;$C$3,采购明细!A:A,"&lt;="&amp;$E$3))</f>
        <v>0</v>
      </c>
      <c r="G145" s="12">
        <f>IF(B145="",0,SUMIFS(采购明细!H:H,采购明细!A:A,"&gt;="&amp;$C$3,采购明细!A:A,"&lt;="&amp;$E$3,采购明细!B:B,B145))</f>
        <v>0</v>
      </c>
      <c r="H145" s="12">
        <f t="shared" si="2"/>
        <v>0</v>
      </c>
      <c r="I145" s="13"/>
    </row>
    <row r="146" spans="1:9" ht="11.25">
      <c r="A146" s="7">
        <v>142</v>
      </c>
      <c r="B146" s="11" t="str">
        <f>IF(型号管理!A143="","",型号管理!A143)</f>
        <v/>
      </c>
      <c r="C146" s="11" t="str">
        <f>IF(B146="","",VLOOKUP(B146,型号管理!A:D,2,0))</f>
        <v/>
      </c>
      <c r="D146" s="11" t="str">
        <f>IF(B146="","",VLOOKUP(B146,型号管理!A:D,3,0))</f>
        <v/>
      </c>
      <c r="E146" s="11" t="str">
        <f>IF(B146="","",VLOOKUP(B146,型号管理!A:D,4,0))</f>
        <v/>
      </c>
      <c r="F146" s="12">
        <f>IF(B146="",0,SUMIFS(采购明细!F:F,采购明细!B:B,B146,采购明细!A:A,"&gt;="&amp;$C$3,采购明细!A:A,"&lt;="&amp;$E$3))</f>
        <v>0</v>
      </c>
      <c r="G146" s="12">
        <f>IF(B146="",0,SUMIFS(采购明细!H:H,采购明细!A:A,"&gt;="&amp;$C$3,采购明细!A:A,"&lt;="&amp;$E$3,采购明细!B:B,B146))</f>
        <v>0</v>
      </c>
      <c r="H146" s="12">
        <f t="shared" si="2"/>
        <v>0</v>
      </c>
      <c r="I146" s="13"/>
    </row>
    <row r="147" spans="1:9" ht="11.25">
      <c r="A147" s="7">
        <v>143</v>
      </c>
      <c r="B147" s="11" t="str">
        <f>IF(型号管理!A144="","",型号管理!A144)</f>
        <v/>
      </c>
      <c r="C147" s="11" t="str">
        <f>IF(B147="","",VLOOKUP(B147,型号管理!A:D,2,0))</f>
        <v/>
      </c>
      <c r="D147" s="11" t="str">
        <f>IF(B147="","",VLOOKUP(B147,型号管理!A:D,3,0))</f>
        <v/>
      </c>
      <c r="E147" s="11" t="str">
        <f>IF(B147="","",VLOOKUP(B147,型号管理!A:D,4,0))</f>
        <v/>
      </c>
      <c r="F147" s="12">
        <f>IF(B147="",0,SUMIFS(采购明细!F:F,采购明细!B:B,B147,采购明细!A:A,"&gt;="&amp;$C$3,采购明细!A:A,"&lt;="&amp;$E$3))</f>
        <v>0</v>
      </c>
      <c r="G147" s="12">
        <f>IF(B147="",0,SUMIFS(采购明细!H:H,采购明细!A:A,"&gt;="&amp;$C$3,采购明细!A:A,"&lt;="&amp;$E$3,采购明细!B:B,B147))</f>
        <v>0</v>
      </c>
      <c r="H147" s="12">
        <f t="shared" si="2"/>
        <v>0</v>
      </c>
      <c r="I147" s="13"/>
    </row>
    <row r="148" spans="1:9" ht="11.25">
      <c r="A148" s="7">
        <v>144</v>
      </c>
      <c r="B148" s="11" t="str">
        <f>IF(型号管理!A145="","",型号管理!A145)</f>
        <v/>
      </c>
      <c r="C148" s="11" t="str">
        <f>IF(B148="","",VLOOKUP(B148,型号管理!A:D,2,0))</f>
        <v/>
      </c>
      <c r="D148" s="11" t="str">
        <f>IF(B148="","",VLOOKUP(B148,型号管理!A:D,3,0))</f>
        <v/>
      </c>
      <c r="E148" s="11" t="str">
        <f>IF(B148="","",VLOOKUP(B148,型号管理!A:D,4,0))</f>
        <v/>
      </c>
      <c r="F148" s="12">
        <f>IF(B148="",0,SUMIFS(采购明细!F:F,采购明细!B:B,B148,采购明细!A:A,"&gt;="&amp;$C$3,采购明细!A:A,"&lt;="&amp;$E$3))</f>
        <v>0</v>
      </c>
      <c r="G148" s="12">
        <f>IF(B148="",0,SUMIFS(采购明细!H:H,采购明细!A:A,"&gt;="&amp;$C$3,采购明细!A:A,"&lt;="&amp;$E$3,采购明细!B:B,B148))</f>
        <v>0</v>
      </c>
      <c r="H148" s="12">
        <f t="shared" si="2"/>
        <v>0</v>
      </c>
      <c r="I148" s="13"/>
    </row>
    <row r="149" spans="1:9" ht="11.25">
      <c r="A149" s="7">
        <v>145</v>
      </c>
      <c r="B149" s="11" t="str">
        <f>IF(型号管理!A146="","",型号管理!A146)</f>
        <v/>
      </c>
      <c r="C149" s="11" t="str">
        <f>IF(B149="","",VLOOKUP(B149,型号管理!A:D,2,0))</f>
        <v/>
      </c>
      <c r="D149" s="11" t="str">
        <f>IF(B149="","",VLOOKUP(B149,型号管理!A:D,3,0))</f>
        <v/>
      </c>
      <c r="E149" s="11" t="str">
        <f>IF(B149="","",VLOOKUP(B149,型号管理!A:D,4,0))</f>
        <v/>
      </c>
      <c r="F149" s="12">
        <f>IF(B149="",0,SUMIFS(采购明细!F:F,采购明细!B:B,B149,采购明细!A:A,"&gt;="&amp;$C$3,采购明细!A:A,"&lt;="&amp;$E$3))</f>
        <v>0</v>
      </c>
      <c r="G149" s="12">
        <f>IF(B149="",0,SUMIFS(采购明细!H:H,采购明细!A:A,"&gt;="&amp;$C$3,采购明细!A:A,"&lt;="&amp;$E$3,采购明细!B:B,B149))</f>
        <v>0</v>
      </c>
      <c r="H149" s="12">
        <f t="shared" si="2"/>
        <v>0</v>
      </c>
      <c r="I149" s="13"/>
    </row>
    <row r="150" spans="1:9" ht="11.25">
      <c r="A150" s="7">
        <v>146</v>
      </c>
      <c r="B150" s="11" t="str">
        <f>IF(型号管理!A147="","",型号管理!A147)</f>
        <v/>
      </c>
      <c r="C150" s="11" t="str">
        <f>IF(B150="","",VLOOKUP(B150,型号管理!A:D,2,0))</f>
        <v/>
      </c>
      <c r="D150" s="11" t="str">
        <f>IF(B150="","",VLOOKUP(B150,型号管理!A:D,3,0))</f>
        <v/>
      </c>
      <c r="E150" s="11" t="str">
        <f>IF(B150="","",VLOOKUP(B150,型号管理!A:D,4,0))</f>
        <v/>
      </c>
      <c r="F150" s="12">
        <f>IF(B150="",0,SUMIFS(采购明细!F:F,采购明细!B:B,B150,采购明细!A:A,"&gt;="&amp;$C$3,采购明细!A:A,"&lt;="&amp;$E$3))</f>
        <v>0</v>
      </c>
      <c r="G150" s="12">
        <f>IF(B150="",0,SUMIFS(采购明细!H:H,采购明细!A:A,"&gt;="&amp;$C$3,采购明细!A:A,"&lt;="&amp;$E$3,采购明细!B:B,B150))</f>
        <v>0</v>
      </c>
      <c r="H150" s="12">
        <f t="shared" si="2"/>
        <v>0</v>
      </c>
      <c r="I150" s="13"/>
    </row>
    <row r="151" spans="1:9" ht="11.25">
      <c r="A151" s="7">
        <v>147</v>
      </c>
      <c r="B151" s="11" t="str">
        <f>IF(型号管理!A148="","",型号管理!A148)</f>
        <v/>
      </c>
      <c r="C151" s="11" t="str">
        <f>IF(B151="","",VLOOKUP(B151,型号管理!A:D,2,0))</f>
        <v/>
      </c>
      <c r="D151" s="11" t="str">
        <f>IF(B151="","",VLOOKUP(B151,型号管理!A:D,3,0))</f>
        <v/>
      </c>
      <c r="E151" s="11" t="str">
        <f>IF(B151="","",VLOOKUP(B151,型号管理!A:D,4,0))</f>
        <v/>
      </c>
      <c r="F151" s="12">
        <f>IF(B151="",0,SUMIFS(采购明细!F:F,采购明细!B:B,B151,采购明细!A:A,"&gt;="&amp;$C$3,采购明细!A:A,"&lt;="&amp;$E$3))</f>
        <v>0</v>
      </c>
      <c r="G151" s="12">
        <f>IF(B151="",0,SUMIFS(采购明细!H:H,采购明细!A:A,"&gt;="&amp;$C$3,采购明细!A:A,"&lt;="&amp;$E$3,采购明细!B:B,B151))</f>
        <v>0</v>
      </c>
      <c r="H151" s="12">
        <f t="shared" si="2"/>
        <v>0</v>
      </c>
      <c r="I151" s="13"/>
    </row>
    <row r="152" spans="1:9" ht="11.25">
      <c r="A152" s="7">
        <v>148</v>
      </c>
      <c r="B152" s="11" t="str">
        <f>IF(型号管理!A149="","",型号管理!A149)</f>
        <v/>
      </c>
      <c r="C152" s="11" t="str">
        <f>IF(B152="","",VLOOKUP(B152,型号管理!A:D,2,0))</f>
        <v/>
      </c>
      <c r="D152" s="11" t="str">
        <f>IF(B152="","",VLOOKUP(B152,型号管理!A:D,3,0))</f>
        <v/>
      </c>
      <c r="E152" s="11" t="str">
        <f>IF(B152="","",VLOOKUP(B152,型号管理!A:D,4,0))</f>
        <v/>
      </c>
      <c r="F152" s="12">
        <f>IF(B152="",0,SUMIFS(采购明细!F:F,采购明细!B:B,B152,采购明细!A:A,"&gt;="&amp;$C$3,采购明细!A:A,"&lt;="&amp;$E$3))</f>
        <v>0</v>
      </c>
      <c r="G152" s="12">
        <f>IF(B152="",0,SUMIFS(采购明细!H:H,采购明细!A:A,"&gt;="&amp;$C$3,采购明细!A:A,"&lt;="&amp;$E$3,采购明细!B:B,B152))</f>
        <v>0</v>
      </c>
      <c r="H152" s="12">
        <f t="shared" si="2"/>
        <v>0</v>
      </c>
      <c r="I152" s="13"/>
    </row>
    <row r="153" spans="1:9" ht="11.25">
      <c r="A153" s="7">
        <v>149</v>
      </c>
      <c r="B153" s="11" t="str">
        <f>IF(型号管理!A150="","",型号管理!A150)</f>
        <v/>
      </c>
      <c r="C153" s="11" t="str">
        <f>IF(B153="","",VLOOKUP(B153,型号管理!A:D,2,0))</f>
        <v/>
      </c>
      <c r="D153" s="11" t="str">
        <f>IF(B153="","",VLOOKUP(B153,型号管理!A:D,3,0))</f>
        <v/>
      </c>
      <c r="E153" s="11" t="str">
        <f>IF(B153="","",VLOOKUP(B153,型号管理!A:D,4,0))</f>
        <v/>
      </c>
      <c r="F153" s="12">
        <f>IF(B153="",0,SUMIFS(采购明细!F:F,采购明细!B:B,B153,采购明细!A:A,"&gt;="&amp;$C$3,采购明细!A:A,"&lt;="&amp;$E$3))</f>
        <v>0</v>
      </c>
      <c r="G153" s="12">
        <f>IF(B153="",0,SUMIFS(采购明细!H:H,采购明细!A:A,"&gt;="&amp;$C$3,采购明细!A:A,"&lt;="&amp;$E$3,采购明细!B:B,B153))</f>
        <v>0</v>
      </c>
      <c r="H153" s="12">
        <f t="shared" si="2"/>
        <v>0</v>
      </c>
      <c r="I153" s="13"/>
    </row>
    <row r="154" spans="1:9" ht="11.25">
      <c r="A154" s="7">
        <v>150</v>
      </c>
      <c r="B154" s="11" t="str">
        <f>IF(型号管理!A151="","",型号管理!A151)</f>
        <v/>
      </c>
      <c r="C154" s="11" t="str">
        <f>IF(B154="","",VLOOKUP(B154,型号管理!A:D,2,0))</f>
        <v/>
      </c>
      <c r="D154" s="11" t="str">
        <f>IF(B154="","",VLOOKUP(B154,型号管理!A:D,3,0))</f>
        <v/>
      </c>
      <c r="E154" s="11" t="str">
        <f>IF(B154="","",VLOOKUP(B154,型号管理!A:D,4,0))</f>
        <v/>
      </c>
      <c r="F154" s="12">
        <f>IF(B154="",0,SUMIFS(采购明细!F:F,采购明细!B:B,B154,采购明细!A:A,"&gt;="&amp;$C$3,采购明细!A:A,"&lt;="&amp;$E$3))</f>
        <v>0</v>
      </c>
      <c r="G154" s="12">
        <f>IF(B154="",0,SUMIFS(采购明细!H:H,采购明细!A:A,"&gt;="&amp;$C$3,采购明细!A:A,"&lt;="&amp;$E$3,采购明细!B:B,B154))</f>
        <v>0</v>
      </c>
      <c r="H154" s="12">
        <f t="shared" si="2"/>
        <v>0</v>
      </c>
      <c r="I154" s="13"/>
    </row>
    <row r="155" spans="1:9" ht="11.25">
      <c r="A155" s="7">
        <v>151</v>
      </c>
      <c r="B155" s="11" t="str">
        <f>IF(型号管理!A152="","",型号管理!A152)</f>
        <v/>
      </c>
      <c r="C155" s="11" t="str">
        <f>IF(B155="","",VLOOKUP(B155,型号管理!A:D,2,0))</f>
        <v/>
      </c>
      <c r="D155" s="11" t="str">
        <f>IF(B155="","",VLOOKUP(B155,型号管理!A:D,3,0))</f>
        <v/>
      </c>
      <c r="E155" s="11" t="str">
        <f>IF(B155="","",VLOOKUP(B155,型号管理!A:D,4,0))</f>
        <v/>
      </c>
      <c r="F155" s="12">
        <f>IF(B155="",0,SUMIFS(采购明细!F:F,采购明细!B:B,B155,采购明细!A:A,"&gt;="&amp;$C$3,采购明细!A:A,"&lt;="&amp;$E$3))</f>
        <v>0</v>
      </c>
      <c r="G155" s="12">
        <f>IF(B155="",0,SUMIFS(采购明细!H:H,采购明细!A:A,"&gt;="&amp;$C$3,采购明细!A:A,"&lt;="&amp;$E$3,采购明细!B:B,B155))</f>
        <v>0</v>
      </c>
      <c r="H155" s="12">
        <f t="shared" si="2"/>
        <v>0</v>
      </c>
      <c r="I155" s="13"/>
    </row>
    <row r="156" spans="1:9" ht="11.25">
      <c r="A156" s="7">
        <v>152</v>
      </c>
      <c r="B156" s="11" t="str">
        <f>IF(型号管理!A153="","",型号管理!A153)</f>
        <v/>
      </c>
      <c r="C156" s="11" t="str">
        <f>IF(B156="","",VLOOKUP(B156,型号管理!A:D,2,0))</f>
        <v/>
      </c>
      <c r="D156" s="11" t="str">
        <f>IF(B156="","",VLOOKUP(B156,型号管理!A:D,3,0))</f>
        <v/>
      </c>
      <c r="E156" s="11" t="str">
        <f>IF(B156="","",VLOOKUP(B156,型号管理!A:D,4,0))</f>
        <v/>
      </c>
      <c r="F156" s="12">
        <f>IF(B156="",0,SUMIFS(采购明细!F:F,采购明细!B:B,B156,采购明细!A:A,"&gt;="&amp;$C$3,采购明细!A:A,"&lt;="&amp;$E$3))</f>
        <v>0</v>
      </c>
      <c r="G156" s="12">
        <f>IF(B156="",0,SUMIFS(采购明细!H:H,采购明细!A:A,"&gt;="&amp;$C$3,采购明细!A:A,"&lt;="&amp;$E$3,采购明细!B:B,B156))</f>
        <v>0</v>
      </c>
      <c r="H156" s="12">
        <f t="shared" si="2"/>
        <v>0</v>
      </c>
      <c r="I156" s="13"/>
    </row>
    <row r="157" spans="1:9" ht="11.25">
      <c r="A157" s="7">
        <v>153</v>
      </c>
      <c r="B157" s="11" t="str">
        <f>IF(型号管理!A154="","",型号管理!A154)</f>
        <v/>
      </c>
      <c r="C157" s="11" t="str">
        <f>IF(B157="","",VLOOKUP(B157,型号管理!A:D,2,0))</f>
        <v/>
      </c>
      <c r="D157" s="11" t="str">
        <f>IF(B157="","",VLOOKUP(B157,型号管理!A:D,3,0))</f>
        <v/>
      </c>
      <c r="E157" s="11" t="str">
        <f>IF(B157="","",VLOOKUP(B157,型号管理!A:D,4,0))</f>
        <v/>
      </c>
      <c r="F157" s="12">
        <f>IF(B157="",0,SUMIFS(采购明细!F:F,采购明细!B:B,B157,采购明细!A:A,"&gt;="&amp;$C$3,采购明细!A:A,"&lt;="&amp;$E$3))</f>
        <v>0</v>
      </c>
      <c r="G157" s="12">
        <f>IF(B157="",0,SUMIFS(采购明细!H:H,采购明细!A:A,"&gt;="&amp;$C$3,采购明细!A:A,"&lt;="&amp;$E$3,采购明细!B:B,B157))</f>
        <v>0</v>
      </c>
      <c r="H157" s="12">
        <f t="shared" si="2"/>
        <v>0</v>
      </c>
      <c r="I157" s="13"/>
    </row>
    <row r="158" spans="1:9" ht="11.25">
      <c r="A158" s="7">
        <v>154</v>
      </c>
      <c r="B158" s="11" t="str">
        <f>IF(型号管理!A155="","",型号管理!A155)</f>
        <v/>
      </c>
      <c r="C158" s="11" t="str">
        <f>IF(B158="","",VLOOKUP(B158,型号管理!A:D,2,0))</f>
        <v/>
      </c>
      <c r="D158" s="11" t="str">
        <f>IF(B158="","",VLOOKUP(B158,型号管理!A:D,3,0))</f>
        <v/>
      </c>
      <c r="E158" s="11" t="str">
        <f>IF(B158="","",VLOOKUP(B158,型号管理!A:D,4,0))</f>
        <v/>
      </c>
      <c r="F158" s="12">
        <f>IF(B158="",0,SUMIFS(采购明细!F:F,采购明细!B:B,B158,采购明细!A:A,"&gt;="&amp;$C$3,采购明细!A:A,"&lt;="&amp;$E$3))</f>
        <v>0</v>
      </c>
      <c r="G158" s="12">
        <f>IF(B158="",0,SUMIFS(采购明细!H:H,采购明细!A:A,"&gt;="&amp;$C$3,采购明细!A:A,"&lt;="&amp;$E$3,采购明细!B:B,B158))</f>
        <v>0</v>
      </c>
      <c r="H158" s="12">
        <f t="shared" si="2"/>
        <v>0</v>
      </c>
      <c r="I158" s="13"/>
    </row>
    <row r="159" spans="1:9" ht="11.25">
      <c r="A159" s="7">
        <v>155</v>
      </c>
      <c r="B159" s="11" t="str">
        <f>IF(型号管理!A156="","",型号管理!A156)</f>
        <v/>
      </c>
      <c r="C159" s="11" t="str">
        <f>IF(B159="","",VLOOKUP(B159,型号管理!A:D,2,0))</f>
        <v/>
      </c>
      <c r="D159" s="11" t="str">
        <f>IF(B159="","",VLOOKUP(B159,型号管理!A:D,3,0))</f>
        <v/>
      </c>
      <c r="E159" s="11" t="str">
        <f>IF(B159="","",VLOOKUP(B159,型号管理!A:D,4,0))</f>
        <v/>
      </c>
      <c r="F159" s="12">
        <f>IF(B159="",0,SUMIFS(采购明细!F:F,采购明细!B:B,B159,采购明细!A:A,"&gt;="&amp;$C$3,采购明细!A:A,"&lt;="&amp;$E$3))</f>
        <v>0</v>
      </c>
      <c r="G159" s="12">
        <f>IF(B159="",0,SUMIFS(采购明细!H:H,采购明细!A:A,"&gt;="&amp;$C$3,采购明细!A:A,"&lt;="&amp;$E$3,采购明细!B:B,B159))</f>
        <v>0</v>
      </c>
      <c r="H159" s="12">
        <f t="shared" si="2"/>
        <v>0</v>
      </c>
      <c r="I159" s="13"/>
    </row>
    <row r="160" spans="1:9" ht="11.25">
      <c r="A160" s="7">
        <v>156</v>
      </c>
      <c r="B160" s="11" t="str">
        <f>IF(型号管理!A157="","",型号管理!A157)</f>
        <v/>
      </c>
      <c r="C160" s="11" t="str">
        <f>IF(B160="","",VLOOKUP(B160,型号管理!A:D,2,0))</f>
        <v/>
      </c>
      <c r="D160" s="11" t="str">
        <f>IF(B160="","",VLOOKUP(B160,型号管理!A:D,3,0))</f>
        <v/>
      </c>
      <c r="E160" s="11" t="str">
        <f>IF(B160="","",VLOOKUP(B160,型号管理!A:D,4,0))</f>
        <v/>
      </c>
      <c r="F160" s="12">
        <f>IF(B160="",0,SUMIFS(采购明细!F:F,采购明细!B:B,B160,采购明细!A:A,"&gt;="&amp;$C$3,采购明细!A:A,"&lt;="&amp;$E$3))</f>
        <v>0</v>
      </c>
      <c r="G160" s="12">
        <f>IF(B160="",0,SUMIFS(采购明细!H:H,采购明细!A:A,"&gt;="&amp;$C$3,采购明细!A:A,"&lt;="&amp;$E$3,采购明细!B:B,B160))</f>
        <v>0</v>
      </c>
      <c r="H160" s="12">
        <f t="shared" si="2"/>
        <v>0</v>
      </c>
      <c r="I160" s="13"/>
    </row>
    <row r="161" spans="1:9" ht="11.25">
      <c r="A161" s="7">
        <v>157</v>
      </c>
      <c r="B161" s="11" t="str">
        <f>IF(型号管理!A158="","",型号管理!A158)</f>
        <v/>
      </c>
      <c r="C161" s="11" t="str">
        <f>IF(B161="","",VLOOKUP(B161,型号管理!A:D,2,0))</f>
        <v/>
      </c>
      <c r="D161" s="11" t="str">
        <f>IF(B161="","",VLOOKUP(B161,型号管理!A:D,3,0))</f>
        <v/>
      </c>
      <c r="E161" s="11" t="str">
        <f>IF(B161="","",VLOOKUP(B161,型号管理!A:D,4,0))</f>
        <v/>
      </c>
      <c r="F161" s="12">
        <f>IF(B161="",0,SUMIFS(采购明细!F:F,采购明细!B:B,B161,采购明细!A:A,"&gt;="&amp;$C$3,采购明细!A:A,"&lt;="&amp;$E$3))</f>
        <v>0</v>
      </c>
      <c r="G161" s="12">
        <f>IF(B161="",0,SUMIFS(采购明细!H:H,采购明细!A:A,"&gt;="&amp;$C$3,采购明细!A:A,"&lt;="&amp;$E$3,采购明细!B:B,B161))</f>
        <v>0</v>
      </c>
      <c r="H161" s="12">
        <f t="shared" si="2"/>
        <v>0</v>
      </c>
      <c r="I161" s="13"/>
    </row>
    <row r="162" spans="1:9" ht="11.25">
      <c r="A162" s="7">
        <v>158</v>
      </c>
      <c r="B162" s="11" t="str">
        <f>IF(型号管理!A159="","",型号管理!A159)</f>
        <v/>
      </c>
      <c r="C162" s="11" t="str">
        <f>IF(B162="","",VLOOKUP(B162,型号管理!A:D,2,0))</f>
        <v/>
      </c>
      <c r="D162" s="11" t="str">
        <f>IF(B162="","",VLOOKUP(B162,型号管理!A:D,3,0))</f>
        <v/>
      </c>
      <c r="E162" s="11" t="str">
        <f>IF(B162="","",VLOOKUP(B162,型号管理!A:D,4,0))</f>
        <v/>
      </c>
      <c r="F162" s="12">
        <f>IF(B162="",0,SUMIFS(采购明细!F:F,采购明细!B:B,B162,采购明细!A:A,"&gt;="&amp;$C$3,采购明细!A:A,"&lt;="&amp;$E$3))</f>
        <v>0</v>
      </c>
      <c r="G162" s="12">
        <f>IF(B162="",0,SUMIFS(采购明细!H:H,采购明细!A:A,"&gt;="&amp;$C$3,采购明细!A:A,"&lt;="&amp;$E$3,采购明细!B:B,B162))</f>
        <v>0</v>
      </c>
      <c r="H162" s="12">
        <f t="shared" si="2"/>
        <v>0</v>
      </c>
      <c r="I162" s="13"/>
    </row>
    <row r="163" spans="1:9" ht="11.25">
      <c r="A163" s="7">
        <v>159</v>
      </c>
      <c r="B163" s="11" t="str">
        <f>IF(型号管理!A160="","",型号管理!A160)</f>
        <v/>
      </c>
      <c r="C163" s="11" t="str">
        <f>IF(B163="","",VLOOKUP(B163,型号管理!A:D,2,0))</f>
        <v/>
      </c>
      <c r="D163" s="11" t="str">
        <f>IF(B163="","",VLOOKUP(B163,型号管理!A:D,3,0))</f>
        <v/>
      </c>
      <c r="E163" s="11" t="str">
        <f>IF(B163="","",VLOOKUP(B163,型号管理!A:D,4,0))</f>
        <v/>
      </c>
      <c r="F163" s="12">
        <f>IF(B163="",0,SUMIFS(采购明细!F:F,采购明细!B:B,B163,采购明细!A:A,"&gt;="&amp;$C$3,采购明细!A:A,"&lt;="&amp;$E$3))</f>
        <v>0</v>
      </c>
      <c r="G163" s="12">
        <f>IF(B163="",0,SUMIFS(采购明细!H:H,采购明细!A:A,"&gt;="&amp;$C$3,采购明细!A:A,"&lt;="&amp;$E$3,采购明细!B:B,B163))</f>
        <v>0</v>
      </c>
      <c r="H163" s="12">
        <f t="shared" si="2"/>
        <v>0</v>
      </c>
      <c r="I163" s="13"/>
    </row>
    <row r="164" spans="1:9" ht="11.25">
      <c r="A164" s="7">
        <v>160</v>
      </c>
      <c r="B164" s="11" t="str">
        <f>IF(型号管理!A161="","",型号管理!A161)</f>
        <v/>
      </c>
      <c r="C164" s="11" t="str">
        <f>IF(B164="","",VLOOKUP(B164,型号管理!A:D,2,0))</f>
        <v/>
      </c>
      <c r="D164" s="11" t="str">
        <f>IF(B164="","",VLOOKUP(B164,型号管理!A:D,3,0))</f>
        <v/>
      </c>
      <c r="E164" s="11" t="str">
        <f>IF(B164="","",VLOOKUP(B164,型号管理!A:D,4,0))</f>
        <v/>
      </c>
      <c r="F164" s="12">
        <f>IF(B164="",0,SUMIFS(采购明细!F:F,采购明细!B:B,B164,采购明细!A:A,"&gt;="&amp;$C$3,采购明细!A:A,"&lt;="&amp;$E$3))</f>
        <v>0</v>
      </c>
      <c r="G164" s="12">
        <f>IF(B164="",0,SUMIFS(采购明细!H:H,采购明细!A:A,"&gt;="&amp;$C$3,采购明细!A:A,"&lt;="&amp;$E$3,采购明细!B:B,B164))</f>
        <v>0</v>
      </c>
      <c r="H164" s="12">
        <f t="shared" si="2"/>
        <v>0</v>
      </c>
      <c r="I164" s="13"/>
    </row>
    <row r="165" spans="1:9" ht="11.25">
      <c r="A165" s="7">
        <v>161</v>
      </c>
      <c r="B165" s="11" t="str">
        <f>IF(型号管理!A162="","",型号管理!A162)</f>
        <v/>
      </c>
      <c r="C165" s="11" t="str">
        <f>IF(B165="","",VLOOKUP(B165,型号管理!A:D,2,0))</f>
        <v/>
      </c>
      <c r="D165" s="11" t="str">
        <f>IF(B165="","",VLOOKUP(B165,型号管理!A:D,3,0))</f>
        <v/>
      </c>
      <c r="E165" s="11" t="str">
        <f>IF(B165="","",VLOOKUP(B165,型号管理!A:D,4,0))</f>
        <v/>
      </c>
      <c r="F165" s="12">
        <f>IF(B165="",0,SUMIFS(采购明细!F:F,采购明细!B:B,B165,采购明细!A:A,"&gt;="&amp;$C$3,采购明细!A:A,"&lt;="&amp;$E$3))</f>
        <v>0</v>
      </c>
      <c r="G165" s="12">
        <f>IF(B165="",0,SUMIFS(采购明细!H:H,采购明细!A:A,"&gt;="&amp;$C$3,采购明细!A:A,"&lt;="&amp;$E$3,采购明细!B:B,B165))</f>
        <v>0</v>
      </c>
      <c r="H165" s="12">
        <f t="shared" si="2"/>
        <v>0</v>
      </c>
      <c r="I165" s="13"/>
    </row>
    <row r="166" spans="1:9" ht="11.25">
      <c r="A166" s="7">
        <v>162</v>
      </c>
      <c r="B166" s="11" t="str">
        <f>IF(型号管理!A163="","",型号管理!A163)</f>
        <v/>
      </c>
      <c r="C166" s="11" t="str">
        <f>IF(B166="","",VLOOKUP(B166,型号管理!A:D,2,0))</f>
        <v/>
      </c>
      <c r="D166" s="11" t="str">
        <f>IF(B166="","",VLOOKUP(B166,型号管理!A:D,3,0))</f>
        <v/>
      </c>
      <c r="E166" s="11" t="str">
        <f>IF(B166="","",VLOOKUP(B166,型号管理!A:D,4,0))</f>
        <v/>
      </c>
      <c r="F166" s="12">
        <f>IF(B166="",0,SUMIFS(采购明细!F:F,采购明细!B:B,B166,采购明细!A:A,"&gt;="&amp;$C$3,采购明细!A:A,"&lt;="&amp;$E$3))</f>
        <v>0</v>
      </c>
      <c r="G166" s="12">
        <f>IF(B166="",0,SUMIFS(采购明细!H:H,采购明细!A:A,"&gt;="&amp;$C$3,采购明细!A:A,"&lt;="&amp;$E$3,采购明细!B:B,B166))</f>
        <v>0</v>
      </c>
      <c r="H166" s="12">
        <f t="shared" si="2"/>
        <v>0</v>
      </c>
      <c r="I166" s="13"/>
    </row>
    <row r="167" spans="1:9" ht="11.25">
      <c r="A167" s="7">
        <v>163</v>
      </c>
      <c r="B167" s="11" t="str">
        <f>IF(型号管理!A164="","",型号管理!A164)</f>
        <v/>
      </c>
      <c r="C167" s="11" t="str">
        <f>IF(B167="","",VLOOKUP(B167,型号管理!A:D,2,0))</f>
        <v/>
      </c>
      <c r="D167" s="11" t="str">
        <f>IF(B167="","",VLOOKUP(B167,型号管理!A:D,3,0))</f>
        <v/>
      </c>
      <c r="E167" s="11" t="str">
        <f>IF(B167="","",VLOOKUP(B167,型号管理!A:D,4,0))</f>
        <v/>
      </c>
      <c r="F167" s="12">
        <f>IF(B167="",0,SUMIFS(采购明细!F:F,采购明细!B:B,B167,采购明细!A:A,"&gt;="&amp;$C$3,采购明细!A:A,"&lt;="&amp;$E$3))</f>
        <v>0</v>
      </c>
      <c r="G167" s="12">
        <f>IF(B167="",0,SUMIFS(采购明细!H:H,采购明细!A:A,"&gt;="&amp;$C$3,采购明细!A:A,"&lt;="&amp;$E$3,采购明细!B:B,B167))</f>
        <v>0</v>
      </c>
      <c r="H167" s="12">
        <f t="shared" si="2"/>
        <v>0</v>
      </c>
      <c r="I167" s="13"/>
    </row>
    <row r="168" spans="1:9" ht="11.25">
      <c r="A168" s="7">
        <v>164</v>
      </c>
      <c r="B168" s="11" t="str">
        <f>IF(型号管理!A165="","",型号管理!A165)</f>
        <v/>
      </c>
      <c r="C168" s="11" t="str">
        <f>IF(B168="","",VLOOKUP(B168,型号管理!A:D,2,0))</f>
        <v/>
      </c>
      <c r="D168" s="11" t="str">
        <f>IF(B168="","",VLOOKUP(B168,型号管理!A:D,3,0))</f>
        <v/>
      </c>
      <c r="E168" s="11" t="str">
        <f>IF(B168="","",VLOOKUP(B168,型号管理!A:D,4,0))</f>
        <v/>
      </c>
      <c r="F168" s="12">
        <f>IF(B168="",0,SUMIFS(采购明细!F:F,采购明细!B:B,B168,采购明细!A:A,"&gt;="&amp;$C$3,采购明细!A:A,"&lt;="&amp;$E$3))</f>
        <v>0</v>
      </c>
      <c r="G168" s="12">
        <f>IF(B168="",0,SUMIFS(采购明细!H:H,采购明细!A:A,"&gt;="&amp;$C$3,采购明细!A:A,"&lt;="&amp;$E$3,采购明细!B:B,B168))</f>
        <v>0</v>
      </c>
      <c r="H168" s="12">
        <f t="shared" si="2"/>
        <v>0</v>
      </c>
      <c r="I168" s="13"/>
    </row>
    <row r="169" spans="1:9" ht="11.25">
      <c r="A169" s="7">
        <v>165</v>
      </c>
      <c r="B169" s="11" t="str">
        <f>IF(型号管理!A166="","",型号管理!A166)</f>
        <v/>
      </c>
      <c r="C169" s="11" t="str">
        <f>IF(B169="","",VLOOKUP(B169,型号管理!A:D,2,0))</f>
        <v/>
      </c>
      <c r="D169" s="11" t="str">
        <f>IF(B169="","",VLOOKUP(B169,型号管理!A:D,3,0))</f>
        <v/>
      </c>
      <c r="E169" s="11" t="str">
        <f>IF(B169="","",VLOOKUP(B169,型号管理!A:D,4,0))</f>
        <v/>
      </c>
      <c r="F169" s="12">
        <f>IF(B169="",0,SUMIFS(采购明细!F:F,采购明细!B:B,B169,采购明细!A:A,"&gt;="&amp;$C$3,采购明细!A:A,"&lt;="&amp;$E$3))</f>
        <v>0</v>
      </c>
      <c r="G169" s="12">
        <f>IF(B169="",0,SUMIFS(采购明细!H:H,采购明细!A:A,"&gt;="&amp;$C$3,采购明细!A:A,"&lt;="&amp;$E$3,采购明细!B:B,B169))</f>
        <v>0</v>
      </c>
      <c r="H169" s="12">
        <f t="shared" si="2"/>
        <v>0</v>
      </c>
      <c r="I169" s="13"/>
    </row>
    <row r="170" spans="1:9" ht="11.25">
      <c r="A170" s="7">
        <v>166</v>
      </c>
      <c r="B170" s="11" t="str">
        <f>IF(型号管理!A167="","",型号管理!A167)</f>
        <v/>
      </c>
      <c r="C170" s="11" t="str">
        <f>IF(B170="","",VLOOKUP(B170,型号管理!A:D,2,0))</f>
        <v/>
      </c>
      <c r="D170" s="11" t="str">
        <f>IF(B170="","",VLOOKUP(B170,型号管理!A:D,3,0))</f>
        <v/>
      </c>
      <c r="E170" s="11" t="str">
        <f>IF(B170="","",VLOOKUP(B170,型号管理!A:D,4,0))</f>
        <v/>
      </c>
      <c r="F170" s="12">
        <f>IF(B170="",0,SUMIFS(采购明细!F:F,采购明细!B:B,B170,采购明细!A:A,"&gt;="&amp;$C$3,采购明细!A:A,"&lt;="&amp;$E$3))</f>
        <v>0</v>
      </c>
      <c r="G170" s="12">
        <f>IF(B170="",0,SUMIFS(采购明细!H:H,采购明细!A:A,"&gt;="&amp;$C$3,采购明细!A:A,"&lt;="&amp;$E$3,采购明细!B:B,B170))</f>
        <v>0</v>
      </c>
      <c r="H170" s="12">
        <f t="shared" si="2"/>
        <v>0</v>
      </c>
      <c r="I170" s="13"/>
    </row>
    <row r="171" spans="1:9" ht="11.25">
      <c r="A171" s="7">
        <v>167</v>
      </c>
      <c r="B171" s="11" t="str">
        <f>IF(型号管理!A168="","",型号管理!A168)</f>
        <v/>
      </c>
      <c r="C171" s="11" t="str">
        <f>IF(B171="","",VLOOKUP(B171,型号管理!A:D,2,0))</f>
        <v/>
      </c>
      <c r="D171" s="11" t="str">
        <f>IF(B171="","",VLOOKUP(B171,型号管理!A:D,3,0))</f>
        <v/>
      </c>
      <c r="E171" s="11" t="str">
        <f>IF(B171="","",VLOOKUP(B171,型号管理!A:D,4,0))</f>
        <v/>
      </c>
      <c r="F171" s="12">
        <f>IF(B171="",0,SUMIFS(采购明细!F:F,采购明细!B:B,B171,采购明细!A:A,"&gt;="&amp;$C$3,采购明细!A:A,"&lt;="&amp;$E$3))</f>
        <v>0</v>
      </c>
      <c r="G171" s="12">
        <f>IF(B171="",0,SUMIFS(采购明细!H:H,采购明细!A:A,"&gt;="&amp;$C$3,采购明细!A:A,"&lt;="&amp;$E$3,采购明细!B:B,B171))</f>
        <v>0</v>
      </c>
      <c r="H171" s="12">
        <f t="shared" si="2"/>
        <v>0</v>
      </c>
      <c r="I171" s="13"/>
    </row>
    <row r="172" spans="1:9" ht="11.25">
      <c r="A172" s="7">
        <v>168</v>
      </c>
      <c r="B172" s="11" t="str">
        <f>IF(型号管理!A169="","",型号管理!A169)</f>
        <v/>
      </c>
      <c r="C172" s="11" t="str">
        <f>IF(B172="","",VLOOKUP(B172,型号管理!A:D,2,0))</f>
        <v/>
      </c>
      <c r="D172" s="11" t="str">
        <f>IF(B172="","",VLOOKUP(B172,型号管理!A:D,3,0))</f>
        <v/>
      </c>
      <c r="E172" s="11" t="str">
        <f>IF(B172="","",VLOOKUP(B172,型号管理!A:D,4,0))</f>
        <v/>
      </c>
      <c r="F172" s="12">
        <f>IF(B172="",0,SUMIFS(采购明细!F:F,采购明细!B:B,B172,采购明细!A:A,"&gt;="&amp;$C$3,采购明细!A:A,"&lt;="&amp;$E$3))</f>
        <v>0</v>
      </c>
      <c r="G172" s="12">
        <f>IF(B172="",0,SUMIFS(采购明细!H:H,采购明细!A:A,"&gt;="&amp;$C$3,采购明细!A:A,"&lt;="&amp;$E$3,采购明细!B:B,B172))</f>
        <v>0</v>
      </c>
      <c r="H172" s="12">
        <f t="shared" si="2"/>
        <v>0</v>
      </c>
      <c r="I172" s="13"/>
    </row>
    <row r="173" spans="1:9" ht="11.25">
      <c r="A173" s="7">
        <v>169</v>
      </c>
      <c r="B173" s="11" t="str">
        <f>IF(型号管理!A170="","",型号管理!A170)</f>
        <v/>
      </c>
      <c r="C173" s="11" t="str">
        <f>IF(B173="","",VLOOKUP(B173,型号管理!A:D,2,0))</f>
        <v/>
      </c>
      <c r="D173" s="11" t="str">
        <f>IF(B173="","",VLOOKUP(B173,型号管理!A:D,3,0))</f>
        <v/>
      </c>
      <c r="E173" s="11" t="str">
        <f>IF(B173="","",VLOOKUP(B173,型号管理!A:D,4,0))</f>
        <v/>
      </c>
      <c r="F173" s="12">
        <f>IF(B173="",0,SUMIFS(采购明细!F:F,采购明细!B:B,B173,采购明细!A:A,"&gt;="&amp;$C$3,采购明细!A:A,"&lt;="&amp;$E$3))</f>
        <v>0</v>
      </c>
      <c r="G173" s="12">
        <f>IF(B173="",0,SUMIFS(采购明细!H:H,采购明细!A:A,"&gt;="&amp;$C$3,采购明细!A:A,"&lt;="&amp;$E$3,采购明细!B:B,B173))</f>
        <v>0</v>
      </c>
      <c r="H173" s="12">
        <f t="shared" si="2"/>
        <v>0</v>
      </c>
      <c r="I173" s="13"/>
    </row>
    <row r="174" spans="1:9" ht="11.25">
      <c r="A174" s="7">
        <v>170</v>
      </c>
      <c r="B174" s="11" t="str">
        <f>IF(型号管理!A171="","",型号管理!A171)</f>
        <v/>
      </c>
      <c r="C174" s="11" t="str">
        <f>IF(B174="","",VLOOKUP(B174,型号管理!A:D,2,0))</f>
        <v/>
      </c>
      <c r="D174" s="11" t="str">
        <f>IF(B174="","",VLOOKUP(B174,型号管理!A:D,3,0))</f>
        <v/>
      </c>
      <c r="E174" s="11" t="str">
        <f>IF(B174="","",VLOOKUP(B174,型号管理!A:D,4,0))</f>
        <v/>
      </c>
      <c r="F174" s="12">
        <f>IF(B174="",0,SUMIFS(采购明细!F:F,采购明细!B:B,B174,采购明细!A:A,"&gt;="&amp;$C$3,采购明细!A:A,"&lt;="&amp;$E$3))</f>
        <v>0</v>
      </c>
      <c r="G174" s="12">
        <f>IF(B174="",0,SUMIFS(采购明细!H:H,采购明细!A:A,"&gt;="&amp;$C$3,采购明细!A:A,"&lt;="&amp;$E$3,采购明细!B:B,B174))</f>
        <v>0</v>
      </c>
      <c r="H174" s="12">
        <f t="shared" si="2"/>
        <v>0</v>
      </c>
      <c r="I174" s="13"/>
    </row>
    <row r="175" spans="1:9" ht="11.25">
      <c r="A175" s="7">
        <v>171</v>
      </c>
      <c r="B175" s="11" t="str">
        <f>IF(型号管理!A172="","",型号管理!A172)</f>
        <v/>
      </c>
      <c r="C175" s="11" t="str">
        <f>IF(B175="","",VLOOKUP(B175,型号管理!A:D,2,0))</f>
        <v/>
      </c>
      <c r="D175" s="11" t="str">
        <f>IF(B175="","",VLOOKUP(B175,型号管理!A:D,3,0))</f>
        <v/>
      </c>
      <c r="E175" s="11" t="str">
        <f>IF(B175="","",VLOOKUP(B175,型号管理!A:D,4,0))</f>
        <v/>
      </c>
      <c r="F175" s="12">
        <f>IF(B175="",0,SUMIFS(采购明细!F:F,采购明细!B:B,B175,采购明细!A:A,"&gt;="&amp;$C$3,采购明细!A:A,"&lt;="&amp;$E$3))</f>
        <v>0</v>
      </c>
      <c r="G175" s="12">
        <f>IF(B175="",0,SUMIFS(采购明细!H:H,采购明细!A:A,"&gt;="&amp;$C$3,采购明细!A:A,"&lt;="&amp;$E$3,采购明细!B:B,B175))</f>
        <v>0</v>
      </c>
      <c r="H175" s="12">
        <f t="shared" si="2"/>
        <v>0</v>
      </c>
      <c r="I175" s="13"/>
    </row>
    <row r="176" spans="1:9" ht="11.25">
      <c r="A176" s="7">
        <v>172</v>
      </c>
      <c r="B176" s="11" t="str">
        <f>IF(型号管理!A173="","",型号管理!A173)</f>
        <v/>
      </c>
      <c r="C176" s="11" t="str">
        <f>IF(B176="","",VLOOKUP(B176,型号管理!A:D,2,0))</f>
        <v/>
      </c>
      <c r="D176" s="11" t="str">
        <f>IF(B176="","",VLOOKUP(B176,型号管理!A:D,3,0))</f>
        <v/>
      </c>
      <c r="E176" s="11" t="str">
        <f>IF(B176="","",VLOOKUP(B176,型号管理!A:D,4,0))</f>
        <v/>
      </c>
      <c r="F176" s="12">
        <f>IF(B176="",0,SUMIFS(采购明细!F:F,采购明细!B:B,B176,采购明细!A:A,"&gt;="&amp;$C$3,采购明细!A:A,"&lt;="&amp;$E$3))</f>
        <v>0</v>
      </c>
      <c r="G176" s="12">
        <f>IF(B176="",0,SUMIFS(采购明细!H:H,采购明细!A:A,"&gt;="&amp;$C$3,采购明细!A:A,"&lt;="&amp;$E$3,采购明细!B:B,B176))</f>
        <v>0</v>
      </c>
      <c r="H176" s="12">
        <f t="shared" si="2"/>
        <v>0</v>
      </c>
      <c r="I176" s="13"/>
    </row>
    <row r="177" spans="1:9" ht="11.25">
      <c r="A177" s="7">
        <v>173</v>
      </c>
      <c r="B177" s="11" t="str">
        <f>IF(型号管理!A174="","",型号管理!A174)</f>
        <v/>
      </c>
      <c r="C177" s="11" t="str">
        <f>IF(B177="","",VLOOKUP(B177,型号管理!A:D,2,0))</f>
        <v/>
      </c>
      <c r="D177" s="11" t="str">
        <f>IF(B177="","",VLOOKUP(B177,型号管理!A:D,3,0))</f>
        <v/>
      </c>
      <c r="E177" s="11" t="str">
        <f>IF(B177="","",VLOOKUP(B177,型号管理!A:D,4,0))</f>
        <v/>
      </c>
      <c r="F177" s="12">
        <f>IF(B177="",0,SUMIFS(采购明细!F:F,采购明细!B:B,B177,采购明细!A:A,"&gt;="&amp;$C$3,采购明细!A:A,"&lt;="&amp;$E$3))</f>
        <v>0</v>
      </c>
      <c r="G177" s="12">
        <f>IF(B177="",0,SUMIFS(采购明细!H:H,采购明细!A:A,"&gt;="&amp;$C$3,采购明细!A:A,"&lt;="&amp;$E$3,采购明细!B:B,B177))</f>
        <v>0</v>
      </c>
      <c r="H177" s="12">
        <f t="shared" si="2"/>
        <v>0</v>
      </c>
      <c r="I177" s="13"/>
    </row>
    <row r="178" spans="1:9" ht="11.25">
      <c r="A178" s="7">
        <v>174</v>
      </c>
      <c r="B178" s="11" t="str">
        <f>IF(型号管理!A175="","",型号管理!A175)</f>
        <v/>
      </c>
      <c r="C178" s="11" t="str">
        <f>IF(B178="","",VLOOKUP(B178,型号管理!A:D,2,0))</f>
        <v/>
      </c>
      <c r="D178" s="11" t="str">
        <f>IF(B178="","",VLOOKUP(B178,型号管理!A:D,3,0))</f>
        <v/>
      </c>
      <c r="E178" s="11" t="str">
        <f>IF(B178="","",VLOOKUP(B178,型号管理!A:D,4,0))</f>
        <v/>
      </c>
      <c r="F178" s="12">
        <f>IF(B178="",0,SUMIFS(采购明细!F:F,采购明细!B:B,B178,采购明细!A:A,"&gt;="&amp;$C$3,采购明细!A:A,"&lt;="&amp;$E$3))</f>
        <v>0</v>
      </c>
      <c r="G178" s="12">
        <f>IF(B178="",0,SUMIFS(采购明细!H:H,采购明细!A:A,"&gt;="&amp;$C$3,采购明细!A:A,"&lt;="&amp;$E$3,采购明细!B:B,B178))</f>
        <v>0</v>
      </c>
      <c r="H178" s="12">
        <f t="shared" si="2"/>
        <v>0</v>
      </c>
      <c r="I178" s="13"/>
    </row>
    <row r="179" spans="1:9" ht="11.25">
      <c r="A179" s="7">
        <v>175</v>
      </c>
      <c r="B179" s="11" t="str">
        <f>IF(型号管理!A176="","",型号管理!A176)</f>
        <v/>
      </c>
      <c r="C179" s="11" t="str">
        <f>IF(B179="","",VLOOKUP(B179,型号管理!A:D,2,0))</f>
        <v/>
      </c>
      <c r="D179" s="11" t="str">
        <f>IF(B179="","",VLOOKUP(B179,型号管理!A:D,3,0))</f>
        <v/>
      </c>
      <c r="E179" s="11" t="str">
        <f>IF(B179="","",VLOOKUP(B179,型号管理!A:D,4,0))</f>
        <v/>
      </c>
      <c r="F179" s="12">
        <f>IF(B179="",0,SUMIFS(采购明细!F:F,采购明细!B:B,B179,采购明细!A:A,"&gt;="&amp;$C$3,采购明细!A:A,"&lt;="&amp;$E$3))</f>
        <v>0</v>
      </c>
      <c r="G179" s="12">
        <f>IF(B179="",0,SUMIFS(采购明细!H:H,采购明细!A:A,"&gt;="&amp;$C$3,采购明细!A:A,"&lt;="&amp;$E$3,采购明细!B:B,B179))</f>
        <v>0</v>
      </c>
      <c r="H179" s="12">
        <f t="shared" si="2"/>
        <v>0</v>
      </c>
      <c r="I179" s="13"/>
    </row>
    <row r="180" spans="1:9" ht="11.25">
      <c r="A180" s="7">
        <v>176</v>
      </c>
      <c r="B180" s="11" t="str">
        <f>IF(型号管理!A177="","",型号管理!A177)</f>
        <v/>
      </c>
      <c r="C180" s="11" t="str">
        <f>IF(B180="","",VLOOKUP(B180,型号管理!A:D,2,0))</f>
        <v/>
      </c>
      <c r="D180" s="11" t="str">
        <f>IF(B180="","",VLOOKUP(B180,型号管理!A:D,3,0))</f>
        <v/>
      </c>
      <c r="E180" s="11" t="str">
        <f>IF(B180="","",VLOOKUP(B180,型号管理!A:D,4,0))</f>
        <v/>
      </c>
      <c r="F180" s="12">
        <f>IF(B180="",0,SUMIFS(采购明细!F:F,采购明细!B:B,B180,采购明细!A:A,"&gt;="&amp;$C$3,采购明细!A:A,"&lt;="&amp;$E$3))</f>
        <v>0</v>
      </c>
      <c r="G180" s="12">
        <f>IF(B180="",0,SUMIFS(采购明细!H:H,采购明细!A:A,"&gt;="&amp;$C$3,采购明细!A:A,"&lt;="&amp;$E$3,采购明细!B:B,B180))</f>
        <v>0</v>
      </c>
      <c r="H180" s="12">
        <f t="shared" si="2"/>
        <v>0</v>
      </c>
      <c r="I180" s="13"/>
    </row>
    <row r="181" spans="1:9" ht="11.25">
      <c r="A181" s="7">
        <v>177</v>
      </c>
      <c r="B181" s="11" t="str">
        <f>IF(型号管理!A178="","",型号管理!A178)</f>
        <v/>
      </c>
      <c r="C181" s="11" t="str">
        <f>IF(B181="","",VLOOKUP(B181,型号管理!A:D,2,0))</f>
        <v/>
      </c>
      <c r="D181" s="11" t="str">
        <f>IF(B181="","",VLOOKUP(B181,型号管理!A:D,3,0))</f>
        <v/>
      </c>
      <c r="E181" s="11" t="str">
        <f>IF(B181="","",VLOOKUP(B181,型号管理!A:D,4,0))</f>
        <v/>
      </c>
      <c r="F181" s="12">
        <f>IF(B181="",0,SUMIFS(采购明细!F:F,采购明细!B:B,B181,采购明细!A:A,"&gt;="&amp;$C$3,采购明细!A:A,"&lt;="&amp;$E$3))</f>
        <v>0</v>
      </c>
      <c r="G181" s="12">
        <f>IF(B181="",0,SUMIFS(采购明细!H:H,采购明细!A:A,"&gt;="&amp;$C$3,采购明细!A:A,"&lt;="&amp;$E$3,采购明细!B:B,B181))</f>
        <v>0</v>
      </c>
      <c r="H181" s="12">
        <f t="shared" si="2"/>
        <v>0</v>
      </c>
      <c r="I181" s="13"/>
    </row>
    <row r="182" spans="1:9" ht="11.25">
      <c r="A182" s="7">
        <v>178</v>
      </c>
      <c r="B182" s="11" t="str">
        <f>IF(型号管理!A179="","",型号管理!A179)</f>
        <v/>
      </c>
      <c r="C182" s="11" t="str">
        <f>IF(B182="","",VLOOKUP(B182,型号管理!A:D,2,0))</f>
        <v/>
      </c>
      <c r="D182" s="11" t="str">
        <f>IF(B182="","",VLOOKUP(B182,型号管理!A:D,3,0))</f>
        <v/>
      </c>
      <c r="E182" s="11" t="str">
        <f>IF(B182="","",VLOOKUP(B182,型号管理!A:D,4,0))</f>
        <v/>
      </c>
      <c r="F182" s="12">
        <f>IF(B182="",0,SUMIFS(采购明细!F:F,采购明细!B:B,B182,采购明细!A:A,"&gt;="&amp;$C$3,采购明细!A:A,"&lt;="&amp;$E$3))</f>
        <v>0</v>
      </c>
      <c r="G182" s="12">
        <f>IF(B182="",0,SUMIFS(采购明细!H:H,采购明细!A:A,"&gt;="&amp;$C$3,采购明细!A:A,"&lt;="&amp;$E$3,采购明细!B:B,B182))</f>
        <v>0</v>
      </c>
      <c r="H182" s="12">
        <f t="shared" si="2"/>
        <v>0</v>
      </c>
      <c r="I182" s="13"/>
    </row>
    <row r="183" spans="1:9" ht="11.25">
      <c r="A183" s="7">
        <v>179</v>
      </c>
      <c r="B183" s="11" t="str">
        <f>IF(型号管理!A180="","",型号管理!A180)</f>
        <v/>
      </c>
      <c r="C183" s="11" t="str">
        <f>IF(B183="","",VLOOKUP(B183,型号管理!A:D,2,0))</f>
        <v/>
      </c>
      <c r="D183" s="11" t="str">
        <f>IF(B183="","",VLOOKUP(B183,型号管理!A:D,3,0))</f>
        <v/>
      </c>
      <c r="E183" s="11" t="str">
        <f>IF(B183="","",VLOOKUP(B183,型号管理!A:D,4,0))</f>
        <v/>
      </c>
      <c r="F183" s="12">
        <f>IF(B183="",0,SUMIFS(采购明细!F:F,采购明细!B:B,B183,采购明细!A:A,"&gt;="&amp;$C$3,采购明细!A:A,"&lt;="&amp;$E$3))</f>
        <v>0</v>
      </c>
      <c r="G183" s="12">
        <f>IF(B183="",0,SUMIFS(采购明细!H:H,采购明细!A:A,"&gt;="&amp;$C$3,采购明细!A:A,"&lt;="&amp;$E$3,采购明细!B:B,B183))</f>
        <v>0</v>
      </c>
      <c r="H183" s="12">
        <f t="shared" si="2"/>
        <v>0</v>
      </c>
      <c r="I183" s="13"/>
    </row>
    <row r="184" spans="1:9" ht="11.25">
      <c r="A184" s="7">
        <v>180</v>
      </c>
      <c r="B184" s="11" t="str">
        <f>IF(型号管理!A181="","",型号管理!A181)</f>
        <v/>
      </c>
      <c r="C184" s="11" t="str">
        <f>IF(B184="","",VLOOKUP(B184,型号管理!A:D,2,0))</f>
        <v/>
      </c>
      <c r="D184" s="11" t="str">
        <f>IF(B184="","",VLOOKUP(B184,型号管理!A:D,3,0))</f>
        <v/>
      </c>
      <c r="E184" s="11" t="str">
        <f>IF(B184="","",VLOOKUP(B184,型号管理!A:D,4,0))</f>
        <v/>
      </c>
      <c r="F184" s="12">
        <f>IF(B184="",0,SUMIFS(采购明细!F:F,采购明细!B:B,B184,采购明细!A:A,"&gt;="&amp;$C$3,采购明细!A:A,"&lt;="&amp;$E$3))</f>
        <v>0</v>
      </c>
      <c r="G184" s="12">
        <f>IF(B184="",0,SUMIFS(采购明细!H:H,采购明细!A:A,"&gt;="&amp;$C$3,采购明细!A:A,"&lt;="&amp;$E$3,采购明细!B:B,B184))</f>
        <v>0</v>
      </c>
      <c r="H184" s="12">
        <f t="shared" si="2"/>
        <v>0</v>
      </c>
      <c r="I184" s="13"/>
    </row>
    <row r="185" spans="1:9" ht="11.25">
      <c r="A185" s="7">
        <v>181</v>
      </c>
      <c r="B185" s="11" t="str">
        <f>IF(型号管理!A182="","",型号管理!A182)</f>
        <v/>
      </c>
      <c r="C185" s="11" t="str">
        <f>IF(B185="","",VLOOKUP(B185,型号管理!A:D,2,0))</f>
        <v/>
      </c>
      <c r="D185" s="11" t="str">
        <f>IF(B185="","",VLOOKUP(B185,型号管理!A:D,3,0))</f>
        <v/>
      </c>
      <c r="E185" s="11" t="str">
        <f>IF(B185="","",VLOOKUP(B185,型号管理!A:D,4,0))</f>
        <v/>
      </c>
      <c r="F185" s="12">
        <f>IF(B185="",0,SUMIFS(采购明细!F:F,采购明细!B:B,B185,采购明细!A:A,"&gt;="&amp;$C$3,采购明细!A:A,"&lt;="&amp;$E$3))</f>
        <v>0</v>
      </c>
      <c r="G185" s="12">
        <f>IF(B185="",0,SUMIFS(采购明细!H:H,采购明细!A:A,"&gt;="&amp;$C$3,采购明细!A:A,"&lt;="&amp;$E$3,采购明细!B:B,B185))</f>
        <v>0</v>
      </c>
      <c r="H185" s="12">
        <f t="shared" si="2"/>
        <v>0</v>
      </c>
      <c r="I185" s="13"/>
    </row>
    <row r="186" spans="1:9" ht="11.25">
      <c r="A186" s="7">
        <v>182</v>
      </c>
      <c r="B186" s="11" t="str">
        <f>IF(型号管理!A183="","",型号管理!A183)</f>
        <v/>
      </c>
      <c r="C186" s="11" t="str">
        <f>IF(B186="","",VLOOKUP(B186,型号管理!A:D,2,0))</f>
        <v/>
      </c>
      <c r="D186" s="11" t="str">
        <f>IF(B186="","",VLOOKUP(B186,型号管理!A:D,3,0))</f>
        <v/>
      </c>
      <c r="E186" s="11" t="str">
        <f>IF(B186="","",VLOOKUP(B186,型号管理!A:D,4,0))</f>
        <v/>
      </c>
      <c r="F186" s="12">
        <f>IF(B186="",0,SUMIFS(采购明细!F:F,采购明细!B:B,B186,采购明细!A:A,"&gt;="&amp;$C$3,采购明细!A:A,"&lt;="&amp;$E$3))</f>
        <v>0</v>
      </c>
      <c r="G186" s="12">
        <f>IF(B186="",0,SUMIFS(采购明细!H:H,采购明细!A:A,"&gt;="&amp;$C$3,采购明细!A:A,"&lt;="&amp;$E$3,采购明细!B:B,B186))</f>
        <v>0</v>
      </c>
      <c r="H186" s="12">
        <f t="shared" si="2"/>
        <v>0</v>
      </c>
      <c r="I186" s="13"/>
    </row>
    <row r="187" spans="1:9" ht="11.25">
      <c r="A187" s="7">
        <v>183</v>
      </c>
      <c r="B187" s="11" t="str">
        <f>IF(型号管理!A184="","",型号管理!A184)</f>
        <v/>
      </c>
      <c r="C187" s="11" t="str">
        <f>IF(B187="","",VLOOKUP(B187,型号管理!A:D,2,0))</f>
        <v/>
      </c>
      <c r="D187" s="11" t="str">
        <f>IF(B187="","",VLOOKUP(B187,型号管理!A:D,3,0))</f>
        <v/>
      </c>
      <c r="E187" s="11" t="str">
        <f>IF(B187="","",VLOOKUP(B187,型号管理!A:D,4,0))</f>
        <v/>
      </c>
      <c r="F187" s="12">
        <f>IF(B187="",0,SUMIFS(采购明细!F:F,采购明细!B:B,B187,采购明细!A:A,"&gt;="&amp;$C$3,采购明细!A:A,"&lt;="&amp;$E$3))</f>
        <v>0</v>
      </c>
      <c r="G187" s="12">
        <f>IF(B187="",0,SUMIFS(采购明细!H:H,采购明细!A:A,"&gt;="&amp;$C$3,采购明细!A:A,"&lt;="&amp;$E$3,采购明细!B:B,B187))</f>
        <v>0</v>
      </c>
      <c r="H187" s="12">
        <f t="shared" si="2"/>
        <v>0</v>
      </c>
      <c r="I187" s="13"/>
    </row>
    <row r="188" spans="1:9" ht="11.25">
      <c r="A188" s="7">
        <v>184</v>
      </c>
      <c r="B188" s="11" t="str">
        <f>IF(型号管理!A185="","",型号管理!A185)</f>
        <v/>
      </c>
      <c r="C188" s="11" t="str">
        <f>IF(B188="","",VLOOKUP(B188,型号管理!A:D,2,0))</f>
        <v/>
      </c>
      <c r="D188" s="11" t="str">
        <f>IF(B188="","",VLOOKUP(B188,型号管理!A:D,3,0))</f>
        <v/>
      </c>
      <c r="E188" s="11" t="str">
        <f>IF(B188="","",VLOOKUP(B188,型号管理!A:D,4,0))</f>
        <v/>
      </c>
      <c r="F188" s="12">
        <f>IF(B188="",0,SUMIFS(采购明细!F:F,采购明细!B:B,B188,采购明细!A:A,"&gt;="&amp;$C$3,采购明细!A:A,"&lt;="&amp;$E$3))</f>
        <v>0</v>
      </c>
      <c r="G188" s="12">
        <f>IF(B188="",0,SUMIFS(采购明细!H:H,采购明细!A:A,"&gt;="&amp;$C$3,采购明细!A:A,"&lt;="&amp;$E$3,采购明细!B:B,B188))</f>
        <v>0</v>
      </c>
      <c r="H188" s="12">
        <f t="shared" si="2"/>
        <v>0</v>
      </c>
      <c r="I188" s="13"/>
    </row>
    <row r="189" spans="1:9" ht="11.25">
      <c r="A189" s="7">
        <v>185</v>
      </c>
      <c r="B189" s="11" t="str">
        <f>IF(型号管理!A186="","",型号管理!A186)</f>
        <v/>
      </c>
      <c r="C189" s="11" t="str">
        <f>IF(B189="","",VLOOKUP(B189,型号管理!A:D,2,0))</f>
        <v/>
      </c>
      <c r="D189" s="11" t="str">
        <f>IF(B189="","",VLOOKUP(B189,型号管理!A:D,3,0))</f>
        <v/>
      </c>
      <c r="E189" s="11" t="str">
        <f>IF(B189="","",VLOOKUP(B189,型号管理!A:D,4,0))</f>
        <v/>
      </c>
      <c r="F189" s="12">
        <f>IF(B189="",0,SUMIFS(采购明细!F:F,采购明细!B:B,B189,采购明细!A:A,"&gt;="&amp;$C$3,采购明细!A:A,"&lt;="&amp;$E$3))</f>
        <v>0</v>
      </c>
      <c r="G189" s="12">
        <f>IF(B189="",0,SUMIFS(采购明细!H:H,采购明细!A:A,"&gt;="&amp;$C$3,采购明细!A:A,"&lt;="&amp;$E$3,采购明细!B:B,B189))</f>
        <v>0</v>
      </c>
      <c r="H189" s="12">
        <f t="shared" si="2"/>
        <v>0</v>
      </c>
      <c r="I189" s="13"/>
    </row>
    <row r="190" spans="1:9" ht="11.25">
      <c r="A190" s="7">
        <v>186</v>
      </c>
      <c r="B190" s="11" t="str">
        <f>IF(型号管理!A187="","",型号管理!A187)</f>
        <v/>
      </c>
      <c r="C190" s="11" t="str">
        <f>IF(B190="","",VLOOKUP(B190,型号管理!A:D,2,0))</f>
        <v/>
      </c>
      <c r="D190" s="11" t="str">
        <f>IF(B190="","",VLOOKUP(B190,型号管理!A:D,3,0))</f>
        <v/>
      </c>
      <c r="E190" s="11" t="str">
        <f>IF(B190="","",VLOOKUP(B190,型号管理!A:D,4,0))</f>
        <v/>
      </c>
      <c r="F190" s="12">
        <f>IF(B190="",0,SUMIFS(采购明细!F:F,采购明细!B:B,B190,采购明细!A:A,"&gt;="&amp;$C$3,采购明细!A:A,"&lt;="&amp;$E$3))</f>
        <v>0</v>
      </c>
      <c r="G190" s="12">
        <f>IF(B190="",0,SUMIFS(采购明细!H:H,采购明细!A:A,"&gt;="&amp;$C$3,采购明细!A:A,"&lt;="&amp;$E$3,采购明细!B:B,B190))</f>
        <v>0</v>
      </c>
      <c r="H190" s="12">
        <f t="shared" si="2"/>
        <v>0</v>
      </c>
      <c r="I190" s="13"/>
    </row>
    <row r="191" spans="1:9" ht="11.25">
      <c r="A191" s="7">
        <v>187</v>
      </c>
      <c r="B191" s="11" t="str">
        <f>IF(型号管理!A188="","",型号管理!A188)</f>
        <v/>
      </c>
      <c r="C191" s="11" t="str">
        <f>IF(B191="","",VLOOKUP(B191,型号管理!A:D,2,0))</f>
        <v/>
      </c>
      <c r="D191" s="11" t="str">
        <f>IF(B191="","",VLOOKUP(B191,型号管理!A:D,3,0))</f>
        <v/>
      </c>
      <c r="E191" s="11" t="str">
        <f>IF(B191="","",VLOOKUP(B191,型号管理!A:D,4,0))</f>
        <v/>
      </c>
      <c r="F191" s="12">
        <f>IF(B191="",0,SUMIFS(采购明细!F:F,采购明细!B:B,B191,采购明细!A:A,"&gt;="&amp;$C$3,采购明细!A:A,"&lt;="&amp;$E$3))</f>
        <v>0</v>
      </c>
      <c r="G191" s="12">
        <f>IF(B191="",0,SUMIFS(采购明细!H:H,采购明细!A:A,"&gt;="&amp;$C$3,采购明细!A:A,"&lt;="&amp;$E$3,采购明细!B:B,B191))</f>
        <v>0</v>
      </c>
      <c r="H191" s="12">
        <f t="shared" si="2"/>
        <v>0</v>
      </c>
      <c r="I191" s="13"/>
    </row>
    <row r="192" spans="1:9" ht="11.25">
      <c r="A192" s="7">
        <v>188</v>
      </c>
      <c r="B192" s="11" t="str">
        <f>IF(型号管理!A189="","",型号管理!A189)</f>
        <v/>
      </c>
      <c r="C192" s="11" t="str">
        <f>IF(B192="","",VLOOKUP(B192,型号管理!A:D,2,0))</f>
        <v/>
      </c>
      <c r="D192" s="11" t="str">
        <f>IF(B192="","",VLOOKUP(B192,型号管理!A:D,3,0))</f>
        <v/>
      </c>
      <c r="E192" s="11" t="str">
        <f>IF(B192="","",VLOOKUP(B192,型号管理!A:D,4,0))</f>
        <v/>
      </c>
      <c r="F192" s="12">
        <f>IF(B192="",0,SUMIFS(采购明细!F:F,采购明细!B:B,B192,采购明细!A:A,"&gt;="&amp;$C$3,采购明细!A:A,"&lt;="&amp;$E$3))</f>
        <v>0</v>
      </c>
      <c r="G192" s="12">
        <f>IF(B192="",0,SUMIFS(采购明细!H:H,采购明细!A:A,"&gt;="&amp;$C$3,采购明细!A:A,"&lt;="&amp;$E$3,采购明细!B:B,B192))</f>
        <v>0</v>
      </c>
      <c r="H192" s="12">
        <f t="shared" si="2"/>
        <v>0</v>
      </c>
      <c r="I192" s="13"/>
    </row>
    <row r="193" spans="1:9" ht="11.25">
      <c r="A193" s="7">
        <v>189</v>
      </c>
      <c r="B193" s="11" t="str">
        <f>IF(型号管理!A190="","",型号管理!A190)</f>
        <v/>
      </c>
      <c r="C193" s="11" t="str">
        <f>IF(B193="","",VLOOKUP(B193,型号管理!A:D,2,0))</f>
        <v/>
      </c>
      <c r="D193" s="11" t="str">
        <f>IF(B193="","",VLOOKUP(B193,型号管理!A:D,3,0))</f>
        <v/>
      </c>
      <c r="E193" s="11" t="str">
        <f>IF(B193="","",VLOOKUP(B193,型号管理!A:D,4,0))</f>
        <v/>
      </c>
      <c r="F193" s="12">
        <f>IF(B193="",0,SUMIFS(采购明细!F:F,采购明细!B:B,B193,采购明细!A:A,"&gt;="&amp;$C$3,采购明细!A:A,"&lt;="&amp;$E$3))</f>
        <v>0</v>
      </c>
      <c r="G193" s="12">
        <f>IF(B193="",0,SUMIFS(采购明细!H:H,采购明细!A:A,"&gt;="&amp;$C$3,采购明细!A:A,"&lt;="&amp;$E$3,采购明细!B:B,B193))</f>
        <v>0</v>
      </c>
      <c r="H193" s="12">
        <f t="shared" si="2"/>
        <v>0</v>
      </c>
      <c r="I193" s="13"/>
    </row>
    <row r="194" spans="1:9" ht="11.25">
      <c r="A194" s="7">
        <v>190</v>
      </c>
      <c r="B194" s="11" t="str">
        <f>IF(型号管理!A191="","",型号管理!A191)</f>
        <v/>
      </c>
      <c r="C194" s="11" t="str">
        <f>IF(B194="","",VLOOKUP(B194,型号管理!A:D,2,0))</f>
        <v/>
      </c>
      <c r="D194" s="11" t="str">
        <f>IF(B194="","",VLOOKUP(B194,型号管理!A:D,3,0))</f>
        <v/>
      </c>
      <c r="E194" s="11" t="str">
        <f>IF(B194="","",VLOOKUP(B194,型号管理!A:D,4,0))</f>
        <v/>
      </c>
      <c r="F194" s="12">
        <f>IF(B194="",0,SUMIFS(采购明细!F:F,采购明细!B:B,B194,采购明细!A:A,"&gt;="&amp;$C$3,采购明细!A:A,"&lt;="&amp;$E$3))</f>
        <v>0</v>
      </c>
      <c r="G194" s="12">
        <f>IF(B194="",0,SUMIFS(采购明细!H:H,采购明细!A:A,"&gt;="&amp;$C$3,采购明细!A:A,"&lt;="&amp;$E$3,采购明细!B:B,B194))</f>
        <v>0</v>
      </c>
      <c r="H194" s="12">
        <f t="shared" si="2"/>
        <v>0</v>
      </c>
      <c r="I194" s="13"/>
    </row>
    <row r="195" spans="1:9" ht="11.25">
      <c r="A195" s="7">
        <v>191</v>
      </c>
      <c r="B195" s="11" t="str">
        <f>IF(型号管理!A192="","",型号管理!A192)</f>
        <v/>
      </c>
      <c r="C195" s="11" t="str">
        <f>IF(B195="","",VLOOKUP(B195,型号管理!A:D,2,0))</f>
        <v/>
      </c>
      <c r="D195" s="11" t="str">
        <f>IF(B195="","",VLOOKUP(B195,型号管理!A:D,3,0))</f>
        <v/>
      </c>
      <c r="E195" s="11" t="str">
        <f>IF(B195="","",VLOOKUP(B195,型号管理!A:D,4,0))</f>
        <v/>
      </c>
      <c r="F195" s="12">
        <f>IF(B195="",0,SUMIFS(采购明细!F:F,采购明细!B:B,B195,采购明细!A:A,"&gt;="&amp;$C$3,采购明细!A:A,"&lt;="&amp;$E$3))</f>
        <v>0</v>
      </c>
      <c r="G195" s="12">
        <f>IF(B195="",0,SUMIFS(采购明细!H:H,采购明细!A:A,"&gt;="&amp;$C$3,采购明细!A:A,"&lt;="&amp;$E$3,采购明细!B:B,B195))</f>
        <v>0</v>
      </c>
      <c r="H195" s="12">
        <f t="shared" si="2"/>
        <v>0</v>
      </c>
      <c r="I195" s="13"/>
    </row>
    <row r="196" spans="1:9" ht="11.25">
      <c r="A196" s="7">
        <v>192</v>
      </c>
      <c r="B196" s="11" t="str">
        <f>IF(型号管理!A193="","",型号管理!A193)</f>
        <v/>
      </c>
      <c r="C196" s="11" t="str">
        <f>IF(B196="","",VLOOKUP(B196,型号管理!A:D,2,0))</f>
        <v/>
      </c>
      <c r="D196" s="11" t="str">
        <f>IF(B196="","",VLOOKUP(B196,型号管理!A:D,3,0))</f>
        <v/>
      </c>
      <c r="E196" s="11" t="str">
        <f>IF(B196="","",VLOOKUP(B196,型号管理!A:D,4,0))</f>
        <v/>
      </c>
      <c r="F196" s="12">
        <f>IF(B196="",0,SUMIFS(采购明细!F:F,采购明细!B:B,B196,采购明细!A:A,"&gt;="&amp;$C$3,采购明细!A:A,"&lt;="&amp;$E$3))</f>
        <v>0</v>
      </c>
      <c r="G196" s="12">
        <f>IF(B196="",0,SUMIFS(采购明细!H:H,采购明细!A:A,"&gt;="&amp;$C$3,采购明细!A:A,"&lt;="&amp;$E$3,采购明细!B:B,B196))</f>
        <v>0</v>
      </c>
      <c r="H196" s="12">
        <f t="shared" si="2"/>
        <v>0</v>
      </c>
      <c r="I196" s="13"/>
    </row>
    <row r="197" spans="1:9" ht="11.25">
      <c r="A197" s="7">
        <v>193</v>
      </c>
      <c r="B197" s="11" t="str">
        <f>IF(型号管理!A194="","",型号管理!A194)</f>
        <v/>
      </c>
      <c r="C197" s="11" t="str">
        <f>IF(B197="","",VLOOKUP(B197,型号管理!A:D,2,0))</f>
        <v/>
      </c>
      <c r="D197" s="11" t="str">
        <f>IF(B197="","",VLOOKUP(B197,型号管理!A:D,3,0))</f>
        <v/>
      </c>
      <c r="E197" s="11" t="str">
        <f>IF(B197="","",VLOOKUP(B197,型号管理!A:D,4,0))</f>
        <v/>
      </c>
      <c r="F197" s="12">
        <f>IF(B197="",0,SUMIFS(采购明细!F:F,采购明细!B:B,B197,采购明细!A:A,"&gt;="&amp;$C$3,采购明细!A:A,"&lt;="&amp;$E$3))</f>
        <v>0</v>
      </c>
      <c r="G197" s="12">
        <f>IF(B197="",0,SUMIFS(采购明细!H:H,采购明细!A:A,"&gt;="&amp;$C$3,采购明细!A:A,"&lt;="&amp;$E$3,采购明细!B:B,B197))</f>
        <v>0</v>
      </c>
      <c r="H197" s="12">
        <f t="shared" si="2"/>
        <v>0</v>
      </c>
      <c r="I197" s="13"/>
    </row>
    <row r="198" spans="1:9" ht="11.25">
      <c r="A198" s="7">
        <v>194</v>
      </c>
      <c r="B198" s="11" t="str">
        <f>IF(型号管理!A195="","",型号管理!A195)</f>
        <v/>
      </c>
      <c r="C198" s="11" t="str">
        <f>IF(B198="","",VLOOKUP(B198,型号管理!A:D,2,0))</f>
        <v/>
      </c>
      <c r="D198" s="11" t="str">
        <f>IF(B198="","",VLOOKUP(B198,型号管理!A:D,3,0))</f>
        <v/>
      </c>
      <c r="E198" s="11" t="str">
        <f>IF(B198="","",VLOOKUP(B198,型号管理!A:D,4,0))</f>
        <v/>
      </c>
      <c r="F198" s="12">
        <f>IF(B198="",0,SUMIFS(采购明细!F:F,采购明细!B:B,B198,采购明细!A:A,"&gt;="&amp;$C$3,采购明细!A:A,"&lt;="&amp;$E$3))</f>
        <v>0</v>
      </c>
      <c r="G198" s="12">
        <f>IF(B198="",0,SUMIFS(采购明细!H:H,采购明细!A:A,"&gt;="&amp;$C$3,采购明细!A:A,"&lt;="&amp;$E$3,采购明细!B:B,B198))</f>
        <v>0</v>
      </c>
      <c r="H198" s="12">
        <f t="shared" si="3" ref="H198:H204">IF(F198=0,0,G198/F198)</f>
        <v>0</v>
      </c>
      <c r="I198" s="13"/>
    </row>
    <row r="199" spans="1:9" ht="11.25">
      <c r="A199" s="7">
        <v>195</v>
      </c>
      <c r="B199" s="11" t="str">
        <f>IF(型号管理!A196="","",型号管理!A196)</f>
        <v/>
      </c>
      <c r="C199" s="11" t="str">
        <f>IF(B199="","",VLOOKUP(B199,型号管理!A:D,2,0))</f>
        <v/>
      </c>
      <c r="D199" s="11" t="str">
        <f>IF(B199="","",VLOOKUP(B199,型号管理!A:D,3,0))</f>
        <v/>
      </c>
      <c r="E199" s="11" t="str">
        <f>IF(B199="","",VLOOKUP(B199,型号管理!A:D,4,0))</f>
        <v/>
      </c>
      <c r="F199" s="12">
        <f>IF(B199="",0,SUMIFS(采购明细!F:F,采购明细!B:B,B199,采购明细!A:A,"&gt;="&amp;$C$3,采购明细!A:A,"&lt;="&amp;$E$3))</f>
        <v>0</v>
      </c>
      <c r="G199" s="12">
        <f>IF(B199="",0,SUMIFS(采购明细!H:H,采购明细!A:A,"&gt;="&amp;$C$3,采购明细!A:A,"&lt;="&amp;$E$3,采购明细!B:B,B199))</f>
        <v>0</v>
      </c>
      <c r="H199" s="12">
        <f t="shared" si="3"/>
        <v>0</v>
      </c>
      <c r="I199" s="13"/>
    </row>
    <row r="200" spans="1:9" ht="11.25">
      <c r="A200" s="7">
        <v>196</v>
      </c>
      <c r="B200" s="11" t="str">
        <f>IF(型号管理!A197="","",型号管理!A197)</f>
        <v/>
      </c>
      <c r="C200" s="11" t="str">
        <f>IF(B200="","",VLOOKUP(B200,型号管理!A:D,2,0))</f>
        <v/>
      </c>
      <c r="D200" s="11" t="str">
        <f>IF(B200="","",VLOOKUP(B200,型号管理!A:D,3,0))</f>
        <v/>
      </c>
      <c r="E200" s="11" t="str">
        <f>IF(B200="","",VLOOKUP(B200,型号管理!A:D,4,0))</f>
        <v/>
      </c>
      <c r="F200" s="12">
        <f>IF(B200="",0,SUMIFS(采购明细!F:F,采购明细!B:B,B200,采购明细!A:A,"&gt;="&amp;$C$3,采购明细!A:A,"&lt;="&amp;$E$3))</f>
        <v>0</v>
      </c>
      <c r="G200" s="12">
        <f>IF(B200="",0,SUMIFS(采购明细!H:H,采购明细!A:A,"&gt;="&amp;$C$3,采购明细!A:A,"&lt;="&amp;$E$3,采购明细!B:B,B200))</f>
        <v>0</v>
      </c>
      <c r="H200" s="12">
        <f t="shared" si="3"/>
        <v>0</v>
      </c>
      <c r="I200" s="13"/>
    </row>
    <row r="201" spans="1:9" ht="11.25">
      <c r="A201" s="7">
        <v>197</v>
      </c>
      <c r="B201" s="11" t="str">
        <f>IF(型号管理!A198="","",型号管理!A198)</f>
        <v/>
      </c>
      <c r="C201" s="11" t="str">
        <f>IF(B201="","",VLOOKUP(B201,型号管理!A:D,2,0))</f>
        <v/>
      </c>
      <c r="D201" s="11" t="str">
        <f>IF(B201="","",VLOOKUP(B201,型号管理!A:D,3,0))</f>
        <v/>
      </c>
      <c r="E201" s="11" t="str">
        <f>IF(B201="","",VLOOKUP(B201,型号管理!A:D,4,0))</f>
        <v/>
      </c>
      <c r="F201" s="12">
        <f>IF(B201="",0,SUMIFS(采购明细!F:F,采购明细!B:B,B201,采购明细!A:A,"&gt;="&amp;$C$3,采购明细!A:A,"&lt;="&amp;$E$3))</f>
        <v>0</v>
      </c>
      <c r="G201" s="12">
        <f>IF(B201="",0,SUMIFS(采购明细!H:H,采购明细!A:A,"&gt;="&amp;$C$3,采购明细!A:A,"&lt;="&amp;$E$3,采购明细!B:B,B201))</f>
        <v>0</v>
      </c>
      <c r="H201" s="12">
        <f t="shared" si="3"/>
        <v>0</v>
      </c>
      <c r="I201" s="13"/>
    </row>
    <row r="202" spans="1:9" ht="11.25">
      <c r="A202" s="7">
        <v>198</v>
      </c>
      <c r="B202" s="11" t="str">
        <f>IF(型号管理!A199="","",型号管理!A199)</f>
        <v/>
      </c>
      <c r="C202" s="11" t="str">
        <f>IF(B202="","",VLOOKUP(B202,型号管理!A:D,2,0))</f>
        <v/>
      </c>
      <c r="D202" s="11" t="str">
        <f>IF(B202="","",VLOOKUP(B202,型号管理!A:D,3,0))</f>
        <v/>
      </c>
      <c r="E202" s="11" t="str">
        <f>IF(B202="","",VLOOKUP(B202,型号管理!A:D,4,0))</f>
        <v/>
      </c>
      <c r="F202" s="12">
        <f>IF(B202="",0,SUMIFS(采购明细!F:F,采购明细!B:B,B202,采购明细!A:A,"&gt;="&amp;$C$3,采购明细!A:A,"&lt;="&amp;$E$3))</f>
        <v>0</v>
      </c>
      <c r="G202" s="12">
        <f>IF(B202="",0,SUMIFS(采购明细!H:H,采购明细!A:A,"&gt;="&amp;$C$3,采购明细!A:A,"&lt;="&amp;$E$3,采购明细!B:B,B202))</f>
        <v>0</v>
      </c>
      <c r="H202" s="12">
        <f t="shared" si="3"/>
        <v>0</v>
      </c>
      <c r="I202" s="13"/>
    </row>
    <row r="203" spans="1:9" ht="11.25">
      <c r="A203" s="7">
        <v>199</v>
      </c>
      <c r="B203" s="11" t="str">
        <f>IF(型号管理!A200="","",型号管理!A200)</f>
        <v/>
      </c>
      <c r="C203" s="11" t="str">
        <f>IF(B203="","",VLOOKUP(B203,型号管理!A:D,2,0))</f>
        <v/>
      </c>
      <c r="D203" s="11" t="str">
        <f>IF(B203="","",VLOOKUP(B203,型号管理!A:D,3,0))</f>
        <v/>
      </c>
      <c r="E203" s="11" t="str">
        <f>IF(B203="","",VLOOKUP(B203,型号管理!A:D,4,0))</f>
        <v/>
      </c>
      <c r="F203" s="12">
        <f>IF(B203="",0,SUMIFS(采购明细!F:F,采购明细!B:B,B203,采购明细!A:A,"&gt;="&amp;$C$3,采购明细!A:A,"&lt;="&amp;$E$3))</f>
        <v>0</v>
      </c>
      <c r="G203" s="12">
        <f>IF(B203="",0,SUMIFS(采购明细!H:H,采购明细!A:A,"&gt;="&amp;$C$3,采购明细!A:A,"&lt;="&amp;$E$3,采购明细!B:B,B203))</f>
        <v>0</v>
      </c>
      <c r="H203" s="12">
        <f t="shared" si="3"/>
        <v>0</v>
      </c>
      <c r="I203" s="13"/>
    </row>
    <row r="204" spans="1:9" ht="11.25">
      <c r="A204" s="7">
        <v>200</v>
      </c>
      <c r="B204" s="11" t="str">
        <f>IF(型号管理!A201="","",型号管理!A201)</f>
        <v/>
      </c>
      <c r="C204" s="11" t="str">
        <f>IF(B204="","",VLOOKUP(B204,型号管理!A:D,2,0))</f>
        <v/>
      </c>
      <c r="D204" s="11" t="str">
        <f>IF(B204="","",VLOOKUP(B204,型号管理!A:D,3,0))</f>
        <v/>
      </c>
      <c r="E204" s="11" t="str">
        <f>IF(B204="","",VLOOKUP(B204,型号管理!A:D,4,0))</f>
        <v/>
      </c>
      <c r="F204" s="12">
        <f>IF(B204="",0,SUMIFS(采购明细!F:F,采购明细!B:B,B204,采购明细!A:A,"&gt;="&amp;$C$3,采购明细!A:A,"&lt;="&amp;$E$3))</f>
        <v>0</v>
      </c>
      <c r="G204" s="12">
        <f>IF(B204="",0,SUMIFS(采购明细!H:H,采购明细!A:A,"&gt;="&amp;$C$3,采购明细!A:A,"&lt;="&amp;$E$3,采购明细!B:B,B204))</f>
        <v>0</v>
      </c>
      <c r="H204" s="12">
        <f t="shared" si="3"/>
        <v>0</v>
      </c>
      <c r="I204" s="13"/>
    </row>
  </sheetData>
  <mergeCells count="3">
    <mergeCell ref="A1:I1"/>
    <mergeCell ref="A3:B3"/>
    <mergeCell ref="E3:H3"/>
  </mergeCells>
  <conditionalFormatting sqref="I3">
    <cfRule type="containsText" priority="1" dxfId="0" operator="containsText" text="开始和结束">
      <formula>NOT(ISERROR(SEARCH("开始和结束",I3)))</formula>
    </cfRule>
  </conditionalFormatting>
  <dataValidations count="1">
    <dataValidation type="date" operator="greaterThanOrEqual" allowBlank="1" showInputMessage="1" showErrorMessage="1" error="请输入正确的日期格式，如2019/01/01" sqref="C3 E3:H3">
      <formula1>1</formula1>
    </dataValidation>
  </dataValidations>
  <pageMargins left="0.699305555555556" right="0.699305555555556" top="0.75" bottom="0.75" header="0.3" footer="0.3"/>
  <pageSetup orientation="portrait" paperSize="9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A00-000000000000}">
  <dimension ref="A1:J18"/>
  <sheetViews>
    <sheetView showGridLines="0" workbookViewId="0" topLeftCell="A1">
      <selection pane="topLeft" activeCell="A2" sqref="A2"/>
    </sheetView>
  </sheetViews>
  <sheetFormatPr defaultColWidth="9" defaultRowHeight="28.35" customHeight="1"/>
  <cols>
    <col min="1" max="1" width="5.8" style="17" customWidth="1"/>
    <col min="2" max="2" width="9" style="18"/>
    <col min="3" max="3" width="15" style="18" customWidth="1"/>
    <col min="4" max="4" width="14.3" style="18" customWidth="1"/>
    <col min="5" max="5" width="9.4" style="18" customWidth="1"/>
    <col min="6" max="6" width="10.8" style="18" customWidth="1"/>
    <col min="7" max="7" width="11" style="18" customWidth="1"/>
    <col min="8" max="8" width="10.8" style="18" customWidth="1"/>
    <col min="9" max="9" width="10.6" style="18" customWidth="1"/>
    <col min="10" max="10" width="36.8" style="18" customWidth="1"/>
    <col min="11" max="16384" width="9" style="18"/>
  </cols>
  <sheetData>
    <row r="1" spans="1:10" s="17" customFormat="1" ht="28.35" customHeight="1">
      <c r="A1" s="3" t="s">
        <v>326</v>
      </c>
      <c r="B1" s="3"/>
      <c r="C1" s="3"/>
      <c r="D1" s="3"/>
      <c r="E1" s="3"/>
      <c r="F1" s="3"/>
      <c r="G1" s="3"/>
      <c r="H1" s="3"/>
      <c r="I1" s="3"/>
      <c r="J1" s="3"/>
    </row>
    <row r="2" s="17" customFormat="1" ht="13.5"/>
    <row r="3" spans="1:10" s="17" customFormat="1" ht="28.35" customHeight="1">
      <c r="A3" s="19" t="s">
        <v>280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311</v>
      </c>
      <c r="G3" s="19" t="s">
        <v>327</v>
      </c>
      <c r="H3" s="19" t="s">
        <v>328</v>
      </c>
      <c r="I3" s="19" t="s">
        <v>258</v>
      </c>
      <c r="J3" s="19" t="s">
        <v>10</v>
      </c>
    </row>
    <row r="4" spans="1:10" ht="28.35" customHeight="1">
      <c r="A4" s="20">
        <v>1</v>
      </c>
      <c r="B4" s="21"/>
      <c r="C4" s="21"/>
      <c r="D4" s="21"/>
      <c r="E4" s="21"/>
      <c r="F4" s="21"/>
      <c r="G4" s="21"/>
      <c r="H4" s="21"/>
      <c r="I4" s="21"/>
      <c r="J4" s="21"/>
    </row>
    <row r="5" spans="1:10" ht="28.35" customHeight="1">
      <c r="A5" s="20">
        <v>2</v>
      </c>
      <c r="B5" s="21"/>
      <c r="C5" s="21"/>
      <c r="D5" s="21"/>
      <c r="E5" s="21"/>
      <c r="F5" s="21"/>
      <c r="G5" s="21"/>
      <c r="H5" s="21"/>
      <c r="I5" s="21"/>
      <c r="J5" s="21"/>
    </row>
    <row r="6" spans="1:10" ht="28.35" customHeight="1">
      <c r="A6" s="20">
        <v>3</v>
      </c>
      <c r="B6" s="21"/>
      <c r="C6" s="21"/>
      <c r="D6" s="21"/>
      <c r="E6" s="21"/>
      <c r="F6" s="21"/>
      <c r="G6" s="21"/>
      <c r="H6" s="21"/>
      <c r="I6" s="21"/>
      <c r="J6" s="21"/>
    </row>
    <row r="7" spans="1:10" ht="28.35" customHeight="1">
      <c r="A7" s="20">
        <v>4</v>
      </c>
      <c r="B7" s="21"/>
      <c r="C7" s="21"/>
      <c r="D7" s="21"/>
      <c r="E7" s="21"/>
      <c r="F7" s="21"/>
      <c r="G7" s="21"/>
      <c r="H7" s="21"/>
      <c r="I7" s="21"/>
      <c r="J7" s="21"/>
    </row>
    <row r="8" spans="1:10" ht="28.35" customHeight="1">
      <c r="A8" s="20">
        <v>5</v>
      </c>
      <c r="B8" s="21"/>
      <c r="C8" s="21"/>
      <c r="D8" s="21"/>
      <c r="E8" s="21"/>
      <c r="F8" s="21"/>
      <c r="G8" s="21"/>
      <c r="H8" s="21"/>
      <c r="I8" s="21"/>
      <c r="J8" s="21"/>
    </row>
    <row r="9" spans="1:10" ht="28.35" customHeight="1">
      <c r="A9" s="20">
        <v>6</v>
      </c>
      <c r="B9" s="21"/>
      <c r="C9" s="21"/>
      <c r="D9" s="21"/>
      <c r="E9" s="21"/>
      <c r="F9" s="21"/>
      <c r="G9" s="21"/>
      <c r="H9" s="21"/>
      <c r="I9" s="21"/>
      <c r="J9" s="21"/>
    </row>
    <row r="10" spans="1:10" ht="28.35" customHeight="1">
      <c r="A10" s="20">
        <v>7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ht="28.35" customHeight="1">
      <c r="A11" s="20">
        <v>8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ht="28.35" customHeight="1">
      <c r="A12" s="20">
        <v>9</v>
      </c>
      <c r="B12" s="21"/>
      <c r="C12" s="21"/>
      <c r="D12" s="21"/>
      <c r="E12" s="21"/>
      <c r="F12" s="21"/>
      <c r="G12" s="21"/>
      <c r="H12" s="21"/>
      <c r="I12" s="21"/>
      <c r="J12" s="21"/>
    </row>
    <row r="13" spans="1:10" ht="28.35" customHeight="1">
      <c r="A13" s="20">
        <v>10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ht="28.35" customHeight="1">
      <c r="A14" s="20">
        <v>11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ht="28.35" customHeight="1">
      <c r="A15" s="20">
        <v>12</v>
      </c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28.35" customHeight="1">
      <c r="A16" s="20">
        <v>13</v>
      </c>
      <c r="B16" s="21"/>
      <c r="C16" s="21"/>
      <c r="D16" s="21"/>
      <c r="E16" s="21"/>
      <c r="F16" s="21"/>
      <c r="G16" s="21"/>
      <c r="H16" s="21"/>
      <c r="I16" s="21"/>
      <c r="J16" s="21"/>
    </row>
    <row r="17" spans="1:10" ht="28.35" customHeight="1">
      <c r="A17" s="20">
        <v>14</v>
      </c>
      <c r="B17" s="21"/>
      <c r="C17" s="21"/>
      <c r="D17" s="21"/>
      <c r="E17" s="21"/>
      <c r="F17" s="21"/>
      <c r="G17" s="21"/>
      <c r="H17" s="21"/>
      <c r="I17" s="21"/>
      <c r="J17" s="21"/>
    </row>
    <row r="18" spans="1:10" ht="28.35" customHeight="1">
      <c r="A18" s="20">
        <v>15</v>
      </c>
      <c r="B18" s="21"/>
      <c r="C18" s="21"/>
      <c r="D18" s="21"/>
      <c r="E18" s="21"/>
      <c r="F18" s="21"/>
      <c r="G18" s="21"/>
      <c r="H18" s="21"/>
      <c r="I18" s="21"/>
      <c r="J18" s="21"/>
    </row>
  </sheetData>
  <mergeCells count="1">
    <mergeCell ref="A1:J1"/>
  </mergeCells>
  <pageMargins left="0.708661417322835" right="0.708661417322835" top="0.590551181102362" bottom="0.590551181102362" header="0" footer="0"/>
  <pageSetup orientation="landscape" paperSize="9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B00-000000000000}">
  <dimension ref="A1:J204"/>
  <sheetViews>
    <sheetView showGridLines="0" workbookViewId="0" topLeftCell="A1">
      <pane ySplit="4" topLeftCell="A5" activePane="bottomLeft" state="frozen"/>
      <selection pane="topLeft" activeCell="A1" sqref="A1"/>
      <selection pane="bottomLeft" activeCell="A1" sqref="A1:J1"/>
    </sheetView>
  </sheetViews>
  <sheetFormatPr defaultColWidth="9" defaultRowHeight="13.5"/>
  <cols>
    <col min="1" max="1" width="5.6" style="1" customWidth="1"/>
    <col min="2" max="2" width="9.8" style="2" customWidth="1"/>
    <col min="3" max="3" width="24" style="2" customWidth="1"/>
    <col min="4" max="4" width="17" style="2" customWidth="1"/>
    <col min="5" max="8" width="9" style="2"/>
    <col min="9" max="9" width="24.6" style="2" customWidth="1"/>
    <col min="10" max="10" width="22.8" style="2" customWidth="1"/>
    <col min="11" max="16382" width="9" style="2"/>
  </cols>
  <sheetData>
    <row r="1" spans="1:10" ht="27">
      <c r="A1" s="3" t="s">
        <v>329</v>
      </c>
      <c r="B1" s="3"/>
      <c r="C1" s="3"/>
      <c r="D1" s="3"/>
      <c r="E1" s="3"/>
      <c r="F1" s="3"/>
      <c r="G1" s="3"/>
      <c r="H1" s="3"/>
      <c r="I1" s="3"/>
      <c r="J1" s="3"/>
    </row>
    <row r="2" spans="2:10" ht="13.5">
      <c r="B2" s="1"/>
      <c r="C2" s="1"/>
      <c r="D2" s="1"/>
      <c r="E2" s="1"/>
      <c r="F2" s="1"/>
      <c r="G2" s="1"/>
      <c r="H2" s="1"/>
      <c r="I2" s="1"/>
      <c r="J2" s="1"/>
    </row>
    <row r="3" spans="1:10" ht="13.5">
      <c r="A3" s="4" t="s">
        <v>330</v>
      </c>
      <c r="B3" s="5"/>
      <c r="C3" s="6">
        <v>43496</v>
      </c>
      <c r="D3" s="7" t="s">
        <v>331</v>
      </c>
      <c r="E3" s="8"/>
      <c r="F3" s="9"/>
      <c r="G3" s="9"/>
      <c r="H3" s="10"/>
      <c r="I3" s="14" t="str">
        <f>IF(AND(C3&lt;&gt;""),"所有物料盘点情况如下","截止日期不能为空！")</f>
        <v>所有物料盘点情况如下</v>
      </c>
      <c r="J3" s="15"/>
    </row>
    <row r="4" spans="1:10" ht="13.5">
      <c r="A4" s="7" t="s">
        <v>280</v>
      </c>
      <c r="B4" s="7" t="s">
        <v>259</v>
      </c>
      <c r="C4" s="7" t="s">
        <v>260</v>
      </c>
      <c r="D4" s="7" t="s">
        <v>5</v>
      </c>
      <c r="E4" s="7" t="s">
        <v>6</v>
      </c>
      <c r="F4" s="7" t="s">
        <v>332</v>
      </c>
      <c r="G4" s="7" t="s">
        <v>333</v>
      </c>
      <c r="H4" s="7" t="s">
        <v>334</v>
      </c>
      <c r="I4" s="7" t="s">
        <v>335</v>
      </c>
      <c r="J4" s="7" t="s">
        <v>10</v>
      </c>
    </row>
    <row r="5" spans="1:10" ht="13.5">
      <c r="A5" s="7">
        <v>1</v>
      </c>
      <c r="B5" s="11" t="str">
        <f>IF(型号管理!A2="","",型号管理!A2)</f>
        <v>BG00001</v>
      </c>
      <c r="C5" s="11" t="str">
        <f>IF(B5="","",VLOOKUP(B5,型号管理!A:D,2,0))</f>
        <v>A4打印纸</v>
      </c>
      <c r="D5" s="11" t="str">
        <f>IF(B5="","",VLOOKUP(B5,型号管理!A:D,3,0))</f>
        <v>500张/包 5包/箱</v>
      </c>
      <c r="E5" s="11" t="str">
        <f>IF(B5="","",VLOOKUP(B5,型号管理!A:D,4,0))</f>
        <v>箱</v>
      </c>
      <c r="F5" s="12">
        <f>IF(B5="",0,SUMIFS(采购明细!F:F,采购明细!B:B,B5,采购明细!A:A,"&lt;="&amp;$C$3)-SUMIFS(领用明细!F:F,领用明细!B:B,B5,领用明细!A:A,"&lt;="&amp;$C$3))</f>
        <v>7</v>
      </c>
      <c r="G5" s="13">
        <v>6</v>
      </c>
      <c r="H5" s="12">
        <f>G5-F5</f>
        <v>-1</v>
      </c>
      <c r="I5" s="13"/>
      <c r="J5" s="16"/>
    </row>
    <row r="6" spans="1:10" ht="13.5">
      <c r="A6" s="7">
        <v>2</v>
      </c>
      <c r="B6" s="11" t="str">
        <f>IF(型号管理!A3="","",型号管理!A3)</f>
        <v>BG00002</v>
      </c>
      <c r="C6" s="11" t="str">
        <f>IF(B6="","",VLOOKUP(B6,型号管理!A:D,2,0))</f>
        <v>A5凭证打印纸</v>
      </c>
      <c r="D6" s="11" t="str">
        <f>IF(B6="","",VLOOKUP(B6,型号管理!A:D,3,0))</f>
        <v>500张/包 10包/箱</v>
      </c>
      <c r="E6" s="11" t="str">
        <f>IF(B6="","",VLOOKUP(B6,型号管理!A:D,4,0))</f>
        <v>箱</v>
      </c>
      <c r="F6" s="12">
        <f>IF(B6="",0,SUMIFS(采购明细!F:F,采购明细!B:B,B6,采购明细!A:A,"&lt;="&amp;$C$3)-SUMIFS(领用明细!F:F,领用明细!B:B,B6,领用明细!A:A,"&lt;="&amp;$C$3))</f>
        <v>6</v>
      </c>
      <c r="G6" s="13">
        <v>6</v>
      </c>
      <c r="H6" s="12">
        <f t="shared" si="0" ref="H6:H69">G6-F6</f>
        <v>0</v>
      </c>
      <c r="I6" s="13"/>
      <c r="J6" s="16"/>
    </row>
    <row r="7" spans="1:10" ht="13.5">
      <c r="A7" s="7">
        <v>3</v>
      </c>
      <c r="B7" s="11" t="str">
        <f>IF(型号管理!A4="","",型号管理!A4)</f>
        <v>BG00003</v>
      </c>
      <c r="C7" s="11" t="str">
        <f>IF(B7="","",VLOOKUP(B7,型号管理!A:D,2,0))</f>
        <v>凭证封面封底/封底/包角</v>
      </c>
      <c r="D7" s="11" t="str">
        <f>IF(B7="","",VLOOKUP(B7,型号管理!A:D,3,0))</f>
        <v>适配A5尺寸凭证 40套/包</v>
      </c>
      <c r="E7" s="11" t="str">
        <f>IF(B7="","",VLOOKUP(B7,型号管理!A:D,4,0))</f>
        <v>包</v>
      </c>
      <c r="F7" s="12">
        <f>IF(B7="",0,SUMIFS(采购明细!F:F,采购明细!B:B,B7,采购明细!A:A,"&lt;="&amp;$C$3)-SUMIFS(领用明细!F:F,领用明细!B:B,B7,领用明细!A:A,"&lt;="&amp;$C$3))</f>
        <v>6</v>
      </c>
      <c r="G7" s="13">
        <v>6</v>
      </c>
      <c r="H7" s="12">
        <f t="shared" si="0"/>
        <v>0</v>
      </c>
      <c r="I7" s="13"/>
      <c r="J7" s="16"/>
    </row>
    <row r="8" spans="1:10" ht="13.5">
      <c r="A8" s="7">
        <v>4</v>
      </c>
      <c r="B8" s="11" t="str">
        <f>IF(型号管理!A5="","",型号管理!A5)</f>
        <v>BG00004</v>
      </c>
      <c r="C8" s="11" t="str">
        <f>IF(B8="","",VLOOKUP(B8,型号管理!A:D,2,0))</f>
        <v>凭证包装盒</v>
      </c>
      <c r="D8" s="11" t="str">
        <f>IF(B8="","",VLOOKUP(B8,型号管理!A:D,3,0))</f>
        <v>适配A5尺寸凭证 10个/包</v>
      </c>
      <c r="E8" s="11" t="str">
        <f>IF(B8="","",VLOOKUP(B8,型号管理!A:D,4,0))</f>
        <v>包</v>
      </c>
      <c r="F8" s="12">
        <f>IF(B8="",0,SUMIFS(采购明细!F:F,采购明细!B:B,B8,采购明细!A:A,"&lt;="&amp;$C$3)-SUMIFS(领用明细!F:F,领用明细!B:B,B8,领用明细!A:A,"&lt;="&amp;$C$3))</f>
        <v>4</v>
      </c>
      <c r="G8" s="13">
        <v>5</v>
      </c>
      <c r="H8" s="12">
        <f t="shared" si="0"/>
        <v>1</v>
      </c>
      <c r="I8" s="13"/>
      <c r="J8" s="16"/>
    </row>
    <row r="9" spans="1:10" ht="13.5">
      <c r="A9" s="7">
        <v>5</v>
      </c>
      <c r="B9" s="11" t="str">
        <f>IF(型号管理!A6="","",型号管理!A6)</f>
        <v>BG00005</v>
      </c>
      <c r="C9" s="11" t="str">
        <f>IF(B9="","",VLOOKUP(B9,型号管理!A:D,2,0))</f>
        <v>牛皮纸档案袋</v>
      </c>
      <c r="D9" s="11" t="str">
        <f>IF(B9="","",VLOOKUP(B9,型号管理!A:D,3,0))</f>
        <v>A4尺寸 50个/包</v>
      </c>
      <c r="E9" s="11" t="str">
        <f>IF(B9="","",VLOOKUP(B9,型号管理!A:D,4,0))</f>
        <v>包</v>
      </c>
      <c r="F9" s="12">
        <f>IF(B9="",0,SUMIFS(采购明细!F:F,采购明细!B:B,B9,采购明细!A:A,"&lt;="&amp;$C$3)-SUMIFS(领用明细!F:F,领用明细!B:B,B9,领用明细!A:A,"&lt;="&amp;$C$3))</f>
        <v>2</v>
      </c>
      <c r="G9" s="13">
        <v>2</v>
      </c>
      <c r="H9" s="12">
        <f t="shared" si="0"/>
        <v>0</v>
      </c>
      <c r="I9" s="13"/>
      <c r="J9" s="16"/>
    </row>
    <row r="10" spans="1:10" ht="13.5">
      <c r="A10" s="7">
        <v>6</v>
      </c>
      <c r="B10" s="11" t="str">
        <f>IF(型号管理!A7="","",型号管理!A7)</f>
        <v>BG00006</v>
      </c>
      <c r="C10" s="11" t="str">
        <f>IF(B10="","",VLOOKUP(B10,型号管理!A:D,2,0))</f>
        <v>A3打印纸*</v>
      </c>
      <c r="D10" s="11" t="str">
        <f>IF(B10="","",VLOOKUP(B10,型号管理!A:D,3,0))</f>
        <v>500张/包</v>
      </c>
      <c r="E10" s="11" t="str">
        <f>IF(B10="","",VLOOKUP(B10,型号管理!A:D,4,0))</f>
        <v>包</v>
      </c>
      <c r="F10" s="12">
        <f>IF(B10="",0,SUMIFS(采购明细!F:F,采购明细!B:B,B10,采购明细!A:A,"&lt;="&amp;$C$3)-SUMIFS(领用明细!F:F,领用明细!B:B,B10,领用明细!A:A,"&lt;="&amp;$C$3))</f>
        <v>0</v>
      </c>
      <c r="G10" s="13"/>
      <c r="H10" s="12">
        <f t="shared" si="0"/>
        <v>0</v>
      </c>
      <c r="I10" s="13"/>
      <c r="J10" s="16"/>
    </row>
    <row r="11" spans="1:10" ht="13.5">
      <c r="A11" s="7">
        <v>7</v>
      </c>
      <c r="B11" s="11" t="str">
        <f>IF(型号管理!A8="","",型号管理!A8)</f>
        <v>BG00007</v>
      </c>
      <c r="C11" s="11" t="str">
        <f>IF(B11="","",VLOOKUP(B11,型号管理!A:D,2,0))</f>
        <v>A4牛皮纸</v>
      </c>
      <c r="D11" s="11" t="str">
        <f>IF(B11="","",VLOOKUP(B11,型号管理!A:D,3,0))</f>
        <v>100张/包</v>
      </c>
      <c r="E11" s="11" t="str">
        <f>IF(B11="","",VLOOKUP(B11,型号管理!A:D,4,0))</f>
        <v>包</v>
      </c>
      <c r="F11" s="12">
        <f>IF(B11="",0,SUMIFS(采购明细!F:F,采购明细!B:B,B11,采购明细!A:A,"&lt;="&amp;$C$3)-SUMIFS(领用明细!F:F,领用明细!B:B,B11,领用明细!A:A,"&lt;="&amp;$C$3))</f>
        <v>0</v>
      </c>
      <c r="G11" s="13"/>
      <c r="H11" s="12">
        <f t="shared" si="0"/>
        <v>0</v>
      </c>
      <c r="I11" s="13"/>
      <c r="J11" s="16"/>
    </row>
    <row r="12" spans="1:10" ht="13.5">
      <c r="A12" s="7">
        <v>8</v>
      </c>
      <c r="B12" s="11" t="str">
        <f>IF(型号管理!A9="","",型号管理!A9)</f>
        <v>BG00008</v>
      </c>
      <c r="C12" s="11" t="str">
        <f>IF(B12="","",VLOOKUP(B12,型号管理!A:D,2,0))</f>
        <v>笔记本</v>
      </c>
      <c r="D12" s="11" t="str">
        <f>IF(B12="","",VLOOKUP(B12,型号管理!A:D,3,0))</f>
        <v>A5尺寸 60页/本 10本/包</v>
      </c>
      <c r="E12" s="11" t="str">
        <f>IF(B12="","",VLOOKUP(B12,型号管理!A:D,4,0))</f>
        <v>包</v>
      </c>
      <c r="F12" s="12">
        <f>IF(B12="",0,SUMIFS(采购明细!F:F,采购明细!B:B,B12,采购明细!A:A,"&lt;="&amp;$C$3)-SUMIFS(领用明细!F:F,领用明细!B:B,B12,领用明细!A:A,"&lt;="&amp;$C$3))</f>
        <v>0</v>
      </c>
      <c r="G12" s="13"/>
      <c r="H12" s="12">
        <f t="shared" si="0"/>
        <v>0</v>
      </c>
      <c r="I12" s="13"/>
      <c r="J12" s="16"/>
    </row>
    <row r="13" spans="1:10" ht="13.5">
      <c r="A13" s="7">
        <v>9</v>
      </c>
      <c r="B13" s="11" t="str">
        <f>IF(型号管理!A10="","",型号管理!A10)</f>
        <v>BG00009</v>
      </c>
      <c r="C13" s="11" t="str">
        <f>IF(B13="","",VLOOKUP(B13,型号管理!A:D,2,0))</f>
        <v>大号便利贴</v>
      </c>
      <c r="D13" s="11" t="str">
        <f>IF(B13="","",VLOOKUP(B13,型号管理!A:D,3,0))</f>
        <v>76mmm×76mm 100页/本 4本/袋 4色</v>
      </c>
      <c r="E13" s="11" t="str">
        <f>IF(B13="","",VLOOKUP(B13,型号管理!A:D,4,0))</f>
        <v>袋</v>
      </c>
      <c r="F13" s="12">
        <f>IF(B13="",0,SUMIFS(采购明细!F:F,采购明细!B:B,B13,采购明细!A:A,"&lt;="&amp;$C$3)-SUMIFS(领用明细!F:F,领用明细!B:B,B13,领用明细!A:A,"&lt;="&amp;$C$3))</f>
        <v>0</v>
      </c>
      <c r="G13" s="13"/>
      <c r="H13" s="12">
        <f t="shared" si="0"/>
        <v>0</v>
      </c>
      <c r="I13" s="13"/>
      <c r="J13" s="16"/>
    </row>
    <row r="14" spans="1:10" ht="13.5">
      <c r="A14" s="7">
        <v>10</v>
      </c>
      <c r="B14" s="11" t="str">
        <f>IF(型号管理!A11="","",型号管理!A11)</f>
        <v>BG00010</v>
      </c>
      <c r="C14" s="11" t="str">
        <f>IF(B14="","",VLOOKUP(B14,型号管理!A:D,2,0))</f>
        <v>小号便利贴</v>
      </c>
      <c r="D14" s="11" t="str">
        <f>IF(B14="","",VLOOKUP(B14,型号管理!A:D,3,0))</f>
        <v>76mm×19mm 100页/本 4本/袋 4色</v>
      </c>
      <c r="E14" s="11" t="str">
        <f>IF(B14="","",VLOOKUP(B14,型号管理!A:D,4,0))</f>
        <v>袋</v>
      </c>
      <c r="F14" s="12">
        <f>IF(B14="",0,SUMIFS(采购明细!F:F,采购明细!B:B,B14,采购明细!A:A,"&lt;="&amp;$C$3)-SUMIFS(领用明细!F:F,领用明细!B:B,B14,领用明细!A:A,"&lt;="&amp;$C$3))</f>
        <v>0</v>
      </c>
      <c r="G14" s="13"/>
      <c r="H14" s="12">
        <f t="shared" si="0"/>
        <v>0</v>
      </c>
      <c r="I14" s="13"/>
      <c r="J14" s="16"/>
    </row>
    <row r="15" spans="1:10" ht="13.5">
      <c r="A15" s="7">
        <v>11</v>
      </c>
      <c r="B15" s="11" t="str">
        <f>IF(型号管理!A12="","",型号管理!A12)</f>
        <v>BG00011</v>
      </c>
      <c r="C15" s="11" t="str">
        <f>IF(B15="","",VLOOKUP(B15,型号管理!A:D,2,0))</f>
        <v>针式打印纸</v>
      </c>
      <c r="D15" s="11" t="str">
        <f>IF(B15="","",VLOOKUP(B15,型号管理!A:D,3,0))</f>
        <v>一联二等分 白色 可撕边 1000页/箱</v>
      </c>
      <c r="E15" s="11" t="str">
        <f>IF(B15="","",VLOOKUP(B15,型号管理!A:D,4,0))</f>
        <v>箱</v>
      </c>
      <c r="F15" s="12">
        <f>IF(B15="",0,SUMIFS(采购明细!F:F,采购明细!B:B,B15,采购明细!A:A,"&lt;="&amp;$C$3)-SUMIFS(领用明细!F:F,领用明细!B:B,B15,领用明细!A:A,"&lt;="&amp;$C$3))</f>
        <v>0</v>
      </c>
      <c r="G15" s="13"/>
      <c r="H15" s="12">
        <f t="shared" si="0"/>
        <v>0</v>
      </c>
      <c r="I15" s="13"/>
      <c r="J15" s="16"/>
    </row>
    <row r="16" spans="1:10" ht="13.5">
      <c r="A16" s="7">
        <v>12</v>
      </c>
      <c r="B16" s="11" t="str">
        <f>IF(型号管理!A13="","",型号管理!A13)</f>
        <v>BG00012</v>
      </c>
      <c r="C16" s="11" t="str">
        <f>IF(B16="","",VLOOKUP(B16,型号管理!A:D,2,0))</f>
        <v>针式打印纸</v>
      </c>
      <c r="D16" s="11" t="str">
        <f>IF(B16="","",VLOOKUP(B16,型号管理!A:D,3,0))</f>
        <v>二联二等分 彩色 可撕边 1000页/箱</v>
      </c>
      <c r="E16" s="11" t="str">
        <f>IF(B16="","",VLOOKUP(B16,型号管理!A:D,4,0))</f>
        <v>箱</v>
      </c>
      <c r="F16" s="12">
        <f>IF(B16="",0,SUMIFS(采购明细!F:F,采购明细!B:B,B16,采购明细!A:A,"&lt;="&amp;$C$3)-SUMIFS(领用明细!F:F,领用明细!B:B,B16,领用明细!A:A,"&lt;="&amp;$C$3))</f>
        <v>0</v>
      </c>
      <c r="G16" s="13"/>
      <c r="H16" s="12">
        <f t="shared" si="0"/>
        <v>0</v>
      </c>
      <c r="I16" s="13"/>
      <c r="J16" s="16"/>
    </row>
    <row r="17" spans="1:10" ht="13.5">
      <c r="A17" s="7">
        <v>13</v>
      </c>
      <c r="B17" s="11" t="str">
        <f>IF(型号管理!A14="","",型号管理!A14)</f>
        <v>BG00013</v>
      </c>
      <c r="C17" s="11" t="str">
        <f>IF(B17="","",VLOOKUP(B17,型号管理!A:D,2,0))</f>
        <v>针式打印纸</v>
      </c>
      <c r="D17" s="11" t="str">
        <f>IF(B17="","",VLOOKUP(B17,型号管理!A:D,3,0))</f>
        <v>三联二等分 彩色 可撕边 1000页/箱</v>
      </c>
      <c r="E17" s="11" t="str">
        <f>IF(B17="","",VLOOKUP(B17,型号管理!A:D,4,0))</f>
        <v>箱</v>
      </c>
      <c r="F17" s="12">
        <f>IF(B17="",0,SUMIFS(采购明细!F:F,采购明细!B:B,B17,采购明细!A:A,"&lt;="&amp;$C$3)-SUMIFS(领用明细!F:F,领用明细!B:B,B17,领用明细!A:A,"&lt;="&amp;$C$3))</f>
        <v>0</v>
      </c>
      <c r="G17" s="13"/>
      <c r="H17" s="12">
        <f t="shared" si="0"/>
        <v>0</v>
      </c>
      <c r="I17" s="13"/>
      <c r="J17" s="16"/>
    </row>
    <row r="18" spans="1:10" ht="13.5">
      <c r="A18" s="7">
        <v>14</v>
      </c>
      <c r="B18" s="11" t="str">
        <f>IF(型号管理!A15="","",型号管理!A15)</f>
        <v>BG00014</v>
      </c>
      <c r="C18" s="11" t="str">
        <f>IF(B18="","",VLOOKUP(B18,型号管理!A:D,2,0))</f>
        <v>针式打印纸</v>
      </c>
      <c r="D18" s="11" t="str">
        <f>IF(B18="","",VLOOKUP(B18,型号管理!A:D,3,0))</f>
        <v>四联二等分 彩色 可撕边 1000页/箱</v>
      </c>
      <c r="E18" s="11" t="str">
        <f>IF(B18="","",VLOOKUP(B18,型号管理!A:D,4,0))</f>
        <v>箱</v>
      </c>
      <c r="F18" s="12">
        <f>IF(B18="",0,SUMIFS(采购明细!F:F,采购明细!B:B,B18,采购明细!A:A,"&lt;="&amp;$C$3)-SUMIFS(领用明细!F:F,领用明细!B:B,B18,领用明细!A:A,"&lt;="&amp;$C$3))</f>
        <v>0</v>
      </c>
      <c r="G18" s="13"/>
      <c r="H18" s="12">
        <f t="shared" si="0"/>
        <v>0</v>
      </c>
      <c r="I18" s="13"/>
      <c r="J18" s="16"/>
    </row>
    <row r="19" spans="1:10" ht="13.5">
      <c r="A19" s="7">
        <v>15</v>
      </c>
      <c r="B19" s="11" t="str">
        <f>IF(型号管理!A16="","",型号管理!A16)</f>
        <v>BG00015</v>
      </c>
      <c r="C19" s="11" t="str">
        <f>IF(B19="","",VLOOKUP(B19,型号管理!A:D,2,0))</f>
        <v>针式打印纸</v>
      </c>
      <c r="D19" s="11" t="str">
        <f>IF(B19="","",VLOOKUP(B19,型号管理!A:D,3,0))</f>
        <v>五联二等分 彩色 可撕边 1000页/箱</v>
      </c>
      <c r="E19" s="11" t="str">
        <f>IF(B19="","",VLOOKUP(B19,型号管理!A:D,4,0))</f>
        <v>箱</v>
      </c>
      <c r="F19" s="12">
        <f>IF(B19="",0,SUMIFS(采购明细!F:F,采购明细!B:B,B19,采购明细!A:A,"&lt;="&amp;$C$3)-SUMIFS(领用明细!F:F,领用明细!B:B,B19,领用明细!A:A,"&lt;="&amp;$C$3))</f>
        <v>0</v>
      </c>
      <c r="G19" s="13"/>
      <c r="H19" s="12">
        <f t="shared" si="0"/>
        <v>0</v>
      </c>
      <c r="I19" s="13"/>
      <c r="J19" s="16"/>
    </row>
    <row r="20" spans="1:10" ht="13.5">
      <c r="A20" s="7">
        <v>16</v>
      </c>
      <c r="B20" s="11" t="str">
        <f>IF(型号管理!A17="","",型号管理!A17)</f>
        <v>BG00016</v>
      </c>
      <c r="C20" s="11" t="str">
        <f>IF(B20="","",VLOOKUP(B20,型号管理!A:D,2,0))</f>
        <v>移动硬盘</v>
      </c>
      <c r="D20" s="11" t="str">
        <f>IF(B20="","",VLOOKUP(B20,型号管理!A:D,3,0))</f>
        <v>西部数据 1TB USB3.0 2.5英寸</v>
      </c>
      <c r="E20" s="11" t="str">
        <f>IF(B20="","",VLOOKUP(B20,型号管理!A:D,4,0))</f>
        <v>个</v>
      </c>
      <c r="F20" s="12">
        <f>IF(B20="",0,SUMIFS(采购明细!F:F,采购明细!B:B,B20,采购明细!A:A,"&lt;="&amp;$C$3)-SUMIFS(领用明细!F:F,领用明细!B:B,B20,领用明细!A:A,"&lt;="&amp;$C$3))</f>
        <v>0</v>
      </c>
      <c r="G20" s="13"/>
      <c r="H20" s="12">
        <f t="shared" si="0"/>
        <v>0</v>
      </c>
      <c r="I20" s="13"/>
      <c r="J20" s="16"/>
    </row>
    <row r="21" spans="1:10" ht="13.5">
      <c r="A21" s="7">
        <v>17</v>
      </c>
      <c r="B21" s="11" t="str">
        <f>IF(型号管理!A18="","",型号管理!A18)</f>
        <v>BG00017</v>
      </c>
      <c r="C21" s="11" t="str">
        <f>IF(B21="","",VLOOKUP(B21,型号管理!A:D,2,0))</f>
        <v>移动硬盘</v>
      </c>
      <c r="D21" s="11" t="str">
        <f>IF(B21="","",VLOOKUP(B21,型号管理!A:D,3,0))</f>
        <v>西部数据 2TB USB3.0 2.5英寸</v>
      </c>
      <c r="E21" s="11" t="str">
        <f>IF(B21="","",VLOOKUP(B21,型号管理!A:D,4,0))</f>
        <v>个</v>
      </c>
      <c r="F21" s="12">
        <f>IF(B21="",0,SUMIFS(采购明细!F:F,采购明细!B:B,B21,采购明细!A:A,"&lt;="&amp;$C$3)-SUMIFS(领用明细!F:F,领用明细!B:B,B21,领用明细!A:A,"&lt;="&amp;$C$3))</f>
        <v>0</v>
      </c>
      <c r="G21" s="13"/>
      <c r="H21" s="12">
        <f t="shared" si="0"/>
        <v>0</v>
      </c>
      <c r="I21" s="13"/>
      <c r="J21" s="16"/>
    </row>
    <row r="22" spans="1:10" ht="13.5">
      <c r="A22" s="7">
        <v>18</v>
      </c>
      <c r="B22" s="11" t="str">
        <f>IF(型号管理!A19="","",型号管理!A19)</f>
        <v>BG00018</v>
      </c>
      <c r="C22" s="11" t="str">
        <f>IF(B22="","",VLOOKUP(B22,型号管理!A:D,2,0))</f>
        <v>移动硬盘</v>
      </c>
      <c r="D22" s="11" t="str">
        <f>IF(B22="","",VLOOKUP(B22,型号管理!A:D,3,0))</f>
        <v>西部数据 4TB USB3.0 2.5英寸</v>
      </c>
      <c r="E22" s="11" t="str">
        <f>IF(B22="","",VLOOKUP(B22,型号管理!A:D,4,0))</f>
        <v>个</v>
      </c>
      <c r="F22" s="12">
        <f>IF(B22="",0,SUMIFS(采购明细!F:F,采购明细!B:B,B22,采购明细!A:A,"&lt;="&amp;$C$3)-SUMIFS(领用明细!F:F,领用明细!B:B,B22,领用明细!A:A,"&lt;="&amp;$C$3))</f>
        <v>0</v>
      </c>
      <c r="G22" s="13"/>
      <c r="H22" s="12">
        <f t="shared" si="0"/>
        <v>0</v>
      </c>
      <c r="I22" s="13"/>
      <c r="J22" s="16"/>
    </row>
    <row r="23" spans="1:10" ht="13.5">
      <c r="A23" s="7">
        <v>19</v>
      </c>
      <c r="B23" s="11" t="str">
        <f>IF(型号管理!A20="","",型号管理!A20)</f>
        <v>BG00019</v>
      </c>
      <c r="C23" s="11" t="str">
        <f>IF(B23="","",VLOOKUP(B23,型号管理!A:D,2,0))</f>
        <v>U盘</v>
      </c>
      <c r="D23" s="11" t="str">
        <f>IF(B23="","",VLOOKUP(B23,型号管理!A:D,3,0))</f>
        <v>闪迪 16G USB3.0 银色 读速130MB/s 金属外壳 内含安全加密软件</v>
      </c>
      <c r="E23" s="11" t="str">
        <f>IF(B23="","",VLOOKUP(B23,型号管理!A:D,4,0))</f>
        <v>个</v>
      </c>
      <c r="F23" s="12">
        <f>IF(B23="",0,SUMIFS(采购明细!F:F,采购明细!B:B,B23,采购明细!A:A,"&lt;="&amp;$C$3)-SUMIFS(领用明细!F:F,领用明细!B:B,B23,领用明细!A:A,"&lt;="&amp;$C$3))</f>
        <v>0</v>
      </c>
      <c r="G23" s="13"/>
      <c r="H23" s="12">
        <f t="shared" si="0"/>
        <v>0</v>
      </c>
      <c r="I23" s="13"/>
      <c r="J23" s="16"/>
    </row>
    <row r="24" spans="1:10" ht="13.5">
      <c r="A24" s="7">
        <v>20</v>
      </c>
      <c r="B24" s="11" t="str">
        <f>IF(型号管理!A21="","",型号管理!A21)</f>
        <v>BG00020</v>
      </c>
      <c r="C24" s="11" t="str">
        <f>IF(B24="","",VLOOKUP(B24,型号管理!A:D,2,0))</f>
        <v>U盘</v>
      </c>
      <c r="D24" s="11" t="str">
        <f>IF(B24="","",VLOOKUP(B24,型号管理!A:D,3,0))</f>
        <v>闪迪 32GB USB3.0 银色 读速150MB/s 金属外壳 内含安全加密软件</v>
      </c>
      <c r="E24" s="11" t="str">
        <f>IF(B24="","",VLOOKUP(B24,型号管理!A:D,4,0))</f>
        <v>个</v>
      </c>
      <c r="F24" s="12">
        <f>IF(B24="",0,SUMIFS(采购明细!F:F,采购明细!B:B,B24,采购明细!A:A,"&lt;="&amp;$C$3)-SUMIFS(领用明细!F:F,领用明细!B:B,B24,领用明细!A:A,"&lt;="&amp;$C$3))</f>
        <v>0</v>
      </c>
      <c r="G24" s="13"/>
      <c r="H24" s="12">
        <f t="shared" si="0"/>
        <v>0</v>
      </c>
      <c r="I24" s="13"/>
      <c r="J24" s="16"/>
    </row>
    <row r="25" spans="1:10" ht="13.5">
      <c r="A25" s="7">
        <v>21</v>
      </c>
      <c r="B25" s="11" t="str">
        <f>IF(型号管理!A22="","",型号管理!A22)</f>
        <v>BG00021</v>
      </c>
      <c r="C25" s="11" t="str">
        <f>IF(B25="","",VLOOKUP(B25,型号管理!A:D,2,0))</f>
        <v>U盘</v>
      </c>
      <c r="D25" s="11" t="str">
        <f>IF(B25="","",VLOOKUP(B25,型号管理!A:D,3,0))</f>
        <v>闪迪 64GB USB3.0 银色 读速150MB/s 金属外壳 内含安全加密软件</v>
      </c>
      <c r="E25" s="11" t="str">
        <f>IF(B25="","",VLOOKUP(B25,型号管理!A:D,4,0))</f>
        <v>个</v>
      </c>
      <c r="F25" s="12">
        <f>IF(B25="",0,SUMIFS(采购明细!F:F,采购明细!B:B,B25,采购明细!A:A,"&lt;="&amp;$C$3)-SUMIFS(领用明细!F:F,领用明细!B:B,B25,领用明细!A:A,"&lt;="&amp;$C$3))</f>
        <v>0</v>
      </c>
      <c r="G25" s="13"/>
      <c r="H25" s="12">
        <f t="shared" si="0"/>
        <v>0</v>
      </c>
      <c r="I25" s="13"/>
      <c r="J25" s="16"/>
    </row>
    <row r="26" spans="1:10" ht="13.5">
      <c r="A26" s="7">
        <v>22</v>
      </c>
      <c r="B26" s="11" t="str">
        <f>IF(型号管理!A23="","",型号管理!A23)</f>
        <v>BG00022</v>
      </c>
      <c r="C26" s="11" t="str">
        <f>IF(B26="","",VLOOKUP(B26,型号管理!A:D,2,0))</f>
        <v>惠普打印复印扫描传真一体机*</v>
      </c>
      <c r="D26" s="11" t="str">
        <f>IF(B26="","",VLOOKUP(B26,型号管理!A:D,3,0))</f>
        <v>M227fdw 自动双面；可无线打印；带输稿器；鼓粉分离式硒鼓，可单独加粉，硒鼓重复利用</v>
      </c>
      <c r="E26" s="11" t="str">
        <f>IF(B26="","",VLOOKUP(B26,型号管理!A:D,4,0))</f>
        <v>台</v>
      </c>
      <c r="F26" s="12">
        <f>IF(B26="",0,SUMIFS(采购明细!F:F,采购明细!B:B,B26,采购明细!A:A,"&lt;="&amp;$C$3)-SUMIFS(领用明细!F:F,领用明细!B:B,B26,领用明细!A:A,"&lt;="&amp;$C$3))</f>
        <v>0</v>
      </c>
      <c r="G26" s="13"/>
      <c r="H26" s="12">
        <f t="shared" si="0"/>
        <v>0</v>
      </c>
      <c r="I26" s="13"/>
      <c r="J26" s="16"/>
    </row>
    <row r="27" spans="1:10" ht="13.5">
      <c r="A27" s="7">
        <v>23</v>
      </c>
      <c r="B27" s="11" t="str">
        <f>IF(型号管理!A24="","",型号管理!A24)</f>
        <v>BG00023</v>
      </c>
      <c r="C27" s="11" t="str">
        <f>IF(B27="","",VLOOKUP(B27,型号管理!A:D,2,0))</f>
        <v>惠普M227fdw硒鼓</v>
      </c>
      <c r="D27" s="11" t="str">
        <f>IF(B27="","",VLOOKUP(B27,型号管理!A:D,3,0))</f>
        <v>鼓粉分离式硒鼓，可单独加粉，硒鼓重复利用</v>
      </c>
      <c r="E27" s="11" t="str">
        <f>IF(B27="","",VLOOKUP(B27,型号管理!A:D,4,0))</f>
        <v>支</v>
      </c>
      <c r="F27" s="12">
        <f>IF(B27="",0,SUMIFS(采购明细!F:F,采购明细!B:B,B27,采购明细!A:A,"&lt;="&amp;$C$3)-SUMIFS(领用明细!F:F,领用明细!B:B,B27,领用明细!A:A,"&lt;="&amp;$C$3))</f>
        <v>0</v>
      </c>
      <c r="G27" s="13"/>
      <c r="H27" s="12">
        <f t="shared" si="0"/>
        <v>0</v>
      </c>
      <c r="I27" s="13"/>
      <c r="J27" s="16"/>
    </row>
    <row r="28" spans="1:10" ht="13.5">
      <c r="A28" s="7">
        <v>24</v>
      </c>
      <c r="B28" s="11" t="str">
        <f>IF(型号管理!A25="","",型号管理!A25)</f>
        <v>BG00024</v>
      </c>
      <c r="C28" s="11" t="str">
        <f>IF(B28="","",VLOOKUP(B28,型号管理!A:D,2,0))</f>
        <v>打印机碳粉</v>
      </c>
      <c r="D28" s="11" t="str">
        <f>IF(B28="","",VLOOKUP(B28,型号管理!A:D,3,0))</f>
        <v>150g/瓶 打印量2500页/瓶；惠普M227fdw是M226df的升级款，该碳粉适用；该碳粉还适用于惠普hp78A 88A m1136 p1108 M126a M226DW M1216 p1007 p1008 p1106</v>
      </c>
      <c r="E28" s="11" t="str">
        <f>IF(B28="","",VLOOKUP(B28,型号管理!A:D,4,0))</f>
        <v>瓶</v>
      </c>
      <c r="F28" s="12">
        <f>IF(B28="",0,SUMIFS(采购明细!F:F,采购明细!B:B,B28,采购明细!A:A,"&lt;="&amp;$C$3)-SUMIFS(领用明细!F:F,领用明细!B:B,B28,领用明细!A:A,"&lt;="&amp;$C$3))</f>
        <v>0</v>
      </c>
      <c r="G28" s="13"/>
      <c r="H28" s="12">
        <f t="shared" si="0"/>
        <v>0</v>
      </c>
      <c r="I28" s="13"/>
      <c r="J28" s="16"/>
    </row>
    <row r="29" spans="1:10" ht="13.5">
      <c r="A29" s="7">
        <v>25</v>
      </c>
      <c r="B29" s="11" t="str">
        <f>IF(型号管理!A26="","",型号管理!A26)</f>
        <v>BG00025</v>
      </c>
      <c r="C29" s="11" t="str">
        <f>IF(B29="","",VLOOKUP(B29,型号管理!A:D,2,0))</f>
        <v>凭证装订机</v>
      </c>
      <c r="D29" s="11" t="str">
        <f>IF(B29="","",VLOOKUP(B29,型号管理!A:D,3,0))</f>
        <v>得力 3880 激光定位自动型</v>
      </c>
      <c r="E29" s="11" t="str">
        <f>IF(B29="","",VLOOKUP(B29,型号管理!A:D,4,0))</f>
        <v>台</v>
      </c>
      <c r="F29" s="12">
        <f>IF(B29="",0,SUMIFS(采购明细!F:F,采购明细!B:B,B29,采购明细!A:A,"&lt;="&amp;$C$3)-SUMIFS(领用明细!F:F,领用明细!B:B,B29,领用明细!A:A,"&lt;="&amp;$C$3))</f>
        <v>0</v>
      </c>
      <c r="G29" s="13"/>
      <c r="H29" s="12">
        <f t="shared" si="0"/>
        <v>0</v>
      </c>
      <c r="I29" s="13"/>
      <c r="J29" s="16"/>
    </row>
    <row r="30" spans="1:10" ht="13.5">
      <c r="A30" s="7">
        <v>26</v>
      </c>
      <c r="B30" s="11" t="str">
        <f>IF(型号管理!A27="","",型号管理!A27)</f>
        <v>BG00026</v>
      </c>
      <c r="C30" s="11" t="str">
        <f>IF(B30="","",VLOOKUP(B30,型号管理!A:D,2,0))</f>
        <v>凭证装订铆管</v>
      </c>
      <c r="D30" s="11" t="str">
        <f>IF(B30="","",VLOOKUP(B30,型号管理!A:D,3,0))</f>
        <v>500mm/支 100支/盒</v>
      </c>
      <c r="E30" s="11" t="str">
        <f>IF(B30="","",VLOOKUP(B30,型号管理!A:D,4,0))</f>
        <v>盒</v>
      </c>
      <c r="F30" s="12">
        <f>IF(B30="",0,SUMIFS(采购明细!F:F,采购明细!B:B,B30,采购明细!A:A,"&lt;="&amp;$C$3)-SUMIFS(领用明细!F:F,领用明细!B:B,B30,领用明细!A:A,"&lt;="&amp;$C$3))</f>
        <v>0</v>
      </c>
      <c r="G30" s="13"/>
      <c r="H30" s="12">
        <f t="shared" si="0"/>
        <v>0</v>
      </c>
      <c r="I30" s="13"/>
      <c r="J30" s="16"/>
    </row>
    <row r="31" spans="1:10" ht="13.5">
      <c r="A31" s="7">
        <v>27</v>
      </c>
      <c r="B31" s="11" t="str">
        <f>IF(型号管理!A28="","",型号管理!A28)</f>
        <v>BG00027</v>
      </c>
      <c r="C31" s="11" t="str">
        <f>IF(B31="","",VLOOKUP(B31,型号管理!A:D,2,0))</f>
        <v>凭证装订机针头</v>
      </c>
      <c r="D31" s="11" t="str">
        <f>IF(B31="","",VLOOKUP(B31,型号管理!A:D,3,0))</f>
        <v>得力 3880 针头 φ6.0*50mm</v>
      </c>
      <c r="E31" s="11" t="str">
        <f>IF(B31="","",VLOOKUP(B31,型号管理!A:D,4,0))</f>
        <v>个</v>
      </c>
      <c r="F31" s="12">
        <f>IF(B31="",0,SUMIFS(采购明细!F:F,采购明细!B:B,B31,采购明细!A:A,"&lt;="&amp;$C$3)-SUMIFS(领用明细!F:F,领用明细!B:B,B31,领用明细!A:A,"&lt;="&amp;$C$3))</f>
        <v>0</v>
      </c>
      <c r="G31" s="13"/>
      <c r="H31" s="12">
        <f t="shared" si="0"/>
        <v>0</v>
      </c>
      <c r="I31" s="13"/>
      <c r="J31" s="16"/>
    </row>
    <row r="32" spans="1:10" ht="13.5">
      <c r="A32" s="7">
        <v>28</v>
      </c>
      <c r="B32" s="11" t="str">
        <f>IF(型号管理!A29="","",型号管理!A29)</f>
        <v>BG00028</v>
      </c>
      <c r="C32" s="11" t="str">
        <f>IF(B32="","",VLOOKUP(B32,型号管理!A:D,2,0))</f>
        <v>验钞机</v>
      </c>
      <c r="D32" s="11" t="str">
        <f>IF(B32="","",VLOOKUP(B32,型号管理!A:D,3,0))</f>
        <v>得力 智能语音 双屏</v>
      </c>
      <c r="E32" s="11" t="str">
        <f>IF(B32="","",VLOOKUP(B32,型号管理!A:D,4,0))</f>
        <v>台</v>
      </c>
      <c r="F32" s="12">
        <f>IF(B32="",0,SUMIFS(采购明细!F:F,采购明细!B:B,B32,采购明细!A:A,"&lt;="&amp;$C$3)-SUMIFS(领用明细!F:F,领用明细!B:B,B32,领用明细!A:A,"&lt;="&amp;$C$3))</f>
        <v>0</v>
      </c>
      <c r="G32" s="13"/>
      <c r="H32" s="12">
        <f t="shared" si="0"/>
        <v>0</v>
      </c>
      <c r="I32" s="13"/>
      <c r="J32" s="16"/>
    </row>
    <row r="33" spans="1:10" ht="13.5">
      <c r="A33" s="7">
        <v>29</v>
      </c>
      <c r="B33" s="11" t="str">
        <f>IF(型号管理!A30="","",型号管理!A30)</f>
        <v>BG00029</v>
      </c>
      <c r="C33" s="11" t="str">
        <f>IF(B33="","",VLOOKUP(B33,型号管理!A:D,2,0))</f>
        <v>计算器</v>
      </c>
      <c r="D33" s="11" t="str">
        <f>IF(B33="","",VLOOKUP(B33,型号管理!A:D,3,0))</f>
        <v>得力 双电源 通用宽屏</v>
      </c>
      <c r="E33" s="11" t="str">
        <f>IF(B33="","",VLOOKUP(B33,型号管理!A:D,4,0))</f>
        <v>个</v>
      </c>
      <c r="F33" s="12">
        <f>IF(B33="",0,SUMIFS(采购明细!F:F,采购明细!B:B,B33,采购明细!A:A,"&lt;="&amp;$C$3)-SUMIFS(领用明细!F:F,领用明细!B:B,B33,领用明细!A:A,"&lt;="&amp;$C$3))</f>
        <v>0</v>
      </c>
      <c r="G33" s="13"/>
      <c r="H33" s="12">
        <f t="shared" si="0"/>
        <v>0</v>
      </c>
      <c r="I33" s="13"/>
      <c r="J33" s="16"/>
    </row>
    <row r="34" spans="1:10" ht="13.5">
      <c r="A34" s="7">
        <v>30</v>
      </c>
      <c r="B34" s="11" t="str">
        <f>IF(型号管理!A31="","",型号管理!A31)</f>
        <v>BG00030</v>
      </c>
      <c r="C34" s="11" t="str">
        <f>IF(B34="","",VLOOKUP(B34,型号管理!A:D,2,0))</f>
        <v>碎纸机</v>
      </c>
      <c r="D34" s="11" t="str">
        <f>IF(B34="","",VLOOKUP(B34,型号管理!A:D,3,0))</f>
        <v>得力 5级保密，单次碎8张，20升大容量，支持碎纸、碎卡、碎光盘</v>
      </c>
      <c r="E34" s="11" t="str">
        <f>IF(B34="","",VLOOKUP(B34,型号管理!A:D,4,0))</f>
        <v>台</v>
      </c>
      <c r="F34" s="12">
        <f>IF(B34="",0,SUMIFS(采购明细!F:F,采购明细!B:B,B34,采购明细!A:A,"&lt;="&amp;$C$3)-SUMIFS(领用明细!F:F,领用明细!B:B,B34,领用明细!A:A,"&lt;="&amp;$C$3))</f>
        <v>0</v>
      </c>
      <c r="G34" s="13"/>
      <c r="H34" s="12">
        <f t="shared" si="0"/>
        <v>0</v>
      </c>
      <c r="I34" s="13"/>
      <c r="J34" s="16"/>
    </row>
    <row r="35" spans="1:10" ht="13.5">
      <c r="A35" s="7">
        <v>31</v>
      </c>
      <c r="B35" s="11" t="str">
        <f>IF(型号管理!A32="","",型号管理!A32)</f>
        <v>BG00031</v>
      </c>
      <c r="C35" s="11" t="str">
        <f>IF(B35="","",VLOOKUP(B35,型号管理!A:D,2,0))</f>
        <v>插板</v>
      </c>
      <c r="D35" s="11" t="str">
        <f>IF(B35="","",VLOOKUP(B35,型号管理!A:D,3,0))</f>
        <v>公牛 6孔位排插 3m长线</v>
      </c>
      <c r="E35" s="11" t="str">
        <f>IF(B35="","",VLOOKUP(B35,型号管理!A:D,4,0))</f>
        <v>个</v>
      </c>
      <c r="F35" s="12">
        <f>IF(B35="",0,SUMIFS(采购明细!F:F,采购明细!B:B,B35,采购明细!A:A,"&lt;="&amp;$C$3)-SUMIFS(领用明细!F:F,领用明细!B:B,B35,领用明细!A:A,"&lt;="&amp;$C$3))</f>
        <v>0</v>
      </c>
      <c r="G35" s="13"/>
      <c r="H35" s="12">
        <f t="shared" si="0"/>
        <v>0</v>
      </c>
      <c r="I35" s="13"/>
      <c r="J35" s="16"/>
    </row>
    <row r="36" spans="1:10" ht="13.5">
      <c r="A36" s="7">
        <v>32</v>
      </c>
      <c r="B36" s="11" t="str">
        <f>IF(型号管理!A33="","",型号管理!A33)</f>
        <v>BG00032</v>
      </c>
      <c r="C36" s="11" t="str">
        <f>IF(B36="","",VLOOKUP(B36,型号管理!A:D,2,0))</f>
        <v>针式打印机</v>
      </c>
      <c r="D36" s="11" t="str">
        <f>IF(B36="","",VLOOKUP(B36,型号管理!A:D,3,0))</f>
        <v>得力DE-620K 24针 85列 A4纵向前后进纸 7联打印</v>
      </c>
      <c r="E36" s="11" t="str">
        <f>IF(B36="","",VLOOKUP(B36,型号管理!A:D,4,0))</f>
        <v>台</v>
      </c>
      <c r="F36" s="12">
        <f>IF(B36="",0,SUMIFS(采购明细!F:F,采购明细!B:B,B36,采购明细!A:A,"&lt;="&amp;$C$3)-SUMIFS(领用明细!F:F,领用明细!B:B,B36,领用明细!A:A,"&lt;="&amp;$C$3))</f>
        <v>0</v>
      </c>
      <c r="G36" s="13"/>
      <c r="H36" s="12">
        <f t="shared" si="0"/>
        <v>0</v>
      </c>
      <c r="I36" s="13"/>
      <c r="J36" s="16"/>
    </row>
    <row r="37" spans="1:10" ht="13.5">
      <c r="A37" s="7">
        <v>33</v>
      </c>
      <c r="B37" s="11" t="str">
        <f>IF(型号管理!A34="","",型号管理!A34)</f>
        <v>BG00033</v>
      </c>
      <c r="C37" s="11" t="str">
        <f>IF(B37="","",VLOOKUP(B37,型号管理!A:D,2,0))</f>
        <v>色带</v>
      </c>
      <c r="D37" s="11" t="str">
        <f>IF(B37="","",VLOOKUP(B37,型号管理!A:D,3,0))</f>
        <v>黑色 适用得力DE-620K、DE-628K、DL-625K、DL-930K</v>
      </c>
      <c r="E37" s="11" t="str">
        <f>IF(B37="","",VLOOKUP(B37,型号管理!A:D,4,0))</f>
        <v>支</v>
      </c>
      <c r="F37" s="12">
        <f>IF(B37="",0,SUMIFS(采购明细!F:F,采购明细!B:B,B37,采购明细!A:A,"&lt;="&amp;$C$3)-SUMIFS(领用明细!F:F,领用明细!B:B,B37,领用明细!A:A,"&lt;="&amp;$C$3))</f>
        <v>0</v>
      </c>
      <c r="G37" s="13"/>
      <c r="H37" s="12">
        <f t="shared" si="0"/>
        <v>0</v>
      </c>
      <c r="I37" s="13"/>
      <c r="J37" s="16"/>
    </row>
    <row r="38" spans="1:10" ht="13.5">
      <c r="A38" s="7">
        <v>34</v>
      </c>
      <c r="B38" s="11" t="str">
        <f>IF(型号管理!A35="","",型号管理!A35)</f>
        <v>BG00034</v>
      </c>
      <c r="C38" s="11" t="str">
        <f>IF(B38="","",VLOOKUP(B38,型号管理!A:D,2,0))</f>
        <v>螺丝刀</v>
      </c>
      <c r="D38" s="11" t="str">
        <f>IF(B38="","",VLOOKUP(B38,型号管理!A:D,3,0))</f>
        <v>赛托 26螺丝批头套装</v>
      </c>
      <c r="E38" s="11" t="str">
        <f>IF(B38="","",VLOOKUP(B38,型号管理!A:D,4,0))</f>
        <v>套</v>
      </c>
      <c r="F38" s="12">
        <f>IF(B38="",0,SUMIFS(采购明细!F:F,采购明细!B:B,B38,采购明细!A:A,"&lt;="&amp;$C$3)-SUMIFS(领用明细!F:F,领用明细!B:B,B38,领用明细!A:A,"&lt;="&amp;$C$3))</f>
        <v>0</v>
      </c>
      <c r="G38" s="13"/>
      <c r="H38" s="12">
        <f t="shared" si="0"/>
        <v>0</v>
      </c>
      <c r="I38" s="13"/>
      <c r="J38" s="16"/>
    </row>
    <row r="39" spans="1:10" ht="13.5">
      <c r="A39" s="7">
        <v>35</v>
      </c>
      <c r="B39" s="11" t="str">
        <f>IF(型号管理!A36="","",型号管理!A36)</f>
        <v>BG00035</v>
      </c>
      <c r="C39" s="11" t="str">
        <f>IF(B39="","",VLOOKUP(B39,型号管理!A:D,2,0))</f>
        <v>台灯</v>
      </c>
      <c r="D39" s="11" t="str">
        <f>IF(B39="","",VLOOKUP(B39,型号管理!A:D,3,0))</f>
        <v>小米LED台灯 职能调光 APP控制</v>
      </c>
      <c r="E39" s="11" t="str">
        <f>IF(B39="","",VLOOKUP(B39,型号管理!A:D,4,0))</f>
        <v>个</v>
      </c>
      <c r="F39" s="12">
        <f>IF(B39="",0,SUMIFS(采购明细!F:F,采购明细!B:B,B39,采购明细!A:A,"&lt;="&amp;$C$3)-SUMIFS(领用明细!F:F,领用明细!B:B,B39,领用明细!A:A,"&lt;="&amp;$C$3))</f>
        <v>0</v>
      </c>
      <c r="G39" s="13"/>
      <c r="H39" s="12">
        <f t="shared" si="0"/>
        <v>0</v>
      </c>
      <c r="I39" s="13"/>
      <c r="J39" s="16"/>
    </row>
    <row r="40" spans="1:10" ht="13.5">
      <c r="A40" s="7">
        <v>36</v>
      </c>
      <c r="B40" s="11" t="str">
        <f>IF(型号管理!A37="","",型号管理!A37)</f>
        <v>BG00036</v>
      </c>
      <c r="C40" s="11" t="str">
        <f>IF(B40="","",VLOOKUP(B40,型号管理!A:D,2,0))</f>
        <v>台灯</v>
      </c>
      <c r="D40" s="11" t="str">
        <f>IF(B40="","",VLOOKUP(B40,型号管理!A:D,3,0))</f>
        <v>美的 金属长臂LED工作学习台灯</v>
      </c>
      <c r="E40" s="11" t="str">
        <f>IF(B40="","",VLOOKUP(B40,型号管理!A:D,4,0))</f>
        <v>个</v>
      </c>
      <c r="F40" s="12">
        <f>IF(B40="",0,SUMIFS(采购明细!F:F,采购明细!B:B,B40,采购明细!A:A,"&lt;="&amp;$C$3)-SUMIFS(领用明细!F:F,领用明细!B:B,B40,领用明细!A:A,"&lt;="&amp;$C$3))</f>
        <v>0</v>
      </c>
      <c r="G40" s="13"/>
      <c r="H40" s="12">
        <f t="shared" si="0"/>
        <v>0</v>
      </c>
      <c r="I40" s="13"/>
      <c r="J40" s="16"/>
    </row>
    <row r="41" spans="1:10" ht="13.5">
      <c r="A41" s="7">
        <v>37</v>
      </c>
      <c r="B41" s="11" t="str">
        <f>IF(型号管理!A38="","",型号管理!A38)</f>
        <v>BG00037</v>
      </c>
      <c r="C41" s="11" t="str">
        <f>IF(B41="","",VLOOKUP(B41,型号管理!A:D,2,0))</f>
        <v>笔记本电脑散热支架</v>
      </c>
      <c r="D41" s="11" t="str">
        <f>IF(B41="","",VLOOKUP(B41,型号管理!A:D,3,0))</f>
        <v>金属材质 5档调节</v>
      </c>
      <c r="E41" s="11" t="str">
        <f>IF(B41="","",VLOOKUP(B41,型号管理!A:D,4,0))</f>
        <v>个</v>
      </c>
      <c r="F41" s="12">
        <f>IF(B41="",0,SUMIFS(采购明细!F:F,采购明细!B:B,B41,采购明细!A:A,"&lt;="&amp;$C$3)-SUMIFS(领用明细!F:F,领用明细!B:B,B41,领用明细!A:A,"&lt;="&amp;$C$3))</f>
        <v>0</v>
      </c>
      <c r="G41" s="13"/>
      <c r="H41" s="12">
        <f t="shared" si="0"/>
        <v>0</v>
      </c>
      <c r="I41" s="13"/>
      <c r="J41" s="16"/>
    </row>
    <row r="42" spans="1:10" ht="13.5">
      <c r="A42" s="7">
        <v>38</v>
      </c>
      <c r="B42" s="11" t="str">
        <f>IF(型号管理!A39="","",型号管理!A39)</f>
        <v>BG00038</v>
      </c>
      <c r="C42" s="11" t="str">
        <f>IF(B42="","",VLOOKUP(B42,型号管理!A:D,2,0))</f>
        <v>投影仪</v>
      </c>
      <c r="D42" s="11" t="str">
        <f>IF(B42="","",VLOOKUP(B42,型号管理!A:D,3,0))</f>
        <v>明基 3300流明 HDMI</v>
      </c>
      <c r="E42" s="11" t="str">
        <f>IF(B42="","",VLOOKUP(B42,型号管理!A:D,4,0))</f>
        <v>台</v>
      </c>
      <c r="F42" s="12">
        <f>IF(B42="",0,SUMIFS(采购明细!F:F,采购明细!B:B,B42,采购明细!A:A,"&lt;="&amp;$C$3)-SUMIFS(领用明细!F:F,领用明细!B:B,B42,领用明细!A:A,"&lt;="&amp;$C$3))</f>
        <v>0</v>
      </c>
      <c r="G42" s="13"/>
      <c r="H42" s="12">
        <f t="shared" si="0"/>
        <v>0</v>
      </c>
      <c r="I42" s="13"/>
      <c r="J42" s="16"/>
    </row>
    <row r="43" spans="1:10" ht="13.5">
      <c r="A43" s="7">
        <v>39</v>
      </c>
      <c r="B43" s="11" t="str">
        <f>IF(型号管理!A40="","",型号管理!A40)</f>
        <v>BG00039</v>
      </c>
      <c r="C43" s="11" t="str">
        <f>IF(B43="","",VLOOKUP(B43,型号管理!A:D,2,0))</f>
        <v>中性笔</v>
      </c>
      <c r="D43" s="11" t="str">
        <f>IF(B43="","",VLOOKUP(B43,型号管理!A:D,3,0))</f>
        <v>0.5mm 12支/盒 黑色</v>
      </c>
      <c r="E43" s="11" t="str">
        <f>IF(B43="","",VLOOKUP(B43,型号管理!A:D,4,0))</f>
        <v>盒</v>
      </c>
      <c r="F43" s="12">
        <f>IF(B43="",0,SUMIFS(采购明细!F:F,采购明细!B:B,B43,采购明细!A:A,"&lt;="&amp;$C$3)-SUMIFS(领用明细!F:F,领用明细!B:B,B43,领用明细!A:A,"&lt;="&amp;$C$3))</f>
        <v>0</v>
      </c>
      <c r="G43" s="13"/>
      <c r="H43" s="12">
        <f t="shared" si="0"/>
        <v>0</v>
      </c>
      <c r="I43" s="13"/>
      <c r="J43" s="16"/>
    </row>
    <row r="44" spans="1:10" ht="13.5">
      <c r="A44" s="7">
        <v>40</v>
      </c>
      <c r="B44" s="11" t="str">
        <f>IF(型号管理!A41="","",型号管理!A41)</f>
        <v>BG00040</v>
      </c>
      <c r="C44" s="11" t="str">
        <f>IF(B44="","",VLOOKUP(B44,型号管理!A:D,2,0))</f>
        <v>中性笔笔芯</v>
      </c>
      <c r="D44" s="11" t="str">
        <f>IF(B44="","",VLOOKUP(B44,型号管理!A:D,3,0))</f>
        <v>0.5mm 20支/盒 黑色</v>
      </c>
      <c r="E44" s="11" t="str">
        <f>IF(B44="","",VLOOKUP(B44,型号管理!A:D,4,0))</f>
        <v>盒</v>
      </c>
      <c r="F44" s="12">
        <f>IF(B44="",0,SUMIFS(采购明细!F:F,采购明细!B:B,B44,采购明细!A:A,"&lt;="&amp;$C$3)-SUMIFS(领用明细!F:F,领用明细!B:B,B44,领用明细!A:A,"&lt;="&amp;$C$3))</f>
        <v>0</v>
      </c>
      <c r="G44" s="13"/>
      <c r="H44" s="12">
        <f t="shared" si="0"/>
        <v>0</v>
      </c>
      <c r="I44" s="13"/>
      <c r="J44" s="16"/>
    </row>
    <row r="45" spans="1:10" ht="13.5">
      <c r="A45" s="7">
        <v>41</v>
      </c>
      <c r="B45" s="11" t="str">
        <f>IF(型号管理!A42="","",型号管理!A42)</f>
        <v>BG00041</v>
      </c>
      <c r="C45" s="11" t="str">
        <f>IF(B45="","",VLOOKUP(B45,型号管理!A:D,2,0))</f>
        <v>中性笔笔芯</v>
      </c>
      <c r="D45" s="11" t="str">
        <f>IF(B45="","",VLOOKUP(B45,型号管理!A:D,3,0))</f>
        <v>0.35mm 20支/盒 黑色</v>
      </c>
      <c r="E45" s="11" t="str">
        <f>IF(B45="","",VLOOKUP(B45,型号管理!A:D,4,0))</f>
        <v>盒</v>
      </c>
      <c r="F45" s="12">
        <f>IF(B45="",0,SUMIFS(采购明细!F:F,采购明细!B:B,B45,采购明细!A:A,"&lt;="&amp;$C$3)-SUMIFS(领用明细!F:F,领用明细!B:B,B45,领用明细!A:A,"&lt;="&amp;$C$3))</f>
        <v>0</v>
      </c>
      <c r="G45" s="13"/>
      <c r="H45" s="12">
        <f t="shared" si="0"/>
        <v>0</v>
      </c>
      <c r="I45" s="13"/>
      <c r="J45" s="16"/>
    </row>
    <row r="46" spans="1:10" ht="13.5">
      <c r="A46" s="7">
        <v>42</v>
      </c>
      <c r="B46" s="11" t="str">
        <f>IF(型号管理!A43="","",型号管理!A43)</f>
        <v>BG00042</v>
      </c>
      <c r="C46" s="11" t="str">
        <f>IF(B46="","",VLOOKUP(B46,型号管理!A:D,2,0))</f>
        <v>铅笔</v>
      </c>
      <c r="D46" s="11" t="str">
        <f>IF(B46="","",VLOOKUP(B46,型号管理!A:D,3,0))</f>
        <v>2B 原木铅笔 50支/盒</v>
      </c>
      <c r="E46" s="11" t="str">
        <f>IF(B46="","",VLOOKUP(B46,型号管理!A:D,4,0))</f>
        <v>盒</v>
      </c>
      <c r="F46" s="12">
        <f>IF(B46="",0,SUMIFS(采购明细!F:F,采购明细!B:B,B46,采购明细!A:A,"&lt;="&amp;$C$3)-SUMIFS(领用明细!F:F,领用明细!B:B,B46,领用明细!A:A,"&lt;="&amp;$C$3))</f>
        <v>0</v>
      </c>
      <c r="G46" s="13"/>
      <c r="H46" s="12">
        <f t="shared" si="0"/>
        <v>0</v>
      </c>
      <c r="I46" s="13"/>
      <c r="J46" s="16"/>
    </row>
    <row r="47" spans="1:10" ht="13.5">
      <c r="A47" s="7">
        <v>43</v>
      </c>
      <c r="B47" s="11" t="str">
        <f>IF(型号管理!A44="","",型号管理!A44)</f>
        <v>BG00043</v>
      </c>
      <c r="C47" s="11" t="str">
        <f>IF(B47="","",VLOOKUP(B47,型号管理!A:D,2,0))</f>
        <v>卷笔刀</v>
      </c>
      <c r="D47" s="11" t="str">
        <f>IF(B47="","",VLOOKUP(B47,型号管理!A:D,3,0))</f>
        <v xml:space="preserve">不折笔芯 金属滚刀 支架固定 轻巧耐用 </v>
      </c>
      <c r="E47" s="11" t="str">
        <f>IF(B47="","",VLOOKUP(B47,型号管理!A:D,4,0))</f>
        <v>个</v>
      </c>
      <c r="F47" s="12">
        <f>IF(B47="",0,SUMIFS(采购明细!F:F,采购明细!B:B,B47,采购明细!A:A,"&lt;="&amp;$C$3)-SUMIFS(领用明细!F:F,领用明细!B:B,B47,领用明细!A:A,"&lt;="&amp;$C$3))</f>
        <v>0</v>
      </c>
      <c r="G47" s="13"/>
      <c r="H47" s="12">
        <f t="shared" si="0"/>
        <v>0</v>
      </c>
      <c r="I47" s="13"/>
      <c r="J47" s="16"/>
    </row>
    <row r="48" spans="1:10" ht="13.5">
      <c r="A48" s="7">
        <v>44</v>
      </c>
      <c r="B48" s="11" t="str">
        <f>IF(型号管理!A45="","",型号管理!A45)</f>
        <v>BG00044</v>
      </c>
      <c r="C48" s="11" t="str">
        <f>IF(B48="","",VLOOKUP(B48,型号管理!A:D,2,0))</f>
        <v>橡皮擦</v>
      </c>
      <c r="D48" s="11" t="str">
        <f>IF(B48="","",VLOOKUP(B48,型号管理!A:D,3,0))</f>
        <v>2块/袋 42*26*17mm/块</v>
      </c>
      <c r="E48" s="11" t="str">
        <f>IF(B48="","",VLOOKUP(B48,型号管理!A:D,4,0))</f>
        <v>袋</v>
      </c>
      <c r="F48" s="12">
        <f>IF(B48="",0,SUMIFS(采购明细!F:F,采购明细!B:B,B48,采购明细!A:A,"&lt;="&amp;$C$3)-SUMIFS(领用明细!F:F,领用明细!B:B,B48,领用明细!A:A,"&lt;="&amp;$C$3))</f>
        <v>0</v>
      </c>
      <c r="G48" s="13"/>
      <c r="H48" s="12">
        <f t="shared" si="0"/>
        <v>0</v>
      </c>
      <c r="I48" s="13"/>
      <c r="J48" s="16"/>
    </row>
    <row r="49" spans="1:10" ht="13.5">
      <c r="A49" s="7">
        <v>45</v>
      </c>
      <c r="B49" s="11" t="str">
        <f>IF(型号管理!A46="","",型号管理!A46)</f>
        <v>BG00045</v>
      </c>
      <c r="C49" s="11" t="str">
        <f>IF(B49="","",VLOOKUP(B49,型号管理!A:D,2,0))</f>
        <v>记号笔</v>
      </c>
      <c r="D49" s="11" t="str">
        <f>IF(B49="","",VLOOKUP(B49,型号管理!A:D,3,0))</f>
        <v>速干油性大头笔记号笔 10支/盒 7黑2蓝1红</v>
      </c>
      <c r="E49" s="11" t="str">
        <f>IF(B49="","",VLOOKUP(B49,型号管理!A:D,4,0))</f>
        <v>盒</v>
      </c>
      <c r="F49" s="12">
        <f>IF(B49="",0,SUMIFS(采购明细!F:F,采购明细!B:B,B49,采购明细!A:A,"&lt;="&amp;$C$3)-SUMIFS(领用明细!F:F,领用明细!B:B,B49,领用明细!A:A,"&lt;="&amp;$C$3))</f>
        <v>0</v>
      </c>
      <c r="G49" s="13"/>
      <c r="H49" s="12">
        <f t="shared" si="0"/>
        <v>0</v>
      </c>
      <c r="I49" s="13"/>
      <c r="J49" s="16"/>
    </row>
    <row r="50" spans="1:10" ht="13.5">
      <c r="A50" s="7">
        <v>46</v>
      </c>
      <c r="B50" s="11" t="str">
        <f>IF(型号管理!A47="","",型号管理!A47)</f>
        <v>BG00046</v>
      </c>
      <c r="C50" s="11" t="str">
        <f>IF(B50="","",VLOOKUP(B50,型号管理!A:D,2,0))</f>
        <v>印台印泥</v>
      </c>
      <c r="D50" s="11" t="str">
        <f>IF(B50="","",VLOOKUP(B50,型号管理!A:D,3,0))</f>
        <v>φ80mm圆形 快干印台 红色</v>
      </c>
      <c r="E50" s="11" t="str">
        <f>IF(B50="","",VLOOKUP(B50,型号管理!A:D,4,0))</f>
        <v>个</v>
      </c>
      <c r="F50" s="12">
        <f>IF(B50="",0,SUMIFS(采购明细!F:F,采购明细!B:B,B50,采购明细!A:A,"&lt;="&amp;$C$3)-SUMIFS(领用明细!F:F,领用明细!B:B,B50,领用明细!A:A,"&lt;="&amp;$C$3))</f>
        <v>0</v>
      </c>
      <c r="G50" s="13"/>
      <c r="H50" s="12">
        <f t="shared" si="0"/>
        <v>0</v>
      </c>
      <c r="I50" s="13"/>
      <c r="J50" s="16"/>
    </row>
    <row r="51" spans="1:10" ht="13.5">
      <c r="A51" s="7">
        <v>47</v>
      </c>
      <c r="B51" s="11" t="str">
        <f>IF(型号管理!A48="","",型号管理!A48)</f>
        <v>BG00047</v>
      </c>
      <c r="C51" s="11" t="str">
        <f>IF(B51="","",VLOOKUP(B51,型号管理!A:D,2,0))</f>
        <v>印油</v>
      </c>
      <c r="D51" s="11" t="str">
        <f>IF(B51="","",VLOOKUP(B51,型号管理!A:D,3,0))</f>
        <v>10ml 红色</v>
      </c>
      <c r="E51" s="11" t="str">
        <f>IF(B51="","",VLOOKUP(B51,型号管理!A:D,4,0))</f>
        <v>瓶</v>
      </c>
      <c r="F51" s="12">
        <f>IF(B51="",0,SUMIFS(采购明细!F:F,采购明细!B:B,B51,采购明细!A:A,"&lt;="&amp;$C$3)-SUMIFS(领用明细!F:F,领用明细!B:B,B51,领用明细!A:A,"&lt;="&amp;$C$3))</f>
        <v>0</v>
      </c>
      <c r="G51" s="13"/>
      <c r="H51" s="12">
        <f t="shared" si="0"/>
        <v>0</v>
      </c>
      <c r="I51" s="13"/>
      <c r="J51" s="16"/>
    </row>
    <row r="52" spans="1:10" ht="13.5">
      <c r="A52" s="7">
        <v>48</v>
      </c>
      <c r="B52" s="11" t="str">
        <f>IF(型号管理!A49="","",型号管理!A49)</f>
        <v>BG00048</v>
      </c>
      <c r="C52" s="11" t="str">
        <f>IF(B52="","",VLOOKUP(B52,型号管理!A:D,2,0))</f>
        <v>直尺</v>
      </c>
      <c r="D52" s="11" t="str">
        <f>IF(B52="","",VLOOKUP(B52,型号管理!A:D,3,0))</f>
        <v>30cm 塑料透明</v>
      </c>
      <c r="E52" s="11" t="str">
        <f>IF(B52="","",VLOOKUP(B52,型号管理!A:D,4,0))</f>
        <v>把</v>
      </c>
      <c r="F52" s="12">
        <f>IF(B52="",0,SUMIFS(采购明细!F:F,采购明细!B:B,B52,采购明细!A:A,"&lt;="&amp;$C$3)-SUMIFS(领用明细!F:F,领用明细!B:B,B52,领用明细!A:A,"&lt;="&amp;$C$3))</f>
        <v>0</v>
      </c>
      <c r="G52" s="13"/>
      <c r="H52" s="12">
        <f t="shared" si="0"/>
        <v>0</v>
      </c>
      <c r="I52" s="13"/>
      <c r="J52" s="16"/>
    </row>
    <row r="53" spans="1:10" ht="13.5">
      <c r="A53" s="7">
        <v>49</v>
      </c>
      <c r="B53" s="11" t="str">
        <f>IF(型号管理!A50="","",型号管理!A50)</f>
        <v>BG00049</v>
      </c>
      <c r="C53" s="11" t="str">
        <f>IF(B53="","",VLOOKUP(B53,型号管理!A:D,2,0))</f>
        <v>订书机起钉器套装</v>
      </c>
      <c r="D53" s="11" t="str">
        <f>IF(B53="","",VLOOKUP(B53,型号管理!A:D,3,0))</f>
        <v>适配12#订书钉</v>
      </c>
      <c r="E53" s="11" t="str">
        <f>IF(B53="","",VLOOKUP(B53,型号管理!A:D,4,0))</f>
        <v>套</v>
      </c>
      <c r="F53" s="12">
        <f>IF(B53="",0,SUMIFS(采购明细!F:F,采购明细!B:B,B53,采购明细!A:A,"&lt;="&amp;$C$3)-SUMIFS(领用明细!F:F,领用明细!B:B,B53,领用明细!A:A,"&lt;="&amp;$C$3))</f>
        <v>0</v>
      </c>
      <c r="G53" s="13"/>
      <c r="H53" s="12">
        <f t="shared" si="0"/>
        <v>0</v>
      </c>
      <c r="I53" s="13"/>
      <c r="J53" s="16"/>
    </row>
    <row r="54" spans="1:10" ht="13.5">
      <c r="A54" s="7">
        <v>50</v>
      </c>
      <c r="B54" s="11" t="str">
        <f>IF(型号管理!A51="","",型号管理!A51)</f>
        <v>BG00050</v>
      </c>
      <c r="C54" s="11" t="str">
        <f>IF(B54="","",VLOOKUP(B54,型号管理!A:D,2,0))</f>
        <v>订书钉</v>
      </c>
      <c r="D54" s="11" t="str">
        <f>IF(B54="","",VLOOKUP(B54,型号管理!A:D,3,0))</f>
        <v>12#规格 10盒装/包 可订25页厚度 1000枚/盒</v>
      </c>
      <c r="E54" s="11" t="str">
        <f>IF(B54="","",VLOOKUP(B54,型号管理!A:D,4,0))</f>
        <v>包</v>
      </c>
      <c r="F54" s="12">
        <f>IF(B54="",0,SUMIFS(采购明细!F:F,采购明细!B:B,B54,采购明细!A:A,"&lt;="&amp;$C$3)-SUMIFS(领用明细!F:F,领用明细!B:B,B54,领用明细!A:A,"&lt;="&amp;$C$3))</f>
        <v>0</v>
      </c>
      <c r="G54" s="13"/>
      <c r="H54" s="12">
        <f t="shared" si="0"/>
        <v>0</v>
      </c>
      <c r="I54" s="13"/>
      <c r="J54" s="16"/>
    </row>
    <row r="55" spans="1:10" ht="13.5">
      <c r="A55" s="7">
        <v>51</v>
      </c>
      <c r="B55" s="11" t="str">
        <f>IF(型号管理!A52="","",型号管理!A52)</f>
        <v>BG00051</v>
      </c>
      <c r="C55" s="11" t="str">
        <f>IF(B55="","",VLOOKUP(B55,型号管理!A:D,2,0))</f>
        <v>回形针</v>
      </c>
      <c r="D55" s="11" t="str">
        <f>IF(B55="","",VLOOKUP(B55,型号管理!A:D,3,0))</f>
        <v>29mm 镀镍防锈 200枚/筒</v>
      </c>
      <c r="E55" s="11" t="str">
        <f>IF(B55="","",VLOOKUP(B55,型号管理!A:D,4,0))</f>
        <v>筒</v>
      </c>
      <c r="F55" s="12">
        <f>IF(B55="",0,SUMIFS(采购明细!F:F,采购明细!B:B,B55,采购明细!A:A,"&lt;="&amp;$C$3)-SUMIFS(领用明细!F:F,领用明细!B:B,B55,领用明细!A:A,"&lt;="&amp;$C$3))</f>
        <v>0</v>
      </c>
      <c r="G55" s="13"/>
      <c r="H55" s="12">
        <f t="shared" si="0"/>
        <v>0</v>
      </c>
      <c r="I55" s="13"/>
      <c r="J55" s="16"/>
    </row>
    <row r="56" spans="1:10" ht="13.5">
      <c r="A56" s="7">
        <v>52</v>
      </c>
      <c r="B56" s="11" t="str">
        <f>IF(型号管理!A53="","",型号管理!A53)</f>
        <v>BG00052</v>
      </c>
      <c r="C56" s="11" t="str">
        <f>IF(B56="","",VLOOKUP(B56,型号管理!A:D,2,0))</f>
        <v>固体胶</v>
      </c>
      <c r="D56" s="11" t="str">
        <f>IF(B56="","",VLOOKUP(B56,型号管理!A:D,3,0))</f>
        <v>36g/支 12支/盒</v>
      </c>
      <c r="E56" s="11" t="str">
        <f>IF(B56="","",VLOOKUP(B56,型号管理!A:D,4,0))</f>
        <v>盒</v>
      </c>
      <c r="F56" s="12">
        <f>IF(B56="",0,SUMIFS(采购明细!F:F,采购明细!B:B,B56,采购明细!A:A,"&lt;="&amp;$C$3)-SUMIFS(领用明细!F:F,领用明细!B:B,B56,领用明细!A:A,"&lt;="&amp;$C$3))</f>
        <v>0</v>
      </c>
      <c r="G56" s="13"/>
      <c r="H56" s="12">
        <f t="shared" si="0"/>
        <v>0</v>
      </c>
      <c r="I56" s="13"/>
      <c r="J56" s="16"/>
    </row>
    <row r="57" spans="1:10" ht="13.5">
      <c r="A57" s="7">
        <v>53</v>
      </c>
      <c r="B57" s="11" t="str">
        <f>IF(型号管理!A54="","",型号管理!A54)</f>
        <v>BG00053</v>
      </c>
      <c r="C57" s="11" t="str">
        <f>IF(B57="","",VLOOKUP(B57,型号管理!A:D,2,0))</f>
        <v>液体胶</v>
      </c>
      <c r="D57" s="11" t="str">
        <f>IF(B57="","",VLOOKUP(B57,型号管理!A:D,3,0))</f>
        <v>50ml/支 高粘度</v>
      </c>
      <c r="E57" s="11" t="str">
        <f>IF(B57="","",VLOOKUP(B57,型号管理!A:D,4,0))</f>
        <v>支</v>
      </c>
      <c r="F57" s="12">
        <f>IF(B57="",0,SUMIFS(采购明细!F:F,采购明细!B:B,B57,采购明细!A:A,"&lt;="&amp;$C$3)-SUMIFS(领用明细!F:F,领用明细!B:B,B57,领用明细!A:A,"&lt;="&amp;$C$3))</f>
        <v>0</v>
      </c>
      <c r="G57" s="13"/>
      <c r="H57" s="12">
        <f t="shared" si="0"/>
        <v>0</v>
      </c>
      <c r="I57" s="13"/>
      <c r="J57" s="16"/>
    </row>
    <row r="58" spans="1:10" ht="13.5">
      <c r="A58" s="7">
        <v>54</v>
      </c>
      <c r="B58" s="11" t="str">
        <f>IF(型号管理!A55="","",型号管理!A55)</f>
        <v>BG00054</v>
      </c>
      <c r="C58" s="11" t="str">
        <f>IF(B58="","",VLOOKUP(B58,型号管理!A:D,2,0))</f>
        <v>窄透明胶</v>
      </c>
      <c r="D58" s="11" t="str">
        <f>IF(B58="","",VLOOKUP(B58,型号管理!A:D,3,0))</f>
        <v>18mm*18m/卷 4卷/筒</v>
      </c>
      <c r="E58" s="11" t="str">
        <f>IF(B58="","",VLOOKUP(B58,型号管理!A:D,4,0))</f>
        <v>筒</v>
      </c>
      <c r="F58" s="12">
        <f>IF(B58="",0,SUMIFS(采购明细!F:F,采购明细!B:B,B58,采购明细!A:A,"&lt;="&amp;$C$3)-SUMIFS(领用明细!F:F,领用明细!B:B,B58,领用明细!A:A,"&lt;="&amp;$C$3))</f>
        <v>0</v>
      </c>
      <c r="G58" s="13"/>
      <c r="H58" s="12">
        <f t="shared" si="0"/>
        <v>0</v>
      </c>
      <c r="I58" s="13"/>
      <c r="J58" s="16"/>
    </row>
    <row r="59" spans="1:10" ht="13.5">
      <c r="A59" s="7">
        <v>55</v>
      </c>
      <c r="B59" s="11" t="str">
        <f>IF(型号管理!A56="","",型号管理!A56)</f>
        <v>BG00055</v>
      </c>
      <c r="C59" s="11" t="str">
        <f>IF(B59="","",VLOOKUP(B59,型号管理!A:D,2,0))</f>
        <v>宽透明胶</v>
      </c>
      <c r="D59" s="11" t="str">
        <f>IF(B59="","",VLOOKUP(B59,型号管理!A:D,3,0))</f>
        <v xml:space="preserve">60mm*91.44m/卷 加厚 </v>
      </c>
      <c r="E59" s="11" t="str">
        <f>IF(B59="","",VLOOKUP(B59,型号管理!A:D,4,0))</f>
        <v>卷</v>
      </c>
      <c r="F59" s="12">
        <f>IF(B59="",0,SUMIFS(采购明细!F:F,采购明细!B:B,B59,采购明细!A:A,"&lt;="&amp;$C$3)-SUMIFS(领用明细!F:F,领用明细!B:B,B59,领用明细!A:A,"&lt;="&amp;$C$3))</f>
        <v>0</v>
      </c>
      <c r="G59" s="13"/>
      <c r="H59" s="12">
        <f t="shared" si="0"/>
        <v>0</v>
      </c>
      <c r="I59" s="13"/>
      <c r="J59" s="16"/>
    </row>
    <row r="60" spans="1:10" ht="13.5">
      <c r="A60" s="7">
        <v>56</v>
      </c>
      <c r="B60" s="11" t="str">
        <f>IF(型号管理!A57="","",型号管理!A57)</f>
        <v>BG00056</v>
      </c>
      <c r="C60" s="11" t="str">
        <f>IF(B60="","",VLOOKUP(B60,型号管理!A:D,2,0))</f>
        <v>双面胶</v>
      </c>
      <c r="D60" s="11" t="str">
        <f>IF(B60="","",VLOOKUP(B60,型号管理!A:D,3,0))</f>
        <v>24mm*9.1m/卷 12卷/筒</v>
      </c>
      <c r="E60" s="11" t="str">
        <f>IF(B60="","",VLOOKUP(B60,型号管理!A:D,4,0))</f>
        <v>筒</v>
      </c>
      <c r="F60" s="12">
        <f>IF(B60="",0,SUMIFS(采购明细!F:F,采购明细!B:B,B60,采购明细!A:A,"&lt;="&amp;$C$3)-SUMIFS(领用明细!F:F,领用明细!B:B,B60,领用明细!A:A,"&lt;="&amp;$C$3))</f>
        <v>0</v>
      </c>
      <c r="G60" s="13"/>
      <c r="H60" s="12">
        <f t="shared" si="0"/>
        <v>0</v>
      </c>
      <c r="I60" s="13"/>
      <c r="J60" s="16"/>
    </row>
    <row r="61" spans="1:10" ht="13.5">
      <c r="A61" s="7">
        <v>57</v>
      </c>
      <c r="B61" s="11" t="str">
        <f>IF(型号管理!A58="","",型号管理!A58)</f>
        <v>BG00057</v>
      </c>
      <c r="C61" s="11" t="str">
        <f>IF(B61="","",VLOOKUP(B61,型号管理!A:D,2,0))</f>
        <v>剪刀</v>
      </c>
      <c r="D61" s="11" t="str">
        <f>IF(B61="","",VLOOKUP(B61,型号管理!A:D,3,0))</f>
        <v>170mm 中号</v>
      </c>
      <c r="E61" s="11" t="str">
        <f>IF(B61="","",VLOOKUP(B61,型号管理!A:D,4,0))</f>
        <v>把</v>
      </c>
      <c r="F61" s="12">
        <f>IF(B61="",0,SUMIFS(采购明细!F:F,采购明细!B:B,B61,采购明细!A:A,"&lt;="&amp;$C$3)-SUMIFS(领用明细!F:F,领用明细!B:B,B61,领用明细!A:A,"&lt;="&amp;$C$3))</f>
        <v>0</v>
      </c>
      <c r="G61" s="13"/>
      <c r="H61" s="12">
        <f t="shared" si="0"/>
        <v>0</v>
      </c>
      <c r="I61" s="13"/>
      <c r="J61" s="16"/>
    </row>
    <row r="62" spans="1:10" ht="13.5">
      <c r="A62" s="7">
        <v>58</v>
      </c>
      <c r="B62" s="11" t="str">
        <f>IF(型号管理!A59="","",型号管理!A59)</f>
        <v>BG00058</v>
      </c>
      <c r="C62" s="11" t="str">
        <f>IF(B62="","",VLOOKUP(B62,型号管理!A:D,2,0))</f>
        <v>橡皮筋</v>
      </c>
      <c r="D62" s="11" t="str">
        <f>IF(B62="","",VLOOKUP(B62,型号管理!A:D,3,0))</f>
        <v xml:space="preserve">100g/盒 </v>
      </c>
      <c r="E62" s="11" t="str">
        <f>IF(B62="","",VLOOKUP(B62,型号管理!A:D,4,0))</f>
        <v>盒</v>
      </c>
      <c r="F62" s="12">
        <f>IF(B62="",0,SUMIFS(采购明细!F:F,采购明细!B:B,B62,采购明细!A:A,"&lt;="&amp;$C$3)-SUMIFS(领用明细!F:F,领用明细!B:B,B62,领用明细!A:A,"&lt;="&amp;$C$3))</f>
        <v>0</v>
      </c>
      <c r="G62" s="13"/>
      <c r="H62" s="12">
        <f t="shared" si="0"/>
        <v>0</v>
      </c>
      <c r="I62" s="13"/>
      <c r="J62" s="16"/>
    </row>
    <row r="63" spans="1:10" ht="13.5">
      <c r="A63" s="7">
        <v>59</v>
      </c>
      <c r="B63" s="11" t="str">
        <f>IF(型号管理!A60="","",型号管理!A60)</f>
        <v>BG00059</v>
      </c>
      <c r="C63" s="11" t="str">
        <f>IF(B63="","",VLOOKUP(B63,型号管理!A:D,2,0))</f>
        <v>美工刀</v>
      </c>
      <c r="D63" s="11" t="str">
        <f>IF(B63="","",VLOOKUP(B63,型号管理!A:D,3,0))</f>
        <v>金属外壳 可伸缩</v>
      </c>
      <c r="E63" s="11" t="str">
        <f>IF(B63="","",VLOOKUP(B63,型号管理!A:D,4,0))</f>
        <v>把</v>
      </c>
      <c r="F63" s="12">
        <f>IF(B63="",0,SUMIFS(采购明细!F:F,采购明细!B:B,B63,采购明细!A:A,"&lt;="&amp;$C$3)-SUMIFS(领用明细!F:F,领用明细!B:B,B63,领用明细!A:A,"&lt;="&amp;$C$3))</f>
        <v>0</v>
      </c>
      <c r="G63" s="13"/>
      <c r="H63" s="12">
        <f t="shared" si="0"/>
        <v>0</v>
      </c>
      <c r="I63" s="13"/>
      <c r="J63" s="16"/>
    </row>
    <row r="64" spans="1:10" ht="13.5">
      <c r="A64" s="7">
        <v>60</v>
      </c>
      <c r="B64" s="11" t="str">
        <f>IF(型号管理!A61="","",型号管理!A61)</f>
        <v>BG00060</v>
      </c>
      <c r="C64" s="11" t="str">
        <f>IF(B64="","",VLOOKUP(B64,型号管理!A:D,2,0))</f>
        <v>切纸器</v>
      </c>
      <c r="D64" s="11" t="str">
        <f>IF(B64="","",VLOOKUP(B64,型号管理!A:D,3,0))</f>
        <v>钢质底座 可切A4纸</v>
      </c>
      <c r="E64" s="11" t="str">
        <f>IF(B64="","",VLOOKUP(B64,型号管理!A:D,4,0))</f>
        <v>个</v>
      </c>
      <c r="F64" s="12">
        <f>IF(B64="",0,SUMIFS(采购明细!F:F,采购明细!B:B,B64,采购明细!A:A,"&lt;="&amp;$C$3)-SUMIFS(领用明细!F:F,领用明细!B:B,B64,领用明细!A:A,"&lt;="&amp;$C$3))</f>
        <v>0</v>
      </c>
      <c r="G64" s="13"/>
      <c r="H64" s="12">
        <f t="shared" si="0"/>
        <v>0</v>
      </c>
      <c r="I64" s="13"/>
      <c r="J64" s="16"/>
    </row>
    <row r="65" spans="1:10" ht="13.5">
      <c r="A65" s="7">
        <v>61</v>
      </c>
      <c r="B65" s="11" t="str">
        <f>IF(型号管理!A62="","",型号管理!A62)</f>
        <v>BG00061</v>
      </c>
      <c r="C65" s="11" t="str">
        <f>IF(B65="","",VLOOKUP(B65,型号管理!A:D,2,0))</f>
        <v>凭证装订夹</v>
      </c>
      <c r="D65" s="11" t="str">
        <f>IF(B65="","",VLOOKUP(B65,型号管理!A:D,3,0))</f>
        <v>145mm山形夹子 4只装</v>
      </c>
      <c r="E65" s="11" t="str">
        <f>IF(B65="","",VLOOKUP(B65,型号管理!A:D,4,0))</f>
        <v>袋</v>
      </c>
      <c r="F65" s="12">
        <f>IF(B65="",0,SUMIFS(采购明细!F:F,采购明细!B:B,B65,采购明细!A:A,"&lt;="&amp;$C$3)-SUMIFS(领用明细!F:F,领用明细!B:B,B65,领用明细!A:A,"&lt;="&amp;$C$3))</f>
        <v>0</v>
      </c>
      <c r="G65" s="13"/>
      <c r="H65" s="12">
        <f t="shared" si="0"/>
        <v>0</v>
      </c>
      <c r="I65" s="13"/>
      <c r="J65" s="16"/>
    </row>
    <row r="66" spans="1:10" ht="13.5">
      <c r="A66" s="7">
        <v>62</v>
      </c>
      <c r="B66" s="11" t="str">
        <f>IF(型号管理!A63="","",型号管理!A63)</f>
        <v>BG00062</v>
      </c>
      <c r="C66" s="11" t="str">
        <f>IF(B66="","",VLOOKUP(B66,型号管理!A:D,2,0))</f>
        <v>小号长尾夹</v>
      </c>
      <c r="D66" s="11" t="str">
        <f>IF(B66="","",VLOOKUP(B66,型号管理!A:D,3,0))</f>
        <v>15mm规格 60只装</v>
      </c>
      <c r="E66" s="11" t="str">
        <f>IF(B66="","",VLOOKUP(B66,型号管理!A:D,4,0))</f>
        <v>盒</v>
      </c>
      <c r="F66" s="12">
        <f>IF(B66="",0,SUMIFS(采购明细!F:F,采购明细!B:B,B66,采购明细!A:A,"&lt;="&amp;$C$3)-SUMIFS(领用明细!F:F,领用明细!B:B,B66,领用明细!A:A,"&lt;="&amp;$C$3))</f>
        <v>0</v>
      </c>
      <c r="G66" s="13"/>
      <c r="H66" s="12">
        <f t="shared" si="0"/>
        <v>0</v>
      </c>
      <c r="I66" s="13"/>
      <c r="J66" s="16"/>
    </row>
    <row r="67" spans="1:10" ht="13.5">
      <c r="A67" s="7">
        <v>63</v>
      </c>
      <c r="B67" s="11" t="str">
        <f>IF(型号管理!A64="","",型号管理!A64)</f>
        <v>BG00063</v>
      </c>
      <c r="C67" s="11" t="str">
        <f>IF(B67="","",VLOOKUP(B67,型号管理!A:D,2,0))</f>
        <v>中号长尾夹</v>
      </c>
      <c r="D67" s="11" t="str">
        <f>IF(B67="","",VLOOKUP(B67,型号管理!A:D,3,0))</f>
        <v>32mm规格 24只装</v>
      </c>
      <c r="E67" s="11" t="str">
        <f>IF(B67="","",VLOOKUP(B67,型号管理!A:D,4,0))</f>
        <v>盒</v>
      </c>
      <c r="F67" s="12">
        <f>IF(B67="",0,SUMIFS(采购明细!F:F,采购明细!B:B,B67,采购明细!A:A,"&lt;="&amp;$C$3)-SUMIFS(领用明细!F:F,领用明细!B:B,B67,领用明细!A:A,"&lt;="&amp;$C$3))</f>
        <v>0</v>
      </c>
      <c r="G67" s="13"/>
      <c r="H67" s="12">
        <f t="shared" si="0"/>
        <v>0</v>
      </c>
      <c r="I67" s="13"/>
      <c r="J67" s="16"/>
    </row>
    <row r="68" spans="1:10" ht="13.5">
      <c r="A68" s="7">
        <v>64</v>
      </c>
      <c r="B68" s="11" t="str">
        <f>IF(型号管理!A65="","",型号管理!A65)</f>
        <v>BG00064</v>
      </c>
      <c r="C68" s="11" t="str">
        <f>IF(B68="","",VLOOKUP(B68,型号管理!A:D,2,0))</f>
        <v>大号长尾夹</v>
      </c>
      <c r="D68" s="11" t="str">
        <f>IF(B68="","",VLOOKUP(B68,型号管理!A:D,3,0))</f>
        <v>50mm规格 12只装</v>
      </c>
      <c r="E68" s="11" t="str">
        <f>IF(B68="","",VLOOKUP(B68,型号管理!A:D,4,0))</f>
        <v>盒</v>
      </c>
      <c r="F68" s="12">
        <f>IF(B68="",0,SUMIFS(采购明细!F:F,采购明细!B:B,B68,采购明细!A:A,"&lt;="&amp;$C$3)-SUMIFS(领用明细!F:F,领用明细!B:B,B68,领用明细!A:A,"&lt;="&amp;$C$3))</f>
        <v>0</v>
      </c>
      <c r="G68" s="13"/>
      <c r="H68" s="12">
        <f t="shared" si="0"/>
        <v>0</v>
      </c>
      <c r="I68" s="13"/>
      <c r="J68" s="16"/>
    </row>
    <row r="69" spans="1:10" ht="13.5">
      <c r="A69" s="7">
        <v>65</v>
      </c>
      <c r="B69" s="11" t="str">
        <f>IF(型号管理!A66="","",型号管理!A66)</f>
        <v>BG00065</v>
      </c>
      <c r="C69" s="11" t="str">
        <f>IF(B69="","",VLOOKUP(B69,型号管理!A:D,2,0))</f>
        <v>大号收纳箱*</v>
      </c>
      <c r="D69" s="11" t="str">
        <f>IF(B69="","",VLOOKUP(B69,型号管理!A:D,3,0))</f>
        <v>60L 54*39*32cm 塑料 带轮子</v>
      </c>
      <c r="E69" s="11" t="str">
        <f>IF(B69="","",VLOOKUP(B69,型号管理!A:D,4,0))</f>
        <v>个</v>
      </c>
      <c r="F69" s="12">
        <f>IF(B69="",0,SUMIFS(采购明细!F:F,采购明细!B:B,B69,采购明细!A:A,"&lt;="&amp;$C$3)-SUMIFS(领用明细!F:F,领用明细!B:B,B69,领用明细!A:A,"&lt;="&amp;$C$3))</f>
        <v>0</v>
      </c>
      <c r="G69" s="13"/>
      <c r="H69" s="12">
        <f t="shared" si="0"/>
        <v>0</v>
      </c>
      <c r="I69" s="13"/>
      <c r="J69" s="16"/>
    </row>
    <row r="70" spans="1:10" ht="13.5">
      <c r="A70" s="7">
        <v>66</v>
      </c>
      <c r="B70" s="11" t="str">
        <f>IF(型号管理!A67="","",型号管理!A67)</f>
        <v>BG00066</v>
      </c>
      <c r="C70" s="11" t="str">
        <f>IF(B70="","",VLOOKUP(B70,型号管理!A:D,2,0))</f>
        <v>小号收纳箱*</v>
      </c>
      <c r="D70" s="11" t="str">
        <f>IF(B70="","",VLOOKUP(B70,型号管理!A:D,3,0))</f>
        <v>35L 46*34*27cm 塑料 带轮子</v>
      </c>
      <c r="E70" s="11" t="str">
        <f>IF(B70="","",VLOOKUP(B70,型号管理!A:D,4,0))</f>
        <v>个</v>
      </c>
      <c r="F70" s="12">
        <f>IF(B70="",0,SUMIFS(采购明细!F:F,采购明细!B:B,B70,采购明细!A:A,"&lt;="&amp;$C$3)-SUMIFS(领用明细!F:F,领用明细!B:B,B70,领用明细!A:A,"&lt;="&amp;$C$3))</f>
        <v>0</v>
      </c>
      <c r="G70" s="13"/>
      <c r="H70" s="12">
        <f t="shared" si="1" ref="H70:H133">G70-F70</f>
        <v>0</v>
      </c>
      <c r="I70" s="13"/>
      <c r="J70" s="16"/>
    </row>
    <row r="71" spans="1:10" ht="13.5">
      <c r="A71" s="7">
        <v>67</v>
      </c>
      <c r="B71" s="11" t="str">
        <f>IF(型号管理!A68="","",型号管理!A68)</f>
        <v>BG00067</v>
      </c>
      <c r="C71" s="11" t="str">
        <f>IF(B71="","",VLOOKUP(B71,型号管理!A:D,2,0))</f>
        <v>三层文件筐</v>
      </c>
      <c r="D71" s="11" t="str">
        <f>IF(B71="","",VLOOKUP(B71,型号管理!A:D,3,0))</f>
        <v>加厚加固 蓝色</v>
      </c>
      <c r="E71" s="11" t="str">
        <f>IF(B71="","",VLOOKUP(B71,型号管理!A:D,4,0))</f>
        <v>个</v>
      </c>
      <c r="F71" s="12">
        <f>IF(B71="",0,SUMIFS(采购明细!F:F,采购明细!B:B,B71,采购明细!A:A,"&lt;="&amp;$C$3)-SUMIFS(领用明细!F:F,领用明细!B:B,B71,领用明细!A:A,"&lt;="&amp;$C$3))</f>
        <v>0</v>
      </c>
      <c r="G71" s="13"/>
      <c r="H71" s="12">
        <f t="shared" si="1"/>
        <v>0</v>
      </c>
      <c r="I71" s="13"/>
      <c r="J71" s="16"/>
    </row>
    <row r="72" spans="1:10" ht="13.5">
      <c r="A72" s="7">
        <v>68</v>
      </c>
      <c r="B72" s="11" t="str">
        <f>IF(型号管理!A69="","",型号管理!A69)</f>
        <v>BG00068</v>
      </c>
      <c r="C72" s="11" t="str">
        <f>IF(B72="","",VLOOKUP(B72,型号管理!A:D,2,0))</f>
        <v>四联文件筐</v>
      </c>
      <c r="D72" s="11" t="str">
        <f>IF(B72="","",VLOOKUP(B72,型号管理!A:D,3,0))</f>
        <v>纵向4栏 蓝色</v>
      </c>
      <c r="E72" s="11" t="str">
        <f>IF(B72="","",VLOOKUP(B72,型号管理!A:D,4,0))</f>
        <v>个</v>
      </c>
      <c r="F72" s="12">
        <f>IF(B72="",0,SUMIFS(采购明细!F:F,采购明细!B:B,B72,采购明细!A:A,"&lt;="&amp;$C$3)-SUMIFS(领用明细!F:F,领用明细!B:B,B72,领用明细!A:A,"&lt;="&amp;$C$3))</f>
        <v>0</v>
      </c>
      <c r="G72" s="13"/>
      <c r="H72" s="12">
        <f t="shared" si="1"/>
        <v>0</v>
      </c>
      <c r="I72" s="13"/>
      <c r="J72" s="16"/>
    </row>
    <row r="73" spans="1:10" ht="13.5">
      <c r="A73" s="7">
        <v>69</v>
      </c>
      <c r="B73" s="11" t="str">
        <f>IF(型号管理!A70="","",型号管理!A70)</f>
        <v>BG00069</v>
      </c>
      <c r="C73" s="11" t="str">
        <f>IF(B73="","",VLOOKUP(B73,型号管理!A:D,2,0))</f>
        <v>笔筒</v>
      </c>
      <c r="D73" s="11" t="str">
        <f>IF(B73="","",VLOOKUP(B73,型号管理!A:D,3,0))</f>
        <v>金属网纹 圆形 简约黑色</v>
      </c>
      <c r="E73" s="11" t="str">
        <f>IF(B73="","",VLOOKUP(B73,型号管理!A:D,4,0))</f>
        <v>个</v>
      </c>
      <c r="F73" s="12">
        <f>IF(B73="",0,SUMIFS(采购明细!F:F,采购明细!B:B,B73,采购明细!A:A,"&lt;="&amp;$C$3)-SUMIFS(领用明细!F:F,领用明细!B:B,B73,领用明细!A:A,"&lt;="&amp;$C$3))</f>
        <v>0</v>
      </c>
      <c r="G73" s="13"/>
      <c r="H73" s="12">
        <f t="shared" si="1"/>
        <v>0</v>
      </c>
      <c r="I73" s="13"/>
      <c r="J73" s="16"/>
    </row>
    <row r="74" spans="1:10" ht="13.5">
      <c r="A74" s="7">
        <v>70</v>
      </c>
      <c r="B74" s="11" t="str">
        <f>IF(型号管理!A71="","",型号管理!A71)</f>
        <v>BG00070</v>
      </c>
      <c r="C74" s="11" t="str">
        <f>IF(B74="","",VLOOKUP(B74,型号管理!A:D,2,0))</f>
        <v>财务凭证柜</v>
      </c>
      <c r="D74" s="11" t="str">
        <f>IF(B74="","",VLOOKUP(B74,型号管理!A:D,3,0))</f>
        <v>钢制 8层隔板可调 平开门 85cm*39cm*180cm</v>
      </c>
      <c r="E74" s="11" t="str">
        <f>IF(B74="","",VLOOKUP(B74,型号管理!A:D,4,0))</f>
        <v>个</v>
      </c>
      <c r="F74" s="12">
        <f>IF(B74="",0,SUMIFS(采购明细!F:F,采购明细!B:B,B74,采购明细!A:A,"&lt;="&amp;$C$3)-SUMIFS(领用明细!F:F,领用明细!B:B,B74,领用明细!A:A,"&lt;="&amp;$C$3))</f>
        <v>0</v>
      </c>
      <c r="G74" s="13"/>
      <c r="H74" s="12">
        <f t="shared" si="1"/>
        <v>0</v>
      </c>
      <c r="I74" s="13"/>
      <c r="J74" s="16"/>
    </row>
    <row r="75" spans="1:10" ht="13.5">
      <c r="A75" s="7">
        <v>71</v>
      </c>
      <c r="B75" s="11" t="str">
        <f>IF(型号管理!A72="","",型号管理!A72)</f>
        <v>BG00071</v>
      </c>
      <c r="C75" s="11" t="str">
        <f>IF(B75="","",VLOOKUP(B75,型号管理!A:D,2,0))</f>
        <v>透明文件袋</v>
      </c>
      <c r="D75" s="11" t="str">
        <f>IF(B75="","",VLOOKUP(B75,型号管理!A:D,3,0))</f>
        <v>20只装 A4 透明按扣</v>
      </c>
      <c r="E75" s="11" t="str">
        <f>IF(B75="","",VLOOKUP(B75,型号管理!A:D,4,0))</f>
        <v>包</v>
      </c>
      <c r="F75" s="12">
        <f>IF(B75="",0,SUMIFS(采购明细!F:F,采购明细!B:B,B75,采购明细!A:A,"&lt;="&amp;$C$3)-SUMIFS(领用明细!F:F,领用明细!B:B,B75,领用明细!A:A,"&lt;="&amp;$C$3))</f>
        <v>0</v>
      </c>
      <c r="G75" s="13"/>
      <c r="H75" s="12">
        <f t="shared" si="1"/>
        <v>0</v>
      </c>
      <c r="I75" s="13"/>
      <c r="J75" s="16"/>
    </row>
    <row r="76" spans="1:10" ht="13.5">
      <c r="A76" s="7">
        <v>72</v>
      </c>
      <c r="B76" s="11" t="str">
        <f>IF(型号管理!A73="","",型号管理!A73)</f>
        <v>BG00072</v>
      </c>
      <c r="C76" s="11" t="str">
        <f>IF(B76="","",VLOOKUP(B76,型号管理!A:D,2,0))</f>
        <v>双强力文件夹</v>
      </c>
      <c r="D76" s="11" t="str">
        <f>IF(B76="","",VLOOKUP(B76,型号管理!A:D,3,0))</f>
        <v>A4 蓝色</v>
      </c>
      <c r="E76" s="11" t="str">
        <f>IF(B76="","",VLOOKUP(B76,型号管理!A:D,4,0))</f>
        <v>个</v>
      </c>
      <c r="F76" s="12">
        <f>IF(B76="",0,SUMIFS(采购明细!F:F,采购明细!B:B,B76,采购明细!A:A,"&lt;="&amp;$C$3)-SUMIFS(领用明细!F:F,领用明细!B:B,B76,领用明细!A:A,"&lt;="&amp;$C$3))</f>
        <v>0</v>
      </c>
      <c r="G76" s="13"/>
      <c r="H76" s="12">
        <f t="shared" si="1"/>
        <v>0</v>
      </c>
      <c r="I76" s="13"/>
      <c r="J76" s="16"/>
    </row>
    <row r="77" spans="1:10" ht="13.5">
      <c r="A77" s="7">
        <v>73</v>
      </c>
      <c r="B77" s="11" t="str">
        <f>IF(型号管理!A74="","",型号管理!A74)</f>
        <v>BG00073</v>
      </c>
      <c r="C77" s="11" t="str">
        <f>IF(B77="","",VLOOKUP(B77,型号管理!A:D,2,0))</f>
        <v>透明抽杆夹</v>
      </c>
      <c r="D77" s="11" t="str">
        <f>IF(B77="","",VLOOKUP(B77,型号管理!A:D,3,0))</f>
        <v>A4 透明 10个装</v>
      </c>
      <c r="E77" s="11" t="str">
        <f>IF(B77="","",VLOOKUP(B77,型号管理!A:D,4,0))</f>
        <v>包</v>
      </c>
      <c r="F77" s="12">
        <f>IF(B77="",0,SUMIFS(采购明细!F:F,采购明细!B:B,B77,采购明细!A:A,"&lt;="&amp;$C$3)-SUMIFS(领用明细!F:F,领用明细!B:B,B77,领用明细!A:A,"&lt;="&amp;$C$3))</f>
        <v>0</v>
      </c>
      <c r="G77" s="13"/>
      <c r="H77" s="12">
        <f t="shared" si="1"/>
        <v>0</v>
      </c>
      <c r="I77" s="13"/>
      <c r="J77" s="16"/>
    </row>
    <row r="78" spans="1:10" ht="13.5">
      <c r="A78" s="7">
        <v>74</v>
      </c>
      <c r="B78" s="11" t="str">
        <f>IF(型号管理!A75="","",型号管理!A75)</f>
        <v>BG00074</v>
      </c>
      <c r="C78" s="11" t="str">
        <f>IF(B78="","",VLOOKUP(B78,型号管理!A:D,2,0))</f>
        <v>资料册</v>
      </c>
      <c r="D78" s="11" t="str">
        <f>IF(B78="","",VLOOKUP(B78,型号管理!A:D,3,0))</f>
        <v>60页 A4规格 蓝色</v>
      </c>
      <c r="E78" s="11" t="str">
        <f>IF(B78="","",VLOOKUP(B78,型号管理!A:D,4,0))</f>
        <v>个</v>
      </c>
      <c r="F78" s="12">
        <f>IF(B78="",0,SUMIFS(采购明细!F:F,采购明细!B:B,B78,采购明细!A:A,"&lt;="&amp;$C$3)-SUMIFS(领用明细!F:F,领用明细!B:B,B78,领用明细!A:A,"&lt;="&amp;$C$3))</f>
        <v>0</v>
      </c>
      <c r="G78" s="13"/>
      <c r="H78" s="12">
        <f t="shared" si="1"/>
        <v>0</v>
      </c>
      <c r="I78" s="13"/>
      <c r="J78" s="16"/>
    </row>
    <row r="79" spans="1:10" ht="13.5">
      <c r="A79" s="7">
        <v>75</v>
      </c>
      <c r="B79" s="11" t="str">
        <f>IF(型号管理!A76="","",型号管理!A76)</f>
        <v>BG00075</v>
      </c>
      <c r="C79" s="11" t="str">
        <f>IF(B79="","",VLOOKUP(B79,型号管理!A:D,2,0))</f>
        <v>垃圾桶</v>
      </c>
      <c r="D79" s="11" t="str">
        <f>IF(B79="","",VLOOKUP(B79,型号管理!A:D,3,0))</f>
        <v>金属网格 9L</v>
      </c>
      <c r="E79" s="11" t="str">
        <f>IF(B79="","",VLOOKUP(B79,型号管理!A:D,4,0))</f>
        <v>个</v>
      </c>
      <c r="F79" s="12">
        <f>IF(B79="",0,SUMIFS(采购明细!F:F,采购明细!B:B,B79,采购明细!A:A,"&lt;="&amp;$C$3)-SUMIFS(领用明细!F:F,领用明细!B:B,B79,领用明细!A:A,"&lt;="&amp;$C$3))</f>
        <v>0</v>
      </c>
      <c r="G79" s="13"/>
      <c r="H79" s="12">
        <f t="shared" si="1"/>
        <v>0</v>
      </c>
      <c r="I79" s="13"/>
      <c r="J79" s="16"/>
    </row>
    <row r="80" spans="1:10" ht="13.5">
      <c r="A80" s="7">
        <v>76</v>
      </c>
      <c r="B80" s="11" t="str">
        <f>IF(型号管理!A77="","",型号管理!A77)</f>
        <v>BG00076</v>
      </c>
      <c r="C80" s="11" t="str">
        <f>IF(B80="","",VLOOKUP(B80,型号管理!A:D,2,0))</f>
        <v>垃圾袋</v>
      </c>
      <c r="D80" s="11" t="str">
        <f>IF(B80="","",VLOOKUP(B80,型号管理!A:D,3,0))</f>
        <v>150只/包 45*50cm</v>
      </c>
      <c r="E80" s="11" t="str">
        <f>IF(B80="","",VLOOKUP(B80,型号管理!A:D,4,0))</f>
        <v>包</v>
      </c>
      <c r="F80" s="12">
        <f>IF(B80="",0,SUMIFS(采购明细!F:F,采购明细!B:B,B80,采购明细!A:A,"&lt;="&amp;$C$3)-SUMIFS(领用明细!F:F,领用明细!B:B,B80,领用明细!A:A,"&lt;="&amp;$C$3))</f>
        <v>0</v>
      </c>
      <c r="G80" s="13"/>
      <c r="H80" s="12">
        <f t="shared" si="1"/>
        <v>0</v>
      </c>
      <c r="I80" s="13"/>
      <c r="J80" s="16"/>
    </row>
    <row r="81" spans="1:10" ht="13.5">
      <c r="A81" s="7">
        <v>77</v>
      </c>
      <c r="B81" s="11" t="str">
        <f>IF(型号管理!A78="","",型号管理!A78)</f>
        <v>BG00077</v>
      </c>
      <c r="C81" s="11" t="str">
        <f>IF(B81="","",VLOOKUP(B81,型号管理!A:D,2,0))</f>
        <v>5号电池</v>
      </c>
      <c r="D81" s="11" t="str">
        <f>IF(B81="","",VLOOKUP(B81,型号管理!A:D,3,0))</f>
        <v>4支装</v>
      </c>
      <c r="E81" s="11" t="str">
        <f>IF(B81="","",VLOOKUP(B81,型号管理!A:D,4,0))</f>
        <v>包</v>
      </c>
      <c r="F81" s="12">
        <f>IF(B81="",0,SUMIFS(采购明细!F:F,采购明细!B:B,B81,采购明细!A:A,"&lt;="&amp;$C$3)-SUMIFS(领用明细!F:F,领用明细!B:B,B81,领用明细!A:A,"&lt;="&amp;$C$3))</f>
        <v>0</v>
      </c>
      <c r="G81" s="13"/>
      <c r="H81" s="12">
        <f t="shared" si="1"/>
        <v>0</v>
      </c>
      <c r="I81" s="13"/>
      <c r="J81" s="16"/>
    </row>
    <row r="82" spans="1:10" ht="13.5">
      <c r="A82" s="7">
        <v>78</v>
      </c>
      <c r="B82" s="11" t="str">
        <f>IF(型号管理!A79="","",型号管理!A79)</f>
        <v>BG00078</v>
      </c>
      <c r="C82" s="11" t="str">
        <f>IF(B82="","",VLOOKUP(B82,型号管理!A:D,2,0))</f>
        <v>7号电池</v>
      </c>
      <c r="D82" s="11" t="str">
        <f>IF(B82="","",VLOOKUP(B82,型号管理!A:D,3,0))</f>
        <v>4支装</v>
      </c>
      <c r="E82" s="11" t="str">
        <f>IF(B82="","",VLOOKUP(B82,型号管理!A:D,4,0))</f>
        <v>包</v>
      </c>
      <c r="F82" s="12">
        <f>IF(B82="",0,SUMIFS(采购明细!F:F,采购明细!B:B,B82,采购明细!A:A,"&lt;="&amp;$C$3)-SUMIFS(领用明细!F:F,领用明细!B:B,B82,领用明细!A:A,"&lt;="&amp;$C$3))</f>
        <v>0</v>
      </c>
      <c r="G82" s="13"/>
      <c r="H82" s="12">
        <f t="shared" si="1"/>
        <v>0</v>
      </c>
      <c r="I82" s="13"/>
      <c r="J82" s="16"/>
    </row>
    <row r="83" spans="1:10" ht="13.5">
      <c r="A83" s="7">
        <v>79</v>
      </c>
      <c r="B83" s="11" t="str">
        <f>IF(型号管理!A80="","",型号管理!A80)</f>
        <v>BG00079</v>
      </c>
      <c r="C83" s="11" t="str">
        <f>IF(B83="","",VLOOKUP(B83,型号管理!A:D,2,0))</f>
        <v>抽纸</v>
      </c>
      <c r="D83" s="11" t="str">
        <f>IF(B83="","",VLOOKUP(B83,型号管理!A:D,3,0))</f>
        <v>洁柔 M号 柔韧3层 120抽 20包 无香</v>
      </c>
      <c r="E83" s="11" t="str">
        <f>IF(B83="","",VLOOKUP(B83,型号管理!A:D,4,0))</f>
        <v>箱</v>
      </c>
      <c r="F83" s="12">
        <f>IF(B83="",0,SUMIFS(采购明细!F:F,采购明细!B:B,B83,采购明细!A:A,"&lt;="&amp;$C$3)-SUMIFS(领用明细!F:F,领用明细!B:B,B83,领用明细!A:A,"&lt;="&amp;$C$3))</f>
        <v>0</v>
      </c>
      <c r="G83" s="13"/>
      <c r="H83" s="12">
        <f t="shared" si="1"/>
        <v>0</v>
      </c>
      <c r="I83" s="13"/>
      <c r="J83" s="16"/>
    </row>
    <row r="84" spans="1:10" ht="13.5">
      <c r="A84" s="7">
        <v>80</v>
      </c>
      <c r="B84" s="11" t="str">
        <f>IF(型号管理!A81="","",型号管理!A81)</f>
        <v>BG00080</v>
      </c>
      <c r="C84" s="11" t="str">
        <f>IF(B84="","",VLOOKUP(B84,型号管理!A:D,2,0))</f>
        <v>一次性纸杯</v>
      </c>
      <c r="D84" s="11" t="str">
        <f>IF(B84="","",VLOOKUP(B84,型号管理!A:D,3,0))</f>
        <v>妙洁 100只装 228ml 加厚型</v>
      </c>
      <c r="E84" s="11" t="str">
        <f>IF(B84="","",VLOOKUP(B84,型号管理!A:D,4,0))</f>
        <v>袋</v>
      </c>
      <c r="F84" s="12">
        <f>IF(B84="",0,SUMIFS(采购明细!F:F,采购明细!B:B,B84,采购明细!A:A,"&lt;="&amp;$C$3)-SUMIFS(领用明细!F:F,领用明细!B:B,B84,领用明细!A:A,"&lt;="&amp;$C$3))</f>
        <v>0</v>
      </c>
      <c r="G84" s="13"/>
      <c r="H84" s="12">
        <f t="shared" si="1"/>
        <v>0</v>
      </c>
      <c r="I84" s="13"/>
      <c r="J84" s="16"/>
    </row>
    <row r="85" spans="1:10" ht="13.5">
      <c r="A85" s="7">
        <v>81</v>
      </c>
      <c r="B85" s="11" t="str">
        <f>IF(型号管理!A82="","",型号管理!A82)</f>
        <v/>
      </c>
      <c r="C85" s="11" t="str">
        <f>IF(B85="","",VLOOKUP(B85,型号管理!A:D,2,0))</f>
        <v/>
      </c>
      <c r="D85" s="11" t="str">
        <f>IF(B85="","",VLOOKUP(B85,型号管理!A:D,3,0))</f>
        <v/>
      </c>
      <c r="E85" s="11" t="str">
        <f>IF(B85="","",VLOOKUP(B85,型号管理!A:D,4,0))</f>
        <v/>
      </c>
      <c r="F85" s="12">
        <f>IF(B85="",0,SUMIFS(采购明细!F:F,采购明细!B:B,B85,采购明细!A:A,"&lt;="&amp;$C$3)-SUMIFS(领用明细!F:F,领用明细!B:B,B85,领用明细!A:A,"&lt;="&amp;$C$3))</f>
        <v>0</v>
      </c>
      <c r="G85" s="13"/>
      <c r="H85" s="12">
        <f t="shared" si="1"/>
        <v>0</v>
      </c>
      <c r="I85" s="13"/>
      <c r="J85" s="16"/>
    </row>
    <row r="86" spans="1:10" ht="13.5">
      <c r="A86" s="7">
        <v>82</v>
      </c>
      <c r="B86" s="11" t="str">
        <f>IF(型号管理!A83="","",型号管理!A83)</f>
        <v/>
      </c>
      <c r="C86" s="11" t="str">
        <f>IF(B86="","",VLOOKUP(B86,型号管理!A:D,2,0))</f>
        <v/>
      </c>
      <c r="D86" s="11" t="str">
        <f>IF(B86="","",VLOOKUP(B86,型号管理!A:D,3,0))</f>
        <v/>
      </c>
      <c r="E86" s="11" t="str">
        <f>IF(B86="","",VLOOKUP(B86,型号管理!A:D,4,0))</f>
        <v/>
      </c>
      <c r="F86" s="12">
        <f>IF(B86="",0,SUMIFS(采购明细!F:F,采购明细!B:B,B86,采购明细!A:A,"&lt;="&amp;$C$3)-SUMIFS(领用明细!F:F,领用明细!B:B,B86,领用明细!A:A,"&lt;="&amp;$C$3))</f>
        <v>0</v>
      </c>
      <c r="G86" s="13"/>
      <c r="H86" s="12">
        <f t="shared" si="1"/>
        <v>0</v>
      </c>
      <c r="I86" s="13"/>
      <c r="J86" s="16"/>
    </row>
    <row r="87" spans="1:10" ht="13.5">
      <c r="A87" s="7">
        <v>83</v>
      </c>
      <c r="B87" s="11" t="str">
        <f>IF(型号管理!A84="","",型号管理!A84)</f>
        <v/>
      </c>
      <c r="C87" s="11" t="str">
        <f>IF(B87="","",VLOOKUP(B87,型号管理!A:D,2,0))</f>
        <v/>
      </c>
      <c r="D87" s="11" t="str">
        <f>IF(B87="","",VLOOKUP(B87,型号管理!A:D,3,0))</f>
        <v/>
      </c>
      <c r="E87" s="11" t="str">
        <f>IF(B87="","",VLOOKUP(B87,型号管理!A:D,4,0))</f>
        <v/>
      </c>
      <c r="F87" s="12">
        <f>IF(B87="",0,SUMIFS(采购明细!F:F,采购明细!B:B,B87,采购明细!A:A,"&lt;="&amp;$C$3)-SUMIFS(领用明细!F:F,领用明细!B:B,B87,领用明细!A:A,"&lt;="&amp;$C$3))</f>
        <v>0</v>
      </c>
      <c r="G87" s="13"/>
      <c r="H87" s="12">
        <f t="shared" si="1"/>
        <v>0</v>
      </c>
      <c r="I87" s="13"/>
      <c r="J87" s="16"/>
    </row>
    <row r="88" spans="1:10" ht="13.5">
      <c r="A88" s="7">
        <v>84</v>
      </c>
      <c r="B88" s="11" t="str">
        <f>IF(型号管理!A85="","",型号管理!A85)</f>
        <v/>
      </c>
      <c r="C88" s="11" t="str">
        <f>IF(B88="","",VLOOKUP(B88,型号管理!A:D,2,0))</f>
        <v/>
      </c>
      <c r="D88" s="11" t="str">
        <f>IF(B88="","",VLOOKUP(B88,型号管理!A:D,3,0))</f>
        <v/>
      </c>
      <c r="E88" s="11" t="str">
        <f>IF(B88="","",VLOOKUP(B88,型号管理!A:D,4,0))</f>
        <v/>
      </c>
      <c r="F88" s="12">
        <f>IF(B88="",0,SUMIFS(采购明细!F:F,采购明细!B:B,B88,采购明细!A:A,"&lt;="&amp;$C$3)-SUMIFS(领用明细!F:F,领用明细!B:B,B88,领用明细!A:A,"&lt;="&amp;$C$3))</f>
        <v>0</v>
      </c>
      <c r="G88" s="13"/>
      <c r="H88" s="12">
        <f t="shared" si="1"/>
        <v>0</v>
      </c>
      <c r="I88" s="13"/>
      <c r="J88" s="16"/>
    </row>
    <row r="89" spans="1:10" ht="13.5">
      <c r="A89" s="7">
        <v>85</v>
      </c>
      <c r="B89" s="11" t="str">
        <f>IF(型号管理!A86="","",型号管理!A86)</f>
        <v/>
      </c>
      <c r="C89" s="11" t="str">
        <f>IF(B89="","",VLOOKUP(B89,型号管理!A:D,2,0))</f>
        <v/>
      </c>
      <c r="D89" s="11" t="str">
        <f>IF(B89="","",VLOOKUP(B89,型号管理!A:D,3,0))</f>
        <v/>
      </c>
      <c r="E89" s="11" t="str">
        <f>IF(B89="","",VLOOKUP(B89,型号管理!A:D,4,0))</f>
        <v/>
      </c>
      <c r="F89" s="12">
        <f>IF(B89="",0,SUMIFS(采购明细!F:F,采购明细!B:B,B89,采购明细!A:A,"&lt;="&amp;$C$3)-SUMIFS(领用明细!F:F,领用明细!B:B,B89,领用明细!A:A,"&lt;="&amp;$C$3))</f>
        <v>0</v>
      </c>
      <c r="G89" s="13"/>
      <c r="H89" s="12">
        <f t="shared" si="1"/>
        <v>0</v>
      </c>
      <c r="I89" s="13"/>
      <c r="J89" s="16"/>
    </row>
    <row r="90" spans="1:10" ht="13.5">
      <c r="A90" s="7">
        <v>86</v>
      </c>
      <c r="B90" s="11" t="str">
        <f>IF(型号管理!A87="","",型号管理!A87)</f>
        <v/>
      </c>
      <c r="C90" s="11" t="str">
        <f>IF(B90="","",VLOOKUP(B90,型号管理!A:D,2,0))</f>
        <v/>
      </c>
      <c r="D90" s="11" t="str">
        <f>IF(B90="","",VLOOKUP(B90,型号管理!A:D,3,0))</f>
        <v/>
      </c>
      <c r="E90" s="11" t="str">
        <f>IF(B90="","",VLOOKUP(B90,型号管理!A:D,4,0))</f>
        <v/>
      </c>
      <c r="F90" s="12">
        <f>IF(B90="",0,SUMIFS(采购明细!F:F,采购明细!B:B,B90,采购明细!A:A,"&lt;="&amp;$C$3)-SUMIFS(领用明细!F:F,领用明细!B:B,B90,领用明细!A:A,"&lt;="&amp;$C$3))</f>
        <v>0</v>
      </c>
      <c r="G90" s="13"/>
      <c r="H90" s="12">
        <f t="shared" si="1"/>
        <v>0</v>
      </c>
      <c r="I90" s="13"/>
      <c r="J90" s="16"/>
    </row>
    <row r="91" spans="1:10" ht="13.5">
      <c r="A91" s="7">
        <v>87</v>
      </c>
      <c r="B91" s="11" t="str">
        <f>IF(型号管理!A88="","",型号管理!A88)</f>
        <v/>
      </c>
      <c r="C91" s="11" t="str">
        <f>IF(B91="","",VLOOKUP(B91,型号管理!A:D,2,0))</f>
        <v/>
      </c>
      <c r="D91" s="11" t="str">
        <f>IF(B91="","",VLOOKUP(B91,型号管理!A:D,3,0))</f>
        <v/>
      </c>
      <c r="E91" s="11" t="str">
        <f>IF(B91="","",VLOOKUP(B91,型号管理!A:D,4,0))</f>
        <v/>
      </c>
      <c r="F91" s="12">
        <f>IF(B91="",0,SUMIFS(采购明细!F:F,采购明细!B:B,B91,采购明细!A:A,"&lt;="&amp;$C$3)-SUMIFS(领用明细!F:F,领用明细!B:B,B91,领用明细!A:A,"&lt;="&amp;$C$3))</f>
        <v>0</v>
      </c>
      <c r="G91" s="13"/>
      <c r="H91" s="12">
        <f t="shared" si="1"/>
        <v>0</v>
      </c>
      <c r="I91" s="13"/>
      <c r="J91" s="16"/>
    </row>
    <row r="92" spans="1:10" ht="13.5">
      <c r="A92" s="7">
        <v>88</v>
      </c>
      <c r="B92" s="11" t="str">
        <f>IF(型号管理!A89="","",型号管理!A89)</f>
        <v/>
      </c>
      <c r="C92" s="11" t="str">
        <f>IF(B92="","",VLOOKUP(B92,型号管理!A:D,2,0))</f>
        <v/>
      </c>
      <c r="D92" s="11" t="str">
        <f>IF(B92="","",VLOOKUP(B92,型号管理!A:D,3,0))</f>
        <v/>
      </c>
      <c r="E92" s="11" t="str">
        <f>IF(B92="","",VLOOKUP(B92,型号管理!A:D,4,0))</f>
        <v/>
      </c>
      <c r="F92" s="12">
        <f>IF(B92="",0,SUMIFS(采购明细!F:F,采购明细!B:B,B92,采购明细!A:A,"&lt;="&amp;$C$3)-SUMIFS(领用明细!F:F,领用明细!B:B,B92,领用明细!A:A,"&lt;="&amp;$C$3))</f>
        <v>0</v>
      </c>
      <c r="G92" s="13"/>
      <c r="H92" s="12">
        <f t="shared" si="1"/>
        <v>0</v>
      </c>
      <c r="I92" s="13"/>
      <c r="J92" s="16"/>
    </row>
    <row r="93" spans="1:10" ht="13.5">
      <c r="A93" s="7">
        <v>89</v>
      </c>
      <c r="B93" s="11" t="str">
        <f>IF(型号管理!A90="","",型号管理!A90)</f>
        <v/>
      </c>
      <c r="C93" s="11" t="str">
        <f>IF(B93="","",VLOOKUP(B93,型号管理!A:D,2,0))</f>
        <v/>
      </c>
      <c r="D93" s="11" t="str">
        <f>IF(B93="","",VLOOKUP(B93,型号管理!A:D,3,0))</f>
        <v/>
      </c>
      <c r="E93" s="11" t="str">
        <f>IF(B93="","",VLOOKUP(B93,型号管理!A:D,4,0))</f>
        <v/>
      </c>
      <c r="F93" s="12">
        <f>IF(B93="",0,SUMIFS(采购明细!F:F,采购明细!B:B,B93,采购明细!A:A,"&lt;="&amp;$C$3)-SUMIFS(领用明细!F:F,领用明细!B:B,B93,领用明细!A:A,"&lt;="&amp;$C$3))</f>
        <v>0</v>
      </c>
      <c r="G93" s="13"/>
      <c r="H93" s="12">
        <f t="shared" si="1"/>
        <v>0</v>
      </c>
      <c r="I93" s="13"/>
      <c r="J93" s="16"/>
    </row>
    <row r="94" spans="1:10" ht="13.5">
      <c r="A94" s="7">
        <v>90</v>
      </c>
      <c r="B94" s="11" t="str">
        <f>IF(型号管理!A91="","",型号管理!A91)</f>
        <v/>
      </c>
      <c r="C94" s="11" t="str">
        <f>IF(B94="","",VLOOKUP(B94,型号管理!A:D,2,0))</f>
        <v/>
      </c>
      <c r="D94" s="11" t="str">
        <f>IF(B94="","",VLOOKUP(B94,型号管理!A:D,3,0))</f>
        <v/>
      </c>
      <c r="E94" s="11" t="str">
        <f>IF(B94="","",VLOOKUP(B94,型号管理!A:D,4,0))</f>
        <v/>
      </c>
      <c r="F94" s="12">
        <f>IF(B94="",0,SUMIFS(采购明细!F:F,采购明细!B:B,B94,采购明细!A:A,"&lt;="&amp;$C$3)-SUMIFS(领用明细!F:F,领用明细!B:B,B94,领用明细!A:A,"&lt;="&amp;$C$3))</f>
        <v>0</v>
      </c>
      <c r="G94" s="13"/>
      <c r="H94" s="12">
        <f t="shared" si="1"/>
        <v>0</v>
      </c>
      <c r="I94" s="13"/>
      <c r="J94" s="16"/>
    </row>
    <row r="95" spans="1:10" ht="13.5">
      <c r="A95" s="7">
        <v>91</v>
      </c>
      <c r="B95" s="11" t="str">
        <f>IF(型号管理!A92="","",型号管理!A92)</f>
        <v/>
      </c>
      <c r="C95" s="11" t="str">
        <f>IF(B95="","",VLOOKUP(B95,型号管理!A:D,2,0))</f>
        <v/>
      </c>
      <c r="D95" s="11" t="str">
        <f>IF(B95="","",VLOOKUP(B95,型号管理!A:D,3,0))</f>
        <v/>
      </c>
      <c r="E95" s="11" t="str">
        <f>IF(B95="","",VLOOKUP(B95,型号管理!A:D,4,0))</f>
        <v/>
      </c>
      <c r="F95" s="12">
        <f>IF(B95="",0,SUMIFS(采购明细!F:F,采购明细!B:B,B95,采购明细!A:A,"&lt;="&amp;$C$3)-SUMIFS(领用明细!F:F,领用明细!B:B,B95,领用明细!A:A,"&lt;="&amp;$C$3))</f>
        <v>0</v>
      </c>
      <c r="G95" s="13"/>
      <c r="H95" s="12">
        <f t="shared" si="1"/>
        <v>0</v>
      </c>
      <c r="I95" s="13"/>
      <c r="J95" s="16"/>
    </row>
    <row r="96" spans="1:10" ht="13.5">
      <c r="A96" s="7">
        <v>92</v>
      </c>
      <c r="B96" s="11" t="str">
        <f>IF(型号管理!A93="","",型号管理!A93)</f>
        <v/>
      </c>
      <c r="C96" s="11" t="str">
        <f>IF(B96="","",VLOOKUP(B96,型号管理!A:D,2,0))</f>
        <v/>
      </c>
      <c r="D96" s="11" t="str">
        <f>IF(B96="","",VLOOKUP(B96,型号管理!A:D,3,0))</f>
        <v/>
      </c>
      <c r="E96" s="11" t="str">
        <f>IF(B96="","",VLOOKUP(B96,型号管理!A:D,4,0))</f>
        <v/>
      </c>
      <c r="F96" s="12">
        <f>IF(B96="",0,SUMIFS(采购明细!F:F,采购明细!B:B,B96,采购明细!A:A,"&lt;="&amp;$C$3)-SUMIFS(领用明细!F:F,领用明细!B:B,B96,领用明细!A:A,"&lt;="&amp;$C$3))</f>
        <v>0</v>
      </c>
      <c r="G96" s="13"/>
      <c r="H96" s="12">
        <f t="shared" si="1"/>
        <v>0</v>
      </c>
      <c r="I96" s="13"/>
      <c r="J96" s="16"/>
    </row>
    <row r="97" spans="1:10" ht="13.5">
      <c r="A97" s="7">
        <v>93</v>
      </c>
      <c r="B97" s="11" t="str">
        <f>IF(型号管理!A94="","",型号管理!A94)</f>
        <v/>
      </c>
      <c r="C97" s="11" t="str">
        <f>IF(B97="","",VLOOKUP(B97,型号管理!A:D,2,0))</f>
        <v/>
      </c>
      <c r="D97" s="11" t="str">
        <f>IF(B97="","",VLOOKUP(B97,型号管理!A:D,3,0))</f>
        <v/>
      </c>
      <c r="E97" s="11" t="str">
        <f>IF(B97="","",VLOOKUP(B97,型号管理!A:D,4,0))</f>
        <v/>
      </c>
      <c r="F97" s="12">
        <f>IF(B97="",0,SUMIFS(采购明细!F:F,采购明细!B:B,B97,采购明细!A:A,"&lt;="&amp;$C$3)-SUMIFS(领用明细!F:F,领用明细!B:B,B97,领用明细!A:A,"&lt;="&amp;$C$3))</f>
        <v>0</v>
      </c>
      <c r="G97" s="13"/>
      <c r="H97" s="12">
        <f t="shared" si="1"/>
        <v>0</v>
      </c>
      <c r="I97" s="13"/>
      <c r="J97" s="16"/>
    </row>
    <row r="98" spans="1:10" ht="13.5">
      <c r="A98" s="7">
        <v>94</v>
      </c>
      <c r="B98" s="11" t="str">
        <f>IF(型号管理!A95="","",型号管理!A95)</f>
        <v/>
      </c>
      <c r="C98" s="11" t="str">
        <f>IF(B98="","",VLOOKUP(B98,型号管理!A:D,2,0))</f>
        <v/>
      </c>
      <c r="D98" s="11" t="str">
        <f>IF(B98="","",VLOOKUP(B98,型号管理!A:D,3,0))</f>
        <v/>
      </c>
      <c r="E98" s="11" t="str">
        <f>IF(B98="","",VLOOKUP(B98,型号管理!A:D,4,0))</f>
        <v/>
      </c>
      <c r="F98" s="12">
        <f>IF(B98="",0,SUMIFS(采购明细!F:F,采购明细!B:B,B98,采购明细!A:A,"&lt;="&amp;$C$3)-SUMIFS(领用明细!F:F,领用明细!B:B,B98,领用明细!A:A,"&lt;="&amp;$C$3))</f>
        <v>0</v>
      </c>
      <c r="G98" s="13"/>
      <c r="H98" s="12">
        <f t="shared" si="1"/>
        <v>0</v>
      </c>
      <c r="I98" s="13"/>
      <c r="J98" s="16"/>
    </row>
    <row r="99" spans="1:10" ht="13.5">
      <c r="A99" s="7">
        <v>95</v>
      </c>
      <c r="B99" s="11" t="str">
        <f>IF(型号管理!A96="","",型号管理!A96)</f>
        <v/>
      </c>
      <c r="C99" s="11" t="str">
        <f>IF(B99="","",VLOOKUP(B99,型号管理!A:D,2,0))</f>
        <v/>
      </c>
      <c r="D99" s="11" t="str">
        <f>IF(B99="","",VLOOKUP(B99,型号管理!A:D,3,0))</f>
        <v/>
      </c>
      <c r="E99" s="11" t="str">
        <f>IF(B99="","",VLOOKUP(B99,型号管理!A:D,4,0))</f>
        <v/>
      </c>
      <c r="F99" s="12">
        <f>IF(B99="",0,SUMIFS(采购明细!F:F,采购明细!B:B,B99,采购明细!A:A,"&lt;="&amp;$C$3)-SUMIFS(领用明细!F:F,领用明细!B:B,B99,领用明细!A:A,"&lt;="&amp;$C$3))</f>
        <v>0</v>
      </c>
      <c r="G99" s="13"/>
      <c r="H99" s="12">
        <f t="shared" si="1"/>
        <v>0</v>
      </c>
      <c r="I99" s="13"/>
      <c r="J99" s="16"/>
    </row>
    <row r="100" spans="1:10" ht="13.5">
      <c r="A100" s="7">
        <v>96</v>
      </c>
      <c r="B100" s="11" t="str">
        <f>IF(型号管理!A97="","",型号管理!A97)</f>
        <v/>
      </c>
      <c r="C100" s="11" t="str">
        <f>IF(B100="","",VLOOKUP(B100,型号管理!A:D,2,0))</f>
        <v/>
      </c>
      <c r="D100" s="11" t="str">
        <f>IF(B100="","",VLOOKUP(B100,型号管理!A:D,3,0))</f>
        <v/>
      </c>
      <c r="E100" s="11" t="str">
        <f>IF(B100="","",VLOOKUP(B100,型号管理!A:D,4,0))</f>
        <v/>
      </c>
      <c r="F100" s="12">
        <f>IF(B100="",0,SUMIFS(采购明细!F:F,采购明细!B:B,B100,采购明细!A:A,"&lt;="&amp;$C$3)-SUMIFS(领用明细!F:F,领用明细!B:B,B100,领用明细!A:A,"&lt;="&amp;$C$3))</f>
        <v>0</v>
      </c>
      <c r="G100" s="13"/>
      <c r="H100" s="12">
        <f t="shared" si="1"/>
        <v>0</v>
      </c>
      <c r="I100" s="13"/>
      <c r="J100" s="16"/>
    </row>
    <row r="101" spans="1:10" ht="13.5">
      <c r="A101" s="7">
        <v>97</v>
      </c>
      <c r="B101" s="11" t="str">
        <f>IF(型号管理!A98="","",型号管理!A98)</f>
        <v/>
      </c>
      <c r="C101" s="11" t="str">
        <f>IF(B101="","",VLOOKUP(B101,型号管理!A:D,2,0))</f>
        <v/>
      </c>
      <c r="D101" s="11" t="str">
        <f>IF(B101="","",VLOOKUP(B101,型号管理!A:D,3,0))</f>
        <v/>
      </c>
      <c r="E101" s="11" t="str">
        <f>IF(B101="","",VLOOKUP(B101,型号管理!A:D,4,0))</f>
        <v/>
      </c>
      <c r="F101" s="12">
        <f>IF(B101="",0,SUMIFS(采购明细!F:F,采购明细!B:B,B101,采购明细!A:A,"&lt;="&amp;$C$3)-SUMIFS(领用明细!F:F,领用明细!B:B,B101,领用明细!A:A,"&lt;="&amp;$C$3))</f>
        <v>0</v>
      </c>
      <c r="G101" s="13"/>
      <c r="H101" s="12">
        <f t="shared" si="1"/>
        <v>0</v>
      </c>
      <c r="I101" s="13"/>
      <c r="J101" s="16"/>
    </row>
    <row r="102" spans="1:10" ht="13.5">
      <c r="A102" s="7">
        <v>98</v>
      </c>
      <c r="B102" s="11" t="str">
        <f>IF(型号管理!A99="","",型号管理!A99)</f>
        <v/>
      </c>
      <c r="C102" s="11" t="str">
        <f>IF(B102="","",VLOOKUP(B102,型号管理!A:D,2,0))</f>
        <v/>
      </c>
      <c r="D102" s="11" t="str">
        <f>IF(B102="","",VLOOKUP(B102,型号管理!A:D,3,0))</f>
        <v/>
      </c>
      <c r="E102" s="11" t="str">
        <f>IF(B102="","",VLOOKUP(B102,型号管理!A:D,4,0))</f>
        <v/>
      </c>
      <c r="F102" s="12">
        <f>IF(B102="",0,SUMIFS(采购明细!F:F,采购明细!B:B,B102,采购明细!A:A,"&lt;="&amp;$C$3)-SUMIFS(领用明细!F:F,领用明细!B:B,B102,领用明细!A:A,"&lt;="&amp;$C$3))</f>
        <v>0</v>
      </c>
      <c r="G102" s="13"/>
      <c r="H102" s="12">
        <f t="shared" si="1"/>
        <v>0</v>
      </c>
      <c r="I102" s="13"/>
      <c r="J102" s="16"/>
    </row>
    <row r="103" spans="1:10" ht="13.5">
      <c r="A103" s="7">
        <v>99</v>
      </c>
      <c r="B103" s="11" t="str">
        <f>IF(型号管理!A100="","",型号管理!A100)</f>
        <v/>
      </c>
      <c r="C103" s="11" t="str">
        <f>IF(B103="","",VLOOKUP(B103,型号管理!A:D,2,0))</f>
        <v/>
      </c>
      <c r="D103" s="11" t="str">
        <f>IF(B103="","",VLOOKUP(B103,型号管理!A:D,3,0))</f>
        <v/>
      </c>
      <c r="E103" s="11" t="str">
        <f>IF(B103="","",VLOOKUP(B103,型号管理!A:D,4,0))</f>
        <v/>
      </c>
      <c r="F103" s="12">
        <f>IF(B103="",0,SUMIFS(采购明细!F:F,采购明细!B:B,B103,采购明细!A:A,"&lt;="&amp;$C$3)-SUMIFS(领用明细!F:F,领用明细!B:B,B103,领用明细!A:A,"&lt;="&amp;$C$3))</f>
        <v>0</v>
      </c>
      <c r="G103" s="13"/>
      <c r="H103" s="12">
        <f t="shared" si="1"/>
        <v>0</v>
      </c>
      <c r="I103" s="13"/>
      <c r="J103" s="16"/>
    </row>
    <row r="104" spans="1:10" ht="13.5">
      <c r="A104" s="7">
        <v>100</v>
      </c>
      <c r="B104" s="11" t="str">
        <f>IF(型号管理!A101="","",型号管理!A101)</f>
        <v/>
      </c>
      <c r="C104" s="11" t="str">
        <f>IF(B104="","",VLOOKUP(B104,型号管理!A:D,2,0))</f>
        <v/>
      </c>
      <c r="D104" s="11" t="str">
        <f>IF(B104="","",VLOOKUP(B104,型号管理!A:D,3,0))</f>
        <v/>
      </c>
      <c r="E104" s="11" t="str">
        <f>IF(B104="","",VLOOKUP(B104,型号管理!A:D,4,0))</f>
        <v/>
      </c>
      <c r="F104" s="12">
        <f>IF(B104="",0,SUMIFS(采购明细!F:F,采购明细!B:B,B104,采购明细!A:A,"&lt;="&amp;$C$3)-SUMIFS(领用明细!F:F,领用明细!B:B,B104,领用明细!A:A,"&lt;="&amp;$C$3))</f>
        <v>0</v>
      </c>
      <c r="G104" s="13"/>
      <c r="H104" s="12">
        <f t="shared" si="1"/>
        <v>0</v>
      </c>
      <c r="I104" s="13"/>
      <c r="J104" s="16"/>
    </row>
    <row r="105" spans="1:10" ht="13.5">
      <c r="A105" s="7">
        <v>101</v>
      </c>
      <c r="B105" s="11" t="str">
        <f>IF(型号管理!A102="","",型号管理!A102)</f>
        <v/>
      </c>
      <c r="C105" s="11" t="str">
        <f>IF(B105="","",VLOOKUP(B105,型号管理!A:D,2,0))</f>
        <v/>
      </c>
      <c r="D105" s="11" t="str">
        <f>IF(B105="","",VLOOKUP(B105,型号管理!A:D,3,0))</f>
        <v/>
      </c>
      <c r="E105" s="11" t="str">
        <f>IF(B105="","",VLOOKUP(B105,型号管理!A:D,4,0))</f>
        <v/>
      </c>
      <c r="F105" s="12">
        <f>IF(B105="",0,SUMIFS(采购明细!F:F,采购明细!B:B,B105,采购明细!A:A,"&lt;="&amp;$C$3)-SUMIFS(领用明细!F:F,领用明细!B:B,B105,领用明细!A:A,"&lt;="&amp;$C$3))</f>
        <v>0</v>
      </c>
      <c r="G105" s="13"/>
      <c r="H105" s="12">
        <f t="shared" si="1"/>
        <v>0</v>
      </c>
      <c r="I105" s="13"/>
      <c r="J105" s="16"/>
    </row>
    <row r="106" spans="1:10" ht="13.5">
      <c r="A106" s="7">
        <v>102</v>
      </c>
      <c r="B106" s="11" t="str">
        <f>IF(型号管理!A103="","",型号管理!A103)</f>
        <v/>
      </c>
      <c r="C106" s="11" t="str">
        <f>IF(B106="","",VLOOKUP(B106,型号管理!A:D,2,0))</f>
        <v/>
      </c>
      <c r="D106" s="11" t="str">
        <f>IF(B106="","",VLOOKUP(B106,型号管理!A:D,3,0))</f>
        <v/>
      </c>
      <c r="E106" s="11" t="str">
        <f>IF(B106="","",VLOOKUP(B106,型号管理!A:D,4,0))</f>
        <v/>
      </c>
      <c r="F106" s="12">
        <f>IF(B106="",0,SUMIFS(采购明细!F:F,采购明细!B:B,B106,采购明细!A:A,"&lt;="&amp;$C$3)-SUMIFS(领用明细!F:F,领用明细!B:B,B106,领用明细!A:A,"&lt;="&amp;$C$3))</f>
        <v>0</v>
      </c>
      <c r="G106" s="13"/>
      <c r="H106" s="12">
        <f t="shared" si="1"/>
        <v>0</v>
      </c>
      <c r="I106" s="13"/>
      <c r="J106" s="16"/>
    </row>
    <row r="107" spans="1:10" ht="13.5">
      <c r="A107" s="7">
        <v>103</v>
      </c>
      <c r="B107" s="11" t="str">
        <f>IF(型号管理!A104="","",型号管理!A104)</f>
        <v/>
      </c>
      <c r="C107" s="11" t="str">
        <f>IF(B107="","",VLOOKUP(B107,型号管理!A:D,2,0))</f>
        <v/>
      </c>
      <c r="D107" s="11" t="str">
        <f>IF(B107="","",VLOOKUP(B107,型号管理!A:D,3,0))</f>
        <v/>
      </c>
      <c r="E107" s="11" t="str">
        <f>IF(B107="","",VLOOKUP(B107,型号管理!A:D,4,0))</f>
        <v/>
      </c>
      <c r="F107" s="12">
        <f>IF(B107="",0,SUMIFS(采购明细!F:F,采购明细!B:B,B107,采购明细!A:A,"&lt;="&amp;$C$3)-SUMIFS(领用明细!F:F,领用明细!B:B,B107,领用明细!A:A,"&lt;="&amp;$C$3))</f>
        <v>0</v>
      </c>
      <c r="G107" s="13"/>
      <c r="H107" s="12">
        <f t="shared" si="1"/>
        <v>0</v>
      </c>
      <c r="I107" s="13"/>
      <c r="J107" s="16"/>
    </row>
    <row r="108" spans="1:10" ht="13.5">
      <c r="A108" s="7">
        <v>104</v>
      </c>
      <c r="B108" s="11" t="str">
        <f>IF(型号管理!A105="","",型号管理!A105)</f>
        <v/>
      </c>
      <c r="C108" s="11" t="str">
        <f>IF(B108="","",VLOOKUP(B108,型号管理!A:D,2,0))</f>
        <v/>
      </c>
      <c r="D108" s="11" t="str">
        <f>IF(B108="","",VLOOKUP(B108,型号管理!A:D,3,0))</f>
        <v/>
      </c>
      <c r="E108" s="11" t="str">
        <f>IF(B108="","",VLOOKUP(B108,型号管理!A:D,4,0))</f>
        <v/>
      </c>
      <c r="F108" s="12">
        <f>IF(B108="",0,SUMIFS(采购明细!F:F,采购明细!B:B,B108,采购明细!A:A,"&lt;="&amp;$C$3)-SUMIFS(领用明细!F:F,领用明细!B:B,B108,领用明细!A:A,"&lt;="&amp;$C$3))</f>
        <v>0</v>
      </c>
      <c r="G108" s="13"/>
      <c r="H108" s="12">
        <f t="shared" si="1"/>
        <v>0</v>
      </c>
      <c r="I108" s="13"/>
      <c r="J108" s="16"/>
    </row>
    <row r="109" spans="1:10" ht="13.5">
      <c r="A109" s="7">
        <v>105</v>
      </c>
      <c r="B109" s="11" t="str">
        <f>IF(型号管理!A106="","",型号管理!A106)</f>
        <v/>
      </c>
      <c r="C109" s="11" t="str">
        <f>IF(B109="","",VLOOKUP(B109,型号管理!A:D,2,0))</f>
        <v/>
      </c>
      <c r="D109" s="11" t="str">
        <f>IF(B109="","",VLOOKUP(B109,型号管理!A:D,3,0))</f>
        <v/>
      </c>
      <c r="E109" s="11" t="str">
        <f>IF(B109="","",VLOOKUP(B109,型号管理!A:D,4,0))</f>
        <v/>
      </c>
      <c r="F109" s="12">
        <f>IF(B109="",0,SUMIFS(采购明细!F:F,采购明细!B:B,B109,采购明细!A:A,"&lt;="&amp;$C$3)-SUMIFS(领用明细!F:F,领用明细!B:B,B109,领用明细!A:A,"&lt;="&amp;$C$3))</f>
        <v>0</v>
      </c>
      <c r="G109" s="13"/>
      <c r="H109" s="12">
        <f t="shared" si="1"/>
        <v>0</v>
      </c>
      <c r="I109" s="13"/>
      <c r="J109" s="16"/>
    </row>
    <row r="110" spans="1:10" ht="13.5">
      <c r="A110" s="7">
        <v>106</v>
      </c>
      <c r="B110" s="11" t="str">
        <f>IF(型号管理!A107="","",型号管理!A107)</f>
        <v/>
      </c>
      <c r="C110" s="11" t="str">
        <f>IF(B110="","",VLOOKUP(B110,型号管理!A:D,2,0))</f>
        <v/>
      </c>
      <c r="D110" s="11" t="str">
        <f>IF(B110="","",VLOOKUP(B110,型号管理!A:D,3,0))</f>
        <v/>
      </c>
      <c r="E110" s="11" t="str">
        <f>IF(B110="","",VLOOKUP(B110,型号管理!A:D,4,0))</f>
        <v/>
      </c>
      <c r="F110" s="12">
        <f>IF(B110="",0,SUMIFS(采购明细!F:F,采购明细!B:B,B110,采购明细!A:A,"&lt;="&amp;$C$3)-SUMIFS(领用明细!F:F,领用明细!B:B,B110,领用明细!A:A,"&lt;="&amp;$C$3))</f>
        <v>0</v>
      </c>
      <c r="G110" s="13"/>
      <c r="H110" s="12">
        <f t="shared" si="1"/>
        <v>0</v>
      </c>
      <c r="I110" s="13"/>
      <c r="J110" s="16"/>
    </row>
    <row r="111" spans="1:10" ht="13.5">
      <c r="A111" s="7">
        <v>107</v>
      </c>
      <c r="B111" s="11" t="str">
        <f>IF(型号管理!A108="","",型号管理!A108)</f>
        <v/>
      </c>
      <c r="C111" s="11" t="str">
        <f>IF(B111="","",VLOOKUP(B111,型号管理!A:D,2,0))</f>
        <v/>
      </c>
      <c r="D111" s="11" t="str">
        <f>IF(B111="","",VLOOKUP(B111,型号管理!A:D,3,0))</f>
        <v/>
      </c>
      <c r="E111" s="11" t="str">
        <f>IF(B111="","",VLOOKUP(B111,型号管理!A:D,4,0))</f>
        <v/>
      </c>
      <c r="F111" s="12">
        <f>IF(B111="",0,SUMIFS(采购明细!F:F,采购明细!B:B,B111,采购明细!A:A,"&lt;="&amp;$C$3)-SUMIFS(领用明细!F:F,领用明细!B:B,B111,领用明细!A:A,"&lt;="&amp;$C$3))</f>
        <v>0</v>
      </c>
      <c r="G111" s="13"/>
      <c r="H111" s="12">
        <f t="shared" si="1"/>
        <v>0</v>
      </c>
      <c r="I111" s="13"/>
      <c r="J111" s="16"/>
    </row>
    <row r="112" spans="1:10" ht="13.5">
      <c r="A112" s="7">
        <v>108</v>
      </c>
      <c r="B112" s="11" t="str">
        <f>IF(型号管理!A109="","",型号管理!A109)</f>
        <v/>
      </c>
      <c r="C112" s="11" t="str">
        <f>IF(B112="","",VLOOKUP(B112,型号管理!A:D,2,0))</f>
        <v/>
      </c>
      <c r="D112" s="11" t="str">
        <f>IF(B112="","",VLOOKUP(B112,型号管理!A:D,3,0))</f>
        <v/>
      </c>
      <c r="E112" s="11" t="str">
        <f>IF(B112="","",VLOOKUP(B112,型号管理!A:D,4,0))</f>
        <v/>
      </c>
      <c r="F112" s="12">
        <f>IF(B112="",0,SUMIFS(采购明细!F:F,采购明细!B:B,B112,采购明细!A:A,"&lt;="&amp;$C$3)-SUMIFS(领用明细!F:F,领用明细!B:B,B112,领用明细!A:A,"&lt;="&amp;$C$3))</f>
        <v>0</v>
      </c>
      <c r="G112" s="13"/>
      <c r="H112" s="12">
        <f t="shared" si="1"/>
        <v>0</v>
      </c>
      <c r="I112" s="13"/>
      <c r="J112" s="16"/>
    </row>
    <row r="113" spans="1:10" ht="13.5">
      <c r="A113" s="7">
        <v>109</v>
      </c>
      <c r="B113" s="11" t="str">
        <f>IF(型号管理!A110="","",型号管理!A110)</f>
        <v/>
      </c>
      <c r="C113" s="11" t="str">
        <f>IF(B113="","",VLOOKUP(B113,型号管理!A:D,2,0))</f>
        <v/>
      </c>
      <c r="D113" s="11" t="str">
        <f>IF(B113="","",VLOOKUP(B113,型号管理!A:D,3,0))</f>
        <v/>
      </c>
      <c r="E113" s="11" t="str">
        <f>IF(B113="","",VLOOKUP(B113,型号管理!A:D,4,0))</f>
        <v/>
      </c>
      <c r="F113" s="12">
        <f>IF(B113="",0,SUMIFS(采购明细!F:F,采购明细!B:B,B113,采购明细!A:A,"&lt;="&amp;$C$3)-SUMIFS(领用明细!F:F,领用明细!B:B,B113,领用明细!A:A,"&lt;="&amp;$C$3))</f>
        <v>0</v>
      </c>
      <c r="G113" s="13"/>
      <c r="H113" s="12">
        <f t="shared" si="1"/>
        <v>0</v>
      </c>
      <c r="I113" s="13"/>
      <c r="J113" s="16"/>
    </row>
    <row r="114" spans="1:10" ht="13.5">
      <c r="A114" s="7">
        <v>110</v>
      </c>
      <c r="B114" s="11" t="str">
        <f>IF(型号管理!A111="","",型号管理!A111)</f>
        <v/>
      </c>
      <c r="C114" s="11" t="str">
        <f>IF(B114="","",VLOOKUP(B114,型号管理!A:D,2,0))</f>
        <v/>
      </c>
      <c r="D114" s="11" t="str">
        <f>IF(B114="","",VLOOKUP(B114,型号管理!A:D,3,0))</f>
        <v/>
      </c>
      <c r="E114" s="11" t="str">
        <f>IF(B114="","",VLOOKUP(B114,型号管理!A:D,4,0))</f>
        <v/>
      </c>
      <c r="F114" s="12">
        <f>IF(B114="",0,SUMIFS(采购明细!F:F,采购明细!B:B,B114,采购明细!A:A,"&lt;="&amp;$C$3)-SUMIFS(领用明细!F:F,领用明细!B:B,B114,领用明细!A:A,"&lt;="&amp;$C$3))</f>
        <v>0</v>
      </c>
      <c r="G114" s="13"/>
      <c r="H114" s="12">
        <f t="shared" si="1"/>
        <v>0</v>
      </c>
      <c r="I114" s="13"/>
      <c r="J114" s="16"/>
    </row>
    <row r="115" spans="1:10" ht="13.5">
      <c r="A115" s="7">
        <v>111</v>
      </c>
      <c r="B115" s="11" t="str">
        <f>IF(型号管理!A112="","",型号管理!A112)</f>
        <v/>
      </c>
      <c r="C115" s="11" t="str">
        <f>IF(B115="","",VLOOKUP(B115,型号管理!A:D,2,0))</f>
        <v/>
      </c>
      <c r="D115" s="11" t="str">
        <f>IF(B115="","",VLOOKUP(B115,型号管理!A:D,3,0))</f>
        <v/>
      </c>
      <c r="E115" s="11" t="str">
        <f>IF(B115="","",VLOOKUP(B115,型号管理!A:D,4,0))</f>
        <v/>
      </c>
      <c r="F115" s="12">
        <f>IF(B115="",0,SUMIFS(采购明细!F:F,采购明细!B:B,B115,采购明细!A:A,"&lt;="&amp;$C$3)-SUMIFS(领用明细!F:F,领用明细!B:B,B115,领用明细!A:A,"&lt;="&amp;$C$3))</f>
        <v>0</v>
      </c>
      <c r="G115" s="13"/>
      <c r="H115" s="12">
        <f t="shared" si="1"/>
        <v>0</v>
      </c>
      <c r="I115" s="13"/>
      <c r="J115" s="16"/>
    </row>
    <row r="116" spans="1:10" ht="13.5">
      <c r="A116" s="7">
        <v>112</v>
      </c>
      <c r="B116" s="11" t="str">
        <f>IF(型号管理!A113="","",型号管理!A113)</f>
        <v/>
      </c>
      <c r="C116" s="11" t="str">
        <f>IF(B116="","",VLOOKUP(B116,型号管理!A:D,2,0))</f>
        <v/>
      </c>
      <c r="D116" s="11" t="str">
        <f>IF(B116="","",VLOOKUP(B116,型号管理!A:D,3,0))</f>
        <v/>
      </c>
      <c r="E116" s="11" t="str">
        <f>IF(B116="","",VLOOKUP(B116,型号管理!A:D,4,0))</f>
        <v/>
      </c>
      <c r="F116" s="12">
        <f>IF(B116="",0,SUMIFS(采购明细!F:F,采购明细!B:B,B116,采购明细!A:A,"&lt;="&amp;$C$3)-SUMIFS(领用明细!F:F,领用明细!B:B,B116,领用明细!A:A,"&lt;="&amp;$C$3))</f>
        <v>0</v>
      </c>
      <c r="G116" s="13"/>
      <c r="H116" s="12">
        <f t="shared" si="1"/>
        <v>0</v>
      </c>
      <c r="I116" s="13"/>
      <c r="J116" s="16"/>
    </row>
    <row r="117" spans="1:10" ht="13.5">
      <c r="A117" s="7">
        <v>113</v>
      </c>
      <c r="B117" s="11" t="str">
        <f>IF(型号管理!A114="","",型号管理!A114)</f>
        <v/>
      </c>
      <c r="C117" s="11" t="str">
        <f>IF(B117="","",VLOOKUP(B117,型号管理!A:D,2,0))</f>
        <v/>
      </c>
      <c r="D117" s="11" t="str">
        <f>IF(B117="","",VLOOKUP(B117,型号管理!A:D,3,0))</f>
        <v/>
      </c>
      <c r="E117" s="11" t="str">
        <f>IF(B117="","",VLOOKUP(B117,型号管理!A:D,4,0))</f>
        <v/>
      </c>
      <c r="F117" s="12">
        <f>IF(B117="",0,SUMIFS(采购明细!F:F,采购明细!B:B,B117,采购明细!A:A,"&lt;="&amp;$C$3)-SUMIFS(领用明细!F:F,领用明细!B:B,B117,领用明细!A:A,"&lt;="&amp;$C$3))</f>
        <v>0</v>
      </c>
      <c r="G117" s="13"/>
      <c r="H117" s="12">
        <f t="shared" si="1"/>
        <v>0</v>
      </c>
      <c r="I117" s="13"/>
      <c r="J117" s="16"/>
    </row>
    <row r="118" spans="1:10" ht="13.5">
      <c r="A118" s="7">
        <v>114</v>
      </c>
      <c r="B118" s="11" t="str">
        <f>IF(型号管理!A115="","",型号管理!A115)</f>
        <v/>
      </c>
      <c r="C118" s="11" t="str">
        <f>IF(B118="","",VLOOKUP(B118,型号管理!A:D,2,0))</f>
        <v/>
      </c>
      <c r="D118" s="11" t="str">
        <f>IF(B118="","",VLOOKUP(B118,型号管理!A:D,3,0))</f>
        <v/>
      </c>
      <c r="E118" s="11" t="str">
        <f>IF(B118="","",VLOOKUP(B118,型号管理!A:D,4,0))</f>
        <v/>
      </c>
      <c r="F118" s="12">
        <f>IF(B118="",0,SUMIFS(采购明细!F:F,采购明细!B:B,B118,采购明细!A:A,"&lt;="&amp;$C$3)-SUMIFS(领用明细!F:F,领用明细!B:B,B118,领用明细!A:A,"&lt;="&amp;$C$3))</f>
        <v>0</v>
      </c>
      <c r="G118" s="13"/>
      <c r="H118" s="12">
        <f t="shared" si="1"/>
        <v>0</v>
      </c>
      <c r="I118" s="13"/>
      <c r="J118" s="16"/>
    </row>
    <row r="119" spans="1:10" ht="13.5">
      <c r="A119" s="7">
        <v>115</v>
      </c>
      <c r="B119" s="11" t="str">
        <f>IF(型号管理!A116="","",型号管理!A116)</f>
        <v/>
      </c>
      <c r="C119" s="11" t="str">
        <f>IF(B119="","",VLOOKUP(B119,型号管理!A:D,2,0))</f>
        <v/>
      </c>
      <c r="D119" s="11" t="str">
        <f>IF(B119="","",VLOOKUP(B119,型号管理!A:D,3,0))</f>
        <v/>
      </c>
      <c r="E119" s="11" t="str">
        <f>IF(B119="","",VLOOKUP(B119,型号管理!A:D,4,0))</f>
        <v/>
      </c>
      <c r="F119" s="12">
        <f>IF(B119="",0,SUMIFS(采购明细!F:F,采购明细!B:B,B119,采购明细!A:A,"&lt;="&amp;$C$3)-SUMIFS(领用明细!F:F,领用明细!B:B,B119,领用明细!A:A,"&lt;="&amp;$C$3))</f>
        <v>0</v>
      </c>
      <c r="G119" s="13"/>
      <c r="H119" s="12">
        <f t="shared" si="1"/>
        <v>0</v>
      </c>
      <c r="I119" s="13"/>
      <c r="J119" s="16"/>
    </row>
    <row r="120" spans="1:10" ht="13.5">
      <c r="A120" s="7">
        <v>116</v>
      </c>
      <c r="B120" s="11" t="str">
        <f>IF(型号管理!A117="","",型号管理!A117)</f>
        <v/>
      </c>
      <c r="C120" s="11" t="str">
        <f>IF(B120="","",VLOOKUP(B120,型号管理!A:D,2,0))</f>
        <v/>
      </c>
      <c r="D120" s="11" t="str">
        <f>IF(B120="","",VLOOKUP(B120,型号管理!A:D,3,0))</f>
        <v/>
      </c>
      <c r="E120" s="11" t="str">
        <f>IF(B120="","",VLOOKUP(B120,型号管理!A:D,4,0))</f>
        <v/>
      </c>
      <c r="F120" s="12">
        <f>IF(B120="",0,SUMIFS(采购明细!F:F,采购明细!B:B,B120,采购明细!A:A,"&lt;="&amp;$C$3)-SUMIFS(领用明细!F:F,领用明细!B:B,B120,领用明细!A:A,"&lt;="&amp;$C$3))</f>
        <v>0</v>
      </c>
      <c r="G120" s="13"/>
      <c r="H120" s="12">
        <f t="shared" si="1"/>
        <v>0</v>
      </c>
      <c r="I120" s="13"/>
      <c r="J120" s="16"/>
    </row>
    <row r="121" spans="1:10" ht="13.5">
      <c r="A121" s="7">
        <v>117</v>
      </c>
      <c r="B121" s="11" t="str">
        <f>IF(型号管理!A118="","",型号管理!A118)</f>
        <v/>
      </c>
      <c r="C121" s="11" t="str">
        <f>IF(B121="","",VLOOKUP(B121,型号管理!A:D,2,0))</f>
        <v/>
      </c>
      <c r="D121" s="11" t="str">
        <f>IF(B121="","",VLOOKUP(B121,型号管理!A:D,3,0))</f>
        <v/>
      </c>
      <c r="E121" s="11" t="str">
        <f>IF(B121="","",VLOOKUP(B121,型号管理!A:D,4,0))</f>
        <v/>
      </c>
      <c r="F121" s="12">
        <f>IF(B121="",0,SUMIFS(采购明细!F:F,采购明细!B:B,B121,采购明细!A:A,"&lt;="&amp;$C$3)-SUMIFS(领用明细!F:F,领用明细!B:B,B121,领用明细!A:A,"&lt;="&amp;$C$3))</f>
        <v>0</v>
      </c>
      <c r="G121" s="13"/>
      <c r="H121" s="12">
        <f t="shared" si="1"/>
        <v>0</v>
      </c>
      <c r="I121" s="13"/>
      <c r="J121" s="16"/>
    </row>
    <row r="122" spans="1:10" ht="13.5">
      <c r="A122" s="7">
        <v>118</v>
      </c>
      <c r="B122" s="11" t="str">
        <f>IF(型号管理!A119="","",型号管理!A119)</f>
        <v/>
      </c>
      <c r="C122" s="11" t="str">
        <f>IF(B122="","",VLOOKUP(B122,型号管理!A:D,2,0))</f>
        <v/>
      </c>
      <c r="D122" s="11" t="str">
        <f>IF(B122="","",VLOOKUP(B122,型号管理!A:D,3,0))</f>
        <v/>
      </c>
      <c r="E122" s="11" t="str">
        <f>IF(B122="","",VLOOKUP(B122,型号管理!A:D,4,0))</f>
        <v/>
      </c>
      <c r="F122" s="12">
        <f>IF(B122="",0,SUMIFS(采购明细!F:F,采购明细!B:B,B122,采购明细!A:A,"&lt;="&amp;$C$3)-SUMIFS(领用明细!F:F,领用明细!B:B,B122,领用明细!A:A,"&lt;="&amp;$C$3))</f>
        <v>0</v>
      </c>
      <c r="G122" s="13"/>
      <c r="H122" s="12">
        <f t="shared" si="1"/>
        <v>0</v>
      </c>
      <c r="I122" s="13"/>
      <c r="J122" s="16"/>
    </row>
    <row r="123" spans="1:10" ht="13.5">
      <c r="A123" s="7">
        <v>119</v>
      </c>
      <c r="B123" s="11" t="str">
        <f>IF(型号管理!A120="","",型号管理!A120)</f>
        <v/>
      </c>
      <c r="C123" s="11" t="str">
        <f>IF(B123="","",VLOOKUP(B123,型号管理!A:D,2,0))</f>
        <v/>
      </c>
      <c r="D123" s="11" t="str">
        <f>IF(B123="","",VLOOKUP(B123,型号管理!A:D,3,0))</f>
        <v/>
      </c>
      <c r="E123" s="11" t="str">
        <f>IF(B123="","",VLOOKUP(B123,型号管理!A:D,4,0))</f>
        <v/>
      </c>
      <c r="F123" s="12">
        <f>IF(B123="",0,SUMIFS(采购明细!F:F,采购明细!B:B,B123,采购明细!A:A,"&lt;="&amp;$C$3)-SUMIFS(领用明细!F:F,领用明细!B:B,B123,领用明细!A:A,"&lt;="&amp;$C$3))</f>
        <v>0</v>
      </c>
      <c r="G123" s="13"/>
      <c r="H123" s="12">
        <f t="shared" si="1"/>
        <v>0</v>
      </c>
      <c r="I123" s="13"/>
      <c r="J123" s="16"/>
    </row>
    <row r="124" spans="1:10" ht="13.5">
      <c r="A124" s="7">
        <v>120</v>
      </c>
      <c r="B124" s="11" t="str">
        <f>IF(型号管理!A121="","",型号管理!A121)</f>
        <v/>
      </c>
      <c r="C124" s="11" t="str">
        <f>IF(B124="","",VLOOKUP(B124,型号管理!A:D,2,0))</f>
        <v/>
      </c>
      <c r="D124" s="11" t="str">
        <f>IF(B124="","",VLOOKUP(B124,型号管理!A:D,3,0))</f>
        <v/>
      </c>
      <c r="E124" s="11" t="str">
        <f>IF(B124="","",VLOOKUP(B124,型号管理!A:D,4,0))</f>
        <v/>
      </c>
      <c r="F124" s="12">
        <f>IF(B124="",0,SUMIFS(采购明细!F:F,采购明细!B:B,B124,采购明细!A:A,"&lt;="&amp;$C$3)-SUMIFS(领用明细!F:F,领用明细!B:B,B124,领用明细!A:A,"&lt;="&amp;$C$3))</f>
        <v>0</v>
      </c>
      <c r="G124" s="13"/>
      <c r="H124" s="12">
        <f t="shared" si="1"/>
        <v>0</v>
      </c>
      <c r="I124" s="13"/>
      <c r="J124" s="16"/>
    </row>
    <row r="125" spans="1:10" ht="13.5">
      <c r="A125" s="7">
        <v>121</v>
      </c>
      <c r="B125" s="11" t="str">
        <f>IF(型号管理!A122="","",型号管理!A122)</f>
        <v/>
      </c>
      <c r="C125" s="11" t="str">
        <f>IF(B125="","",VLOOKUP(B125,型号管理!A:D,2,0))</f>
        <v/>
      </c>
      <c r="D125" s="11" t="str">
        <f>IF(B125="","",VLOOKUP(B125,型号管理!A:D,3,0))</f>
        <v/>
      </c>
      <c r="E125" s="11" t="str">
        <f>IF(B125="","",VLOOKUP(B125,型号管理!A:D,4,0))</f>
        <v/>
      </c>
      <c r="F125" s="12">
        <f>IF(B125="",0,SUMIFS(采购明细!F:F,采购明细!B:B,B125,采购明细!A:A,"&lt;="&amp;$C$3)-SUMIFS(领用明细!F:F,领用明细!B:B,B125,领用明细!A:A,"&lt;="&amp;$C$3))</f>
        <v>0</v>
      </c>
      <c r="G125" s="13"/>
      <c r="H125" s="12">
        <f t="shared" si="1"/>
        <v>0</v>
      </c>
      <c r="I125" s="13"/>
      <c r="J125" s="16"/>
    </row>
    <row r="126" spans="1:10" ht="13.5">
      <c r="A126" s="7">
        <v>122</v>
      </c>
      <c r="B126" s="11" t="str">
        <f>IF(型号管理!A123="","",型号管理!A123)</f>
        <v/>
      </c>
      <c r="C126" s="11" t="str">
        <f>IF(B126="","",VLOOKUP(B126,型号管理!A:D,2,0))</f>
        <v/>
      </c>
      <c r="D126" s="11" t="str">
        <f>IF(B126="","",VLOOKUP(B126,型号管理!A:D,3,0))</f>
        <v/>
      </c>
      <c r="E126" s="11" t="str">
        <f>IF(B126="","",VLOOKUP(B126,型号管理!A:D,4,0))</f>
        <v/>
      </c>
      <c r="F126" s="12">
        <f>IF(B126="",0,SUMIFS(采购明细!F:F,采购明细!B:B,B126,采购明细!A:A,"&lt;="&amp;$C$3)-SUMIFS(领用明细!F:F,领用明细!B:B,B126,领用明细!A:A,"&lt;="&amp;$C$3))</f>
        <v>0</v>
      </c>
      <c r="G126" s="13"/>
      <c r="H126" s="12">
        <f t="shared" si="1"/>
        <v>0</v>
      </c>
      <c r="I126" s="13"/>
      <c r="J126" s="16"/>
    </row>
    <row r="127" spans="1:10" ht="13.5">
      <c r="A127" s="7">
        <v>123</v>
      </c>
      <c r="B127" s="11" t="str">
        <f>IF(型号管理!A124="","",型号管理!A124)</f>
        <v/>
      </c>
      <c r="C127" s="11" t="str">
        <f>IF(B127="","",VLOOKUP(B127,型号管理!A:D,2,0))</f>
        <v/>
      </c>
      <c r="D127" s="11" t="str">
        <f>IF(B127="","",VLOOKUP(B127,型号管理!A:D,3,0))</f>
        <v/>
      </c>
      <c r="E127" s="11" t="str">
        <f>IF(B127="","",VLOOKUP(B127,型号管理!A:D,4,0))</f>
        <v/>
      </c>
      <c r="F127" s="12">
        <f>IF(B127="",0,SUMIFS(采购明细!F:F,采购明细!B:B,B127,采购明细!A:A,"&lt;="&amp;$C$3)-SUMIFS(领用明细!F:F,领用明细!B:B,B127,领用明细!A:A,"&lt;="&amp;$C$3))</f>
        <v>0</v>
      </c>
      <c r="G127" s="13"/>
      <c r="H127" s="12">
        <f t="shared" si="1"/>
        <v>0</v>
      </c>
      <c r="I127" s="13"/>
      <c r="J127" s="16"/>
    </row>
    <row r="128" spans="1:10" ht="13.5">
      <c r="A128" s="7">
        <v>124</v>
      </c>
      <c r="B128" s="11" t="str">
        <f>IF(型号管理!A125="","",型号管理!A125)</f>
        <v/>
      </c>
      <c r="C128" s="11" t="str">
        <f>IF(B128="","",VLOOKUP(B128,型号管理!A:D,2,0))</f>
        <v/>
      </c>
      <c r="D128" s="11" t="str">
        <f>IF(B128="","",VLOOKUP(B128,型号管理!A:D,3,0))</f>
        <v/>
      </c>
      <c r="E128" s="11" t="str">
        <f>IF(B128="","",VLOOKUP(B128,型号管理!A:D,4,0))</f>
        <v/>
      </c>
      <c r="F128" s="12">
        <f>IF(B128="",0,SUMIFS(采购明细!F:F,采购明细!B:B,B128,采购明细!A:A,"&lt;="&amp;$C$3)-SUMIFS(领用明细!F:F,领用明细!B:B,B128,领用明细!A:A,"&lt;="&amp;$C$3))</f>
        <v>0</v>
      </c>
      <c r="G128" s="13"/>
      <c r="H128" s="12">
        <f t="shared" si="1"/>
        <v>0</v>
      </c>
      <c r="I128" s="13"/>
      <c r="J128" s="16"/>
    </row>
    <row r="129" spans="1:10" ht="13.5">
      <c r="A129" s="7">
        <v>125</v>
      </c>
      <c r="B129" s="11" t="str">
        <f>IF(型号管理!A126="","",型号管理!A126)</f>
        <v/>
      </c>
      <c r="C129" s="11" t="str">
        <f>IF(B129="","",VLOOKUP(B129,型号管理!A:D,2,0))</f>
        <v/>
      </c>
      <c r="D129" s="11" t="str">
        <f>IF(B129="","",VLOOKUP(B129,型号管理!A:D,3,0))</f>
        <v/>
      </c>
      <c r="E129" s="11" t="str">
        <f>IF(B129="","",VLOOKUP(B129,型号管理!A:D,4,0))</f>
        <v/>
      </c>
      <c r="F129" s="12">
        <f>IF(B129="",0,SUMIFS(采购明细!F:F,采购明细!B:B,B129,采购明细!A:A,"&lt;="&amp;$C$3)-SUMIFS(领用明细!F:F,领用明细!B:B,B129,领用明细!A:A,"&lt;="&amp;$C$3))</f>
        <v>0</v>
      </c>
      <c r="G129" s="13"/>
      <c r="H129" s="12">
        <f t="shared" si="1"/>
        <v>0</v>
      </c>
      <c r="I129" s="13"/>
      <c r="J129" s="16"/>
    </row>
    <row r="130" spans="1:10" ht="13.5">
      <c r="A130" s="7">
        <v>126</v>
      </c>
      <c r="B130" s="11" t="str">
        <f>IF(型号管理!A127="","",型号管理!A127)</f>
        <v/>
      </c>
      <c r="C130" s="11" t="str">
        <f>IF(B130="","",VLOOKUP(B130,型号管理!A:D,2,0))</f>
        <v/>
      </c>
      <c r="D130" s="11" t="str">
        <f>IF(B130="","",VLOOKUP(B130,型号管理!A:D,3,0))</f>
        <v/>
      </c>
      <c r="E130" s="11" t="str">
        <f>IF(B130="","",VLOOKUP(B130,型号管理!A:D,4,0))</f>
        <v/>
      </c>
      <c r="F130" s="12">
        <f>IF(B130="",0,SUMIFS(采购明细!F:F,采购明细!B:B,B130,采购明细!A:A,"&lt;="&amp;$C$3)-SUMIFS(领用明细!F:F,领用明细!B:B,B130,领用明细!A:A,"&lt;="&amp;$C$3))</f>
        <v>0</v>
      </c>
      <c r="G130" s="13"/>
      <c r="H130" s="12">
        <f t="shared" si="1"/>
        <v>0</v>
      </c>
      <c r="I130" s="13"/>
      <c r="J130" s="16"/>
    </row>
    <row r="131" spans="1:10" ht="13.5">
      <c r="A131" s="7">
        <v>127</v>
      </c>
      <c r="B131" s="11" t="str">
        <f>IF(型号管理!A128="","",型号管理!A128)</f>
        <v/>
      </c>
      <c r="C131" s="11" t="str">
        <f>IF(B131="","",VLOOKUP(B131,型号管理!A:D,2,0))</f>
        <v/>
      </c>
      <c r="D131" s="11" t="str">
        <f>IF(B131="","",VLOOKUP(B131,型号管理!A:D,3,0))</f>
        <v/>
      </c>
      <c r="E131" s="11" t="str">
        <f>IF(B131="","",VLOOKUP(B131,型号管理!A:D,4,0))</f>
        <v/>
      </c>
      <c r="F131" s="12">
        <f>IF(B131="",0,SUMIFS(采购明细!F:F,采购明细!B:B,B131,采购明细!A:A,"&lt;="&amp;$C$3)-SUMIFS(领用明细!F:F,领用明细!B:B,B131,领用明细!A:A,"&lt;="&amp;$C$3))</f>
        <v>0</v>
      </c>
      <c r="G131" s="13"/>
      <c r="H131" s="12">
        <f t="shared" si="1"/>
        <v>0</v>
      </c>
      <c r="I131" s="13"/>
      <c r="J131" s="16"/>
    </row>
    <row r="132" spans="1:10" ht="13.5">
      <c r="A132" s="7">
        <v>128</v>
      </c>
      <c r="B132" s="11" t="str">
        <f>IF(型号管理!A129="","",型号管理!A129)</f>
        <v/>
      </c>
      <c r="C132" s="11" t="str">
        <f>IF(B132="","",VLOOKUP(B132,型号管理!A:D,2,0))</f>
        <v/>
      </c>
      <c r="D132" s="11" t="str">
        <f>IF(B132="","",VLOOKUP(B132,型号管理!A:D,3,0))</f>
        <v/>
      </c>
      <c r="E132" s="11" t="str">
        <f>IF(B132="","",VLOOKUP(B132,型号管理!A:D,4,0))</f>
        <v/>
      </c>
      <c r="F132" s="12">
        <f>IF(B132="",0,SUMIFS(采购明细!F:F,采购明细!B:B,B132,采购明细!A:A,"&lt;="&amp;$C$3)-SUMIFS(领用明细!F:F,领用明细!B:B,B132,领用明细!A:A,"&lt;="&amp;$C$3))</f>
        <v>0</v>
      </c>
      <c r="G132" s="13"/>
      <c r="H132" s="12">
        <f t="shared" si="1"/>
        <v>0</v>
      </c>
      <c r="I132" s="13"/>
      <c r="J132" s="16"/>
    </row>
    <row r="133" spans="1:10" ht="13.5">
      <c r="A133" s="7">
        <v>129</v>
      </c>
      <c r="B133" s="11" t="str">
        <f>IF(型号管理!A130="","",型号管理!A130)</f>
        <v/>
      </c>
      <c r="C133" s="11" t="str">
        <f>IF(B133="","",VLOOKUP(B133,型号管理!A:D,2,0))</f>
        <v/>
      </c>
      <c r="D133" s="11" t="str">
        <f>IF(B133="","",VLOOKUP(B133,型号管理!A:D,3,0))</f>
        <v/>
      </c>
      <c r="E133" s="11" t="str">
        <f>IF(B133="","",VLOOKUP(B133,型号管理!A:D,4,0))</f>
        <v/>
      </c>
      <c r="F133" s="12">
        <f>IF(B133="",0,SUMIFS(采购明细!F:F,采购明细!B:B,B133,采购明细!A:A,"&lt;="&amp;$C$3)-SUMIFS(领用明细!F:F,领用明细!B:B,B133,领用明细!A:A,"&lt;="&amp;$C$3))</f>
        <v>0</v>
      </c>
      <c r="G133" s="13"/>
      <c r="H133" s="12">
        <f t="shared" si="1"/>
        <v>0</v>
      </c>
      <c r="I133" s="13"/>
      <c r="J133" s="16"/>
    </row>
    <row r="134" spans="1:10" ht="13.5">
      <c r="A134" s="7">
        <v>130</v>
      </c>
      <c r="B134" s="11" t="str">
        <f>IF(型号管理!A131="","",型号管理!A131)</f>
        <v/>
      </c>
      <c r="C134" s="11" t="str">
        <f>IF(B134="","",VLOOKUP(B134,型号管理!A:D,2,0))</f>
        <v/>
      </c>
      <c r="D134" s="11" t="str">
        <f>IF(B134="","",VLOOKUP(B134,型号管理!A:D,3,0))</f>
        <v/>
      </c>
      <c r="E134" s="11" t="str">
        <f>IF(B134="","",VLOOKUP(B134,型号管理!A:D,4,0))</f>
        <v/>
      </c>
      <c r="F134" s="12">
        <f>IF(B134="",0,SUMIFS(采购明细!F:F,采购明细!B:B,B134,采购明细!A:A,"&lt;="&amp;$C$3)-SUMIFS(领用明细!F:F,领用明细!B:B,B134,领用明细!A:A,"&lt;="&amp;$C$3))</f>
        <v>0</v>
      </c>
      <c r="G134" s="13"/>
      <c r="H134" s="12">
        <f t="shared" si="2" ref="H134:H197">G134-F134</f>
        <v>0</v>
      </c>
      <c r="I134" s="13"/>
      <c r="J134" s="16"/>
    </row>
    <row r="135" spans="1:10" ht="13.5">
      <c r="A135" s="7">
        <v>131</v>
      </c>
      <c r="B135" s="11" t="str">
        <f>IF(型号管理!A132="","",型号管理!A132)</f>
        <v/>
      </c>
      <c r="C135" s="11" t="str">
        <f>IF(B135="","",VLOOKUP(B135,型号管理!A:D,2,0))</f>
        <v/>
      </c>
      <c r="D135" s="11" t="str">
        <f>IF(B135="","",VLOOKUP(B135,型号管理!A:D,3,0))</f>
        <v/>
      </c>
      <c r="E135" s="11" t="str">
        <f>IF(B135="","",VLOOKUP(B135,型号管理!A:D,4,0))</f>
        <v/>
      </c>
      <c r="F135" s="12">
        <f>IF(B135="",0,SUMIFS(采购明细!F:F,采购明细!B:B,B135,采购明细!A:A,"&lt;="&amp;$C$3)-SUMIFS(领用明细!F:F,领用明细!B:B,B135,领用明细!A:A,"&lt;="&amp;$C$3))</f>
        <v>0</v>
      </c>
      <c r="G135" s="13"/>
      <c r="H135" s="12">
        <f t="shared" si="2"/>
        <v>0</v>
      </c>
      <c r="I135" s="13"/>
      <c r="J135" s="16"/>
    </row>
    <row r="136" spans="1:10" ht="13.5">
      <c r="A136" s="7">
        <v>132</v>
      </c>
      <c r="B136" s="11" t="str">
        <f>IF(型号管理!A133="","",型号管理!A133)</f>
        <v/>
      </c>
      <c r="C136" s="11" t="str">
        <f>IF(B136="","",VLOOKUP(B136,型号管理!A:D,2,0))</f>
        <v/>
      </c>
      <c r="D136" s="11" t="str">
        <f>IF(B136="","",VLOOKUP(B136,型号管理!A:D,3,0))</f>
        <v/>
      </c>
      <c r="E136" s="11" t="str">
        <f>IF(B136="","",VLOOKUP(B136,型号管理!A:D,4,0))</f>
        <v/>
      </c>
      <c r="F136" s="12">
        <f>IF(B136="",0,SUMIFS(采购明细!F:F,采购明细!B:B,B136,采购明细!A:A,"&lt;="&amp;$C$3)-SUMIFS(领用明细!F:F,领用明细!B:B,B136,领用明细!A:A,"&lt;="&amp;$C$3))</f>
        <v>0</v>
      </c>
      <c r="G136" s="13"/>
      <c r="H136" s="12">
        <f t="shared" si="2"/>
        <v>0</v>
      </c>
      <c r="I136" s="13"/>
      <c r="J136" s="16"/>
    </row>
    <row r="137" spans="1:10" ht="13.5">
      <c r="A137" s="7">
        <v>133</v>
      </c>
      <c r="B137" s="11" t="str">
        <f>IF(型号管理!A134="","",型号管理!A134)</f>
        <v/>
      </c>
      <c r="C137" s="11" t="str">
        <f>IF(B137="","",VLOOKUP(B137,型号管理!A:D,2,0))</f>
        <v/>
      </c>
      <c r="D137" s="11" t="str">
        <f>IF(B137="","",VLOOKUP(B137,型号管理!A:D,3,0))</f>
        <v/>
      </c>
      <c r="E137" s="11" t="str">
        <f>IF(B137="","",VLOOKUP(B137,型号管理!A:D,4,0))</f>
        <v/>
      </c>
      <c r="F137" s="12">
        <f>IF(B137="",0,SUMIFS(采购明细!F:F,采购明细!B:B,B137,采购明细!A:A,"&lt;="&amp;$C$3)-SUMIFS(领用明细!F:F,领用明细!B:B,B137,领用明细!A:A,"&lt;="&amp;$C$3))</f>
        <v>0</v>
      </c>
      <c r="G137" s="13"/>
      <c r="H137" s="12">
        <f t="shared" si="2"/>
        <v>0</v>
      </c>
      <c r="I137" s="13"/>
      <c r="J137" s="16"/>
    </row>
    <row r="138" spans="1:10" ht="13.5">
      <c r="A138" s="7">
        <v>134</v>
      </c>
      <c r="B138" s="11" t="str">
        <f>IF(型号管理!A135="","",型号管理!A135)</f>
        <v/>
      </c>
      <c r="C138" s="11" t="str">
        <f>IF(B138="","",VLOOKUP(B138,型号管理!A:D,2,0))</f>
        <v/>
      </c>
      <c r="D138" s="11" t="str">
        <f>IF(B138="","",VLOOKUP(B138,型号管理!A:D,3,0))</f>
        <v/>
      </c>
      <c r="E138" s="11" t="str">
        <f>IF(B138="","",VLOOKUP(B138,型号管理!A:D,4,0))</f>
        <v/>
      </c>
      <c r="F138" s="12">
        <f>IF(B138="",0,SUMIFS(采购明细!F:F,采购明细!B:B,B138,采购明细!A:A,"&lt;="&amp;$C$3)-SUMIFS(领用明细!F:F,领用明细!B:B,B138,领用明细!A:A,"&lt;="&amp;$C$3))</f>
        <v>0</v>
      </c>
      <c r="G138" s="13"/>
      <c r="H138" s="12">
        <f t="shared" si="2"/>
        <v>0</v>
      </c>
      <c r="I138" s="13"/>
      <c r="J138" s="16"/>
    </row>
    <row r="139" spans="1:10" ht="13.5">
      <c r="A139" s="7">
        <v>135</v>
      </c>
      <c r="B139" s="11" t="str">
        <f>IF(型号管理!A136="","",型号管理!A136)</f>
        <v/>
      </c>
      <c r="C139" s="11" t="str">
        <f>IF(B139="","",VLOOKUP(B139,型号管理!A:D,2,0))</f>
        <v/>
      </c>
      <c r="D139" s="11" t="str">
        <f>IF(B139="","",VLOOKUP(B139,型号管理!A:D,3,0))</f>
        <v/>
      </c>
      <c r="E139" s="11" t="str">
        <f>IF(B139="","",VLOOKUP(B139,型号管理!A:D,4,0))</f>
        <v/>
      </c>
      <c r="F139" s="12">
        <f>IF(B139="",0,SUMIFS(采购明细!F:F,采购明细!B:B,B139,采购明细!A:A,"&lt;="&amp;$C$3)-SUMIFS(领用明细!F:F,领用明细!B:B,B139,领用明细!A:A,"&lt;="&amp;$C$3))</f>
        <v>0</v>
      </c>
      <c r="G139" s="13"/>
      <c r="H139" s="12">
        <f t="shared" si="2"/>
        <v>0</v>
      </c>
      <c r="I139" s="13"/>
      <c r="J139" s="16"/>
    </row>
    <row r="140" spans="1:10" ht="13.5">
      <c r="A140" s="7">
        <v>136</v>
      </c>
      <c r="B140" s="11" t="str">
        <f>IF(型号管理!A137="","",型号管理!A137)</f>
        <v/>
      </c>
      <c r="C140" s="11" t="str">
        <f>IF(B140="","",VLOOKUP(B140,型号管理!A:D,2,0))</f>
        <v/>
      </c>
      <c r="D140" s="11" t="str">
        <f>IF(B140="","",VLOOKUP(B140,型号管理!A:D,3,0))</f>
        <v/>
      </c>
      <c r="E140" s="11" t="str">
        <f>IF(B140="","",VLOOKUP(B140,型号管理!A:D,4,0))</f>
        <v/>
      </c>
      <c r="F140" s="12">
        <f>IF(B140="",0,SUMIFS(采购明细!F:F,采购明细!B:B,B140,采购明细!A:A,"&lt;="&amp;$C$3)-SUMIFS(领用明细!F:F,领用明细!B:B,B140,领用明细!A:A,"&lt;="&amp;$C$3))</f>
        <v>0</v>
      </c>
      <c r="G140" s="13"/>
      <c r="H140" s="12">
        <f t="shared" si="2"/>
        <v>0</v>
      </c>
      <c r="I140" s="13"/>
      <c r="J140" s="16"/>
    </row>
    <row r="141" spans="1:10" ht="13.5">
      <c r="A141" s="7">
        <v>137</v>
      </c>
      <c r="B141" s="11" t="str">
        <f>IF(型号管理!A138="","",型号管理!A138)</f>
        <v/>
      </c>
      <c r="C141" s="11" t="str">
        <f>IF(B141="","",VLOOKUP(B141,型号管理!A:D,2,0))</f>
        <v/>
      </c>
      <c r="D141" s="11" t="str">
        <f>IF(B141="","",VLOOKUP(B141,型号管理!A:D,3,0))</f>
        <v/>
      </c>
      <c r="E141" s="11" t="str">
        <f>IF(B141="","",VLOOKUP(B141,型号管理!A:D,4,0))</f>
        <v/>
      </c>
      <c r="F141" s="12">
        <f>IF(B141="",0,SUMIFS(采购明细!F:F,采购明细!B:B,B141,采购明细!A:A,"&lt;="&amp;$C$3)-SUMIFS(领用明细!F:F,领用明细!B:B,B141,领用明细!A:A,"&lt;="&amp;$C$3))</f>
        <v>0</v>
      </c>
      <c r="G141" s="13"/>
      <c r="H141" s="12">
        <f t="shared" si="2"/>
        <v>0</v>
      </c>
      <c r="I141" s="13"/>
      <c r="J141" s="16"/>
    </row>
    <row r="142" spans="1:10" ht="13.5">
      <c r="A142" s="7">
        <v>138</v>
      </c>
      <c r="B142" s="11" t="str">
        <f>IF(型号管理!A139="","",型号管理!A139)</f>
        <v/>
      </c>
      <c r="C142" s="11" t="str">
        <f>IF(B142="","",VLOOKUP(B142,型号管理!A:D,2,0))</f>
        <v/>
      </c>
      <c r="D142" s="11" t="str">
        <f>IF(B142="","",VLOOKUP(B142,型号管理!A:D,3,0))</f>
        <v/>
      </c>
      <c r="E142" s="11" t="str">
        <f>IF(B142="","",VLOOKUP(B142,型号管理!A:D,4,0))</f>
        <v/>
      </c>
      <c r="F142" s="12">
        <f>IF(B142="",0,SUMIFS(采购明细!F:F,采购明细!B:B,B142,采购明细!A:A,"&lt;="&amp;$C$3)-SUMIFS(领用明细!F:F,领用明细!B:B,B142,领用明细!A:A,"&lt;="&amp;$C$3))</f>
        <v>0</v>
      </c>
      <c r="G142" s="13"/>
      <c r="H142" s="12">
        <f t="shared" si="2"/>
        <v>0</v>
      </c>
      <c r="I142" s="13"/>
      <c r="J142" s="16"/>
    </row>
    <row r="143" spans="1:10" ht="13.5">
      <c r="A143" s="7">
        <v>139</v>
      </c>
      <c r="B143" s="11" t="str">
        <f>IF(型号管理!A140="","",型号管理!A140)</f>
        <v/>
      </c>
      <c r="C143" s="11" t="str">
        <f>IF(B143="","",VLOOKUP(B143,型号管理!A:D,2,0))</f>
        <v/>
      </c>
      <c r="D143" s="11" t="str">
        <f>IF(B143="","",VLOOKUP(B143,型号管理!A:D,3,0))</f>
        <v/>
      </c>
      <c r="E143" s="11" t="str">
        <f>IF(B143="","",VLOOKUP(B143,型号管理!A:D,4,0))</f>
        <v/>
      </c>
      <c r="F143" s="12">
        <f>IF(B143="",0,SUMIFS(采购明细!F:F,采购明细!B:B,B143,采购明细!A:A,"&lt;="&amp;$C$3)-SUMIFS(领用明细!F:F,领用明细!B:B,B143,领用明细!A:A,"&lt;="&amp;$C$3))</f>
        <v>0</v>
      </c>
      <c r="G143" s="13"/>
      <c r="H143" s="12">
        <f t="shared" si="2"/>
        <v>0</v>
      </c>
      <c r="I143" s="13"/>
      <c r="J143" s="16"/>
    </row>
    <row r="144" spans="1:10" ht="13.5">
      <c r="A144" s="7">
        <v>140</v>
      </c>
      <c r="B144" s="11" t="str">
        <f>IF(型号管理!A141="","",型号管理!A141)</f>
        <v/>
      </c>
      <c r="C144" s="11" t="str">
        <f>IF(B144="","",VLOOKUP(B144,型号管理!A:D,2,0))</f>
        <v/>
      </c>
      <c r="D144" s="11" t="str">
        <f>IF(B144="","",VLOOKUP(B144,型号管理!A:D,3,0))</f>
        <v/>
      </c>
      <c r="E144" s="11" t="str">
        <f>IF(B144="","",VLOOKUP(B144,型号管理!A:D,4,0))</f>
        <v/>
      </c>
      <c r="F144" s="12">
        <f>IF(B144="",0,SUMIFS(采购明细!F:F,采购明细!B:B,B144,采购明细!A:A,"&lt;="&amp;$C$3)-SUMIFS(领用明细!F:F,领用明细!B:B,B144,领用明细!A:A,"&lt;="&amp;$C$3))</f>
        <v>0</v>
      </c>
      <c r="G144" s="13"/>
      <c r="H144" s="12">
        <f t="shared" si="2"/>
        <v>0</v>
      </c>
      <c r="I144" s="13"/>
      <c r="J144" s="16"/>
    </row>
    <row r="145" spans="1:10" ht="13.5">
      <c r="A145" s="7">
        <v>141</v>
      </c>
      <c r="B145" s="11" t="str">
        <f>IF(型号管理!A142="","",型号管理!A142)</f>
        <v/>
      </c>
      <c r="C145" s="11" t="str">
        <f>IF(B145="","",VLOOKUP(B145,型号管理!A:D,2,0))</f>
        <v/>
      </c>
      <c r="D145" s="11" t="str">
        <f>IF(B145="","",VLOOKUP(B145,型号管理!A:D,3,0))</f>
        <v/>
      </c>
      <c r="E145" s="11" t="str">
        <f>IF(B145="","",VLOOKUP(B145,型号管理!A:D,4,0))</f>
        <v/>
      </c>
      <c r="F145" s="12">
        <f>IF(B145="",0,SUMIFS(采购明细!F:F,采购明细!B:B,B145,采购明细!A:A,"&lt;="&amp;$C$3)-SUMIFS(领用明细!F:F,领用明细!B:B,B145,领用明细!A:A,"&lt;="&amp;$C$3))</f>
        <v>0</v>
      </c>
      <c r="G145" s="13"/>
      <c r="H145" s="12">
        <f t="shared" si="2"/>
        <v>0</v>
      </c>
      <c r="I145" s="13"/>
      <c r="J145" s="16"/>
    </row>
    <row r="146" spans="1:10" ht="13.5">
      <c r="A146" s="7">
        <v>142</v>
      </c>
      <c r="B146" s="11" t="str">
        <f>IF(型号管理!A143="","",型号管理!A143)</f>
        <v/>
      </c>
      <c r="C146" s="11" t="str">
        <f>IF(B146="","",VLOOKUP(B146,型号管理!A:D,2,0))</f>
        <v/>
      </c>
      <c r="D146" s="11" t="str">
        <f>IF(B146="","",VLOOKUP(B146,型号管理!A:D,3,0))</f>
        <v/>
      </c>
      <c r="E146" s="11" t="str">
        <f>IF(B146="","",VLOOKUP(B146,型号管理!A:D,4,0))</f>
        <v/>
      </c>
      <c r="F146" s="12">
        <f>IF(B146="",0,SUMIFS(采购明细!F:F,采购明细!B:B,B146,采购明细!A:A,"&lt;="&amp;$C$3)-SUMIFS(领用明细!F:F,领用明细!B:B,B146,领用明细!A:A,"&lt;="&amp;$C$3))</f>
        <v>0</v>
      </c>
      <c r="G146" s="13"/>
      <c r="H146" s="12">
        <f t="shared" si="2"/>
        <v>0</v>
      </c>
      <c r="I146" s="13"/>
      <c r="J146" s="16"/>
    </row>
    <row r="147" spans="1:10" ht="13.5">
      <c r="A147" s="7">
        <v>143</v>
      </c>
      <c r="B147" s="11" t="str">
        <f>IF(型号管理!A144="","",型号管理!A144)</f>
        <v/>
      </c>
      <c r="C147" s="11" t="str">
        <f>IF(B147="","",VLOOKUP(B147,型号管理!A:D,2,0))</f>
        <v/>
      </c>
      <c r="D147" s="11" t="str">
        <f>IF(B147="","",VLOOKUP(B147,型号管理!A:D,3,0))</f>
        <v/>
      </c>
      <c r="E147" s="11" t="str">
        <f>IF(B147="","",VLOOKUP(B147,型号管理!A:D,4,0))</f>
        <v/>
      </c>
      <c r="F147" s="12">
        <f>IF(B147="",0,SUMIFS(采购明细!F:F,采购明细!B:B,B147,采购明细!A:A,"&lt;="&amp;$C$3)-SUMIFS(领用明细!F:F,领用明细!B:B,B147,领用明细!A:A,"&lt;="&amp;$C$3))</f>
        <v>0</v>
      </c>
      <c r="G147" s="13"/>
      <c r="H147" s="12">
        <f t="shared" si="2"/>
        <v>0</v>
      </c>
      <c r="I147" s="13"/>
      <c r="J147" s="16"/>
    </row>
    <row r="148" spans="1:10" ht="13.5">
      <c r="A148" s="7">
        <v>144</v>
      </c>
      <c r="B148" s="11" t="str">
        <f>IF(型号管理!A145="","",型号管理!A145)</f>
        <v/>
      </c>
      <c r="C148" s="11" t="str">
        <f>IF(B148="","",VLOOKUP(B148,型号管理!A:D,2,0))</f>
        <v/>
      </c>
      <c r="D148" s="11" t="str">
        <f>IF(B148="","",VLOOKUP(B148,型号管理!A:D,3,0))</f>
        <v/>
      </c>
      <c r="E148" s="11" t="str">
        <f>IF(B148="","",VLOOKUP(B148,型号管理!A:D,4,0))</f>
        <v/>
      </c>
      <c r="F148" s="12">
        <f>IF(B148="",0,SUMIFS(采购明细!F:F,采购明细!B:B,B148,采购明细!A:A,"&lt;="&amp;$C$3)-SUMIFS(领用明细!F:F,领用明细!B:B,B148,领用明细!A:A,"&lt;="&amp;$C$3))</f>
        <v>0</v>
      </c>
      <c r="G148" s="13"/>
      <c r="H148" s="12">
        <f t="shared" si="2"/>
        <v>0</v>
      </c>
      <c r="I148" s="13"/>
      <c r="J148" s="16"/>
    </row>
    <row r="149" spans="1:10" ht="13.5">
      <c r="A149" s="7">
        <v>145</v>
      </c>
      <c r="B149" s="11" t="str">
        <f>IF(型号管理!A146="","",型号管理!A146)</f>
        <v/>
      </c>
      <c r="C149" s="11" t="str">
        <f>IF(B149="","",VLOOKUP(B149,型号管理!A:D,2,0))</f>
        <v/>
      </c>
      <c r="D149" s="11" t="str">
        <f>IF(B149="","",VLOOKUP(B149,型号管理!A:D,3,0))</f>
        <v/>
      </c>
      <c r="E149" s="11" t="str">
        <f>IF(B149="","",VLOOKUP(B149,型号管理!A:D,4,0))</f>
        <v/>
      </c>
      <c r="F149" s="12">
        <f>IF(B149="",0,SUMIFS(采购明细!F:F,采购明细!B:B,B149,采购明细!A:A,"&lt;="&amp;$C$3)-SUMIFS(领用明细!F:F,领用明细!B:B,B149,领用明细!A:A,"&lt;="&amp;$C$3))</f>
        <v>0</v>
      </c>
      <c r="G149" s="13"/>
      <c r="H149" s="12">
        <f t="shared" si="2"/>
        <v>0</v>
      </c>
      <c r="I149" s="13"/>
      <c r="J149" s="16"/>
    </row>
    <row r="150" spans="1:10" ht="13.5">
      <c r="A150" s="7">
        <v>146</v>
      </c>
      <c r="B150" s="11" t="str">
        <f>IF(型号管理!A147="","",型号管理!A147)</f>
        <v/>
      </c>
      <c r="C150" s="11" t="str">
        <f>IF(B150="","",VLOOKUP(B150,型号管理!A:D,2,0))</f>
        <v/>
      </c>
      <c r="D150" s="11" t="str">
        <f>IF(B150="","",VLOOKUP(B150,型号管理!A:D,3,0))</f>
        <v/>
      </c>
      <c r="E150" s="11" t="str">
        <f>IF(B150="","",VLOOKUP(B150,型号管理!A:D,4,0))</f>
        <v/>
      </c>
      <c r="F150" s="12">
        <f>IF(B150="",0,SUMIFS(采购明细!F:F,采购明细!B:B,B150,采购明细!A:A,"&lt;="&amp;$C$3)-SUMIFS(领用明细!F:F,领用明细!B:B,B150,领用明细!A:A,"&lt;="&amp;$C$3))</f>
        <v>0</v>
      </c>
      <c r="G150" s="13"/>
      <c r="H150" s="12">
        <f t="shared" si="2"/>
        <v>0</v>
      </c>
      <c r="I150" s="13"/>
      <c r="J150" s="16"/>
    </row>
    <row r="151" spans="1:10" ht="13.5">
      <c r="A151" s="7">
        <v>147</v>
      </c>
      <c r="B151" s="11" t="str">
        <f>IF(型号管理!A148="","",型号管理!A148)</f>
        <v/>
      </c>
      <c r="C151" s="11" t="str">
        <f>IF(B151="","",VLOOKUP(B151,型号管理!A:D,2,0))</f>
        <v/>
      </c>
      <c r="D151" s="11" t="str">
        <f>IF(B151="","",VLOOKUP(B151,型号管理!A:D,3,0))</f>
        <v/>
      </c>
      <c r="E151" s="11" t="str">
        <f>IF(B151="","",VLOOKUP(B151,型号管理!A:D,4,0))</f>
        <v/>
      </c>
      <c r="F151" s="12">
        <f>IF(B151="",0,SUMIFS(采购明细!F:F,采购明细!B:B,B151,采购明细!A:A,"&lt;="&amp;$C$3)-SUMIFS(领用明细!F:F,领用明细!B:B,B151,领用明细!A:A,"&lt;="&amp;$C$3))</f>
        <v>0</v>
      </c>
      <c r="G151" s="13"/>
      <c r="H151" s="12">
        <f t="shared" si="2"/>
        <v>0</v>
      </c>
      <c r="I151" s="13"/>
      <c r="J151" s="16"/>
    </row>
    <row r="152" spans="1:10" ht="13.5">
      <c r="A152" s="7">
        <v>148</v>
      </c>
      <c r="B152" s="11" t="str">
        <f>IF(型号管理!A149="","",型号管理!A149)</f>
        <v/>
      </c>
      <c r="C152" s="11" t="str">
        <f>IF(B152="","",VLOOKUP(B152,型号管理!A:D,2,0))</f>
        <v/>
      </c>
      <c r="D152" s="11" t="str">
        <f>IF(B152="","",VLOOKUP(B152,型号管理!A:D,3,0))</f>
        <v/>
      </c>
      <c r="E152" s="11" t="str">
        <f>IF(B152="","",VLOOKUP(B152,型号管理!A:D,4,0))</f>
        <v/>
      </c>
      <c r="F152" s="12">
        <f>IF(B152="",0,SUMIFS(采购明细!F:F,采购明细!B:B,B152,采购明细!A:A,"&lt;="&amp;$C$3)-SUMIFS(领用明细!F:F,领用明细!B:B,B152,领用明细!A:A,"&lt;="&amp;$C$3))</f>
        <v>0</v>
      </c>
      <c r="G152" s="13"/>
      <c r="H152" s="12">
        <f t="shared" si="2"/>
        <v>0</v>
      </c>
      <c r="I152" s="13"/>
      <c r="J152" s="16"/>
    </row>
    <row r="153" spans="1:10" ht="13.5">
      <c r="A153" s="7">
        <v>149</v>
      </c>
      <c r="B153" s="11" t="str">
        <f>IF(型号管理!A150="","",型号管理!A150)</f>
        <v/>
      </c>
      <c r="C153" s="11" t="str">
        <f>IF(B153="","",VLOOKUP(B153,型号管理!A:D,2,0))</f>
        <v/>
      </c>
      <c r="D153" s="11" t="str">
        <f>IF(B153="","",VLOOKUP(B153,型号管理!A:D,3,0))</f>
        <v/>
      </c>
      <c r="E153" s="11" t="str">
        <f>IF(B153="","",VLOOKUP(B153,型号管理!A:D,4,0))</f>
        <v/>
      </c>
      <c r="F153" s="12">
        <f>IF(B153="",0,SUMIFS(采购明细!F:F,采购明细!B:B,B153,采购明细!A:A,"&lt;="&amp;$C$3)-SUMIFS(领用明细!F:F,领用明细!B:B,B153,领用明细!A:A,"&lt;="&amp;$C$3))</f>
        <v>0</v>
      </c>
      <c r="G153" s="13"/>
      <c r="H153" s="12">
        <f t="shared" si="2"/>
        <v>0</v>
      </c>
      <c r="I153" s="13"/>
      <c r="J153" s="16"/>
    </row>
    <row r="154" spans="1:10" ht="13.5">
      <c r="A154" s="7">
        <v>150</v>
      </c>
      <c r="B154" s="11" t="str">
        <f>IF(型号管理!A151="","",型号管理!A151)</f>
        <v/>
      </c>
      <c r="C154" s="11" t="str">
        <f>IF(B154="","",VLOOKUP(B154,型号管理!A:D,2,0))</f>
        <v/>
      </c>
      <c r="D154" s="11" t="str">
        <f>IF(B154="","",VLOOKUP(B154,型号管理!A:D,3,0))</f>
        <v/>
      </c>
      <c r="E154" s="11" t="str">
        <f>IF(B154="","",VLOOKUP(B154,型号管理!A:D,4,0))</f>
        <v/>
      </c>
      <c r="F154" s="12">
        <f>IF(B154="",0,SUMIFS(采购明细!F:F,采购明细!B:B,B154,采购明细!A:A,"&lt;="&amp;$C$3)-SUMIFS(领用明细!F:F,领用明细!B:B,B154,领用明细!A:A,"&lt;="&amp;$C$3))</f>
        <v>0</v>
      </c>
      <c r="G154" s="13"/>
      <c r="H154" s="12">
        <f t="shared" si="2"/>
        <v>0</v>
      </c>
      <c r="I154" s="13"/>
      <c r="J154" s="16"/>
    </row>
    <row r="155" spans="1:10" ht="13.5">
      <c r="A155" s="7">
        <v>151</v>
      </c>
      <c r="B155" s="11" t="str">
        <f>IF(型号管理!A152="","",型号管理!A152)</f>
        <v/>
      </c>
      <c r="C155" s="11" t="str">
        <f>IF(B155="","",VLOOKUP(B155,型号管理!A:D,2,0))</f>
        <v/>
      </c>
      <c r="D155" s="11" t="str">
        <f>IF(B155="","",VLOOKUP(B155,型号管理!A:D,3,0))</f>
        <v/>
      </c>
      <c r="E155" s="11" t="str">
        <f>IF(B155="","",VLOOKUP(B155,型号管理!A:D,4,0))</f>
        <v/>
      </c>
      <c r="F155" s="12">
        <f>IF(B155="",0,SUMIFS(采购明细!F:F,采购明细!B:B,B155,采购明细!A:A,"&lt;="&amp;$C$3)-SUMIFS(领用明细!F:F,领用明细!B:B,B155,领用明细!A:A,"&lt;="&amp;$C$3))</f>
        <v>0</v>
      </c>
      <c r="G155" s="13"/>
      <c r="H155" s="12">
        <f t="shared" si="2"/>
        <v>0</v>
      </c>
      <c r="I155" s="13"/>
      <c r="J155" s="16"/>
    </row>
    <row r="156" spans="1:10" ht="13.5">
      <c r="A156" s="7">
        <v>152</v>
      </c>
      <c r="B156" s="11" t="str">
        <f>IF(型号管理!A153="","",型号管理!A153)</f>
        <v/>
      </c>
      <c r="C156" s="11" t="str">
        <f>IF(B156="","",VLOOKUP(B156,型号管理!A:D,2,0))</f>
        <v/>
      </c>
      <c r="D156" s="11" t="str">
        <f>IF(B156="","",VLOOKUP(B156,型号管理!A:D,3,0))</f>
        <v/>
      </c>
      <c r="E156" s="11" t="str">
        <f>IF(B156="","",VLOOKUP(B156,型号管理!A:D,4,0))</f>
        <v/>
      </c>
      <c r="F156" s="12">
        <f>IF(B156="",0,SUMIFS(采购明细!F:F,采购明细!B:B,B156,采购明细!A:A,"&lt;="&amp;$C$3)-SUMIFS(领用明细!F:F,领用明细!B:B,B156,领用明细!A:A,"&lt;="&amp;$C$3))</f>
        <v>0</v>
      </c>
      <c r="G156" s="13"/>
      <c r="H156" s="12">
        <f t="shared" si="2"/>
        <v>0</v>
      </c>
      <c r="I156" s="13"/>
      <c r="J156" s="16"/>
    </row>
    <row r="157" spans="1:10" ht="13.5">
      <c r="A157" s="7">
        <v>153</v>
      </c>
      <c r="B157" s="11" t="str">
        <f>IF(型号管理!A154="","",型号管理!A154)</f>
        <v/>
      </c>
      <c r="C157" s="11" t="str">
        <f>IF(B157="","",VLOOKUP(B157,型号管理!A:D,2,0))</f>
        <v/>
      </c>
      <c r="D157" s="11" t="str">
        <f>IF(B157="","",VLOOKUP(B157,型号管理!A:D,3,0))</f>
        <v/>
      </c>
      <c r="E157" s="11" t="str">
        <f>IF(B157="","",VLOOKUP(B157,型号管理!A:D,4,0))</f>
        <v/>
      </c>
      <c r="F157" s="12">
        <f>IF(B157="",0,SUMIFS(采购明细!F:F,采购明细!B:B,B157,采购明细!A:A,"&lt;="&amp;$C$3)-SUMIFS(领用明细!F:F,领用明细!B:B,B157,领用明细!A:A,"&lt;="&amp;$C$3))</f>
        <v>0</v>
      </c>
      <c r="G157" s="13"/>
      <c r="H157" s="12">
        <f t="shared" si="2"/>
        <v>0</v>
      </c>
      <c r="I157" s="13"/>
      <c r="J157" s="16"/>
    </row>
    <row r="158" spans="1:10" ht="13.5">
      <c r="A158" s="7">
        <v>154</v>
      </c>
      <c r="B158" s="11" t="str">
        <f>IF(型号管理!A155="","",型号管理!A155)</f>
        <v/>
      </c>
      <c r="C158" s="11" t="str">
        <f>IF(B158="","",VLOOKUP(B158,型号管理!A:D,2,0))</f>
        <v/>
      </c>
      <c r="D158" s="11" t="str">
        <f>IF(B158="","",VLOOKUP(B158,型号管理!A:D,3,0))</f>
        <v/>
      </c>
      <c r="E158" s="11" t="str">
        <f>IF(B158="","",VLOOKUP(B158,型号管理!A:D,4,0))</f>
        <v/>
      </c>
      <c r="F158" s="12">
        <f>IF(B158="",0,SUMIFS(采购明细!F:F,采购明细!B:B,B158,采购明细!A:A,"&lt;="&amp;$C$3)-SUMIFS(领用明细!F:F,领用明细!B:B,B158,领用明细!A:A,"&lt;="&amp;$C$3))</f>
        <v>0</v>
      </c>
      <c r="G158" s="13"/>
      <c r="H158" s="12">
        <f t="shared" si="2"/>
        <v>0</v>
      </c>
      <c r="I158" s="13"/>
      <c r="J158" s="16"/>
    </row>
    <row r="159" spans="1:10" ht="13.5">
      <c r="A159" s="7">
        <v>155</v>
      </c>
      <c r="B159" s="11" t="str">
        <f>IF(型号管理!A156="","",型号管理!A156)</f>
        <v/>
      </c>
      <c r="C159" s="11" t="str">
        <f>IF(B159="","",VLOOKUP(B159,型号管理!A:D,2,0))</f>
        <v/>
      </c>
      <c r="D159" s="11" t="str">
        <f>IF(B159="","",VLOOKUP(B159,型号管理!A:D,3,0))</f>
        <v/>
      </c>
      <c r="E159" s="11" t="str">
        <f>IF(B159="","",VLOOKUP(B159,型号管理!A:D,4,0))</f>
        <v/>
      </c>
      <c r="F159" s="12">
        <f>IF(B159="",0,SUMIFS(采购明细!F:F,采购明细!B:B,B159,采购明细!A:A,"&lt;="&amp;$C$3)-SUMIFS(领用明细!F:F,领用明细!B:B,B159,领用明细!A:A,"&lt;="&amp;$C$3))</f>
        <v>0</v>
      </c>
      <c r="G159" s="13"/>
      <c r="H159" s="12">
        <f t="shared" si="2"/>
        <v>0</v>
      </c>
      <c r="I159" s="13"/>
      <c r="J159" s="16"/>
    </row>
    <row r="160" spans="1:10" ht="13.5">
      <c r="A160" s="7">
        <v>156</v>
      </c>
      <c r="B160" s="11" t="str">
        <f>IF(型号管理!A157="","",型号管理!A157)</f>
        <v/>
      </c>
      <c r="C160" s="11" t="str">
        <f>IF(B160="","",VLOOKUP(B160,型号管理!A:D,2,0))</f>
        <v/>
      </c>
      <c r="D160" s="11" t="str">
        <f>IF(B160="","",VLOOKUP(B160,型号管理!A:D,3,0))</f>
        <v/>
      </c>
      <c r="E160" s="11" t="str">
        <f>IF(B160="","",VLOOKUP(B160,型号管理!A:D,4,0))</f>
        <v/>
      </c>
      <c r="F160" s="12">
        <f>IF(B160="",0,SUMIFS(采购明细!F:F,采购明细!B:B,B160,采购明细!A:A,"&lt;="&amp;$C$3)-SUMIFS(领用明细!F:F,领用明细!B:B,B160,领用明细!A:A,"&lt;="&amp;$C$3))</f>
        <v>0</v>
      </c>
      <c r="G160" s="13"/>
      <c r="H160" s="12">
        <f t="shared" si="2"/>
        <v>0</v>
      </c>
      <c r="I160" s="13"/>
      <c r="J160" s="16"/>
    </row>
    <row r="161" spans="1:10" ht="13.5">
      <c r="A161" s="7">
        <v>157</v>
      </c>
      <c r="B161" s="11" t="str">
        <f>IF(型号管理!A158="","",型号管理!A158)</f>
        <v/>
      </c>
      <c r="C161" s="11" t="str">
        <f>IF(B161="","",VLOOKUP(B161,型号管理!A:D,2,0))</f>
        <v/>
      </c>
      <c r="D161" s="11" t="str">
        <f>IF(B161="","",VLOOKUP(B161,型号管理!A:D,3,0))</f>
        <v/>
      </c>
      <c r="E161" s="11" t="str">
        <f>IF(B161="","",VLOOKUP(B161,型号管理!A:D,4,0))</f>
        <v/>
      </c>
      <c r="F161" s="12">
        <f>IF(B161="",0,SUMIFS(采购明细!F:F,采购明细!B:B,B161,采购明细!A:A,"&lt;="&amp;$C$3)-SUMIFS(领用明细!F:F,领用明细!B:B,B161,领用明细!A:A,"&lt;="&amp;$C$3))</f>
        <v>0</v>
      </c>
      <c r="G161" s="13"/>
      <c r="H161" s="12">
        <f t="shared" si="2"/>
        <v>0</v>
      </c>
      <c r="I161" s="13"/>
      <c r="J161" s="16"/>
    </row>
    <row r="162" spans="1:10" ht="13.5">
      <c r="A162" s="7">
        <v>158</v>
      </c>
      <c r="B162" s="11" t="str">
        <f>IF(型号管理!A159="","",型号管理!A159)</f>
        <v/>
      </c>
      <c r="C162" s="11" t="str">
        <f>IF(B162="","",VLOOKUP(B162,型号管理!A:D,2,0))</f>
        <v/>
      </c>
      <c r="D162" s="11" t="str">
        <f>IF(B162="","",VLOOKUP(B162,型号管理!A:D,3,0))</f>
        <v/>
      </c>
      <c r="E162" s="11" t="str">
        <f>IF(B162="","",VLOOKUP(B162,型号管理!A:D,4,0))</f>
        <v/>
      </c>
      <c r="F162" s="12">
        <f>IF(B162="",0,SUMIFS(采购明细!F:F,采购明细!B:B,B162,采购明细!A:A,"&lt;="&amp;$C$3)-SUMIFS(领用明细!F:F,领用明细!B:B,B162,领用明细!A:A,"&lt;="&amp;$C$3))</f>
        <v>0</v>
      </c>
      <c r="G162" s="13"/>
      <c r="H162" s="12">
        <f t="shared" si="2"/>
        <v>0</v>
      </c>
      <c r="I162" s="13"/>
      <c r="J162" s="16"/>
    </row>
    <row r="163" spans="1:10" ht="13.5">
      <c r="A163" s="7">
        <v>159</v>
      </c>
      <c r="B163" s="11" t="str">
        <f>IF(型号管理!A160="","",型号管理!A160)</f>
        <v/>
      </c>
      <c r="C163" s="11" t="str">
        <f>IF(B163="","",VLOOKUP(B163,型号管理!A:D,2,0))</f>
        <v/>
      </c>
      <c r="D163" s="11" t="str">
        <f>IF(B163="","",VLOOKUP(B163,型号管理!A:D,3,0))</f>
        <v/>
      </c>
      <c r="E163" s="11" t="str">
        <f>IF(B163="","",VLOOKUP(B163,型号管理!A:D,4,0))</f>
        <v/>
      </c>
      <c r="F163" s="12">
        <f>IF(B163="",0,SUMIFS(采购明细!F:F,采购明细!B:B,B163,采购明细!A:A,"&lt;="&amp;$C$3)-SUMIFS(领用明细!F:F,领用明细!B:B,B163,领用明细!A:A,"&lt;="&amp;$C$3))</f>
        <v>0</v>
      </c>
      <c r="G163" s="13"/>
      <c r="H163" s="12">
        <f t="shared" si="2"/>
        <v>0</v>
      </c>
      <c r="I163" s="13"/>
      <c r="J163" s="16"/>
    </row>
    <row r="164" spans="1:10" ht="13.5">
      <c r="A164" s="7">
        <v>160</v>
      </c>
      <c r="B164" s="11" t="str">
        <f>IF(型号管理!A161="","",型号管理!A161)</f>
        <v/>
      </c>
      <c r="C164" s="11" t="str">
        <f>IF(B164="","",VLOOKUP(B164,型号管理!A:D,2,0))</f>
        <v/>
      </c>
      <c r="D164" s="11" t="str">
        <f>IF(B164="","",VLOOKUP(B164,型号管理!A:D,3,0))</f>
        <v/>
      </c>
      <c r="E164" s="11" t="str">
        <f>IF(B164="","",VLOOKUP(B164,型号管理!A:D,4,0))</f>
        <v/>
      </c>
      <c r="F164" s="12">
        <f>IF(B164="",0,SUMIFS(采购明细!F:F,采购明细!B:B,B164,采购明细!A:A,"&lt;="&amp;$C$3)-SUMIFS(领用明细!F:F,领用明细!B:B,B164,领用明细!A:A,"&lt;="&amp;$C$3))</f>
        <v>0</v>
      </c>
      <c r="G164" s="13"/>
      <c r="H164" s="12">
        <f t="shared" si="2"/>
        <v>0</v>
      </c>
      <c r="I164" s="13"/>
      <c r="J164" s="16"/>
    </row>
    <row r="165" spans="1:10" ht="13.5">
      <c r="A165" s="7">
        <v>161</v>
      </c>
      <c r="B165" s="11" t="str">
        <f>IF(型号管理!A162="","",型号管理!A162)</f>
        <v/>
      </c>
      <c r="C165" s="11" t="str">
        <f>IF(B165="","",VLOOKUP(B165,型号管理!A:D,2,0))</f>
        <v/>
      </c>
      <c r="D165" s="11" t="str">
        <f>IF(B165="","",VLOOKUP(B165,型号管理!A:D,3,0))</f>
        <v/>
      </c>
      <c r="E165" s="11" t="str">
        <f>IF(B165="","",VLOOKUP(B165,型号管理!A:D,4,0))</f>
        <v/>
      </c>
      <c r="F165" s="12">
        <f>IF(B165="",0,SUMIFS(采购明细!F:F,采购明细!B:B,B165,采购明细!A:A,"&lt;="&amp;$C$3)-SUMIFS(领用明细!F:F,领用明细!B:B,B165,领用明细!A:A,"&lt;="&amp;$C$3))</f>
        <v>0</v>
      </c>
      <c r="G165" s="13"/>
      <c r="H165" s="12">
        <f t="shared" si="2"/>
        <v>0</v>
      </c>
      <c r="I165" s="13"/>
      <c r="J165" s="16"/>
    </row>
    <row r="166" spans="1:10" ht="13.5">
      <c r="A166" s="7">
        <v>162</v>
      </c>
      <c r="B166" s="11" t="str">
        <f>IF(型号管理!A163="","",型号管理!A163)</f>
        <v/>
      </c>
      <c r="C166" s="11" t="str">
        <f>IF(B166="","",VLOOKUP(B166,型号管理!A:D,2,0))</f>
        <v/>
      </c>
      <c r="D166" s="11" t="str">
        <f>IF(B166="","",VLOOKUP(B166,型号管理!A:D,3,0))</f>
        <v/>
      </c>
      <c r="E166" s="11" t="str">
        <f>IF(B166="","",VLOOKUP(B166,型号管理!A:D,4,0))</f>
        <v/>
      </c>
      <c r="F166" s="12">
        <f>IF(B166="",0,SUMIFS(采购明细!F:F,采购明细!B:B,B166,采购明细!A:A,"&lt;="&amp;$C$3)-SUMIFS(领用明细!F:F,领用明细!B:B,B166,领用明细!A:A,"&lt;="&amp;$C$3))</f>
        <v>0</v>
      </c>
      <c r="G166" s="13"/>
      <c r="H166" s="12">
        <f t="shared" si="2"/>
        <v>0</v>
      </c>
      <c r="I166" s="13"/>
      <c r="J166" s="16"/>
    </row>
    <row r="167" spans="1:10" ht="13.5">
      <c r="A167" s="7">
        <v>163</v>
      </c>
      <c r="B167" s="11" t="str">
        <f>IF(型号管理!A164="","",型号管理!A164)</f>
        <v/>
      </c>
      <c r="C167" s="11" t="str">
        <f>IF(B167="","",VLOOKUP(B167,型号管理!A:D,2,0))</f>
        <v/>
      </c>
      <c r="D167" s="11" t="str">
        <f>IF(B167="","",VLOOKUP(B167,型号管理!A:D,3,0))</f>
        <v/>
      </c>
      <c r="E167" s="11" t="str">
        <f>IF(B167="","",VLOOKUP(B167,型号管理!A:D,4,0))</f>
        <v/>
      </c>
      <c r="F167" s="12">
        <f>IF(B167="",0,SUMIFS(采购明细!F:F,采购明细!B:B,B167,采购明细!A:A,"&lt;="&amp;$C$3)-SUMIFS(领用明细!F:F,领用明细!B:B,B167,领用明细!A:A,"&lt;="&amp;$C$3))</f>
        <v>0</v>
      </c>
      <c r="G167" s="13"/>
      <c r="H167" s="12">
        <f t="shared" si="2"/>
        <v>0</v>
      </c>
      <c r="I167" s="13"/>
      <c r="J167" s="16"/>
    </row>
    <row r="168" spans="1:10" ht="13.5">
      <c r="A168" s="7">
        <v>164</v>
      </c>
      <c r="B168" s="11" t="str">
        <f>IF(型号管理!A165="","",型号管理!A165)</f>
        <v/>
      </c>
      <c r="C168" s="11" t="str">
        <f>IF(B168="","",VLOOKUP(B168,型号管理!A:D,2,0))</f>
        <v/>
      </c>
      <c r="D168" s="11" t="str">
        <f>IF(B168="","",VLOOKUP(B168,型号管理!A:D,3,0))</f>
        <v/>
      </c>
      <c r="E168" s="11" t="str">
        <f>IF(B168="","",VLOOKUP(B168,型号管理!A:D,4,0))</f>
        <v/>
      </c>
      <c r="F168" s="12">
        <f>IF(B168="",0,SUMIFS(采购明细!F:F,采购明细!B:B,B168,采购明细!A:A,"&lt;="&amp;$C$3)-SUMIFS(领用明细!F:F,领用明细!B:B,B168,领用明细!A:A,"&lt;="&amp;$C$3))</f>
        <v>0</v>
      </c>
      <c r="G168" s="13"/>
      <c r="H168" s="12">
        <f t="shared" si="2"/>
        <v>0</v>
      </c>
      <c r="I168" s="13"/>
      <c r="J168" s="16"/>
    </row>
    <row r="169" spans="1:10" ht="13.5">
      <c r="A169" s="7">
        <v>165</v>
      </c>
      <c r="B169" s="11" t="str">
        <f>IF(型号管理!A166="","",型号管理!A166)</f>
        <v/>
      </c>
      <c r="C169" s="11" t="str">
        <f>IF(B169="","",VLOOKUP(B169,型号管理!A:D,2,0))</f>
        <v/>
      </c>
      <c r="D169" s="11" t="str">
        <f>IF(B169="","",VLOOKUP(B169,型号管理!A:D,3,0))</f>
        <v/>
      </c>
      <c r="E169" s="11" t="str">
        <f>IF(B169="","",VLOOKUP(B169,型号管理!A:D,4,0))</f>
        <v/>
      </c>
      <c r="F169" s="12">
        <f>IF(B169="",0,SUMIFS(采购明细!F:F,采购明细!B:B,B169,采购明细!A:A,"&lt;="&amp;$C$3)-SUMIFS(领用明细!F:F,领用明细!B:B,B169,领用明细!A:A,"&lt;="&amp;$C$3))</f>
        <v>0</v>
      </c>
      <c r="G169" s="13"/>
      <c r="H169" s="12">
        <f t="shared" si="2"/>
        <v>0</v>
      </c>
      <c r="I169" s="13"/>
      <c r="J169" s="16"/>
    </row>
    <row r="170" spans="1:10" ht="13.5">
      <c r="A170" s="7">
        <v>166</v>
      </c>
      <c r="B170" s="11" t="str">
        <f>IF(型号管理!A167="","",型号管理!A167)</f>
        <v/>
      </c>
      <c r="C170" s="11" t="str">
        <f>IF(B170="","",VLOOKUP(B170,型号管理!A:D,2,0))</f>
        <v/>
      </c>
      <c r="D170" s="11" t="str">
        <f>IF(B170="","",VLOOKUP(B170,型号管理!A:D,3,0))</f>
        <v/>
      </c>
      <c r="E170" s="11" t="str">
        <f>IF(B170="","",VLOOKUP(B170,型号管理!A:D,4,0))</f>
        <v/>
      </c>
      <c r="F170" s="12">
        <f>IF(B170="",0,SUMIFS(采购明细!F:F,采购明细!B:B,B170,采购明细!A:A,"&lt;="&amp;$C$3)-SUMIFS(领用明细!F:F,领用明细!B:B,B170,领用明细!A:A,"&lt;="&amp;$C$3))</f>
        <v>0</v>
      </c>
      <c r="G170" s="13"/>
      <c r="H170" s="12">
        <f t="shared" si="2"/>
        <v>0</v>
      </c>
      <c r="I170" s="13"/>
      <c r="J170" s="16"/>
    </row>
    <row r="171" spans="1:10" ht="13.5">
      <c r="A171" s="7">
        <v>167</v>
      </c>
      <c r="B171" s="11" t="str">
        <f>IF(型号管理!A168="","",型号管理!A168)</f>
        <v/>
      </c>
      <c r="C171" s="11" t="str">
        <f>IF(B171="","",VLOOKUP(B171,型号管理!A:D,2,0))</f>
        <v/>
      </c>
      <c r="D171" s="11" t="str">
        <f>IF(B171="","",VLOOKUP(B171,型号管理!A:D,3,0))</f>
        <v/>
      </c>
      <c r="E171" s="11" t="str">
        <f>IF(B171="","",VLOOKUP(B171,型号管理!A:D,4,0))</f>
        <v/>
      </c>
      <c r="F171" s="12">
        <f>IF(B171="",0,SUMIFS(采购明细!F:F,采购明细!B:B,B171,采购明细!A:A,"&lt;="&amp;$C$3)-SUMIFS(领用明细!F:F,领用明细!B:B,B171,领用明细!A:A,"&lt;="&amp;$C$3))</f>
        <v>0</v>
      </c>
      <c r="G171" s="13"/>
      <c r="H171" s="12">
        <f t="shared" si="2"/>
        <v>0</v>
      </c>
      <c r="I171" s="13"/>
      <c r="J171" s="16"/>
    </row>
    <row r="172" spans="1:10" ht="13.5">
      <c r="A172" s="7">
        <v>168</v>
      </c>
      <c r="B172" s="11" t="str">
        <f>IF(型号管理!A169="","",型号管理!A169)</f>
        <v/>
      </c>
      <c r="C172" s="11" t="str">
        <f>IF(B172="","",VLOOKUP(B172,型号管理!A:D,2,0))</f>
        <v/>
      </c>
      <c r="D172" s="11" t="str">
        <f>IF(B172="","",VLOOKUP(B172,型号管理!A:D,3,0))</f>
        <v/>
      </c>
      <c r="E172" s="11" t="str">
        <f>IF(B172="","",VLOOKUP(B172,型号管理!A:D,4,0))</f>
        <v/>
      </c>
      <c r="F172" s="12">
        <f>IF(B172="",0,SUMIFS(采购明细!F:F,采购明细!B:B,B172,采购明细!A:A,"&lt;="&amp;$C$3)-SUMIFS(领用明细!F:F,领用明细!B:B,B172,领用明细!A:A,"&lt;="&amp;$C$3))</f>
        <v>0</v>
      </c>
      <c r="G172" s="13"/>
      <c r="H172" s="12">
        <f t="shared" si="2"/>
        <v>0</v>
      </c>
      <c r="I172" s="13"/>
      <c r="J172" s="16"/>
    </row>
    <row r="173" spans="1:10" ht="13.5">
      <c r="A173" s="7">
        <v>169</v>
      </c>
      <c r="B173" s="11" t="str">
        <f>IF(型号管理!A170="","",型号管理!A170)</f>
        <v/>
      </c>
      <c r="C173" s="11" t="str">
        <f>IF(B173="","",VLOOKUP(B173,型号管理!A:D,2,0))</f>
        <v/>
      </c>
      <c r="D173" s="11" t="str">
        <f>IF(B173="","",VLOOKUP(B173,型号管理!A:D,3,0))</f>
        <v/>
      </c>
      <c r="E173" s="11" t="str">
        <f>IF(B173="","",VLOOKUP(B173,型号管理!A:D,4,0))</f>
        <v/>
      </c>
      <c r="F173" s="12">
        <f>IF(B173="",0,SUMIFS(采购明细!F:F,采购明细!B:B,B173,采购明细!A:A,"&lt;="&amp;$C$3)-SUMIFS(领用明细!F:F,领用明细!B:B,B173,领用明细!A:A,"&lt;="&amp;$C$3))</f>
        <v>0</v>
      </c>
      <c r="G173" s="13"/>
      <c r="H173" s="12">
        <f t="shared" si="2"/>
        <v>0</v>
      </c>
      <c r="I173" s="13"/>
      <c r="J173" s="16"/>
    </row>
    <row r="174" spans="1:10" ht="13.5">
      <c r="A174" s="7">
        <v>170</v>
      </c>
      <c r="B174" s="11" t="str">
        <f>IF(型号管理!A171="","",型号管理!A171)</f>
        <v/>
      </c>
      <c r="C174" s="11" t="str">
        <f>IF(B174="","",VLOOKUP(B174,型号管理!A:D,2,0))</f>
        <v/>
      </c>
      <c r="D174" s="11" t="str">
        <f>IF(B174="","",VLOOKUP(B174,型号管理!A:D,3,0))</f>
        <v/>
      </c>
      <c r="E174" s="11" t="str">
        <f>IF(B174="","",VLOOKUP(B174,型号管理!A:D,4,0))</f>
        <v/>
      </c>
      <c r="F174" s="12">
        <f>IF(B174="",0,SUMIFS(采购明细!F:F,采购明细!B:B,B174,采购明细!A:A,"&lt;="&amp;$C$3)-SUMIFS(领用明细!F:F,领用明细!B:B,B174,领用明细!A:A,"&lt;="&amp;$C$3))</f>
        <v>0</v>
      </c>
      <c r="G174" s="13"/>
      <c r="H174" s="12">
        <f t="shared" si="2"/>
        <v>0</v>
      </c>
      <c r="I174" s="13"/>
      <c r="J174" s="16"/>
    </row>
    <row r="175" spans="1:10" ht="13.5">
      <c r="A175" s="7">
        <v>171</v>
      </c>
      <c r="B175" s="11" t="str">
        <f>IF(型号管理!A172="","",型号管理!A172)</f>
        <v/>
      </c>
      <c r="C175" s="11" t="str">
        <f>IF(B175="","",VLOOKUP(B175,型号管理!A:D,2,0))</f>
        <v/>
      </c>
      <c r="D175" s="11" t="str">
        <f>IF(B175="","",VLOOKUP(B175,型号管理!A:D,3,0))</f>
        <v/>
      </c>
      <c r="E175" s="11" t="str">
        <f>IF(B175="","",VLOOKUP(B175,型号管理!A:D,4,0))</f>
        <v/>
      </c>
      <c r="F175" s="12">
        <f>IF(B175="",0,SUMIFS(采购明细!F:F,采购明细!B:B,B175,采购明细!A:A,"&lt;="&amp;$C$3)-SUMIFS(领用明细!F:F,领用明细!B:B,B175,领用明细!A:A,"&lt;="&amp;$C$3))</f>
        <v>0</v>
      </c>
      <c r="G175" s="13"/>
      <c r="H175" s="12">
        <f t="shared" si="2"/>
        <v>0</v>
      </c>
      <c r="I175" s="13"/>
      <c r="J175" s="16"/>
    </row>
    <row r="176" spans="1:10" ht="13.5">
      <c r="A176" s="7">
        <v>172</v>
      </c>
      <c r="B176" s="11" t="str">
        <f>IF(型号管理!A173="","",型号管理!A173)</f>
        <v/>
      </c>
      <c r="C176" s="11" t="str">
        <f>IF(B176="","",VLOOKUP(B176,型号管理!A:D,2,0))</f>
        <v/>
      </c>
      <c r="D176" s="11" t="str">
        <f>IF(B176="","",VLOOKUP(B176,型号管理!A:D,3,0))</f>
        <v/>
      </c>
      <c r="E176" s="11" t="str">
        <f>IF(B176="","",VLOOKUP(B176,型号管理!A:D,4,0))</f>
        <v/>
      </c>
      <c r="F176" s="12">
        <f>IF(B176="",0,SUMIFS(采购明细!F:F,采购明细!B:B,B176,采购明细!A:A,"&lt;="&amp;$C$3)-SUMIFS(领用明细!F:F,领用明细!B:B,B176,领用明细!A:A,"&lt;="&amp;$C$3))</f>
        <v>0</v>
      </c>
      <c r="G176" s="13"/>
      <c r="H176" s="12">
        <f t="shared" si="2"/>
        <v>0</v>
      </c>
      <c r="I176" s="13"/>
      <c r="J176" s="16"/>
    </row>
    <row r="177" spans="1:10" ht="13.5">
      <c r="A177" s="7">
        <v>173</v>
      </c>
      <c r="B177" s="11" t="str">
        <f>IF(型号管理!A174="","",型号管理!A174)</f>
        <v/>
      </c>
      <c r="C177" s="11" t="str">
        <f>IF(B177="","",VLOOKUP(B177,型号管理!A:D,2,0))</f>
        <v/>
      </c>
      <c r="D177" s="11" t="str">
        <f>IF(B177="","",VLOOKUP(B177,型号管理!A:D,3,0))</f>
        <v/>
      </c>
      <c r="E177" s="11" t="str">
        <f>IF(B177="","",VLOOKUP(B177,型号管理!A:D,4,0))</f>
        <v/>
      </c>
      <c r="F177" s="12">
        <f>IF(B177="",0,SUMIFS(采购明细!F:F,采购明细!B:B,B177,采购明细!A:A,"&lt;="&amp;$C$3)-SUMIFS(领用明细!F:F,领用明细!B:B,B177,领用明细!A:A,"&lt;="&amp;$C$3))</f>
        <v>0</v>
      </c>
      <c r="G177" s="13"/>
      <c r="H177" s="12">
        <f t="shared" si="2"/>
        <v>0</v>
      </c>
      <c r="I177" s="13"/>
      <c r="J177" s="16"/>
    </row>
    <row r="178" spans="1:10" ht="13.5">
      <c r="A178" s="7">
        <v>174</v>
      </c>
      <c r="B178" s="11" t="str">
        <f>IF(型号管理!A175="","",型号管理!A175)</f>
        <v/>
      </c>
      <c r="C178" s="11" t="str">
        <f>IF(B178="","",VLOOKUP(B178,型号管理!A:D,2,0))</f>
        <v/>
      </c>
      <c r="D178" s="11" t="str">
        <f>IF(B178="","",VLOOKUP(B178,型号管理!A:D,3,0))</f>
        <v/>
      </c>
      <c r="E178" s="11" t="str">
        <f>IF(B178="","",VLOOKUP(B178,型号管理!A:D,4,0))</f>
        <v/>
      </c>
      <c r="F178" s="12">
        <f>IF(B178="",0,SUMIFS(采购明细!F:F,采购明细!B:B,B178,采购明细!A:A,"&lt;="&amp;$C$3)-SUMIFS(领用明细!F:F,领用明细!B:B,B178,领用明细!A:A,"&lt;="&amp;$C$3))</f>
        <v>0</v>
      </c>
      <c r="G178" s="13"/>
      <c r="H178" s="12">
        <f t="shared" si="2"/>
        <v>0</v>
      </c>
      <c r="I178" s="13"/>
      <c r="J178" s="16"/>
    </row>
    <row r="179" spans="1:10" ht="13.5">
      <c r="A179" s="7">
        <v>175</v>
      </c>
      <c r="B179" s="11" t="str">
        <f>IF(型号管理!A176="","",型号管理!A176)</f>
        <v/>
      </c>
      <c r="C179" s="11" t="str">
        <f>IF(B179="","",VLOOKUP(B179,型号管理!A:D,2,0))</f>
        <v/>
      </c>
      <c r="D179" s="11" t="str">
        <f>IF(B179="","",VLOOKUP(B179,型号管理!A:D,3,0))</f>
        <v/>
      </c>
      <c r="E179" s="11" t="str">
        <f>IF(B179="","",VLOOKUP(B179,型号管理!A:D,4,0))</f>
        <v/>
      </c>
      <c r="F179" s="12">
        <f>IF(B179="",0,SUMIFS(采购明细!F:F,采购明细!B:B,B179,采购明细!A:A,"&lt;="&amp;$C$3)-SUMIFS(领用明细!F:F,领用明细!B:B,B179,领用明细!A:A,"&lt;="&amp;$C$3))</f>
        <v>0</v>
      </c>
      <c r="G179" s="13"/>
      <c r="H179" s="12">
        <f t="shared" si="2"/>
        <v>0</v>
      </c>
      <c r="I179" s="13"/>
      <c r="J179" s="16"/>
    </row>
    <row r="180" spans="1:10" ht="13.5">
      <c r="A180" s="7">
        <v>176</v>
      </c>
      <c r="B180" s="11" t="str">
        <f>IF(型号管理!A177="","",型号管理!A177)</f>
        <v/>
      </c>
      <c r="C180" s="11" t="str">
        <f>IF(B180="","",VLOOKUP(B180,型号管理!A:D,2,0))</f>
        <v/>
      </c>
      <c r="D180" s="11" t="str">
        <f>IF(B180="","",VLOOKUP(B180,型号管理!A:D,3,0))</f>
        <v/>
      </c>
      <c r="E180" s="11" t="str">
        <f>IF(B180="","",VLOOKUP(B180,型号管理!A:D,4,0))</f>
        <v/>
      </c>
      <c r="F180" s="12">
        <f>IF(B180="",0,SUMIFS(采购明细!F:F,采购明细!B:B,B180,采购明细!A:A,"&lt;="&amp;$C$3)-SUMIFS(领用明细!F:F,领用明细!B:B,B180,领用明细!A:A,"&lt;="&amp;$C$3))</f>
        <v>0</v>
      </c>
      <c r="G180" s="13"/>
      <c r="H180" s="12">
        <f t="shared" si="2"/>
        <v>0</v>
      </c>
      <c r="I180" s="13"/>
      <c r="J180" s="16"/>
    </row>
    <row r="181" spans="1:10" ht="13.5">
      <c r="A181" s="7">
        <v>177</v>
      </c>
      <c r="B181" s="11" t="str">
        <f>IF(型号管理!A178="","",型号管理!A178)</f>
        <v/>
      </c>
      <c r="C181" s="11" t="str">
        <f>IF(B181="","",VLOOKUP(B181,型号管理!A:D,2,0))</f>
        <v/>
      </c>
      <c r="D181" s="11" t="str">
        <f>IF(B181="","",VLOOKUP(B181,型号管理!A:D,3,0))</f>
        <v/>
      </c>
      <c r="E181" s="11" t="str">
        <f>IF(B181="","",VLOOKUP(B181,型号管理!A:D,4,0))</f>
        <v/>
      </c>
      <c r="F181" s="12">
        <f>IF(B181="",0,SUMIFS(采购明细!F:F,采购明细!B:B,B181,采购明细!A:A,"&lt;="&amp;$C$3)-SUMIFS(领用明细!F:F,领用明细!B:B,B181,领用明细!A:A,"&lt;="&amp;$C$3))</f>
        <v>0</v>
      </c>
      <c r="G181" s="13"/>
      <c r="H181" s="12">
        <f t="shared" si="2"/>
        <v>0</v>
      </c>
      <c r="I181" s="13"/>
      <c r="J181" s="16"/>
    </row>
    <row r="182" spans="1:10" ht="13.5">
      <c r="A182" s="7">
        <v>178</v>
      </c>
      <c r="B182" s="11" t="str">
        <f>IF(型号管理!A179="","",型号管理!A179)</f>
        <v/>
      </c>
      <c r="C182" s="11" t="str">
        <f>IF(B182="","",VLOOKUP(B182,型号管理!A:D,2,0))</f>
        <v/>
      </c>
      <c r="D182" s="11" t="str">
        <f>IF(B182="","",VLOOKUP(B182,型号管理!A:D,3,0))</f>
        <v/>
      </c>
      <c r="E182" s="11" t="str">
        <f>IF(B182="","",VLOOKUP(B182,型号管理!A:D,4,0))</f>
        <v/>
      </c>
      <c r="F182" s="12">
        <f>IF(B182="",0,SUMIFS(采购明细!F:F,采购明细!B:B,B182,采购明细!A:A,"&lt;="&amp;$C$3)-SUMIFS(领用明细!F:F,领用明细!B:B,B182,领用明细!A:A,"&lt;="&amp;$C$3))</f>
        <v>0</v>
      </c>
      <c r="G182" s="13"/>
      <c r="H182" s="12">
        <f t="shared" si="2"/>
        <v>0</v>
      </c>
      <c r="I182" s="13"/>
      <c r="J182" s="16"/>
    </row>
    <row r="183" spans="1:10" ht="13.5">
      <c r="A183" s="7">
        <v>179</v>
      </c>
      <c r="B183" s="11" t="str">
        <f>IF(型号管理!A180="","",型号管理!A180)</f>
        <v/>
      </c>
      <c r="C183" s="11" t="str">
        <f>IF(B183="","",VLOOKUP(B183,型号管理!A:D,2,0))</f>
        <v/>
      </c>
      <c r="D183" s="11" t="str">
        <f>IF(B183="","",VLOOKUP(B183,型号管理!A:D,3,0))</f>
        <v/>
      </c>
      <c r="E183" s="11" t="str">
        <f>IF(B183="","",VLOOKUP(B183,型号管理!A:D,4,0))</f>
        <v/>
      </c>
      <c r="F183" s="12">
        <f>IF(B183="",0,SUMIFS(采购明细!F:F,采购明细!B:B,B183,采购明细!A:A,"&lt;="&amp;$C$3)-SUMIFS(领用明细!F:F,领用明细!B:B,B183,领用明细!A:A,"&lt;="&amp;$C$3))</f>
        <v>0</v>
      </c>
      <c r="G183" s="13"/>
      <c r="H183" s="12">
        <f t="shared" si="2"/>
        <v>0</v>
      </c>
      <c r="I183" s="13"/>
      <c r="J183" s="16"/>
    </row>
    <row r="184" spans="1:10" ht="13.5">
      <c r="A184" s="7">
        <v>180</v>
      </c>
      <c r="B184" s="11" t="str">
        <f>IF(型号管理!A181="","",型号管理!A181)</f>
        <v/>
      </c>
      <c r="C184" s="11" t="str">
        <f>IF(B184="","",VLOOKUP(B184,型号管理!A:D,2,0))</f>
        <v/>
      </c>
      <c r="D184" s="11" t="str">
        <f>IF(B184="","",VLOOKUP(B184,型号管理!A:D,3,0))</f>
        <v/>
      </c>
      <c r="E184" s="11" t="str">
        <f>IF(B184="","",VLOOKUP(B184,型号管理!A:D,4,0))</f>
        <v/>
      </c>
      <c r="F184" s="12">
        <f>IF(B184="",0,SUMIFS(采购明细!F:F,采购明细!B:B,B184,采购明细!A:A,"&lt;="&amp;$C$3)-SUMIFS(领用明细!F:F,领用明细!B:B,B184,领用明细!A:A,"&lt;="&amp;$C$3))</f>
        <v>0</v>
      </c>
      <c r="G184" s="13"/>
      <c r="H184" s="12">
        <f t="shared" si="2"/>
        <v>0</v>
      </c>
      <c r="I184" s="13"/>
      <c r="J184" s="16"/>
    </row>
    <row r="185" spans="1:10" ht="13.5">
      <c r="A185" s="7">
        <v>181</v>
      </c>
      <c r="B185" s="11" t="str">
        <f>IF(型号管理!A182="","",型号管理!A182)</f>
        <v/>
      </c>
      <c r="C185" s="11" t="str">
        <f>IF(B185="","",VLOOKUP(B185,型号管理!A:D,2,0))</f>
        <v/>
      </c>
      <c r="D185" s="11" t="str">
        <f>IF(B185="","",VLOOKUP(B185,型号管理!A:D,3,0))</f>
        <v/>
      </c>
      <c r="E185" s="11" t="str">
        <f>IF(B185="","",VLOOKUP(B185,型号管理!A:D,4,0))</f>
        <v/>
      </c>
      <c r="F185" s="12">
        <f>IF(B185="",0,SUMIFS(采购明细!F:F,采购明细!B:B,B185,采购明细!A:A,"&lt;="&amp;$C$3)-SUMIFS(领用明细!F:F,领用明细!B:B,B185,领用明细!A:A,"&lt;="&amp;$C$3))</f>
        <v>0</v>
      </c>
      <c r="G185" s="13"/>
      <c r="H185" s="12">
        <f t="shared" si="2"/>
        <v>0</v>
      </c>
      <c r="I185" s="13"/>
      <c r="J185" s="16"/>
    </row>
    <row r="186" spans="1:10" ht="13.5">
      <c r="A186" s="7">
        <v>182</v>
      </c>
      <c r="B186" s="11" t="str">
        <f>IF(型号管理!A183="","",型号管理!A183)</f>
        <v/>
      </c>
      <c r="C186" s="11" t="str">
        <f>IF(B186="","",VLOOKUP(B186,型号管理!A:D,2,0))</f>
        <v/>
      </c>
      <c r="D186" s="11" t="str">
        <f>IF(B186="","",VLOOKUP(B186,型号管理!A:D,3,0))</f>
        <v/>
      </c>
      <c r="E186" s="11" t="str">
        <f>IF(B186="","",VLOOKUP(B186,型号管理!A:D,4,0))</f>
        <v/>
      </c>
      <c r="F186" s="12">
        <f>IF(B186="",0,SUMIFS(采购明细!F:F,采购明细!B:B,B186,采购明细!A:A,"&lt;="&amp;$C$3)-SUMIFS(领用明细!F:F,领用明细!B:B,B186,领用明细!A:A,"&lt;="&amp;$C$3))</f>
        <v>0</v>
      </c>
      <c r="G186" s="13"/>
      <c r="H186" s="12">
        <f t="shared" si="2"/>
        <v>0</v>
      </c>
      <c r="I186" s="13"/>
      <c r="J186" s="16"/>
    </row>
    <row r="187" spans="1:10" ht="13.5">
      <c r="A187" s="7">
        <v>183</v>
      </c>
      <c r="B187" s="11" t="str">
        <f>IF(型号管理!A184="","",型号管理!A184)</f>
        <v/>
      </c>
      <c r="C187" s="11" t="str">
        <f>IF(B187="","",VLOOKUP(B187,型号管理!A:D,2,0))</f>
        <v/>
      </c>
      <c r="D187" s="11" t="str">
        <f>IF(B187="","",VLOOKUP(B187,型号管理!A:D,3,0))</f>
        <v/>
      </c>
      <c r="E187" s="11" t="str">
        <f>IF(B187="","",VLOOKUP(B187,型号管理!A:D,4,0))</f>
        <v/>
      </c>
      <c r="F187" s="12">
        <f>IF(B187="",0,SUMIFS(采购明细!F:F,采购明细!B:B,B187,采购明细!A:A,"&lt;="&amp;$C$3)-SUMIFS(领用明细!F:F,领用明细!B:B,B187,领用明细!A:A,"&lt;="&amp;$C$3))</f>
        <v>0</v>
      </c>
      <c r="G187" s="13"/>
      <c r="H187" s="12">
        <f t="shared" si="2"/>
        <v>0</v>
      </c>
      <c r="I187" s="13"/>
      <c r="J187" s="16"/>
    </row>
    <row r="188" spans="1:10" ht="13.5">
      <c r="A188" s="7">
        <v>184</v>
      </c>
      <c r="B188" s="11" t="str">
        <f>IF(型号管理!A185="","",型号管理!A185)</f>
        <v/>
      </c>
      <c r="C188" s="11" t="str">
        <f>IF(B188="","",VLOOKUP(B188,型号管理!A:D,2,0))</f>
        <v/>
      </c>
      <c r="D188" s="11" t="str">
        <f>IF(B188="","",VLOOKUP(B188,型号管理!A:D,3,0))</f>
        <v/>
      </c>
      <c r="E188" s="11" t="str">
        <f>IF(B188="","",VLOOKUP(B188,型号管理!A:D,4,0))</f>
        <v/>
      </c>
      <c r="F188" s="12">
        <f>IF(B188="",0,SUMIFS(采购明细!F:F,采购明细!B:B,B188,采购明细!A:A,"&lt;="&amp;$C$3)-SUMIFS(领用明细!F:F,领用明细!B:B,B188,领用明细!A:A,"&lt;="&amp;$C$3))</f>
        <v>0</v>
      </c>
      <c r="G188" s="13"/>
      <c r="H188" s="12">
        <f t="shared" si="2"/>
        <v>0</v>
      </c>
      <c r="I188" s="13"/>
      <c r="J188" s="16"/>
    </row>
    <row r="189" spans="1:10" ht="13.5">
      <c r="A189" s="7">
        <v>185</v>
      </c>
      <c r="B189" s="11" t="str">
        <f>IF(型号管理!A186="","",型号管理!A186)</f>
        <v/>
      </c>
      <c r="C189" s="11" t="str">
        <f>IF(B189="","",VLOOKUP(B189,型号管理!A:D,2,0))</f>
        <v/>
      </c>
      <c r="D189" s="11" t="str">
        <f>IF(B189="","",VLOOKUP(B189,型号管理!A:D,3,0))</f>
        <v/>
      </c>
      <c r="E189" s="11" t="str">
        <f>IF(B189="","",VLOOKUP(B189,型号管理!A:D,4,0))</f>
        <v/>
      </c>
      <c r="F189" s="12">
        <f>IF(B189="",0,SUMIFS(采购明细!F:F,采购明细!B:B,B189,采购明细!A:A,"&lt;="&amp;$C$3)-SUMIFS(领用明细!F:F,领用明细!B:B,B189,领用明细!A:A,"&lt;="&amp;$C$3))</f>
        <v>0</v>
      </c>
      <c r="G189" s="13"/>
      <c r="H189" s="12">
        <f t="shared" si="2"/>
        <v>0</v>
      </c>
      <c r="I189" s="13"/>
      <c r="J189" s="16"/>
    </row>
    <row r="190" spans="1:10" ht="13.5">
      <c r="A190" s="7">
        <v>186</v>
      </c>
      <c r="B190" s="11" t="str">
        <f>IF(型号管理!A187="","",型号管理!A187)</f>
        <v/>
      </c>
      <c r="C190" s="11" t="str">
        <f>IF(B190="","",VLOOKUP(B190,型号管理!A:D,2,0))</f>
        <v/>
      </c>
      <c r="D190" s="11" t="str">
        <f>IF(B190="","",VLOOKUP(B190,型号管理!A:D,3,0))</f>
        <v/>
      </c>
      <c r="E190" s="11" t="str">
        <f>IF(B190="","",VLOOKUP(B190,型号管理!A:D,4,0))</f>
        <v/>
      </c>
      <c r="F190" s="12">
        <f>IF(B190="",0,SUMIFS(采购明细!F:F,采购明细!B:B,B190,采购明细!A:A,"&lt;="&amp;$C$3)-SUMIFS(领用明细!F:F,领用明细!B:B,B190,领用明细!A:A,"&lt;="&amp;$C$3))</f>
        <v>0</v>
      </c>
      <c r="G190" s="13"/>
      <c r="H190" s="12">
        <f t="shared" si="2"/>
        <v>0</v>
      </c>
      <c r="I190" s="13"/>
      <c r="J190" s="16"/>
    </row>
    <row r="191" spans="1:10" ht="13.5">
      <c r="A191" s="7">
        <v>187</v>
      </c>
      <c r="B191" s="11" t="str">
        <f>IF(型号管理!A188="","",型号管理!A188)</f>
        <v/>
      </c>
      <c r="C191" s="11" t="str">
        <f>IF(B191="","",VLOOKUP(B191,型号管理!A:D,2,0))</f>
        <v/>
      </c>
      <c r="D191" s="11" t="str">
        <f>IF(B191="","",VLOOKUP(B191,型号管理!A:D,3,0))</f>
        <v/>
      </c>
      <c r="E191" s="11" t="str">
        <f>IF(B191="","",VLOOKUP(B191,型号管理!A:D,4,0))</f>
        <v/>
      </c>
      <c r="F191" s="12">
        <f>IF(B191="",0,SUMIFS(采购明细!F:F,采购明细!B:B,B191,采购明细!A:A,"&lt;="&amp;$C$3)-SUMIFS(领用明细!F:F,领用明细!B:B,B191,领用明细!A:A,"&lt;="&amp;$C$3))</f>
        <v>0</v>
      </c>
      <c r="G191" s="13"/>
      <c r="H191" s="12">
        <f t="shared" si="2"/>
        <v>0</v>
      </c>
      <c r="I191" s="13"/>
      <c r="J191" s="16"/>
    </row>
    <row r="192" spans="1:10" ht="13.5">
      <c r="A192" s="7">
        <v>188</v>
      </c>
      <c r="B192" s="11" t="str">
        <f>IF(型号管理!A189="","",型号管理!A189)</f>
        <v/>
      </c>
      <c r="C192" s="11" t="str">
        <f>IF(B192="","",VLOOKUP(B192,型号管理!A:D,2,0))</f>
        <v/>
      </c>
      <c r="D192" s="11" t="str">
        <f>IF(B192="","",VLOOKUP(B192,型号管理!A:D,3,0))</f>
        <v/>
      </c>
      <c r="E192" s="11" t="str">
        <f>IF(B192="","",VLOOKUP(B192,型号管理!A:D,4,0))</f>
        <v/>
      </c>
      <c r="F192" s="12">
        <f>IF(B192="",0,SUMIFS(采购明细!F:F,采购明细!B:B,B192,采购明细!A:A,"&lt;="&amp;$C$3)-SUMIFS(领用明细!F:F,领用明细!B:B,B192,领用明细!A:A,"&lt;="&amp;$C$3))</f>
        <v>0</v>
      </c>
      <c r="G192" s="13"/>
      <c r="H192" s="12">
        <f t="shared" si="2"/>
        <v>0</v>
      </c>
      <c r="I192" s="13"/>
      <c r="J192" s="16"/>
    </row>
    <row r="193" spans="1:10" ht="13.5">
      <c r="A193" s="7">
        <v>189</v>
      </c>
      <c r="B193" s="11" t="str">
        <f>IF(型号管理!A190="","",型号管理!A190)</f>
        <v/>
      </c>
      <c r="C193" s="11" t="str">
        <f>IF(B193="","",VLOOKUP(B193,型号管理!A:D,2,0))</f>
        <v/>
      </c>
      <c r="D193" s="11" t="str">
        <f>IF(B193="","",VLOOKUP(B193,型号管理!A:D,3,0))</f>
        <v/>
      </c>
      <c r="E193" s="11" t="str">
        <f>IF(B193="","",VLOOKUP(B193,型号管理!A:D,4,0))</f>
        <v/>
      </c>
      <c r="F193" s="12">
        <f>IF(B193="",0,SUMIFS(采购明细!F:F,采购明细!B:B,B193,采购明细!A:A,"&lt;="&amp;$C$3)-SUMIFS(领用明细!F:F,领用明细!B:B,B193,领用明细!A:A,"&lt;="&amp;$C$3))</f>
        <v>0</v>
      </c>
      <c r="G193" s="13"/>
      <c r="H193" s="12">
        <f t="shared" si="2"/>
        <v>0</v>
      </c>
      <c r="I193" s="13"/>
      <c r="J193" s="16"/>
    </row>
    <row r="194" spans="1:10" ht="13.5">
      <c r="A194" s="7">
        <v>190</v>
      </c>
      <c r="B194" s="11" t="str">
        <f>IF(型号管理!A191="","",型号管理!A191)</f>
        <v/>
      </c>
      <c r="C194" s="11" t="str">
        <f>IF(B194="","",VLOOKUP(B194,型号管理!A:D,2,0))</f>
        <v/>
      </c>
      <c r="D194" s="11" t="str">
        <f>IF(B194="","",VLOOKUP(B194,型号管理!A:D,3,0))</f>
        <v/>
      </c>
      <c r="E194" s="11" t="str">
        <f>IF(B194="","",VLOOKUP(B194,型号管理!A:D,4,0))</f>
        <v/>
      </c>
      <c r="F194" s="12">
        <f>IF(B194="",0,SUMIFS(采购明细!F:F,采购明细!B:B,B194,采购明细!A:A,"&lt;="&amp;$C$3)-SUMIFS(领用明细!F:F,领用明细!B:B,B194,领用明细!A:A,"&lt;="&amp;$C$3))</f>
        <v>0</v>
      </c>
      <c r="G194" s="13"/>
      <c r="H194" s="12">
        <f t="shared" si="2"/>
        <v>0</v>
      </c>
      <c r="I194" s="13"/>
      <c r="J194" s="16"/>
    </row>
    <row r="195" spans="1:10" ht="13.5">
      <c r="A195" s="7">
        <v>191</v>
      </c>
      <c r="B195" s="11" t="str">
        <f>IF(型号管理!A192="","",型号管理!A192)</f>
        <v/>
      </c>
      <c r="C195" s="11" t="str">
        <f>IF(B195="","",VLOOKUP(B195,型号管理!A:D,2,0))</f>
        <v/>
      </c>
      <c r="D195" s="11" t="str">
        <f>IF(B195="","",VLOOKUP(B195,型号管理!A:D,3,0))</f>
        <v/>
      </c>
      <c r="E195" s="11" t="str">
        <f>IF(B195="","",VLOOKUP(B195,型号管理!A:D,4,0))</f>
        <v/>
      </c>
      <c r="F195" s="12">
        <f>IF(B195="",0,SUMIFS(采购明细!F:F,采购明细!B:B,B195,采购明细!A:A,"&lt;="&amp;$C$3)-SUMIFS(领用明细!F:F,领用明细!B:B,B195,领用明细!A:A,"&lt;="&amp;$C$3))</f>
        <v>0</v>
      </c>
      <c r="G195" s="13"/>
      <c r="H195" s="12">
        <f t="shared" si="2"/>
        <v>0</v>
      </c>
      <c r="I195" s="13"/>
      <c r="J195" s="16"/>
    </row>
    <row r="196" spans="1:10" ht="13.5">
      <c r="A196" s="7">
        <v>192</v>
      </c>
      <c r="B196" s="11" t="str">
        <f>IF(型号管理!A193="","",型号管理!A193)</f>
        <v/>
      </c>
      <c r="C196" s="11" t="str">
        <f>IF(B196="","",VLOOKUP(B196,型号管理!A:D,2,0))</f>
        <v/>
      </c>
      <c r="D196" s="11" t="str">
        <f>IF(B196="","",VLOOKUP(B196,型号管理!A:D,3,0))</f>
        <v/>
      </c>
      <c r="E196" s="11" t="str">
        <f>IF(B196="","",VLOOKUP(B196,型号管理!A:D,4,0))</f>
        <v/>
      </c>
      <c r="F196" s="12">
        <f>IF(B196="",0,SUMIFS(采购明细!F:F,采购明细!B:B,B196,采购明细!A:A,"&lt;="&amp;$C$3)-SUMIFS(领用明细!F:F,领用明细!B:B,B196,领用明细!A:A,"&lt;="&amp;$C$3))</f>
        <v>0</v>
      </c>
      <c r="G196" s="13"/>
      <c r="H196" s="12">
        <f t="shared" si="2"/>
        <v>0</v>
      </c>
      <c r="I196" s="13"/>
      <c r="J196" s="16"/>
    </row>
    <row r="197" spans="1:10" ht="13.5">
      <c r="A197" s="7">
        <v>193</v>
      </c>
      <c r="B197" s="11" t="str">
        <f>IF(型号管理!A194="","",型号管理!A194)</f>
        <v/>
      </c>
      <c r="C197" s="11" t="str">
        <f>IF(B197="","",VLOOKUP(B197,型号管理!A:D,2,0))</f>
        <v/>
      </c>
      <c r="D197" s="11" t="str">
        <f>IF(B197="","",VLOOKUP(B197,型号管理!A:D,3,0))</f>
        <v/>
      </c>
      <c r="E197" s="11" t="str">
        <f>IF(B197="","",VLOOKUP(B197,型号管理!A:D,4,0))</f>
        <v/>
      </c>
      <c r="F197" s="12">
        <f>IF(B197="",0,SUMIFS(采购明细!F:F,采购明细!B:B,B197,采购明细!A:A,"&lt;="&amp;$C$3)-SUMIFS(领用明细!F:F,领用明细!B:B,B197,领用明细!A:A,"&lt;="&amp;$C$3))</f>
        <v>0</v>
      </c>
      <c r="G197" s="13"/>
      <c r="H197" s="12">
        <f t="shared" si="2"/>
        <v>0</v>
      </c>
      <c r="I197" s="13"/>
      <c r="J197" s="16"/>
    </row>
    <row r="198" spans="1:10" ht="13.5">
      <c r="A198" s="7">
        <v>194</v>
      </c>
      <c r="B198" s="11" t="str">
        <f>IF(型号管理!A195="","",型号管理!A195)</f>
        <v/>
      </c>
      <c r="C198" s="11" t="str">
        <f>IF(B198="","",VLOOKUP(B198,型号管理!A:D,2,0))</f>
        <v/>
      </c>
      <c r="D198" s="11" t="str">
        <f>IF(B198="","",VLOOKUP(B198,型号管理!A:D,3,0))</f>
        <v/>
      </c>
      <c r="E198" s="11" t="str">
        <f>IF(B198="","",VLOOKUP(B198,型号管理!A:D,4,0))</f>
        <v/>
      </c>
      <c r="F198" s="12">
        <f>IF(B198="",0,SUMIFS(采购明细!F:F,采购明细!B:B,B198,采购明细!A:A,"&lt;="&amp;$C$3)-SUMIFS(领用明细!F:F,领用明细!B:B,B198,领用明细!A:A,"&lt;="&amp;$C$3))</f>
        <v>0</v>
      </c>
      <c r="G198" s="13"/>
      <c r="H198" s="12">
        <f t="shared" si="3" ref="H198:H204">G198-F198</f>
        <v>0</v>
      </c>
      <c r="I198" s="13"/>
      <c r="J198" s="16"/>
    </row>
    <row r="199" spans="1:10" ht="13.5">
      <c r="A199" s="7">
        <v>195</v>
      </c>
      <c r="B199" s="11" t="str">
        <f>IF(型号管理!A196="","",型号管理!A196)</f>
        <v/>
      </c>
      <c r="C199" s="11" t="str">
        <f>IF(B199="","",VLOOKUP(B199,型号管理!A:D,2,0))</f>
        <v/>
      </c>
      <c r="D199" s="11" t="str">
        <f>IF(B199="","",VLOOKUP(B199,型号管理!A:D,3,0))</f>
        <v/>
      </c>
      <c r="E199" s="11" t="str">
        <f>IF(B199="","",VLOOKUP(B199,型号管理!A:D,4,0))</f>
        <v/>
      </c>
      <c r="F199" s="12">
        <f>IF(B199="",0,SUMIFS(采购明细!F:F,采购明细!B:B,B199,采购明细!A:A,"&lt;="&amp;$C$3)-SUMIFS(领用明细!F:F,领用明细!B:B,B199,领用明细!A:A,"&lt;="&amp;$C$3))</f>
        <v>0</v>
      </c>
      <c r="G199" s="13"/>
      <c r="H199" s="12">
        <f t="shared" si="3"/>
        <v>0</v>
      </c>
      <c r="I199" s="13"/>
      <c r="J199" s="16"/>
    </row>
    <row r="200" spans="1:10" ht="13.5">
      <c r="A200" s="7">
        <v>196</v>
      </c>
      <c r="B200" s="11" t="str">
        <f>IF(型号管理!A197="","",型号管理!A197)</f>
        <v/>
      </c>
      <c r="C200" s="11" t="str">
        <f>IF(B200="","",VLOOKUP(B200,型号管理!A:D,2,0))</f>
        <v/>
      </c>
      <c r="D200" s="11" t="str">
        <f>IF(B200="","",VLOOKUP(B200,型号管理!A:D,3,0))</f>
        <v/>
      </c>
      <c r="E200" s="11" t="str">
        <f>IF(B200="","",VLOOKUP(B200,型号管理!A:D,4,0))</f>
        <v/>
      </c>
      <c r="F200" s="12">
        <f>IF(B200="",0,SUMIFS(采购明细!F:F,采购明细!B:B,B200,采购明细!A:A,"&lt;="&amp;$C$3)-SUMIFS(领用明细!F:F,领用明细!B:B,B200,领用明细!A:A,"&lt;="&amp;$C$3))</f>
        <v>0</v>
      </c>
      <c r="G200" s="13"/>
      <c r="H200" s="12">
        <f t="shared" si="3"/>
        <v>0</v>
      </c>
      <c r="I200" s="13"/>
      <c r="J200" s="16"/>
    </row>
    <row r="201" spans="1:10" ht="13.5">
      <c r="A201" s="7">
        <v>197</v>
      </c>
      <c r="B201" s="11" t="str">
        <f>IF(型号管理!A198="","",型号管理!A198)</f>
        <v/>
      </c>
      <c r="C201" s="11" t="str">
        <f>IF(B201="","",VLOOKUP(B201,型号管理!A:D,2,0))</f>
        <v/>
      </c>
      <c r="D201" s="11" t="str">
        <f>IF(B201="","",VLOOKUP(B201,型号管理!A:D,3,0))</f>
        <v/>
      </c>
      <c r="E201" s="11" t="str">
        <f>IF(B201="","",VLOOKUP(B201,型号管理!A:D,4,0))</f>
        <v/>
      </c>
      <c r="F201" s="12">
        <f>IF(B201="",0,SUMIFS(采购明细!F:F,采购明细!B:B,B201,采购明细!A:A,"&lt;="&amp;$C$3)-SUMIFS(领用明细!F:F,领用明细!B:B,B201,领用明细!A:A,"&lt;="&amp;$C$3))</f>
        <v>0</v>
      </c>
      <c r="G201" s="13"/>
      <c r="H201" s="12">
        <f t="shared" si="3"/>
        <v>0</v>
      </c>
      <c r="I201" s="13"/>
      <c r="J201" s="16"/>
    </row>
    <row r="202" spans="1:10" ht="13.5">
      <c r="A202" s="7">
        <v>198</v>
      </c>
      <c r="B202" s="11" t="str">
        <f>IF(型号管理!A199="","",型号管理!A199)</f>
        <v/>
      </c>
      <c r="C202" s="11" t="str">
        <f>IF(B202="","",VLOOKUP(B202,型号管理!A:D,2,0))</f>
        <v/>
      </c>
      <c r="D202" s="11" t="str">
        <f>IF(B202="","",VLOOKUP(B202,型号管理!A:D,3,0))</f>
        <v/>
      </c>
      <c r="E202" s="11" t="str">
        <f>IF(B202="","",VLOOKUP(B202,型号管理!A:D,4,0))</f>
        <v/>
      </c>
      <c r="F202" s="12">
        <f>IF(B202="",0,SUMIFS(采购明细!F:F,采购明细!B:B,B202,采购明细!A:A,"&lt;="&amp;$C$3)-SUMIFS(领用明细!F:F,领用明细!B:B,B202,领用明细!A:A,"&lt;="&amp;$C$3))</f>
        <v>0</v>
      </c>
      <c r="G202" s="13"/>
      <c r="H202" s="12">
        <f t="shared" si="3"/>
        <v>0</v>
      </c>
      <c r="I202" s="13"/>
      <c r="J202" s="16"/>
    </row>
    <row r="203" spans="1:10" ht="13.5">
      <c r="A203" s="7">
        <v>199</v>
      </c>
      <c r="B203" s="11" t="str">
        <f>IF(型号管理!A200="","",型号管理!A200)</f>
        <v/>
      </c>
      <c r="C203" s="11" t="str">
        <f>IF(B203="","",VLOOKUP(B203,型号管理!A:D,2,0))</f>
        <v/>
      </c>
      <c r="D203" s="11" t="str">
        <f>IF(B203="","",VLOOKUP(B203,型号管理!A:D,3,0))</f>
        <v/>
      </c>
      <c r="E203" s="11" t="str">
        <f>IF(B203="","",VLOOKUP(B203,型号管理!A:D,4,0))</f>
        <v/>
      </c>
      <c r="F203" s="12">
        <f>IF(B203="",0,SUMIFS(采购明细!F:F,采购明细!B:B,B203,采购明细!A:A,"&lt;="&amp;$C$3)-SUMIFS(领用明细!F:F,领用明细!B:B,B203,领用明细!A:A,"&lt;="&amp;$C$3))</f>
        <v>0</v>
      </c>
      <c r="G203" s="13"/>
      <c r="H203" s="12">
        <f t="shared" si="3"/>
        <v>0</v>
      </c>
      <c r="I203" s="13"/>
      <c r="J203" s="16"/>
    </row>
    <row r="204" spans="1:10" ht="13.5">
      <c r="A204" s="7">
        <v>200</v>
      </c>
      <c r="B204" s="11" t="str">
        <f>IF(型号管理!A201="","",型号管理!A201)</f>
        <v/>
      </c>
      <c r="C204" s="11" t="str">
        <f>IF(B204="","",VLOOKUP(B204,型号管理!A:D,2,0))</f>
        <v/>
      </c>
      <c r="D204" s="11" t="str">
        <f>IF(B204="","",VLOOKUP(B204,型号管理!A:D,3,0))</f>
        <v/>
      </c>
      <c r="E204" s="11" t="str">
        <f>IF(B204="","",VLOOKUP(B204,型号管理!A:D,4,0))</f>
        <v/>
      </c>
      <c r="F204" s="12">
        <f>IF(B204="",0,SUMIFS(采购明细!F:F,采购明细!B:B,B204,采购明细!A:A,"&lt;="&amp;$C$3)-SUMIFS(领用明细!F:F,领用明细!B:B,B204,领用明细!A:A,"&lt;="&amp;$C$3))</f>
        <v>0</v>
      </c>
      <c r="G204" s="13"/>
      <c r="H204" s="12">
        <f t="shared" si="3"/>
        <v>0</v>
      </c>
      <c r="I204" s="13"/>
      <c r="J204" s="16"/>
    </row>
  </sheetData>
  <mergeCells count="4">
    <mergeCell ref="A1:J1"/>
    <mergeCell ref="A3:B3"/>
    <mergeCell ref="E3:H3"/>
    <mergeCell ref="I3:J3"/>
  </mergeCells>
  <conditionalFormatting sqref="I3:J3">
    <cfRule type="containsText" priority="1" dxfId="0" operator="containsText" text="截止日期">
      <formula>NOT(ISERROR(SEARCH("截止日期",I3)))</formula>
    </cfRule>
  </conditionalFormatting>
  <dataValidations count="2">
    <dataValidation type="date" operator="greaterThanOrEqual" allowBlank="1" showInputMessage="1" showErrorMessage="1" error="请输入正确的日期格式，如2019/01/01" sqref="C3">
      <formula1>1</formula1>
    </dataValidation>
    <dataValidation allowBlank="1" showInputMessage="1" showErrorMessage="1" error="请输入正确的日期格式，如2019/01/01" sqref="E3:H3"/>
  </dataValidations>
  <pageMargins left="0.699305555555556" right="0.699305555555556" top="0.75" bottom="0.75" header="0.3" footer="0.3"/>
  <pageSetup orientation="portrait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首页</vt:lpstr>
      <vt:lpstr>HR在线人才测评系统</vt:lpstr>
      <vt:lpstr>型号管理</vt:lpstr>
      <vt:lpstr>采购明细</vt:lpstr>
      <vt:lpstr>领用明细</vt:lpstr>
      <vt:lpstr>库存报表</vt:lpstr>
      <vt:lpstr>部门列表</vt:lpstr>
      <vt:lpstr>部门耗费</vt:lpstr>
      <vt:lpstr>采购申请表</vt:lpstr>
      <vt:lpstr>需求汇总表</vt:lpstr>
      <vt:lpstr>采购量分析</vt:lpstr>
      <vt:lpstr>领用登记表</vt:lpstr>
      <vt:lpstr>盘点表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kingsoft</cp:lastModifiedBy>
  <cp:lastPrinted>2019-09-19T14:29:00Z</cp:lastPrinted>
  <dcterms:created xsi:type="dcterms:W3CDTF">2006-09-16T00:00:00Z</dcterms:created>
  <dcterms:modified xsi:type="dcterms:W3CDTF">2022-10-20T04:46:14Z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2052-11.1.0.11158</vt:lpwstr>
  </property>
  <property fmtid="{D5CDD505-2E9C-101B-9397-08002B2CF9AE}" pid="3" name="ICV">
    <vt:lpwstr>3DA506F719ED4453AE641AFC269970BF</vt:lpwstr>
  </property>
  <property fmtid="{D5CDD505-2E9C-101B-9397-08002B2CF9AE}" pid="4" name="KSOTemplateUUID">
    <vt:lpwstr>v1.0_mb_FYlhXWXz1bwLKtQbzzGZGQ==</vt:lpwstr>
  </property>
</Properties>
</file>